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pbachek\Documents\"/>
    </mc:Choice>
  </mc:AlternateContent>
  <xr:revisionPtr revIDLastSave="0" documentId="13_ncr:1_{E78F3E38-5683-40D5-8EFC-D991F998DB43}" xr6:coauthVersionLast="47" xr6:coauthVersionMax="47" xr10:uidLastSave="{00000000-0000-0000-0000-000000000000}"/>
  <bookViews>
    <workbookView xWindow="-98" yWindow="-98" windowWidth="26116" windowHeight="15796" activeTab="1" xr2:uid="{00000000-000D-0000-FFFF-FFFF00000000}"/>
  </bookViews>
  <sheets>
    <sheet name="INFO" sheetId="9" r:id="rId1"/>
    <sheet name="PICXO" sheetId="1" r:id="rId2"/>
    <sheet name="FRACXO_US" sheetId="6" r:id="rId3"/>
    <sheet name="FRACXO_US+" sheetId="8" r:id="rId4"/>
    <sheet name="NO_GT" sheetId="7" r:id="rId5"/>
    <sheet name="Sheet4" sheetId="4" r:id="rId6"/>
    <sheet name="Sheet2" sheetId="2" r:id="rId7"/>
    <sheet name="Sheet3" sheetId="3" r:id="rId8"/>
  </sheets>
  <externalReferences>
    <externalReference r:id="rId9"/>
  </externalReferences>
  <definedNames>
    <definedName name="_xlnm._FilterDatabase" localSheetId="4" hidden="1">NO_GT!$A$3:$C$15</definedName>
    <definedName name="bitrate" localSheetId="2">FRACXO_US!$B$4</definedName>
    <definedName name="bitrate" localSheetId="3">'FRACXO_US+'!$B$4</definedName>
    <definedName name="bitrate" localSheetId="4">NO_GT!$B$18</definedName>
    <definedName name="bitrate">PICXO!$B$4</definedName>
    <definedName name="bitwidth" localSheetId="2">FRACXO_US!$B$9</definedName>
    <definedName name="bitwidth" localSheetId="3">'FRACXO_US+'!$B$9</definedName>
    <definedName name="bitwidth" localSheetId="4">NO_GT!#REF!</definedName>
    <definedName name="bitwidth">PICXO!$B$6</definedName>
    <definedName name="Calculated_Frac" localSheetId="4">NO_GT!$B$16</definedName>
    <definedName name="CEdsp" localSheetId="2">FRACXO_US!$B$35</definedName>
    <definedName name="CEdsp" localSheetId="3">'FRACXO_US+'!$B$37</definedName>
    <definedName name="CEdsp" localSheetId="4">NO_GT!$B$25</definedName>
    <definedName name="CEdsp">PICXO!$B$30</definedName>
    <definedName name="CEdsp2" localSheetId="4">[1]Sheet2!$I$1</definedName>
    <definedName name="CEdsp2">Sheet2!$I$1</definedName>
    <definedName name="CEpi" localSheetId="2">FRACXO_US!$B$34</definedName>
    <definedName name="CEpi" localSheetId="3">'FRACXO_US+'!$B$36</definedName>
    <definedName name="CEpi" localSheetId="4">NO_GT!$B$24</definedName>
    <definedName name="CEpi">PICXO!$B$29</definedName>
    <definedName name="db_attenuation" localSheetId="2">FRACXO_US!$B$18</definedName>
    <definedName name="db_attenuation" localSheetId="3">'FRACXO_US+'!$B$19</definedName>
    <definedName name="db_attenuation" localSheetId="4">NO_GT!$B$12</definedName>
    <definedName name="db_attenuation">PICXO!$B$15</definedName>
    <definedName name="Desired_Output_Frequency" localSheetId="3">#REF!</definedName>
    <definedName name="Desired_Output_Frequency" localSheetId="4">NO_GT!$B$3</definedName>
    <definedName name="Desired_Output_Frequency">#REF!</definedName>
    <definedName name="Error__Hz" localSheetId="3">#REF!</definedName>
    <definedName name="Error__Hz" localSheetId="4">NO_GT!$B$17</definedName>
    <definedName name="Error__Hz">#REF!</definedName>
    <definedName name="F">[1]FRAC_NO_GT!$B$16</definedName>
    <definedName name="Fpd" localSheetId="3">#REF!</definedName>
    <definedName name="Fpd" localSheetId="4">NO_GT!$B$15</definedName>
    <definedName name="Fpd">#REF!</definedName>
    <definedName name="Fref" localSheetId="3">#REF!</definedName>
    <definedName name="Fref" localSheetId="4">NO_GT!$B$4</definedName>
    <definedName name="Fref">#REF!</definedName>
    <definedName name="Freq" localSheetId="2">FRACXO_US!$M$2:$M$612</definedName>
    <definedName name="Freq" localSheetId="3">'FRACXO_US+'!$M$2:$M$612</definedName>
    <definedName name="Freq" localSheetId="4">NO_GT!$M$2:$M$612</definedName>
    <definedName name="Freq">PICXO!$M$2:$M$612</definedName>
    <definedName name="freq_list" localSheetId="4">[1]Sheet2!$A$2:$A$612</definedName>
    <definedName name="freq_list">Sheet2!$A$2:$A$612</definedName>
    <definedName name="G1_" localSheetId="2">FRACXO_US!$B$16</definedName>
    <definedName name="G1_" localSheetId="3">'FRACXO_US+'!$B$16</definedName>
    <definedName name="G1_" localSheetId="4">NO_GT!$B$10</definedName>
    <definedName name="G1_">PICXO!$B$13</definedName>
    <definedName name="G2_" localSheetId="2">FRACXO_US!$B$17</definedName>
    <definedName name="G2_" localSheetId="3">'FRACXO_US+'!$B$17</definedName>
    <definedName name="G2_" localSheetId="4">NO_GT!$B$11</definedName>
    <definedName name="G2_">PICXO!$B$14</definedName>
    <definedName name="gg1_" localSheetId="2">FRACXO_US!$B$36</definedName>
    <definedName name="gg1_" localSheetId="3">'FRACXO_US+'!$B$38</definedName>
    <definedName name="gg1_" localSheetId="4">NO_GT!$B$26</definedName>
    <definedName name="gg1_">PICXO!$B$31</definedName>
    <definedName name="gg2_" localSheetId="2">FRACXO_US!$B$37</definedName>
    <definedName name="gg2_" localSheetId="3">'FRACXO_US+'!$B$39</definedName>
    <definedName name="gg2_" localSheetId="4">NO_GT!$B$27</definedName>
    <definedName name="gg2_">PICXO!$B$32</definedName>
    <definedName name="gpd" localSheetId="2">FRACXO_US!$B$38</definedName>
    <definedName name="gpd" localSheetId="3">'FRACXO_US+'!$B$40</definedName>
    <definedName name="gpd" localSheetId="4">NO_GT!$B$28</definedName>
    <definedName name="gpd">PICXO!$B$33</definedName>
    <definedName name="gpi" localSheetId="2">FRACXO_US!$B$39</definedName>
    <definedName name="gpi" localSheetId="3">'FRACXO_US+'!$B$41</definedName>
    <definedName name="gpi" localSheetId="4">NO_GT!$B$29</definedName>
    <definedName name="gpi">PICXO!$B$34</definedName>
    <definedName name="Graph_Step_Size" localSheetId="2">FRACXO_US!$B$30</definedName>
    <definedName name="Graph_Step_Size" localSheetId="3">'FRACXO_US+'!$B$32</definedName>
    <definedName name="Graph_Step_Size" localSheetId="4">NO_GT!$B$20</definedName>
    <definedName name="Graph_Step_Size">PICXO!$B$25</definedName>
    <definedName name="GTX" localSheetId="2">FRACXO_US!$A$12:$A$44</definedName>
    <definedName name="GTX" localSheetId="3">'FRACXO_US+'!$A$12:$A$45</definedName>
    <definedName name="GTX" localSheetId="4">NO_GT!$A$4:$A$38</definedName>
    <definedName name="GTX">PICXO!$A$8:$A$43</definedName>
    <definedName name="H_f__linear" localSheetId="4">[1]Sheet2!$G$2:$G$257</definedName>
    <definedName name="H_f__linear">Sheet2!$G$2:$G$257</definedName>
    <definedName name="HZ_list" localSheetId="4">[1]Sheet2!$B$2:$B$612</definedName>
    <definedName name="HZ_list">Sheet2!$B$2:$B$612</definedName>
    <definedName name="Log_Mag" localSheetId="2">FRACXO_US!$T$2:$T$612</definedName>
    <definedName name="Log_Mag" localSheetId="3">'FRACXO_US+'!$T$2:$T$612</definedName>
    <definedName name="Log_Mag" localSheetId="4">NO_GT!$T$2:$T$612</definedName>
    <definedName name="Log_Mag">PICXO!$T$2:$T$612</definedName>
    <definedName name="offset" localSheetId="2">FRACXO_US!$B$20</definedName>
    <definedName name="offset" localSheetId="3">'FRACXO_US+'!$B$21</definedName>
    <definedName name="offset" localSheetId="4">NO_GT!#REF!</definedName>
    <definedName name="offset">PICXO!$B$16</definedName>
    <definedName name="offset_Hz" localSheetId="2">FRACXO_US!$B$27</definedName>
    <definedName name="offset_Hz" localSheetId="3">'FRACXO_US+'!$B$28</definedName>
    <definedName name="offset_Hz" localSheetId="4">NO_GT!#REF!</definedName>
    <definedName name="offset_Hz">PICXO!$B$22</definedName>
    <definedName name="offset_in" localSheetId="2">FRACXO_US!$B$20</definedName>
    <definedName name="offset_in" localSheetId="3">'FRACXO_US+'!$B$21</definedName>
    <definedName name="offset_in" localSheetId="4">NO_GT!#REF!</definedName>
    <definedName name="offset_in">PICXO!$B$16</definedName>
    <definedName name="PI_Update_Clock" localSheetId="2">FRACXO_US!$B$12</definedName>
    <definedName name="PI_Update_Clock" localSheetId="3">'FRACXO_US+'!$B$12</definedName>
    <definedName name="PI_Update_Clock" localSheetId="4">NO_GT!$B$4</definedName>
    <definedName name="PI_Update_Clock">PICXO!$B$8</definedName>
    <definedName name="PLL" localSheetId="2">FRACXO_US!#REF!</definedName>
    <definedName name="PLL" localSheetId="3">'FRACXO_US+'!#REF!</definedName>
    <definedName name="PLL" localSheetId="4">NO_GT!#REF!</definedName>
    <definedName name="PLL">PICXO!#REF!</definedName>
    <definedName name="R_div" localSheetId="2">FRACXO_US!$B$15</definedName>
    <definedName name="R_div" localSheetId="3">'FRACXO_US+'!$B$15</definedName>
    <definedName name="R_div" localSheetId="4">NO_GT!$B$8</definedName>
    <definedName name="R_div">PICXO!$B$11</definedName>
    <definedName name="step" localSheetId="2">FRACXO_US!#REF!</definedName>
    <definedName name="step" localSheetId="3">'FRACXO_US+'!#REF!</definedName>
    <definedName name="step" localSheetId="4">NO_GT!$B$9</definedName>
    <definedName name="step">PICXO!$B$12</definedName>
    <definedName name="TC" localSheetId="2">FRACXO_US!$B$13</definedName>
    <definedName name="TC" localSheetId="3">'FRACXO_US+'!$B$13</definedName>
    <definedName name="TC" localSheetId="4">NO_GT!$B$6</definedName>
    <definedName name="TC">PICXO!$B$9</definedName>
    <definedName name="Transceiver_Type" localSheetId="2">FRACXO_US!$B$3</definedName>
    <definedName name="Transceiver_Type" localSheetId="3">'FRACXO_US+'!$B$3</definedName>
    <definedName name="Transceiver_Type" localSheetId="4">NO_GT!$B$3</definedName>
    <definedName name="Transceiver_Type">PICXO!$B$3</definedName>
    <definedName name="TXOUT_DIV" localSheetId="2">FRACXO_US!$B$8</definedName>
    <definedName name="TXOUT_DIV" localSheetId="3">'FRACXO_US+'!$B$8</definedName>
    <definedName name="TXOUT_DIV" localSheetId="4">NO_GT!#REF!</definedName>
    <definedName name="TXOUT_DIV">PICXO!$B$5</definedName>
    <definedName name="userclk" localSheetId="2">FRACXO_US!$B$11</definedName>
    <definedName name="userclk" localSheetId="3">'FRACXO_US+'!$B$11</definedName>
    <definedName name="userclk" localSheetId="4">NO_GT!$B$5</definedName>
    <definedName name="userclk">PICXO!$B$7</definedName>
    <definedName name="V" localSheetId="2">FRACXO_US!$B$14</definedName>
    <definedName name="V" localSheetId="3">'FRACXO_US+'!$B$14</definedName>
    <definedName name="V" localSheetId="4">NO_GT!$B$7</definedName>
    <definedName name="V">PICXO!$B$10</definedName>
    <definedName name="VCO_native_rate" localSheetId="2">FRACXO_US!#REF!</definedName>
    <definedName name="VCO_native_rate" localSheetId="3">'FRACXO_US+'!#REF!</definedName>
    <definedName name="VCO_native_rate" localSheetId="4">NO_GT!#REF!</definedName>
    <definedName name="VCO_native_rate">PICXO!#REF!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4" i="8" l="1"/>
  <c r="B39" i="8"/>
  <c r="M2" i="8" l="1"/>
  <c r="B42" i="8"/>
  <c r="B30" i="8" s="1"/>
  <c r="C18" i="8"/>
  <c r="B11" i="6" l="1"/>
  <c r="B34" i="6" s="1"/>
  <c r="B35" i="6" s="1"/>
  <c r="B38" i="6" s="1"/>
  <c r="B11" i="8"/>
  <c r="B10" i="6"/>
  <c r="B39" i="6" s="1"/>
  <c r="B37" i="6"/>
  <c r="B36" i="6"/>
  <c r="A32" i="6"/>
  <c r="A31" i="6"/>
  <c r="B25" i="6"/>
  <c r="C19" i="6"/>
  <c r="C17" i="6"/>
  <c r="C16" i="6"/>
  <c r="C15" i="6"/>
  <c r="C14" i="6"/>
  <c r="C13" i="6"/>
  <c r="A12" i="6"/>
  <c r="B26" i="6" l="1"/>
  <c r="B27" i="6" s="1"/>
  <c r="B28" i="6" s="1"/>
  <c r="B12" i="6"/>
  <c r="B23" i="6"/>
  <c r="B42" i="6" s="1"/>
  <c r="B38" i="8"/>
  <c r="B10" i="8"/>
  <c r="B41" i="8" s="1"/>
  <c r="A34" i="8"/>
  <c r="A33" i="8"/>
  <c r="B26" i="8"/>
  <c r="C20" i="8"/>
  <c r="C17" i="8"/>
  <c r="C16" i="8"/>
  <c r="C15" i="8"/>
  <c r="C14" i="8"/>
  <c r="C13" i="8"/>
  <c r="A12" i="8"/>
  <c r="L3" i="8"/>
  <c r="L4" i="8" l="1"/>
  <c r="M3" i="8"/>
  <c r="B41" i="6"/>
  <c r="B27" i="8"/>
  <c r="B28" i="8" s="1"/>
  <c r="B36" i="8"/>
  <c r="B12" i="8"/>
  <c r="B45" i="8"/>
  <c r="B44" i="8"/>
  <c r="M2" i="7"/>
  <c r="L3" i="7"/>
  <c r="L4" i="7" s="1"/>
  <c r="M4" i="7" s="1"/>
  <c r="L5" i="7"/>
  <c r="L6" i="7" s="1"/>
  <c r="C6" i="7"/>
  <c r="C7" i="7"/>
  <c r="C8" i="7"/>
  <c r="A9" i="7"/>
  <c r="C9" i="7"/>
  <c r="C10" i="7"/>
  <c r="C11" i="7"/>
  <c r="B15" i="7"/>
  <c r="B33" i="7" s="1"/>
  <c r="B18" i="7"/>
  <c r="A21" i="7"/>
  <c r="A22" i="7"/>
  <c r="B24" i="7"/>
  <c r="B26" i="7"/>
  <c r="B27" i="7"/>
  <c r="B29" i="7"/>
  <c r="B32" i="7"/>
  <c r="B37" i="8" l="1"/>
  <c r="B40" i="8" s="1"/>
  <c r="B29" i="8"/>
  <c r="L5" i="8"/>
  <c r="M4" i="8"/>
  <c r="M3" i="7"/>
  <c r="N3" i="8"/>
  <c r="O3" i="8" s="1"/>
  <c r="B35" i="7"/>
  <c r="B36" i="7" s="1"/>
  <c r="B37" i="7" s="1"/>
  <c r="B38" i="7" s="1"/>
  <c r="B28" i="7" s="1"/>
  <c r="B25" i="7"/>
  <c r="N3" i="7" s="1"/>
  <c r="O3" i="7" s="1"/>
  <c r="Q3" i="7" s="1"/>
  <c r="M5" i="7"/>
  <c r="M6" i="7"/>
  <c r="L7" i="7"/>
  <c r="N2" i="8" l="1"/>
  <c r="O2" i="8" s="1"/>
  <c r="N4" i="8"/>
  <c r="O4" i="8" s="1"/>
  <c r="P4" i="8" s="1"/>
  <c r="M5" i="8"/>
  <c r="N5" i="8" s="1"/>
  <c r="O5" i="8" s="1"/>
  <c r="P5" i="8" s="1"/>
  <c r="L6" i="8"/>
  <c r="Q3" i="8"/>
  <c r="P3" i="8"/>
  <c r="N4" i="7"/>
  <c r="O4" i="7" s="1"/>
  <c r="P4" i="7" s="1"/>
  <c r="N2" i="7"/>
  <c r="O2" i="7" s="1"/>
  <c r="P2" i="7" s="1"/>
  <c r="P2" i="8"/>
  <c r="Q2" i="8"/>
  <c r="P3" i="7"/>
  <c r="R3" i="7" s="1"/>
  <c r="S3" i="7" s="1"/>
  <c r="L8" i="7"/>
  <c r="M7" i="7"/>
  <c r="N7" i="7" s="1"/>
  <c r="O7" i="7" s="1"/>
  <c r="N6" i="7"/>
  <c r="O6" i="7" s="1"/>
  <c r="N5" i="7"/>
  <c r="O5" i="7" s="1"/>
  <c r="Q4" i="8" l="1"/>
  <c r="R4" i="8" s="1"/>
  <c r="S4" i="8" s="1"/>
  <c r="T4" i="8" s="1"/>
  <c r="Q2" i="7"/>
  <c r="R2" i="7" s="1"/>
  <c r="S2" i="7" s="1"/>
  <c r="W2" i="7" s="1"/>
  <c r="X2" i="7" s="1"/>
  <c r="Q5" i="8"/>
  <c r="R5" i="8" s="1"/>
  <c r="S5" i="8" s="1"/>
  <c r="M6" i="8"/>
  <c r="N6" i="8" s="1"/>
  <c r="O6" i="8" s="1"/>
  <c r="L7" i="8"/>
  <c r="R3" i="8"/>
  <c r="S3" i="8" s="1"/>
  <c r="W3" i="8" s="1"/>
  <c r="X3" i="8" s="1"/>
  <c r="R2" i="8"/>
  <c r="S2" i="8" s="1"/>
  <c r="W2" i="8" s="1"/>
  <c r="Q4" i="7"/>
  <c r="R4" i="7" s="1"/>
  <c r="S4" i="7" s="1"/>
  <c r="T3" i="7"/>
  <c r="U3" i="7"/>
  <c r="W3" i="7"/>
  <c r="X3" i="7" s="1"/>
  <c r="P6" i="7"/>
  <c r="Q6" i="7"/>
  <c r="Q7" i="7"/>
  <c r="P7" i="7"/>
  <c r="L9" i="7"/>
  <c r="M8" i="7"/>
  <c r="N8" i="7" s="1"/>
  <c r="O8" i="7" s="1"/>
  <c r="P5" i="7"/>
  <c r="Q5" i="7"/>
  <c r="U4" i="8" l="1"/>
  <c r="W4" i="8"/>
  <c r="X4" i="8" s="1"/>
  <c r="T2" i="7"/>
  <c r="U2" i="7"/>
  <c r="M7" i="8"/>
  <c r="N7" i="8" s="1"/>
  <c r="O7" i="8" s="1"/>
  <c r="L8" i="8"/>
  <c r="P6" i="8"/>
  <c r="Q6" i="8"/>
  <c r="U3" i="8"/>
  <c r="T3" i="8"/>
  <c r="W4" i="7"/>
  <c r="X4" i="7" s="1"/>
  <c r="U4" i="7"/>
  <c r="T4" i="7"/>
  <c r="T2" i="8"/>
  <c r="U2" i="8"/>
  <c r="X2" i="8"/>
  <c r="U5" i="8"/>
  <c r="T5" i="8"/>
  <c r="W5" i="8"/>
  <c r="X5" i="8" s="1"/>
  <c r="R6" i="7"/>
  <c r="S6" i="7" s="1"/>
  <c r="W6" i="7" s="1"/>
  <c r="X6" i="7" s="1"/>
  <c r="Q8" i="7"/>
  <c r="P8" i="7"/>
  <c r="M9" i="7"/>
  <c r="N9" i="7" s="1"/>
  <c r="O9" i="7" s="1"/>
  <c r="L10" i="7"/>
  <c r="R5" i="7"/>
  <c r="S5" i="7" s="1"/>
  <c r="R7" i="7"/>
  <c r="S7" i="7" s="1"/>
  <c r="R6" i="8" l="1"/>
  <c r="S6" i="8" s="1"/>
  <c r="U6" i="8" s="1"/>
  <c r="M8" i="8"/>
  <c r="N8" i="8" s="1"/>
  <c r="O8" i="8" s="1"/>
  <c r="L9" i="8"/>
  <c r="Q7" i="8"/>
  <c r="P7" i="8"/>
  <c r="R8" i="7"/>
  <c r="S8" i="7" s="1"/>
  <c r="T8" i="7" s="1"/>
  <c r="U6" i="7"/>
  <c r="T6" i="7"/>
  <c r="T7" i="7"/>
  <c r="U7" i="7"/>
  <c r="W7" i="7"/>
  <c r="X7" i="7" s="1"/>
  <c r="L11" i="7"/>
  <c r="M10" i="7"/>
  <c r="N10" i="7" s="1"/>
  <c r="O10" i="7" s="1"/>
  <c r="Q9" i="7"/>
  <c r="P9" i="7"/>
  <c r="W8" i="7"/>
  <c r="X8" i="7" s="1"/>
  <c r="T5" i="7"/>
  <c r="U5" i="7"/>
  <c r="W5" i="7"/>
  <c r="X5" i="7" s="1"/>
  <c r="U8" i="7" l="1"/>
  <c r="R7" i="8"/>
  <c r="S7" i="8" s="1"/>
  <c r="U7" i="8" s="1"/>
  <c r="T6" i="8"/>
  <c r="W6" i="8"/>
  <c r="X6" i="8" s="1"/>
  <c r="M9" i="8"/>
  <c r="N9" i="8" s="1"/>
  <c r="O9" i="8" s="1"/>
  <c r="L10" i="8"/>
  <c r="Q8" i="8"/>
  <c r="P8" i="8"/>
  <c r="Q10" i="7"/>
  <c r="P10" i="7"/>
  <c r="M11" i="7"/>
  <c r="N11" i="7" s="1"/>
  <c r="O11" i="7" s="1"/>
  <c r="L12" i="7"/>
  <c r="R9" i="7"/>
  <c r="S9" i="7" s="1"/>
  <c r="T7" i="8" l="1"/>
  <c r="W7" i="8"/>
  <c r="X7" i="8" s="1"/>
  <c r="R8" i="8"/>
  <c r="S8" i="8" s="1"/>
  <c r="W8" i="8" s="1"/>
  <c r="X8" i="8" s="1"/>
  <c r="M10" i="8"/>
  <c r="N10" i="8" s="1"/>
  <c r="O10" i="8" s="1"/>
  <c r="L11" i="8"/>
  <c r="P9" i="8"/>
  <c r="Q9" i="8"/>
  <c r="R10" i="7"/>
  <c r="S10" i="7" s="1"/>
  <c r="T10" i="7" s="1"/>
  <c r="L13" i="7"/>
  <c r="M12" i="7"/>
  <c r="N12" i="7" s="1"/>
  <c r="O12" i="7" s="1"/>
  <c r="T9" i="7"/>
  <c r="U9" i="7"/>
  <c r="W9" i="7"/>
  <c r="X9" i="7" s="1"/>
  <c r="Q11" i="7"/>
  <c r="P11" i="7"/>
  <c r="U8" i="8" l="1"/>
  <c r="T8" i="8"/>
  <c r="M11" i="8"/>
  <c r="N11" i="8" s="1"/>
  <c r="O11" i="8" s="1"/>
  <c r="L12" i="8"/>
  <c r="Q10" i="8"/>
  <c r="P10" i="8"/>
  <c r="R9" i="8"/>
  <c r="S9" i="8" s="1"/>
  <c r="W10" i="7"/>
  <c r="X10" i="7" s="1"/>
  <c r="U10" i="7"/>
  <c r="R11" i="7"/>
  <c r="S11" i="7" s="1"/>
  <c r="Q12" i="7"/>
  <c r="P12" i="7"/>
  <c r="M13" i="7"/>
  <c r="N13" i="7" s="1"/>
  <c r="O13" i="7" s="1"/>
  <c r="L14" i="7"/>
  <c r="R10" i="8" l="1"/>
  <c r="S10" i="8" s="1"/>
  <c r="U10" i="8" s="1"/>
  <c r="M12" i="8"/>
  <c r="N12" i="8" s="1"/>
  <c r="O12" i="8" s="1"/>
  <c r="L13" i="8"/>
  <c r="T9" i="8"/>
  <c r="U9" i="8"/>
  <c r="W9" i="8"/>
  <c r="X9" i="8" s="1"/>
  <c r="Q11" i="8"/>
  <c r="P11" i="8"/>
  <c r="R12" i="7"/>
  <c r="S12" i="7" s="1"/>
  <c r="U12" i="7" s="1"/>
  <c r="Q13" i="7"/>
  <c r="P13" i="7"/>
  <c r="T11" i="7"/>
  <c r="U11" i="7"/>
  <c r="W11" i="7"/>
  <c r="X11" i="7" s="1"/>
  <c r="L15" i="7"/>
  <c r="M14" i="7"/>
  <c r="N14" i="7" s="1"/>
  <c r="O14" i="7" s="1"/>
  <c r="R11" i="8" l="1"/>
  <c r="S11" i="8" s="1"/>
  <c r="U11" i="8" s="1"/>
  <c r="W10" i="8"/>
  <c r="X10" i="8" s="1"/>
  <c r="T10" i="8"/>
  <c r="P12" i="8"/>
  <c r="Q12" i="8"/>
  <c r="M13" i="8"/>
  <c r="N13" i="8" s="1"/>
  <c r="O13" i="8" s="1"/>
  <c r="L14" i="8"/>
  <c r="T12" i="7"/>
  <c r="R13" i="7"/>
  <c r="S13" i="7" s="1"/>
  <c r="W13" i="7" s="1"/>
  <c r="X13" i="7" s="1"/>
  <c r="W12" i="7"/>
  <c r="X12" i="7" s="1"/>
  <c r="Q14" i="7"/>
  <c r="P14" i="7"/>
  <c r="M15" i="7"/>
  <c r="N15" i="7" s="1"/>
  <c r="O15" i="7" s="1"/>
  <c r="L16" i="7"/>
  <c r="T11" i="8" l="1"/>
  <c r="W11" i="8"/>
  <c r="X11" i="8" s="1"/>
  <c r="R12" i="8"/>
  <c r="S12" i="8" s="1"/>
  <c r="M14" i="8"/>
  <c r="N14" i="8" s="1"/>
  <c r="O14" i="8" s="1"/>
  <c r="L15" i="8"/>
  <c r="P13" i="8"/>
  <c r="Q13" i="8"/>
  <c r="U13" i="7"/>
  <c r="T13" i="7"/>
  <c r="R14" i="7"/>
  <c r="S14" i="7" s="1"/>
  <c r="W14" i="7" s="1"/>
  <c r="X14" i="7" s="1"/>
  <c r="P15" i="7"/>
  <c r="Q15" i="7"/>
  <c r="M16" i="7"/>
  <c r="N16" i="7" s="1"/>
  <c r="O16" i="7" s="1"/>
  <c r="L17" i="7"/>
  <c r="U14" i="7" l="1"/>
  <c r="Q14" i="8"/>
  <c r="P14" i="8"/>
  <c r="R13" i="8"/>
  <c r="S13" i="8" s="1"/>
  <c r="M15" i="8"/>
  <c r="N15" i="8" s="1"/>
  <c r="O15" i="8" s="1"/>
  <c r="L16" i="8"/>
  <c r="U12" i="8"/>
  <c r="W12" i="8"/>
  <c r="X12" i="8" s="1"/>
  <c r="T12" i="8"/>
  <c r="T14" i="7"/>
  <c r="Q16" i="7"/>
  <c r="P16" i="7"/>
  <c r="R16" i="7" s="1"/>
  <c r="S16" i="7" s="1"/>
  <c r="L18" i="7"/>
  <c r="M17" i="7"/>
  <c r="N17" i="7" s="1"/>
  <c r="O17" i="7" s="1"/>
  <c r="R15" i="7"/>
  <c r="S15" i="7" s="1"/>
  <c r="R14" i="8" l="1"/>
  <c r="S14" i="8" s="1"/>
  <c r="U14" i="8" s="1"/>
  <c r="M16" i="8"/>
  <c r="N16" i="8" s="1"/>
  <c r="O16" i="8" s="1"/>
  <c r="L17" i="8"/>
  <c r="P15" i="8"/>
  <c r="Q15" i="8"/>
  <c r="W13" i="8"/>
  <c r="X13" i="8" s="1"/>
  <c r="T13" i="8"/>
  <c r="U13" i="8"/>
  <c r="M18" i="7"/>
  <c r="N18" i="7" s="1"/>
  <c r="O18" i="7" s="1"/>
  <c r="L19" i="7"/>
  <c r="T15" i="7"/>
  <c r="U15" i="7"/>
  <c r="W15" i="7"/>
  <c r="X15" i="7" s="1"/>
  <c r="P17" i="7"/>
  <c r="Q17" i="7"/>
  <c r="U16" i="7"/>
  <c r="T16" i="7"/>
  <c r="W16" i="7"/>
  <c r="X16" i="7" s="1"/>
  <c r="T14" i="8" l="1"/>
  <c r="W14" i="8"/>
  <c r="X14" i="8" s="1"/>
  <c r="Q16" i="8"/>
  <c r="P16" i="8"/>
  <c r="R15" i="8"/>
  <c r="S15" i="8" s="1"/>
  <c r="M17" i="8"/>
  <c r="N17" i="8" s="1"/>
  <c r="O17" i="8" s="1"/>
  <c r="L18" i="8"/>
  <c r="R17" i="7"/>
  <c r="S17" i="7" s="1"/>
  <c r="L20" i="7"/>
  <c r="M19" i="7"/>
  <c r="N19" i="7" s="1"/>
  <c r="O19" i="7" s="1"/>
  <c r="Q18" i="7"/>
  <c r="P18" i="7"/>
  <c r="R18" i="7" s="1"/>
  <c r="S18" i="7" s="1"/>
  <c r="R16" i="8" l="1"/>
  <c r="S16" i="8" s="1"/>
  <c r="U16" i="8" s="1"/>
  <c r="W15" i="8"/>
  <c r="X15" i="8" s="1"/>
  <c r="T15" i="8"/>
  <c r="U15" i="8"/>
  <c r="M18" i="8"/>
  <c r="N18" i="8" s="1"/>
  <c r="O18" i="8" s="1"/>
  <c r="L19" i="8"/>
  <c r="P17" i="8"/>
  <c r="Q17" i="8"/>
  <c r="T18" i="7"/>
  <c r="U18" i="7"/>
  <c r="W18" i="7"/>
  <c r="X18" i="7" s="1"/>
  <c r="Q19" i="7"/>
  <c r="P19" i="7"/>
  <c r="R19" i="7" s="1"/>
  <c r="S19" i="7" s="1"/>
  <c r="W19" i="7" s="1"/>
  <c r="X19" i="7" s="1"/>
  <c r="M20" i="7"/>
  <c r="N20" i="7" s="1"/>
  <c r="O20" i="7" s="1"/>
  <c r="L21" i="7"/>
  <c r="U17" i="7"/>
  <c r="T17" i="7"/>
  <c r="W17" i="7"/>
  <c r="X17" i="7" s="1"/>
  <c r="W16" i="8" l="1"/>
  <c r="X16" i="8" s="1"/>
  <c r="T16" i="8"/>
  <c r="R17" i="8"/>
  <c r="S17" i="8" s="1"/>
  <c r="U17" i="8" s="1"/>
  <c r="M19" i="8"/>
  <c r="N19" i="8" s="1"/>
  <c r="O19" i="8" s="1"/>
  <c r="L20" i="8"/>
  <c r="P18" i="8"/>
  <c r="Q18" i="8"/>
  <c r="T19" i="7"/>
  <c r="U19" i="7"/>
  <c r="M21" i="7"/>
  <c r="N21" i="7" s="1"/>
  <c r="O21" i="7" s="1"/>
  <c r="L22" i="7"/>
  <c r="Q20" i="7"/>
  <c r="P20" i="7"/>
  <c r="R20" i="7" s="1"/>
  <c r="S20" i="7" s="1"/>
  <c r="T17" i="8" l="1"/>
  <c r="W17" i="8"/>
  <c r="X17" i="8" s="1"/>
  <c r="M20" i="8"/>
  <c r="N20" i="8" s="1"/>
  <c r="O20" i="8" s="1"/>
  <c r="L21" i="8"/>
  <c r="P19" i="8"/>
  <c r="Q19" i="8"/>
  <c r="R18" i="8"/>
  <c r="S18" i="8" s="1"/>
  <c r="T20" i="7"/>
  <c r="U20" i="7"/>
  <c r="W20" i="7"/>
  <c r="X20" i="7" s="1"/>
  <c r="L23" i="7"/>
  <c r="M22" i="7"/>
  <c r="N22" i="7" s="1"/>
  <c r="O22" i="7" s="1"/>
  <c r="P21" i="7"/>
  <c r="Q21" i="7"/>
  <c r="R19" i="8" l="1"/>
  <c r="S19" i="8" s="1"/>
  <c r="U19" i="8" s="1"/>
  <c r="T18" i="8"/>
  <c r="W18" i="8"/>
  <c r="X18" i="8" s="1"/>
  <c r="U18" i="8"/>
  <c r="M21" i="8"/>
  <c r="N21" i="8" s="1"/>
  <c r="O21" i="8" s="1"/>
  <c r="L22" i="8"/>
  <c r="Q20" i="8"/>
  <c r="P20" i="8"/>
  <c r="R21" i="7"/>
  <c r="S21" i="7" s="1"/>
  <c r="T21" i="7" s="1"/>
  <c r="Q22" i="7"/>
  <c r="P22" i="7"/>
  <c r="M23" i="7"/>
  <c r="N23" i="7" s="1"/>
  <c r="O23" i="7" s="1"/>
  <c r="L24" i="7"/>
  <c r="T19" i="8" l="1"/>
  <c r="W19" i="8"/>
  <c r="X19" i="8" s="1"/>
  <c r="M22" i="8"/>
  <c r="N22" i="8" s="1"/>
  <c r="O22" i="8" s="1"/>
  <c r="L23" i="8"/>
  <c r="Q21" i="8"/>
  <c r="P21" i="8"/>
  <c r="R20" i="8"/>
  <c r="S20" i="8" s="1"/>
  <c r="R22" i="7"/>
  <c r="S22" i="7" s="1"/>
  <c r="U22" i="7" s="1"/>
  <c r="W21" i="7"/>
  <c r="X21" i="7" s="1"/>
  <c r="U21" i="7"/>
  <c r="L25" i="7"/>
  <c r="M24" i="7"/>
  <c r="N24" i="7" s="1"/>
  <c r="O24" i="7" s="1"/>
  <c r="Q23" i="7"/>
  <c r="P23" i="7"/>
  <c r="R23" i="7" s="1"/>
  <c r="S23" i="7" s="1"/>
  <c r="W22" i="7" l="1"/>
  <c r="X22" i="7" s="1"/>
  <c r="M23" i="8"/>
  <c r="N23" i="8" s="1"/>
  <c r="O23" i="8" s="1"/>
  <c r="L24" i="8"/>
  <c r="R21" i="8"/>
  <c r="S21" i="8" s="1"/>
  <c r="W20" i="8"/>
  <c r="X20" i="8" s="1"/>
  <c r="T20" i="8"/>
  <c r="U20" i="8"/>
  <c r="P22" i="8"/>
  <c r="Q22" i="8"/>
  <c r="T22" i="7"/>
  <c r="T23" i="7"/>
  <c r="U23" i="7"/>
  <c r="Q24" i="7"/>
  <c r="P24" i="7"/>
  <c r="W23" i="7"/>
  <c r="X23" i="7" s="1"/>
  <c r="M25" i="7"/>
  <c r="N25" i="7" s="1"/>
  <c r="O25" i="7" s="1"/>
  <c r="L26" i="7"/>
  <c r="R24" i="7" l="1"/>
  <c r="S24" i="7" s="1"/>
  <c r="W24" i="7" s="1"/>
  <c r="X24" i="7" s="1"/>
  <c r="W21" i="8"/>
  <c r="X21" i="8" s="1"/>
  <c r="T21" i="8"/>
  <c r="U21" i="8"/>
  <c r="R22" i="8"/>
  <c r="S22" i="8" s="1"/>
  <c r="M24" i="8"/>
  <c r="N24" i="8" s="1"/>
  <c r="O24" i="8" s="1"/>
  <c r="L25" i="8"/>
  <c r="Q23" i="8"/>
  <c r="P23" i="8"/>
  <c r="M26" i="7"/>
  <c r="N26" i="7" s="1"/>
  <c r="O26" i="7" s="1"/>
  <c r="L27" i="7"/>
  <c r="Q25" i="7"/>
  <c r="P25" i="7"/>
  <c r="U24" i="7"/>
  <c r="T24" i="7"/>
  <c r="R23" i="8" l="1"/>
  <c r="S23" i="8" s="1"/>
  <c r="W23" i="8" s="1"/>
  <c r="X23" i="8" s="1"/>
  <c r="M25" i="8"/>
  <c r="N25" i="8" s="1"/>
  <c r="O25" i="8" s="1"/>
  <c r="L26" i="8"/>
  <c r="P24" i="8"/>
  <c r="Q24" i="8"/>
  <c r="T22" i="8"/>
  <c r="U22" i="8"/>
  <c r="W22" i="8"/>
  <c r="X22" i="8" s="1"/>
  <c r="Q26" i="7"/>
  <c r="P26" i="7"/>
  <c r="R25" i="7"/>
  <c r="S25" i="7" s="1"/>
  <c r="L28" i="7"/>
  <c r="M27" i="7"/>
  <c r="N27" i="7" s="1"/>
  <c r="O27" i="7" s="1"/>
  <c r="T23" i="8" l="1"/>
  <c r="U23" i="8"/>
  <c r="R24" i="8"/>
  <c r="S24" i="8" s="1"/>
  <c r="M26" i="8"/>
  <c r="N26" i="8" s="1"/>
  <c r="O26" i="8" s="1"/>
  <c r="L27" i="8"/>
  <c r="Q25" i="8"/>
  <c r="P25" i="8"/>
  <c r="R26" i="7"/>
  <c r="S26" i="7" s="1"/>
  <c r="W26" i="7" s="1"/>
  <c r="X26" i="7" s="1"/>
  <c r="P27" i="7"/>
  <c r="Q27" i="7"/>
  <c r="M28" i="7"/>
  <c r="N28" i="7" s="1"/>
  <c r="O28" i="7" s="1"/>
  <c r="L29" i="7"/>
  <c r="T25" i="7"/>
  <c r="U25" i="7"/>
  <c r="W25" i="7"/>
  <c r="X25" i="7" s="1"/>
  <c r="W24" i="8" l="1"/>
  <c r="X24" i="8" s="1"/>
  <c r="U24" i="8"/>
  <c r="T24" i="8"/>
  <c r="Q26" i="8"/>
  <c r="P26" i="8"/>
  <c r="R25" i="8"/>
  <c r="S25" i="8" s="1"/>
  <c r="M27" i="8"/>
  <c r="N27" i="8" s="1"/>
  <c r="O27" i="8" s="1"/>
  <c r="L28" i="8"/>
  <c r="T26" i="7"/>
  <c r="U26" i="7"/>
  <c r="R27" i="7"/>
  <c r="S27" i="7" s="1"/>
  <c r="W27" i="7" s="1"/>
  <c r="X27" i="7" s="1"/>
  <c r="Q28" i="7"/>
  <c r="P28" i="7"/>
  <c r="R28" i="7" s="1"/>
  <c r="S28" i="7" s="1"/>
  <c r="W28" i="7" s="1"/>
  <c r="X28" i="7" s="1"/>
  <c r="L30" i="7"/>
  <c r="M29" i="7"/>
  <c r="N29" i="7" s="1"/>
  <c r="O29" i="7" s="1"/>
  <c r="R26" i="8" l="1"/>
  <c r="S26" i="8" s="1"/>
  <c r="T26" i="8" s="1"/>
  <c r="P27" i="8"/>
  <c r="Q27" i="8"/>
  <c r="M28" i="8"/>
  <c r="N28" i="8" s="1"/>
  <c r="O28" i="8" s="1"/>
  <c r="L29" i="8"/>
  <c r="T25" i="8"/>
  <c r="U25" i="8"/>
  <c r="W25" i="8"/>
  <c r="X25" i="8" s="1"/>
  <c r="U27" i="7"/>
  <c r="T27" i="7"/>
  <c r="Q29" i="7"/>
  <c r="P29" i="7"/>
  <c r="M30" i="7"/>
  <c r="N30" i="7" s="1"/>
  <c r="O30" i="7" s="1"/>
  <c r="L31" i="7"/>
  <c r="T28" i="7"/>
  <c r="U28" i="7"/>
  <c r="U26" i="8" l="1"/>
  <c r="W26" i="8"/>
  <c r="X26" i="8" s="1"/>
  <c r="M29" i="8"/>
  <c r="N29" i="8" s="1"/>
  <c r="O29" i="8" s="1"/>
  <c r="L30" i="8"/>
  <c r="Q28" i="8"/>
  <c r="P28" i="8"/>
  <c r="R27" i="8"/>
  <c r="S27" i="8" s="1"/>
  <c r="R29" i="7"/>
  <c r="S29" i="7" s="1"/>
  <c r="T29" i="7" s="1"/>
  <c r="L32" i="7"/>
  <c r="M31" i="7"/>
  <c r="N31" i="7" s="1"/>
  <c r="O31" i="7" s="1"/>
  <c r="Q30" i="7"/>
  <c r="P30" i="7"/>
  <c r="R30" i="7" s="1"/>
  <c r="S30" i="7" s="1"/>
  <c r="W30" i="7" s="1"/>
  <c r="X30" i="7" s="1"/>
  <c r="R28" i="8" l="1"/>
  <c r="S28" i="8" s="1"/>
  <c r="U28" i="8" s="1"/>
  <c r="W27" i="8"/>
  <c r="X27" i="8" s="1"/>
  <c r="T27" i="8"/>
  <c r="U27" i="8"/>
  <c r="M30" i="8"/>
  <c r="N30" i="8" s="1"/>
  <c r="O30" i="8" s="1"/>
  <c r="L31" i="8"/>
  <c r="P29" i="8"/>
  <c r="Q29" i="8"/>
  <c r="W29" i="7"/>
  <c r="X29" i="7" s="1"/>
  <c r="U29" i="7"/>
  <c r="Q31" i="7"/>
  <c r="P31" i="7"/>
  <c r="L33" i="7"/>
  <c r="M32" i="7"/>
  <c r="N32" i="7" s="1"/>
  <c r="O32" i="7" s="1"/>
  <c r="T30" i="7"/>
  <c r="U30" i="7"/>
  <c r="W28" i="8" l="1"/>
  <c r="X28" i="8" s="1"/>
  <c r="T28" i="8"/>
  <c r="R29" i="8"/>
  <c r="S29" i="8" s="1"/>
  <c r="M31" i="8"/>
  <c r="N31" i="8" s="1"/>
  <c r="O31" i="8" s="1"/>
  <c r="L32" i="8"/>
  <c r="P30" i="8"/>
  <c r="Q30" i="8"/>
  <c r="Q32" i="7"/>
  <c r="P32" i="7"/>
  <c r="M33" i="7"/>
  <c r="N33" i="7" s="1"/>
  <c r="O33" i="7" s="1"/>
  <c r="L34" i="7"/>
  <c r="R31" i="7"/>
  <c r="S31" i="7" s="1"/>
  <c r="M32" i="8" l="1"/>
  <c r="N32" i="8" s="1"/>
  <c r="O32" i="8" s="1"/>
  <c r="L33" i="8"/>
  <c r="P31" i="8"/>
  <c r="Q31" i="8"/>
  <c r="R30" i="8"/>
  <c r="S30" i="8" s="1"/>
  <c r="W29" i="8"/>
  <c r="X29" i="8" s="1"/>
  <c r="U29" i="8"/>
  <c r="T29" i="8"/>
  <c r="R32" i="7"/>
  <c r="S32" i="7" s="1"/>
  <c r="U32" i="7" s="1"/>
  <c r="T31" i="7"/>
  <c r="U31" i="7"/>
  <c r="W31" i="7"/>
  <c r="X31" i="7" s="1"/>
  <c r="L35" i="7"/>
  <c r="M34" i="7"/>
  <c r="N34" i="7" s="1"/>
  <c r="O34" i="7" s="1"/>
  <c r="Q33" i="7"/>
  <c r="P33" i="7"/>
  <c r="R33" i="7" s="1"/>
  <c r="S33" i="7" s="1"/>
  <c r="T32" i="7" l="1"/>
  <c r="R31" i="8"/>
  <c r="S31" i="8" s="1"/>
  <c r="U31" i="8" s="1"/>
  <c r="W30" i="8"/>
  <c r="X30" i="8" s="1"/>
  <c r="T30" i="8"/>
  <c r="U30" i="8"/>
  <c r="M33" i="8"/>
  <c r="N33" i="8" s="1"/>
  <c r="O33" i="8" s="1"/>
  <c r="L34" i="8"/>
  <c r="Q32" i="8"/>
  <c r="P32" i="8"/>
  <c r="W32" i="7"/>
  <c r="X32" i="7" s="1"/>
  <c r="T33" i="7"/>
  <c r="U33" i="7"/>
  <c r="W33" i="7"/>
  <c r="X33" i="7" s="1"/>
  <c r="Q34" i="7"/>
  <c r="P34" i="7"/>
  <c r="R34" i="7" s="1"/>
  <c r="S34" i="7" s="1"/>
  <c r="W34" i="7" s="1"/>
  <c r="X34" i="7" s="1"/>
  <c r="M35" i="7"/>
  <c r="N35" i="7" s="1"/>
  <c r="O35" i="7" s="1"/>
  <c r="L36" i="7"/>
  <c r="T31" i="8" l="1"/>
  <c r="W31" i="8"/>
  <c r="X31" i="8" s="1"/>
  <c r="M34" i="8"/>
  <c r="N34" i="8" s="1"/>
  <c r="O34" i="8" s="1"/>
  <c r="L35" i="8"/>
  <c r="Q33" i="8"/>
  <c r="P33" i="8"/>
  <c r="R32" i="8"/>
  <c r="S32" i="8" s="1"/>
  <c r="M36" i="7"/>
  <c r="N36" i="7" s="1"/>
  <c r="O36" i="7" s="1"/>
  <c r="L37" i="7"/>
  <c r="T34" i="7"/>
  <c r="U34" i="7"/>
  <c r="P35" i="7"/>
  <c r="Q35" i="7"/>
  <c r="M35" i="8" l="1"/>
  <c r="N35" i="8" s="1"/>
  <c r="O35" i="8" s="1"/>
  <c r="L36" i="8"/>
  <c r="Q34" i="8"/>
  <c r="P34" i="8"/>
  <c r="U32" i="8"/>
  <c r="W32" i="8"/>
  <c r="X32" i="8" s="1"/>
  <c r="T32" i="8"/>
  <c r="R33" i="8"/>
  <c r="S33" i="8" s="1"/>
  <c r="R35" i="7"/>
  <c r="S35" i="7" s="1"/>
  <c r="T35" i="7" s="1"/>
  <c r="L38" i="7"/>
  <c r="M37" i="7"/>
  <c r="N37" i="7" s="1"/>
  <c r="O37" i="7" s="1"/>
  <c r="Q36" i="7"/>
  <c r="P36" i="7"/>
  <c r="R36" i="7" l="1"/>
  <c r="S36" i="7" s="1"/>
  <c r="T36" i="7" s="1"/>
  <c r="R34" i="8"/>
  <c r="S34" i="8" s="1"/>
  <c r="U34" i="8" s="1"/>
  <c r="U33" i="8"/>
  <c r="T33" i="8"/>
  <c r="W33" i="8"/>
  <c r="X33" i="8" s="1"/>
  <c r="M36" i="8"/>
  <c r="N36" i="8" s="1"/>
  <c r="O36" i="8" s="1"/>
  <c r="L37" i="8"/>
  <c r="P35" i="8"/>
  <c r="Q35" i="8"/>
  <c r="W35" i="7"/>
  <c r="X35" i="7" s="1"/>
  <c r="U35" i="7"/>
  <c r="P37" i="7"/>
  <c r="Q37" i="7"/>
  <c r="M38" i="7"/>
  <c r="N38" i="7" s="1"/>
  <c r="O38" i="7" s="1"/>
  <c r="L39" i="7"/>
  <c r="W36" i="7" l="1"/>
  <c r="X36" i="7" s="1"/>
  <c r="U36" i="7"/>
  <c r="W34" i="8"/>
  <c r="X34" i="8" s="1"/>
  <c r="T34" i="8"/>
  <c r="R35" i="8"/>
  <c r="S35" i="8" s="1"/>
  <c r="T35" i="8" s="1"/>
  <c r="M37" i="8"/>
  <c r="N37" i="8" s="1"/>
  <c r="O37" i="8" s="1"/>
  <c r="L38" i="8"/>
  <c r="P36" i="8"/>
  <c r="Q36" i="8"/>
  <c r="R37" i="7"/>
  <c r="S37" i="7" s="1"/>
  <c r="U37" i="7" s="1"/>
  <c r="Q38" i="7"/>
  <c r="P38" i="7"/>
  <c r="R38" i="7" s="1"/>
  <c r="S38" i="7" s="1"/>
  <c r="L40" i="7"/>
  <c r="M39" i="7"/>
  <c r="N39" i="7" s="1"/>
  <c r="O39" i="7" s="1"/>
  <c r="W35" i="8" l="1"/>
  <c r="X35" i="8" s="1"/>
  <c r="U35" i="8"/>
  <c r="R36" i="8"/>
  <c r="S36" i="8" s="1"/>
  <c r="M38" i="8"/>
  <c r="N38" i="8" s="1"/>
  <c r="O38" i="8" s="1"/>
  <c r="L39" i="8"/>
  <c r="P37" i="8"/>
  <c r="Q37" i="8"/>
  <c r="W37" i="7"/>
  <c r="X37" i="7" s="1"/>
  <c r="T37" i="7"/>
  <c r="T38" i="7"/>
  <c r="U38" i="7"/>
  <c r="M40" i="7"/>
  <c r="N40" i="7" s="1"/>
  <c r="O40" i="7" s="1"/>
  <c r="L41" i="7"/>
  <c r="W38" i="7"/>
  <c r="X38" i="7" s="1"/>
  <c r="Q39" i="7"/>
  <c r="P39" i="7"/>
  <c r="R39" i="7" l="1"/>
  <c r="S39" i="7" s="1"/>
  <c r="T39" i="7" s="1"/>
  <c r="M39" i="8"/>
  <c r="N39" i="8" s="1"/>
  <c r="O39" i="8" s="1"/>
  <c r="L40" i="8"/>
  <c r="P38" i="8"/>
  <c r="Q38" i="8"/>
  <c r="R37" i="8"/>
  <c r="S37" i="8" s="1"/>
  <c r="W36" i="8"/>
  <c r="X36" i="8" s="1"/>
  <c r="T36" i="8"/>
  <c r="U36" i="8"/>
  <c r="W39" i="7"/>
  <c r="X39" i="7" s="1"/>
  <c r="Q40" i="7"/>
  <c r="P40" i="7"/>
  <c r="L42" i="7"/>
  <c r="M41" i="7"/>
  <c r="N41" i="7" s="1"/>
  <c r="O41" i="7" s="1"/>
  <c r="U39" i="7" l="1"/>
  <c r="R38" i="8"/>
  <c r="S38" i="8" s="1"/>
  <c r="T37" i="8"/>
  <c r="W37" i="8"/>
  <c r="X37" i="8" s="1"/>
  <c r="U37" i="8"/>
  <c r="M40" i="8"/>
  <c r="N40" i="8" s="1"/>
  <c r="O40" i="8" s="1"/>
  <c r="L41" i="8"/>
  <c r="P39" i="8"/>
  <c r="Q39" i="8"/>
  <c r="R40" i="7"/>
  <c r="S40" i="7" s="1"/>
  <c r="Q41" i="7"/>
  <c r="P41" i="7"/>
  <c r="L43" i="7"/>
  <c r="M42" i="7"/>
  <c r="N42" i="7" s="1"/>
  <c r="O42" i="7" s="1"/>
  <c r="R39" i="8" l="1"/>
  <c r="S39" i="8" s="1"/>
  <c r="W39" i="8" s="1"/>
  <c r="X39" i="8" s="1"/>
  <c r="U38" i="8"/>
  <c r="W38" i="8"/>
  <c r="X38" i="8" s="1"/>
  <c r="T38" i="8"/>
  <c r="M41" i="8"/>
  <c r="N41" i="8" s="1"/>
  <c r="O41" i="8" s="1"/>
  <c r="L42" i="8"/>
  <c r="P40" i="8"/>
  <c r="Q40" i="8"/>
  <c r="R41" i="7"/>
  <c r="S41" i="7" s="1"/>
  <c r="T41" i="7" s="1"/>
  <c r="Q42" i="7"/>
  <c r="P42" i="7"/>
  <c r="L44" i="7"/>
  <c r="M43" i="7"/>
  <c r="N43" i="7" s="1"/>
  <c r="O43" i="7" s="1"/>
  <c r="T40" i="7"/>
  <c r="U40" i="7"/>
  <c r="W40" i="7"/>
  <c r="X40" i="7" s="1"/>
  <c r="T39" i="8" l="1"/>
  <c r="U39" i="8"/>
  <c r="R40" i="8"/>
  <c r="S40" i="8" s="1"/>
  <c r="M42" i="8"/>
  <c r="N42" i="8" s="1"/>
  <c r="O42" i="8" s="1"/>
  <c r="L43" i="8"/>
  <c r="Q41" i="8"/>
  <c r="P41" i="8"/>
  <c r="W41" i="7"/>
  <c r="X41" i="7" s="1"/>
  <c r="U41" i="7"/>
  <c r="R42" i="7"/>
  <c r="S42" i="7" s="1"/>
  <c r="T42" i="7" s="1"/>
  <c r="Q43" i="7"/>
  <c r="P43" i="7"/>
  <c r="R43" i="7" s="1"/>
  <c r="S43" i="7" s="1"/>
  <c r="W43" i="7" s="1"/>
  <c r="X43" i="7" s="1"/>
  <c r="M44" i="7"/>
  <c r="N44" i="7" s="1"/>
  <c r="O44" i="7" s="1"/>
  <c r="L45" i="7"/>
  <c r="R41" i="8" l="1"/>
  <c r="S41" i="8" s="1"/>
  <c r="T41" i="8" s="1"/>
  <c r="M43" i="8"/>
  <c r="N43" i="8" s="1"/>
  <c r="O43" i="8" s="1"/>
  <c r="L44" i="8"/>
  <c r="P42" i="8"/>
  <c r="Q42" i="8"/>
  <c r="W40" i="8"/>
  <c r="X40" i="8" s="1"/>
  <c r="U40" i="8"/>
  <c r="T40" i="8"/>
  <c r="W42" i="7"/>
  <c r="X42" i="7" s="1"/>
  <c r="U42" i="7"/>
  <c r="Q44" i="7"/>
  <c r="P44" i="7"/>
  <c r="R44" i="7" s="1"/>
  <c r="S44" i="7" s="1"/>
  <c r="L46" i="7"/>
  <c r="M45" i="7"/>
  <c r="N45" i="7" s="1"/>
  <c r="O45" i="7" s="1"/>
  <c r="U43" i="7"/>
  <c r="T43" i="7"/>
  <c r="W41" i="8" l="1"/>
  <c r="X41" i="8" s="1"/>
  <c r="U41" i="8"/>
  <c r="R42" i="8"/>
  <c r="S42" i="8" s="1"/>
  <c r="T42" i="8" s="1"/>
  <c r="M44" i="8"/>
  <c r="N44" i="8" s="1"/>
  <c r="O44" i="8" s="1"/>
  <c r="L45" i="8"/>
  <c r="P43" i="8"/>
  <c r="Q43" i="8"/>
  <c r="Q45" i="7"/>
  <c r="P45" i="7"/>
  <c r="M46" i="7"/>
  <c r="N46" i="7" s="1"/>
  <c r="O46" i="7" s="1"/>
  <c r="L47" i="7"/>
  <c r="T44" i="7"/>
  <c r="U44" i="7"/>
  <c r="W44" i="7"/>
  <c r="X44" i="7" s="1"/>
  <c r="W42" i="8" l="1"/>
  <c r="X42" i="8" s="1"/>
  <c r="U42" i="8"/>
  <c r="R43" i="8"/>
  <c r="S43" i="8" s="1"/>
  <c r="M45" i="8"/>
  <c r="N45" i="8" s="1"/>
  <c r="O45" i="8" s="1"/>
  <c r="L46" i="8"/>
  <c r="Q44" i="8"/>
  <c r="P44" i="8"/>
  <c r="R45" i="7"/>
  <c r="S45" i="7" s="1"/>
  <c r="W45" i="7" s="1"/>
  <c r="X45" i="7" s="1"/>
  <c r="L48" i="7"/>
  <c r="M47" i="7"/>
  <c r="N47" i="7" s="1"/>
  <c r="O47" i="7" s="1"/>
  <c r="Q46" i="7"/>
  <c r="P46" i="7"/>
  <c r="R46" i="7" s="1"/>
  <c r="S46" i="7" s="1"/>
  <c r="R44" i="8" l="1"/>
  <c r="S44" i="8" s="1"/>
  <c r="T44" i="8" s="1"/>
  <c r="M46" i="8"/>
  <c r="N46" i="8" s="1"/>
  <c r="O46" i="8" s="1"/>
  <c r="L47" i="8"/>
  <c r="Q45" i="8"/>
  <c r="P45" i="8"/>
  <c r="T43" i="8"/>
  <c r="W43" i="8"/>
  <c r="X43" i="8" s="1"/>
  <c r="U43" i="8"/>
  <c r="U45" i="7"/>
  <c r="T45" i="7"/>
  <c r="T46" i="7"/>
  <c r="U46" i="7"/>
  <c r="W46" i="7"/>
  <c r="X46" i="7" s="1"/>
  <c r="Q47" i="7"/>
  <c r="P47" i="7"/>
  <c r="M48" i="7"/>
  <c r="N48" i="7" s="1"/>
  <c r="O48" i="7" s="1"/>
  <c r="L49" i="7"/>
  <c r="R47" i="7" l="1"/>
  <c r="S47" i="7" s="1"/>
  <c r="U47" i="7" s="1"/>
  <c r="U44" i="8"/>
  <c r="W44" i="8"/>
  <c r="X44" i="8" s="1"/>
  <c r="M47" i="8"/>
  <c r="N47" i="8" s="1"/>
  <c r="O47" i="8" s="1"/>
  <c r="L48" i="8"/>
  <c r="R45" i="8"/>
  <c r="S45" i="8" s="1"/>
  <c r="P46" i="8"/>
  <c r="Q46" i="8"/>
  <c r="L50" i="7"/>
  <c r="M49" i="7"/>
  <c r="N49" i="7" s="1"/>
  <c r="O49" i="7" s="1"/>
  <c r="Q48" i="7"/>
  <c r="P48" i="7"/>
  <c r="W47" i="7"/>
  <c r="X47" i="7" s="1"/>
  <c r="T47" i="7" l="1"/>
  <c r="R46" i="8"/>
  <c r="S46" i="8" s="1"/>
  <c r="W45" i="8"/>
  <c r="X45" i="8" s="1"/>
  <c r="T45" i="8"/>
  <c r="U45" i="8"/>
  <c r="M48" i="8"/>
  <c r="N48" i="8" s="1"/>
  <c r="O48" i="8" s="1"/>
  <c r="L49" i="8"/>
  <c r="Q47" i="8"/>
  <c r="P47" i="8"/>
  <c r="R48" i="7"/>
  <c r="S48" i="7" s="1"/>
  <c r="Q49" i="7"/>
  <c r="P49" i="7"/>
  <c r="R49" i="7" s="1"/>
  <c r="S49" i="7" s="1"/>
  <c r="W49" i="7" s="1"/>
  <c r="X49" i="7" s="1"/>
  <c r="M50" i="7"/>
  <c r="N50" i="7" s="1"/>
  <c r="O50" i="7" s="1"/>
  <c r="L51" i="7"/>
  <c r="R47" i="8" l="1"/>
  <c r="S47" i="8" s="1"/>
  <c r="U47" i="8" s="1"/>
  <c r="M49" i="8"/>
  <c r="N49" i="8" s="1"/>
  <c r="O49" i="8" s="1"/>
  <c r="L50" i="8"/>
  <c r="P48" i="8"/>
  <c r="Q48" i="8"/>
  <c r="W46" i="8"/>
  <c r="X46" i="8" s="1"/>
  <c r="U46" i="8"/>
  <c r="T46" i="8"/>
  <c r="Q50" i="7"/>
  <c r="P50" i="7"/>
  <c r="T48" i="7"/>
  <c r="U48" i="7"/>
  <c r="W48" i="7"/>
  <c r="X48" i="7" s="1"/>
  <c r="L52" i="7"/>
  <c r="M51" i="7"/>
  <c r="N51" i="7" s="1"/>
  <c r="O51" i="7" s="1"/>
  <c r="U49" i="7"/>
  <c r="T49" i="7"/>
  <c r="W47" i="8" l="1"/>
  <c r="X47" i="8" s="1"/>
  <c r="T47" i="8"/>
  <c r="R48" i="8"/>
  <c r="S48" i="8" s="1"/>
  <c r="M50" i="8"/>
  <c r="N50" i="8" s="1"/>
  <c r="O50" i="8" s="1"/>
  <c r="L51" i="8"/>
  <c r="P49" i="8"/>
  <c r="Q49" i="8"/>
  <c r="R50" i="7"/>
  <c r="S50" i="7" s="1"/>
  <c r="T50" i="7" s="1"/>
  <c r="Q51" i="7"/>
  <c r="P51" i="7"/>
  <c r="L53" i="7"/>
  <c r="M52" i="7"/>
  <c r="N52" i="7" s="1"/>
  <c r="O52" i="7" s="1"/>
  <c r="W50" i="7" l="1"/>
  <c r="X50" i="7" s="1"/>
  <c r="R49" i="8"/>
  <c r="S49" i="8" s="1"/>
  <c r="M51" i="8"/>
  <c r="N51" i="8" s="1"/>
  <c r="O51" i="8" s="1"/>
  <c r="L52" i="8"/>
  <c r="Q50" i="8"/>
  <c r="P50" i="8"/>
  <c r="W48" i="8"/>
  <c r="X48" i="8" s="1"/>
  <c r="U48" i="8"/>
  <c r="T48" i="8"/>
  <c r="R51" i="7"/>
  <c r="S51" i="7" s="1"/>
  <c r="W51" i="7" s="1"/>
  <c r="X51" i="7" s="1"/>
  <c r="U50" i="7"/>
  <c r="Q52" i="7"/>
  <c r="P52" i="7"/>
  <c r="R52" i="7" s="1"/>
  <c r="S52" i="7" s="1"/>
  <c r="L54" i="7"/>
  <c r="M53" i="7"/>
  <c r="N53" i="7" s="1"/>
  <c r="O53" i="7" s="1"/>
  <c r="T51" i="7" l="1"/>
  <c r="R50" i="8"/>
  <c r="S50" i="8" s="1"/>
  <c r="U50" i="8" s="1"/>
  <c r="M52" i="8"/>
  <c r="N52" i="8" s="1"/>
  <c r="O52" i="8" s="1"/>
  <c r="L53" i="8"/>
  <c r="Q51" i="8"/>
  <c r="P51" i="8"/>
  <c r="U49" i="8"/>
  <c r="W49" i="8"/>
  <c r="X49" i="8" s="1"/>
  <c r="T49" i="8"/>
  <c r="U51" i="7"/>
  <c r="T52" i="7"/>
  <c r="U52" i="7"/>
  <c r="Q53" i="7"/>
  <c r="P53" i="7"/>
  <c r="M54" i="7"/>
  <c r="N54" i="7" s="1"/>
  <c r="O54" i="7" s="1"/>
  <c r="L55" i="7"/>
  <c r="W52" i="7"/>
  <c r="X52" i="7" s="1"/>
  <c r="W50" i="8" l="1"/>
  <c r="X50" i="8" s="1"/>
  <c r="R51" i="8"/>
  <c r="S51" i="8" s="1"/>
  <c r="T51" i="8" s="1"/>
  <c r="T50" i="8"/>
  <c r="M53" i="8"/>
  <c r="N53" i="8" s="1"/>
  <c r="O53" i="8" s="1"/>
  <c r="L54" i="8"/>
  <c r="P52" i="8"/>
  <c r="Q52" i="8"/>
  <c r="R53" i="7"/>
  <c r="S53" i="7" s="1"/>
  <c r="W53" i="7" s="1"/>
  <c r="X53" i="7" s="1"/>
  <c r="L56" i="7"/>
  <c r="M55" i="7"/>
  <c r="N55" i="7" s="1"/>
  <c r="O55" i="7" s="1"/>
  <c r="Q54" i="7"/>
  <c r="P54" i="7"/>
  <c r="R54" i="7" s="1"/>
  <c r="S54" i="7" s="1"/>
  <c r="W54" i="7" s="1"/>
  <c r="X54" i="7" s="1"/>
  <c r="W51" i="8" l="1"/>
  <c r="X51" i="8" s="1"/>
  <c r="U51" i="8"/>
  <c r="R52" i="8"/>
  <c r="S52" i="8" s="1"/>
  <c r="M54" i="8"/>
  <c r="N54" i="8" s="1"/>
  <c r="O54" i="8" s="1"/>
  <c r="L55" i="8"/>
  <c r="P53" i="8"/>
  <c r="Q53" i="8"/>
  <c r="U53" i="7"/>
  <c r="T53" i="7"/>
  <c r="Q55" i="7"/>
  <c r="P55" i="7"/>
  <c r="T54" i="7"/>
  <c r="U54" i="7"/>
  <c r="M56" i="7"/>
  <c r="N56" i="7" s="1"/>
  <c r="O56" i="7" s="1"/>
  <c r="L57" i="7"/>
  <c r="M55" i="8" l="1"/>
  <c r="N55" i="8" s="1"/>
  <c r="O55" i="8" s="1"/>
  <c r="L56" i="8"/>
  <c r="P54" i="8"/>
  <c r="Q54" i="8"/>
  <c r="R53" i="8"/>
  <c r="S53" i="8" s="1"/>
  <c r="T52" i="8"/>
  <c r="U52" i="8"/>
  <c r="W52" i="8"/>
  <c r="X52" i="8" s="1"/>
  <c r="R55" i="7"/>
  <c r="S55" i="7" s="1"/>
  <c r="U55" i="7" s="1"/>
  <c r="L58" i="7"/>
  <c r="M57" i="7"/>
  <c r="N57" i="7" s="1"/>
  <c r="O57" i="7" s="1"/>
  <c r="Q56" i="7"/>
  <c r="P56" i="7"/>
  <c r="T55" i="7" l="1"/>
  <c r="W55" i="7"/>
  <c r="X55" i="7" s="1"/>
  <c r="R54" i="8"/>
  <c r="S54" i="8" s="1"/>
  <c r="T54" i="8" s="1"/>
  <c r="U53" i="8"/>
  <c r="T53" i="8"/>
  <c r="W53" i="8"/>
  <c r="X53" i="8" s="1"/>
  <c r="M56" i="8"/>
  <c r="N56" i="8" s="1"/>
  <c r="O56" i="8" s="1"/>
  <c r="L57" i="8"/>
  <c r="Q55" i="8"/>
  <c r="P55" i="8"/>
  <c r="R56" i="7"/>
  <c r="S56" i="7" s="1"/>
  <c r="T56" i="7" s="1"/>
  <c r="Q57" i="7"/>
  <c r="P57" i="7"/>
  <c r="R57" i="7" s="1"/>
  <c r="S57" i="7" s="1"/>
  <c r="M58" i="7"/>
  <c r="N58" i="7" s="1"/>
  <c r="O58" i="7" s="1"/>
  <c r="L59" i="7"/>
  <c r="R55" i="8" l="1"/>
  <c r="S55" i="8" s="1"/>
  <c r="T55" i="8" s="1"/>
  <c r="U54" i="8"/>
  <c r="W54" i="8"/>
  <c r="X54" i="8" s="1"/>
  <c r="M57" i="8"/>
  <c r="N57" i="8" s="1"/>
  <c r="O57" i="8" s="1"/>
  <c r="L58" i="8"/>
  <c r="Q56" i="8"/>
  <c r="P56" i="8"/>
  <c r="W56" i="7"/>
  <c r="X56" i="7" s="1"/>
  <c r="U56" i="7"/>
  <c r="Q58" i="7"/>
  <c r="P58" i="7"/>
  <c r="R58" i="7" s="1"/>
  <c r="S58" i="7" s="1"/>
  <c r="M59" i="7"/>
  <c r="N59" i="7" s="1"/>
  <c r="O59" i="7" s="1"/>
  <c r="L60" i="7"/>
  <c r="U57" i="7"/>
  <c r="T57" i="7"/>
  <c r="W57" i="7"/>
  <c r="X57" i="7" s="1"/>
  <c r="R56" i="8" l="1"/>
  <c r="S56" i="8" s="1"/>
  <c r="T56" i="8" s="1"/>
  <c r="U55" i="8"/>
  <c r="W55" i="8"/>
  <c r="X55" i="8" s="1"/>
  <c r="M58" i="8"/>
  <c r="N58" i="8" s="1"/>
  <c r="O58" i="8" s="1"/>
  <c r="L59" i="8"/>
  <c r="Q57" i="8"/>
  <c r="P57" i="8"/>
  <c r="M60" i="7"/>
  <c r="N60" i="7" s="1"/>
  <c r="O60" i="7" s="1"/>
  <c r="L61" i="7"/>
  <c r="U58" i="7"/>
  <c r="T58" i="7"/>
  <c r="Q59" i="7"/>
  <c r="P59" i="7"/>
  <c r="R59" i="7" s="1"/>
  <c r="S59" i="7" s="1"/>
  <c r="W58" i="7"/>
  <c r="X58" i="7" s="1"/>
  <c r="W56" i="8" l="1"/>
  <c r="X56" i="8" s="1"/>
  <c r="U56" i="8"/>
  <c r="R57" i="8"/>
  <c r="S57" i="8" s="1"/>
  <c r="U57" i="8" s="1"/>
  <c r="M59" i="8"/>
  <c r="N59" i="8" s="1"/>
  <c r="O59" i="8" s="1"/>
  <c r="L60" i="8"/>
  <c r="Q58" i="8"/>
  <c r="P58" i="8"/>
  <c r="T59" i="7"/>
  <c r="U59" i="7"/>
  <c r="L62" i="7"/>
  <c r="M61" i="7"/>
  <c r="N61" i="7" s="1"/>
  <c r="O61" i="7" s="1"/>
  <c r="W59" i="7"/>
  <c r="X59" i="7" s="1"/>
  <c r="Q60" i="7"/>
  <c r="P60" i="7"/>
  <c r="R58" i="8" l="1"/>
  <c r="S58" i="8" s="1"/>
  <c r="T58" i="8" s="1"/>
  <c r="T57" i="8"/>
  <c r="W57" i="8"/>
  <c r="X57" i="8" s="1"/>
  <c r="P59" i="8"/>
  <c r="Q59" i="8"/>
  <c r="M60" i="8"/>
  <c r="N60" i="8" s="1"/>
  <c r="O60" i="8" s="1"/>
  <c r="L61" i="8"/>
  <c r="R60" i="7"/>
  <c r="S60" i="7" s="1"/>
  <c r="U60" i="7" s="1"/>
  <c r="Q61" i="7"/>
  <c r="P61" i="7"/>
  <c r="M62" i="7"/>
  <c r="N62" i="7" s="1"/>
  <c r="O62" i="7" s="1"/>
  <c r="L63" i="7"/>
  <c r="W60" i="7" l="1"/>
  <c r="X60" i="7" s="1"/>
  <c r="W58" i="8"/>
  <c r="X58" i="8" s="1"/>
  <c r="U58" i="8"/>
  <c r="R59" i="8"/>
  <c r="S59" i="8" s="1"/>
  <c r="W59" i="8" s="1"/>
  <c r="X59" i="8" s="1"/>
  <c r="M61" i="8"/>
  <c r="N61" i="8" s="1"/>
  <c r="O61" i="8" s="1"/>
  <c r="L62" i="8"/>
  <c r="P60" i="8"/>
  <c r="Q60" i="8"/>
  <c r="T60" i="7"/>
  <c r="R61" i="7"/>
  <c r="S61" i="7" s="1"/>
  <c r="W61" i="7" s="1"/>
  <c r="X61" i="7" s="1"/>
  <c r="L64" i="7"/>
  <c r="M63" i="7"/>
  <c r="N63" i="7" s="1"/>
  <c r="O63" i="7" s="1"/>
  <c r="Q62" i="7"/>
  <c r="P62" i="7"/>
  <c r="R62" i="7" s="1"/>
  <c r="S62" i="7" s="1"/>
  <c r="T59" i="8" l="1"/>
  <c r="U59" i="8"/>
  <c r="R60" i="8"/>
  <c r="S60" i="8" s="1"/>
  <c r="M62" i="8"/>
  <c r="N62" i="8" s="1"/>
  <c r="O62" i="8" s="1"/>
  <c r="L63" i="8"/>
  <c r="P61" i="8"/>
  <c r="Q61" i="8"/>
  <c r="U61" i="7"/>
  <c r="T61" i="7"/>
  <c r="U62" i="7"/>
  <c r="T62" i="7"/>
  <c r="Q63" i="7"/>
  <c r="P63" i="7"/>
  <c r="R63" i="7" s="1"/>
  <c r="S63" i="7" s="1"/>
  <c r="W63" i="7" s="1"/>
  <c r="X63" i="7" s="1"/>
  <c r="W62" i="7"/>
  <c r="X62" i="7" s="1"/>
  <c r="M64" i="7"/>
  <c r="N64" i="7" s="1"/>
  <c r="O64" i="7" s="1"/>
  <c r="L65" i="7"/>
  <c r="R61" i="8" l="1"/>
  <c r="S61" i="8" s="1"/>
  <c r="M63" i="8"/>
  <c r="N63" i="8" s="1"/>
  <c r="O63" i="8" s="1"/>
  <c r="L64" i="8"/>
  <c r="Q62" i="8"/>
  <c r="P62" i="8"/>
  <c r="W60" i="8"/>
  <c r="X60" i="8" s="1"/>
  <c r="T60" i="8"/>
  <c r="U60" i="8"/>
  <c r="Q64" i="7"/>
  <c r="P64" i="7"/>
  <c r="L66" i="7"/>
  <c r="M65" i="7"/>
  <c r="N65" i="7" s="1"/>
  <c r="O65" i="7" s="1"/>
  <c r="U63" i="7"/>
  <c r="T63" i="7"/>
  <c r="R62" i="8" l="1"/>
  <c r="S62" i="8" s="1"/>
  <c r="W62" i="8" s="1"/>
  <c r="X62" i="8" s="1"/>
  <c r="M64" i="8"/>
  <c r="N64" i="8" s="1"/>
  <c r="O64" i="8" s="1"/>
  <c r="L65" i="8"/>
  <c r="U61" i="8"/>
  <c r="T61" i="8"/>
  <c r="W61" i="8"/>
  <c r="X61" i="8" s="1"/>
  <c r="Q63" i="8"/>
  <c r="P63" i="8"/>
  <c r="R64" i="7"/>
  <c r="S64" i="7" s="1"/>
  <c r="U64" i="7" s="1"/>
  <c r="M66" i="7"/>
  <c r="N66" i="7" s="1"/>
  <c r="O66" i="7" s="1"/>
  <c r="L67" i="7"/>
  <c r="Q65" i="7"/>
  <c r="P65" i="7"/>
  <c r="W64" i="7" l="1"/>
  <c r="X64" i="7" s="1"/>
  <c r="T64" i="7"/>
  <c r="R63" i="8"/>
  <c r="S63" i="8" s="1"/>
  <c r="U63" i="8" s="1"/>
  <c r="U62" i="8"/>
  <c r="T62" i="8"/>
  <c r="M65" i="8"/>
  <c r="N65" i="8" s="1"/>
  <c r="O65" i="8" s="1"/>
  <c r="L66" i="8"/>
  <c r="P64" i="8"/>
  <c r="Q64" i="8"/>
  <c r="R65" i="7"/>
  <c r="S65" i="7" s="1"/>
  <c r="T65" i="7" s="1"/>
  <c r="L68" i="7"/>
  <c r="M67" i="7"/>
  <c r="N67" i="7" s="1"/>
  <c r="O67" i="7" s="1"/>
  <c r="Q66" i="7"/>
  <c r="P66" i="7"/>
  <c r="R66" i="7" s="1"/>
  <c r="S66" i="7" s="1"/>
  <c r="W66" i="7" s="1"/>
  <c r="X66" i="7" s="1"/>
  <c r="W63" i="8" l="1"/>
  <c r="X63" i="8" s="1"/>
  <c r="T63" i="8"/>
  <c r="R64" i="8"/>
  <c r="S64" i="8" s="1"/>
  <c r="T64" i="8" s="1"/>
  <c r="M66" i="8"/>
  <c r="N66" i="8" s="1"/>
  <c r="O66" i="8" s="1"/>
  <c r="L67" i="8"/>
  <c r="Q65" i="8"/>
  <c r="P65" i="8"/>
  <c r="W65" i="7"/>
  <c r="X65" i="7" s="1"/>
  <c r="U65" i="7"/>
  <c r="U66" i="7"/>
  <c r="T66" i="7"/>
  <c r="Q67" i="7"/>
  <c r="P67" i="7"/>
  <c r="L69" i="7"/>
  <c r="M68" i="7"/>
  <c r="N68" i="7" s="1"/>
  <c r="O68" i="7" s="1"/>
  <c r="R65" i="8" l="1"/>
  <c r="S65" i="8" s="1"/>
  <c r="U65" i="8" s="1"/>
  <c r="W64" i="8"/>
  <c r="X64" i="8" s="1"/>
  <c r="U64" i="8"/>
  <c r="Q66" i="8"/>
  <c r="P66" i="8"/>
  <c r="M67" i="8"/>
  <c r="N67" i="8" s="1"/>
  <c r="O67" i="8" s="1"/>
  <c r="L68" i="8"/>
  <c r="R67" i="7"/>
  <c r="S67" i="7" s="1"/>
  <c r="W67" i="7" s="1"/>
  <c r="X67" i="7" s="1"/>
  <c r="M69" i="7"/>
  <c r="N69" i="7" s="1"/>
  <c r="O69" i="7" s="1"/>
  <c r="L70" i="7"/>
  <c r="Q68" i="7"/>
  <c r="P68" i="7"/>
  <c r="W65" i="8" l="1"/>
  <c r="X65" i="8" s="1"/>
  <c r="T65" i="8"/>
  <c r="M68" i="8"/>
  <c r="N68" i="8" s="1"/>
  <c r="O68" i="8" s="1"/>
  <c r="L69" i="8"/>
  <c r="Q67" i="8"/>
  <c r="P67" i="8"/>
  <c r="R66" i="8"/>
  <c r="S66" i="8" s="1"/>
  <c r="R68" i="7"/>
  <c r="S68" i="7" s="1"/>
  <c r="U68" i="7" s="1"/>
  <c r="U67" i="7"/>
  <c r="T67" i="7"/>
  <c r="L71" i="7"/>
  <c r="M70" i="7"/>
  <c r="N70" i="7" s="1"/>
  <c r="O70" i="7" s="1"/>
  <c r="Q69" i="7"/>
  <c r="P69" i="7"/>
  <c r="R69" i="7" s="1"/>
  <c r="S69" i="7" s="1"/>
  <c r="W68" i="7" l="1"/>
  <c r="X68" i="7" s="1"/>
  <c r="T68" i="7"/>
  <c r="R67" i="8"/>
  <c r="S67" i="8" s="1"/>
  <c r="U67" i="8" s="1"/>
  <c r="U66" i="8"/>
  <c r="T66" i="8"/>
  <c r="W66" i="8"/>
  <c r="X66" i="8" s="1"/>
  <c r="M69" i="8"/>
  <c r="N69" i="8" s="1"/>
  <c r="O69" i="8" s="1"/>
  <c r="L70" i="8"/>
  <c r="P68" i="8"/>
  <c r="Q68" i="8"/>
  <c r="T69" i="7"/>
  <c r="U69" i="7"/>
  <c r="Q70" i="7"/>
  <c r="P70" i="7"/>
  <c r="M71" i="7"/>
  <c r="N71" i="7" s="1"/>
  <c r="O71" i="7" s="1"/>
  <c r="L72" i="7"/>
  <c r="W69" i="7"/>
  <c r="X69" i="7" s="1"/>
  <c r="W67" i="8" l="1"/>
  <c r="X67" i="8" s="1"/>
  <c r="T67" i="8"/>
  <c r="R68" i="8"/>
  <c r="S68" i="8" s="1"/>
  <c r="W68" i="8" s="1"/>
  <c r="X68" i="8" s="1"/>
  <c r="P69" i="8"/>
  <c r="Q69" i="8"/>
  <c r="M70" i="8"/>
  <c r="N70" i="8" s="1"/>
  <c r="O70" i="8" s="1"/>
  <c r="L71" i="8"/>
  <c r="Q71" i="7"/>
  <c r="P71" i="7"/>
  <c r="R71" i="7" s="1"/>
  <c r="S71" i="7" s="1"/>
  <c r="M72" i="7"/>
  <c r="N72" i="7" s="1"/>
  <c r="O72" i="7" s="1"/>
  <c r="L73" i="7"/>
  <c r="R70" i="7"/>
  <c r="S70" i="7" s="1"/>
  <c r="U68" i="8" l="1"/>
  <c r="T68" i="8"/>
  <c r="R69" i="8"/>
  <c r="S69" i="8" s="1"/>
  <c r="M71" i="8"/>
  <c r="N71" i="8" s="1"/>
  <c r="O71" i="8" s="1"/>
  <c r="L72" i="8"/>
  <c r="P70" i="8"/>
  <c r="Q70" i="8"/>
  <c r="Q72" i="7"/>
  <c r="P72" i="7"/>
  <c r="T70" i="7"/>
  <c r="U70" i="7"/>
  <c r="W70" i="7"/>
  <c r="X70" i="7" s="1"/>
  <c r="L74" i="7"/>
  <c r="M73" i="7"/>
  <c r="N73" i="7" s="1"/>
  <c r="O73" i="7" s="1"/>
  <c r="T71" i="7"/>
  <c r="U71" i="7"/>
  <c r="W71" i="7"/>
  <c r="X71" i="7" s="1"/>
  <c r="R70" i="8" l="1"/>
  <c r="S70" i="8" s="1"/>
  <c r="M72" i="8"/>
  <c r="N72" i="8" s="1"/>
  <c r="O72" i="8" s="1"/>
  <c r="L73" i="8"/>
  <c r="Q71" i="8"/>
  <c r="P71" i="8"/>
  <c r="W69" i="8"/>
  <c r="X69" i="8" s="1"/>
  <c r="T69" i="8"/>
  <c r="U69" i="8"/>
  <c r="R72" i="7"/>
  <c r="S72" i="7" s="1"/>
  <c r="T72" i="7" s="1"/>
  <c r="Q73" i="7"/>
  <c r="P73" i="7"/>
  <c r="M74" i="7"/>
  <c r="N74" i="7" s="1"/>
  <c r="O74" i="7" s="1"/>
  <c r="L75" i="7"/>
  <c r="W72" i="7" l="1"/>
  <c r="X72" i="7" s="1"/>
  <c r="U72" i="7"/>
  <c r="R71" i="8"/>
  <c r="S71" i="8" s="1"/>
  <c r="U71" i="8" s="1"/>
  <c r="M73" i="8"/>
  <c r="N73" i="8" s="1"/>
  <c r="O73" i="8" s="1"/>
  <c r="L74" i="8"/>
  <c r="Q72" i="8"/>
  <c r="P72" i="8"/>
  <c r="U70" i="8"/>
  <c r="T70" i="8"/>
  <c r="W70" i="8"/>
  <c r="X70" i="8" s="1"/>
  <c r="R73" i="7"/>
  <c r="S73" i="7" s="1"/>
  <c r="U73" i="7" s="1"/>
  <c r="M75" i="7"/>
  <c r="N75" i="7" s="1"/>
  <c r="O75" i="7" s="1"/>
  <c r="L76" i="7"/>
  <c r="Q74" i="7"/>
  <c r="P74" i="7"/>
  <c r="R74" i="7" s="1"/>
  <c r="S74" i="7" s="1"/>
  <c r="W74" i="7" s="1"/>
  <c r="X74" i="7" s="1"/>
  <c r="T71" i="8" l="1"/>
  <c r="W71" i="8"/>
  <c r="X71" i="8" s="1"/>
  <c r="R72" i="8"/>
  <c r="S72" i="8" s="1"/>
  <c r="T72" i="8" s="1"/>
  <c r="M74" i="8"/>
  <c r="N74" i="8" s="1"/>
  <c r="O74" i="8" s="1"/>
  <c r="L75" i="8"/>
  <c r="Q73" i="8"/>
  <c r="P73" i="8"/>
  <c r="W73" i="7"/>
  <c r="X73" i="7" s="1"/>
  <c r="T73" i="7"/>
  <c r="M76" i="7"/>
  <c r="N76" i="7" s="1"/>
  <c r="O76" i="7" s="1"/>
  <c r="L77" i="7"/>
  <c r="U74" i="7"/>
  <c r="T74" i="7"/>
  <c r="Q75" i="7"/>
  <c r="P75" i="7"/>
  <c r="R75" i="7" s="1"/>
  <c r="S75" i="7" s="1"/>
  <c r="R73" i="8" l="1"/>
  <c r="S73" i="8" s="1"/>
  <c r="W73" i="8" s="1"/>
  <c r="X73" i="8" s="1"/>
  <c r="U72" i="8"/>
  <c r="W72" i="8"/>
  <c r="X72" i="8" s="1"/>
  <c r="P74" i="8"/>
  <c r="Q74" i="8"/>
  <c r="M75" i="8"/>
  <c r="N75" i="8" s="1"/>
  <c r="O75" i="8" s="1"/>
  <c r="L76" i="8"/>
  <c r="T75" i="7"/>
  <c r="U75" i="7"/>
  <c r="W75" i="7"/>
  <c r="X75" i="7" s="1"/>
  <c r="M77" i="7"/>
  <c r="N77" i="7" s="1"/>
  <c r="O77" i="7" s="1"/>
  <c r="L78" i="7"/>
  <c r="Q76" i="7"/>
  <c r="P76" i="7"/>
  <c r="T73" i="8" l="1"/>
  <c r="U73" i="8"/>
  <c r="M76" i="8"/>
  <c r="N76" i="8" s="1"/>
  <c r="O76" i="8" s="1"/>
  <c r="L77" i="8"/>
  <c r="Q75" i="8"/>
  <c r="P75" i="8"/>
  <c r="R74" i="8"/>
  <c r="S74" i="8" s="1"/>
  <c r="R76" i="7"/>
  <c r="S76" i="7" s="1"/>
  <c r="W76" i="7" s="1"/>
  <c r="X76" i="7" s="1"/>
  <c r="M78" i="7"/>
  <c r="N78" i="7" s="1"/>
  <c r="O78" i="7" s="1"/>
  <c r="L79" i="7"/>
  <c r="Q77" i="7"/>
  <c r="P77" i="7"/>
  <c r="R77" i="7" s="1"/>
  <c r="S77" i="7" s="1"/>
  <c r="U76" i="7" l="1"/>
  <c r="R75" i="8"/>
  <c r="S75" i="8" s="1"/>
  <c r="T75" i="8" s="1"/>
  <c r="M77" i="8"/>
  <c r="N77" i="8" s="1"/>
  <c r="O77" i="8" s="1"/>
  <c r="L78" i="8"/>
  <c r="T74" i="8"/>
  <c r="W74" i="8"/>
  <c r="X74" i="8" s="1"/>
  <c r="U74" i="8"/>
  <c r="P76" i="8"/>
  <c r="Q76" i="8"/>
  <c r="T76" i="7"/>
  <c r="M79" i="7"/>
  <c r="N79" i="7" s="1"/>
  <c r="O79" i="7" s="1"/>
  <c r="L80" i="7"/>
  <c r="U77" i="7"/>
  <c r="T77" i="7"/>
  <c r="Q78" i="7"/>
  <c r="P78" i="7"/>
  <c r="R78" i="7" s="1"/>
  <c r="S78" i="7" s="1"/>
  <c r="W78" i="7" s="1"/>
  <c r="X78" i="7" s="1"/>
  <c r="W77" i="7"/>
  <c r="X77" i="7" s="1"/>
  <c r="U75" i="8" l="1"/>
  <c r="W75" i="8"/>
  <c r="X75" i="8" s="1"/>
  <c r="R76" i="8"/>
  <c r="S76" i="8" s="1"/>
  <c r="M78" i="8"/>
  <c r="N78" i="8" s="1"/>
  <c r="O78" i="8" s="1"/>
  <c r="L79" i="8"/>
  <c r="P77" i="8"/>
  <c r="Q77" i="8"/>
  <c r="M80" i="7"/>
  <c r="N80" i="7" s="1"/>
  <c r="O80" i="7" s="1"/>
  <c r="L81" i="7"/>
  <c r="U78" i="7"/>
  <c r="T78" i="7"/>
  <c r="Q79" i="7"/>
  <c r="P79" i="7"/>
  <c r="R79" i="7" l="1"/>
  <c r="S79" i="7" s="1"/>
  <c r="T79" i="7" s="1"/>
  <c r="M79" i="8"/>
  <c r="N79" i="8" s="1"/>
  <c r="O79" i="8" s="1"/>
  <c r="L80" i="8"/>
  <c r="P78" i="8"/>
  <c r="Q78" i="8"/>
  <c r="U76" i="8"/>
  <c r="T76" i="8"/>
  <c r="W76" i="8"/>
  <c r="X76" i="8" s="1"/>
  <c r="R77" i="8"/>
  <c r="S77" i="8" s="1"/>
  <c r="M81" i="7"/>
  <c r="N81" i="7" s="1"/>
  <c r="O81" i="7" s="1"/>
  <c r="L82" i="7"/>
  <c r="W79" i="7"/>
  <c r="X79" i="7" s="1"/>
  <c r="Q80" i="7"/>
  <c r="P80" i="7"/>
  <c r="U79" i="7" l="1"/>
  <c r="R78" i="8"/>
  <c r="S78" i="8" s="1"/>
  <c r="T78" i="8" s="1"/>
  <c r="M80" i="8"/>
  <c r="N80" i="8" s="1"/>
  <c r="O80" i="8" s="1"/>
  <c r="L81" i="8"/>
  <c r="U77" i="8"/>
  <c r="T77" i="8"/>
  <c r="W77" i="8"/>
  <c r="X77" i="8" s="1"/>
  <c r="P79" i="8"/>
  <c r="Q79" i="8"/>
  <c r="R80" i="7"/>
  <c r="S80" i="7" s="1"/>
  <c r="U80" i="7" s="1"/>
  <c r="M82" i="7"/>
  <c r="N82" i="7" s="1"/>
  <c r="O82" i="7" s="1"/>
  <c r="L83" i="7"/>
  <c r="Q81" i="7"/>
  <c r="P81" i="7"/>
  <c r="R81" i="7" s="1"/>
  <c r="S81" i="7" s="1"/>
  <c r="W80" i="7" l="1"/>
  <c r="X80" i="7" s="1"/>
  <c r="W78" i="8"/>
  <c r="X78" i="8" s="1"/>
  <c r="R79" i="8"/>
  <c r="S79" i="8" s="1"/>
  <c r="U79" i="8" s="1"/>
  <c r="U78" i="8"/>
  <c r="M81" i="8"/>
  <c r="N81" i="8" s="1"/>
  <c r="O81" i="8" s="1"/>
  <c r="L82" i="8"/>
  <c r="P80" i="8"/>
  <c r="Q80" i="8"/>
  <c r="T80" i="7"/>
  <c r="T81" i="7"/>
  <c r="U81" i="7"/>
  <c r="M83" i="7"/>
  <c r="N83" i="7" s="1"/>
  <c r="O83" i="7" s="1"/>
  <c r="L84" i="7"/>
  <c r="W81" i="7"/>
  <c r="X81" i="7" s="1"/>
  <c r="Q82" i="7"/>
  <c r="P82" i="7"/>
  <c r="R82" i="7" s="1"/>
  <c r="S82" i="7" s="1"/>
  <c r="R80" i="8" l="1"/>
  <c r="S80" i="8" s="1"/>
  <c r="U80" i="8" s="1"/>
  <c r="W79" i="8"/>
  <c r="X79" i="8" s="1"/>
  <c r="T79" i="8"/>
  <c r="M82" i="8"/>
  <c r="N82" i="8" s="1"/>
  <c r="O82" i="8" s="1"/>
  <c r="L83" i="8"/>
  <c r="P81" i="8"/>
  <c r="Q81" i="8"/>
  <c r="M84" i="7"/>
  <c r="N84" i="7" s="1"/>
  <c r="O84" i="7" s="1"/>
  <c r="L85" i="7"/>
  <c r="U82" i="7"/>
  <c r="T82" i="7"/>
  <c r="Q83" i="7"/>
  <c r="P83" i="7"/>
  <c r="R83" i="7" s="1"/>
  <c r="S83" i="7" s="1"/>
  <c r="W83" i="7" s="1"/>
  <c r="X83" i="7" s="1"/>
  <c r="W82" i="7"/>
  <c r="X82" i="7" s="1"/>
  <c r="W80" i="8" l="1"/>
  <c r="X80" i="8" s="1"/>
  <c r="T80" i="8"/>
  <c r="R81" i="8"/>
  <c r="S81" i="8" s="1"/>
  <c r="W81" i="8" s="1"/>
  <c r="X81" i="8" s="1"/>
  <c r="M83" i="8"/>
  <c r="N83" i="8" s="1"/>
  <c r="O83" i="8" s="1"/>
  <c r="L84" i="8"/>
  <c r="P82" i="8"/>
  <c r="Q82" i="8"/>
  <c r="M85" i="7"/>
  <c r="N85" i="7" s="1"/>
  <c r="O85" i="7" s="1"/>
  <c r="L86" i="7"/>
  <c r="U83" i="7"/>
  <c r="T83" i="7"/>
  <c r="Q84" i="7"/>
  <c r="P84" i="7"/>
  <c r="R84" i="7" s="1"/>
  <c r="S84" i="7" s="1"/>
  <c r="W84" i="7" s="1"/>
  <c r="X84" i="7" s="1"/>
  <c r="R82" i="8" l="1"/>
  <c r="S82" i="8" s="1"/>
  <c r="T82" i="8" s="1"/>
  <c r="U81" i="8"/>
  <c r="T81" i="8"/>
  <c r="M84" i="8"/>
  <c r="N84" i="8" s="1"/>
  <c r="O84" i="8" s="1"/>
  <c r="L85" i="8"/>
  <c r="P83" i="8"/>
  <c r="Q83" i="8"/>
  <c r="M86" i="7"/>
  <c r="N86" i="7" s="1"/>
  <c r="O86" i="7" s="1"/>
  <c r="L87" i="7"/>
  <c r="U84" i="7"/>
  <c r="T84" i="7"/>
  <c r="Q85" i="7"/>
  <c r="P85" i="7"/>
  <c r="R85" i="7" s="1"/>
  <c r="S85" i="7" s="1"/>
  <c r="W85" i="7" s="1"/>
  <c r="X85" i="7" s="1"/>
  <c r="U82" i="8" l="1"/>
  <c r="W82" i="8"/>
  <c r="X82" i="8" s="1"/>
  <c r="R83" i="8"/>
  <c r="S83" i="8" s="1"/>
  <c r="M85" i="8"/>
  <c r="N85" i="8" s="1"/>
  <c r="O85" i="8" s="1"/>
  <c r="L86" i="8"/>
  <c r="Q84" i="8"/>
  <c r="P84" i="8"/>
  <c r="L88" i="7"/>
  <c r="M87" i="7"/>
  <c r="N87" i="7" s="1"/>
  <c r="O87" i="7" s="1"/>
  <c r="U85" i="7"/>
  <c r="T85" i="7"/>
  <c r="P86" i="7"/>
  <c r="Q86" i="7"/>
  <c r="R84" i="8" l="1"/>
  <c r="S84" i="8" s="1"/>
  <c r="T84" i="8" s="1"/>
  <c r="M86" i="8"/>
  <c r="N86" i="8" s="1"/>
  <c r="O86" i="8" s="1"/>
  <c r="L87" i="8"/>
  <c r="Q85" i="8"/>
  <c r="P85" i="8"/>
  <c r="W83" i="8"/>
  <c r="X83" i="8" s="1"/>
  <c r="U83" i="8"/>
  <c r="T83" i="8"/>
  <c r="R86" i="7"/>
  <c r="S86" i="7" s="1"/>
  <c r="T86" i="7" s="1"/>
  <c r="Q87" i="7"/>
  <c r="P87" i="7"/>
  <c r="R87" i="7" s="1"/>
  <c r="S87" i="7" s="1"/>
  <c r="W87" i="7" s="1"/>
  <c r="X87" i="7" s="1"/>
  <c r="M88" i="7"/>
  <c r="N88" i="7" s="1"/>
  <c r="O88" i="7" s="1"/>
  <c r="L89" i="7"/>
  <c r="U86" i="7" l="1"/>
  <c r="W84" i="8"/>
  <c r="X84" i="8" s="1"/>
  <c r="R85" i="8"/>
  <c r="S85" i="8" s="1"/>
  <c r="W85" i="8" s="1"/>
  <c r="X85" i="8" s="1"/>
  <c r="U84" i="8"/>
  <c r="M87" i="8"/>
  <c r="N87" i="8" s="1"/>
  <c r="O87" i="8" s="1"/>
  <c r="L88" i="8"/>
  <c r="P86" i="8"/>
  <c r="Q86" i="8"/>
  <c r="W86" i="7"/>
  <c r="X86" i="7" s="1"/>
  <c r="Q88" i="7"/>
  <c r="P88" i="7"/>
  <c r="M89" i="7"/>
  <c r="N89" i="7" s="1"/>
  <c r="O89" i="7" s="1"/>
  <c r="L90" i="7"/>
  <c r="T87" i="7"/>
  <c r="U87" i="7"/>
  <c r="T85" i="8" l="1"/>
  <c r="U85" i="8"/>
  <c r="R86" i="8"/>
  <c r="S86" i="8" s="1"/>
  <c r="M88" i="8"/>
  <c r="N88" i="8" s="1"/>
  <c r="O88" i="8" s="1"/>
  <c r="L89" i="8"/>
  <c r="Q87" i="8"/>
  <c r="P87" i="8"/>
  <c r="R88" i="7"/>
  <c r="S88" i="7" s="1"/>
  <c r="U88" i="7" s="1"/>
  <c r="M90" i="7"/>
  <c r="N90" i="7" s="1"/>
  <c r="O90" i="7" s="1"/>
  <c r="L91" i="7"/>
  <c r="Q89" i="7"/>
  <c r="P89" i="7"/>
  <c r="R89" i="7" s="1"/>
  <c r="S89" i="7" s="1"/>
  <c r="W89" i="7" s="1"/>
  <c r="X89" i="7" s="1"/>
  <c r="W88" i="7" l="1"/>
  <c r="X88" i="7" s="1"/>
  <c r="R87" i="8"/>
  <c r="S87" i="8" s="1"/>
  <c r="U87" i="8" s="1"/>
  <c r="M89" i="8"/>
  <c r="N89" i="8" s="1"/>
  <c r="O89" i="8" s="1"/>
  <c r="L90" i="8"/>
  <c r="U86" i="8"/>
  <c r="W86" i="8"/>
  <c r="X86" i="8" s="1"/>
  <c r="T86" i="8"/>
  <c r="P88" i="8"/>
  <c r="Q88" i="8"/>
  <c r="T88" i="7"/>
  <c r="L92" i="7"/>
  <c r="M91" i="7"/>
  <c r="N91" i="7" s="1"/>
  <c r="O91" i="7" s="1"/>
  <c r="U89" i="7"/>
  <c r="T89" i="7"/>
  <c r="Q90" i="7"/>
  <c r="P90" i="7"/>
  <c r="R90" i="7" l="1"/>
  <c r="S90" i="7" s="1"/>
  <c r="W90" i="7" s="1"/>
  <c r="X90" i="7" s="1"/>
  <c r="T87" i="8"/>
  <c r="W87" i="8"/>
  <c r="X87" i="8" s="1"/>
  <c r="R88" i="8"/>
  <c r="S88" i="8" s="1"/>
  <c r="M90" i="8"/>
  <c r="N90" i="8" s="1"/>
  <c r="O90" i="8" s="1"/>
  <c r="L91" i="8"/>
  <c r="Q89" i="8"/>
  <c r="P89" i="8"/>
  <c r="Q91" i="7"/>
  <c r="P91" i="7"/>
  <c r="R91" i="7" s="1"/>
  <c r="S91" i="7" s="1"/>
  <c r="M92" i="7"/>
  <c r="N92" i="7" s="1"/>
  <c r="O92" i="7" s="1"/>
  <c r="L93" i="7"/>
  <c r="U90" i="7" l="1"/>
  <c r="T90" i="7"/>
  <c r="R89" i="8"/>
  <c r="S89" i="8" s="1"/>
  <c r="U89" i="8" s="1"/>
  <c r="Q90" i="8"/>
  <c r="P90" i="8"/>
  <c r="M91" i="8"/>
  <c r="N91" i="8" s="1"/>
  <c r="O91" i="8" s="1"/>
  <c r="L92" i="8"/>
  <c r="T88" i="8"/>
  <c r="U88" i="8"/>
  <c r="W88" i="8"/>
  <c r="X88" i="8" s="1"/>
  <c r="U91" i="7"/>
  <c r="T91" i="7"/>
  <c r="M93" i="7"/>
  <c r="N93" i="7" s="1"/>
  <c r="O93" i="7" s="1"/>
  <c r="L94" i="7"/>
  <c r="Q92" i="7"/>
  <c r="P92" i="7"/>
  <c r="W91" i="7"/>
  <c r="X91" i="7" s="1"/>
  <c r="R90" i="8" l="1"/>
  <c r="S90" i="8" s="1"/>
  <c r="W90" i="8" s="1"/>
  <c r="X90" i="8" s="1"/>
  <c r="T89" i="8"/>
  <c r="W89" i="8"/>
  <c r="X89" i="8" s="1"/>
  <c r="M92" i="8"/>
  <c r="N92" i="8" s="1"/>
  <c r="O92" i="8" s="1"/>
  <c r="L93" i="8"/>
  <c r="Q91" i="8"/>
  <c r="P91" i="8"/>
  <c r="R92" i="7"/>
  <c r="S92" i="7" s="1"/>
  <c r="M94" i="7"/>
  <c r="N94" i="7" s="1"/>
  <c r="O94" i="7" s="1"/>
  <c r="L95" i="7"/>
  <c r="P93" i="7"/>
  <c r="Q93" i="7"/>
  <c r="U90" i="8" l="1"/>
  <c r="T90" i="8"/>
  <c r="R91" i="8"/>
  <c r="S91" i="8" s="1"/>
  <c r="T91" i="8" s="1"/>
  <c r="M93" i="8"/>
  <c r="N93" i="8" s="1"/>
  <c r="O93" i="8" s="1"/>
  <c r="L94" i="8"/>
  <c r="P92" i="8"/>
  <c r="Q92" i="8"/>
  <c r="L96" i="7"/>
  <c r="M95" i="7"/>
  <c r="N95" i="7" s="1"/>
  <c r="O95" i="7" s="1"/>
  <c r="R93" i="7"/>
  <c r="S93" i="7" s="1"/>
  <c r="Q94" i="7"/>
  <c r="P94" i="7"/>
  <c r="R94" i="7" s="1"/>
  <c r="S94" i="7" s="1"/>
  <c r="U92" i="7"/>
  <c r="T92" i="7"/>
  <c r="W92" i="7"/>
  <c r="X92" i="7" s="1"/>
  <c r="U91" i="8" l="1"/>
  <c r="W91" i="8"/>
  <c r="X91" i="8" s="1"/>
  <c r="Q93" i="8"/>
  <c r="P93" i="8"/>
  <c r="R92" i="8"/>
  <c r="S92" i="8" s="1"/>
  <c r="M94" i="8"/>
  <c r="N94" i="8" s="1"/>
  <c r="O94" i="8" s="1"/>
  <c r="L95" i="8"/>
  <c r="T94" i="7"/>
  <c r="U94" i="7"/>
  <c r="T93" i="7"/>
  <c r="U93" i="7"/>
  <c r="W93" i="7"/>
  <c r="X93" i="7" s="1"/>
  <c r="W94" i="7"/>
  <c r="X94" i="7" s="1"/>
  <c r="Q95" i="7"/>
  <c r="P95" i="7"/>
  <c r="M96" i="7"/>
  <c r="N96" i="7" s="1"/>
  <c r="O96" i="7" s="1"/>
  <c r="L97" i="7"/>
  <c r="R93" i="8" l="1"/>
  <c r="S93" i="8" s="1"/>
  <c r="U93" i="8" s="1"/>
  <c r="M95" i="8"/>
  <c r="N95" i="8" s="1"/>
  <c r="O95" i="8" s="1"/>
  <c r="L96" i="8"/>
  <c r="Q94" i="8"/>
  <c r="P94" i="8"/>
  <c r="U92" i="8"/>
  <c r="T92" i="8"/>
  <c r="W92" i="8"/>
  <c r="X92" i="8" s="1"/>
  <c r="L98" i="7"/>
  <c r="M97" i="7"/>
  <c r="N97" i="7" s="1"/>
  <c r="O97" i="7" s="1"/>
  <c r="Q96" i="7"/>
  <c r="P96" i="7"/>
  <c r="R96" i="7" s="1"/>
  <c r="S96" i="7" s="1"/>
  <c r="W96" i="7" s="1"/>
  <c r="X96" i="7" s="1"/>
  <c r="R95" i="7"/>
  <c r="S95" i="7" s="1"/>
  <c r="R94" i="8" l="1"/>
  <c r="S94" i="8" s="1"/>
  <c r="W94" i="8" s="1"/>
  <c r="X94" i="8" s="1"/>
  <c r="W93" i="8"/>
  <c r="X93" i="8" s="1"/>
  <c r="T93" i="8"/>
  <c r="M96" i="8"/>
  <c r="N96" i="8" s="1"/>
  <c r="O96" i="8" s="1"/>
  <c r="L97" i="8"/>
  <c r="P95" i="8"/>
  <c r="Q95" i="8"/>
  <c r="T95" i="7"/>
  <c r="U95" i="7"/>
  <c r="W95" i="7"/>
  <c r="X95" i="7" s="1"/>
  <c r="Q97" i="7"/>
  <c r="P97" i="7"/>
  <c r="T96" i="7"/>
  <c r="U96" i="7"/>
  <c r="L99" i="7"/>
  <c r="M98" i="7"/>
  <c r="N98" i="7" s="1"/>
  <c r="O98" i="7" s="1"/>
  <c r="T94" i="8" l="1"/>
  <c r="U94" i="8"/>
  <c r="R95" i="8"/>
  <c r="S95" i="8" s="1"/>
  <c r="M97" i="8"/>
  <c r="N97" i="8" s="1"/>
  <c r="O97" i="8" s="1"/>
  <c r="L98" i="8"/>
  <c r="Q96" i="8"/>
  <c r="P96" i="8"/>
  <c r="R97" i="7"/>
  <c r="S97" i="7" s="1"/>
  <c r="Q98" i="7"/>
  <c r="P98" i="7"/>
  <c r="R98" i="7" s="1"/>
  <c r="S98" i="7" s="1"/>
  <c r="M99" i="7"/>
  <c r="N99" i="7" s="1"/>
  <c r="O99" i="7" s="1"/>
  <c r="L100" i="7"/>
  <c r="R96" i="8" l="1"/>
  <c r="S96" i="8" s="1"/>
  <c r="T96" i="8" s="1"/>
  <c r="M98" i="8"/>
  <c r="N98" i="8" s="1"/>
  <c r="O98" i="8" s="1"/>
  <c r="L99" i="8"/>
  <c r="P97" i="8"/>
  <c r="Q97" i="8"/>
  <c r="T95" i="8"/>
  <c r="U95" i="8"/>
  <c r="W95" i="8"/>
  <c r="X95" i="8" s="1"/>
  <c r="T98" i="7"/>
  <c r="U98" i="7"/>
  <c r="Q99" i="7"/>
  <c r="P99" i="7"/>
  <c r="R99" i="7" s="1"/>
  <c r="S99" i="7" s="1"/>
  <c r="W98" i="7"/>
  <c r="X98" i="7" s="1"/>
  <c r="M100" i="7"/>
  <c r="N100" i="7" s="1"/>
  <c r="O100" i="7" s="1"/>
  <c r="L101" i="7"/>
  <c r="T97" i="7"/>
  <c r="U97" i="7"/>
  <c r="W97" i="7"/>
  <c r="X97" i="7" s="1"/>
  <c r="W96" i="8" l="1"/>
  <c r="X96" i="8" s="1"/>
  <c r="U96" i="8"/>
  <c r="R97" i="8"/>
  <c r="S97" i="8" s="1"/>
  <c r="M99" i="8"/>
  <c r="N99" i="8" s="1"/>
  <c r="O99" i="8" s="1"/>
  <c r="L100" i="8"/>
  <c r="Q98" i="8"/>
  <c r="P98" i="8"/>
  <c r="U99" i="7"/>
  <c r="T99" i="7"/>
  <c r="W99" i="7"/>
  <c r="X99" i="7" s="1"/>
  <c r="L102" i="7"/>
  <c r="M101" i="7"/>
  <c r="N101" i="7" s="1"/>
  <c r="O101" i="7" s="1"/>
  <c r="Q100" i="7"/>
  <c r="P100" i="7"/>
  <c r="R100" i="7" l="1"/>
  <c r="S100" i="7" s="1"/>
  <c r="W100" i="7" s="1"/>
  <c r="X100" i="7" s="1"/>
  <c r="R98" i="8"/>
  <c r="S98" i="8" s="1"/>
  <c r="U98" i="8" s="1"/>
  <c r="M100" i="8"/>
  <c r="N100" i="8" s="1"/>
  <c r="O100" i="8" s="1"/>
  <c r="L101" i="8"/>
  <c r="Q99" i="8"/>
  <c r="P99" i="8"/>
  <c r="U97" i="8"/>
  <c r="T97" i="8"/>
  <c r="W97" i="8"/>
  <c r="X97" i="8" s="1"/>
  <c r="Q101" i="7"/>
  <c r="P101" i="7"/>
  <c r="R101" i="7" s="1"/>
  <c r="S101" i="7" s="1"/>
  <c r="L103" i="7"/>
  <c r="M102" i="7"/>
  <c r="N102" i="7" s="1"/>
  <c r="O102" i="7" s="1"/>
  <c r="T100" i="7" l="1"/>
  <c r="U100" i="7"/>
  <c r="R99" i="8"/>
  <c r="S99" i="8" s="1"/>
  <c r="W99" i="8" s="1"/>
  <c r="X99" i="8" s="1"/>
  <c r="W98" i="8"/>
  <c r="X98" i="8" s="1"/>
  <c r="T98" i="8"/>
  <c r="M101" i="8"/>
  <c r="N101" i="8" s="1"/>
  <c r="O101" i="8" s="1"/>
  <c r="L102" i="8"/>
  <c r="P100" i="8"/>
  <c r="Q100" i="8"/>
  <c r="T101" i="7"/>
  <c r="U101" i="7"/>
  <c r="W101" i="7"/>
  <c r="X101" i="7" s="1"/>
  <c r="Q102" i="7"/>
  <c r="P102" i="7"/>
  <c r="L104" i="7"/>
  <c r="M103" i="7"/>
  <c r="N103" i="7" s="1"/>
  <c r="O103" i="7" s="1"/>
  <c r="R102" i="7" l="1"/>
  <c r="S102" i="7" s="1"/>
  <c r="W102" i="7" s="1"/>
  <c r="X102" i="7" s="1"/>
  <c r="U99" i="8"/>
  <c r="T99" i="8"/>
  <c r="R100" i="8"/>
  <c r="S100" i="8" s="1"/>
  <c r="M102" i="8"/>
  <c r="N102" i="8" s="1"/>
  <c r="O102" i="8" s="1"/>
  <c r="L103" i="8"/>
  <c r="P101" i="8"/>
  <c r="Q101" i="8"/>
  <c r="Q103" i="7"/>
  <c r="P103" i="7"/>
  <c r="R103" i="7" s="1"/>
  <c r="S103" i="7" s="1"/>
  <c r="M104" i="7"/>
  <c r="N104" i="7" s="1"/>
  <c r="O104" i="7" s="1"/>
  <c r="L105" i="7"/>
  <c r="T102" i="7" l="1"/>
  <c r="U102" i="7"/>
  <c r="R101" i="8"/>
  <c r="S101" i="8" s="1"/>
  <c r="M103" i="8"/>
  <c r="N103" i="8" s="1"/>
  <c r="O103" i="8" s="1"/>
  <c r="L104" i="8"/>
  <c r="P102" i="8"/>
  <c r="Q102" i="8"/>
  <c r="W100" i="8"/>
  <c r="X100" i="8" s="1"/>
  <c r="U100" i="8"/>
  <c r="T100" i="8"/>
  <c r="L106" i="7"/>
  <c r="M105" i="7"/>
  <c r="N105" i="7" s="1"/>
  <c r="O105" i="7" s="1"/>
  <c r="T103" i="7"/>
  <c r="U103" i="7"/>
  <c r="Q104" i="7"/>
  <c r="P104" i="7"/>
  <c r="R104" i="7" s="1"/>
  <c r="S104" i="7" s="1"/>
  <c r="W103" i="7"/>
  <c r="X103" i="7" s="1"/>
  <c r="R102" i="8" l="1"/>
  <c r="S102" i="8" s="1"/>
  <c r="M104" i="8"/>
  <c r="N104" i="8" s="1"/>
  <c r="O104" i="8" s="1"/>
  <c r="L105" i="8"/>
  <c r="P103" i="8"/>
  <c r="Q103" i="8"/>
  <c r="U101" i="8"/>
  <c r="T101" i="8"/>
  <c r="W101" i="8"/>
  <c r="X101" i="8" s="1"/>
  <c r="T104" i="7"/>
  <c r="U104" i="7"/>
  <c r="Q105" i="7"/>
  <c r="P105" i="7"/>
  <c r="R105" i="7" s="1"/>
  <c r="S105" i="7" s="1"/>
  <c r="W105" i="7" s="1"/>
  <c r="X105" i="7" s="1"/>
  <c r="W104" i="7"/>
  <c r="X104" i="7" s="1"/>
  <c r="L107" i="7"/>
  <c r="M106" i="7"/>
  <c r="N106" i="7" s="1"/>
  <c r="O106" i="7" s="1"/>
  <c r="R103" i="8" l="1"/>
  <c r="S103" i="8" s="1"/>
  <c r="M105" i="8"/>
  <c r="N105" i="8" s="1"/>
  <c r="O105" i="8" s="1"/>
  <c r="L106" i="8"/>
  <c r="Q104" i="8"/>
  <c r="P104" i="8"/>
  <c r="U102" i="8"/>
  <c r="W102" i="8"/>
  <c r="X102" i="8" s="1"/>
  <c r="T102" i="8"/>
  <c r="P106" i="7"/>
  <c r="Q106" i="7"/>
  <c r="L108" i="7"/>
  <c r="M107" i="7"/>
  <c r="N107" i="7" s="1"/>
  <c r="O107" i="7" s="1"/>
  <c r="T105" i="7"/>
  <c r="U105" i="7"/>
  <c r="R104" i="8" l="1"/>
  <c r="S104" i="8" s="1"/>
  <c r="T104" i="8" s="1"/>
  <c r="M106" i="8"/>
  <c r="N106" i="8" s="1"/>
  <c r="O106" i="8" s="1"/>
  <c r="L107" i="8"/>
  <c r="Q105" i="8"/>
  <c r="P105" i="8"/>
  <c r="U103" i="8"/>
  <c r="T103" i="8"/>
  <c r="W103" i="8"/>
  <c r="X103" i="8" s="1"/>
  <c r="Q107" i="7"/>
  <c r="P107" i="7"/>
  <c r="M108" i="7"/>
  <c r="N108" i="7" s="1"/>
  <c r="O108" i="7" s="1"/>
  <c r="L109" i="7"/>
  <c r="R106" i="7"/>
  <c r="S106" i="7" s="1"/>
  <c r="R107" i="7" l="1"/>
  <c r="S107" i="7" s="1"/>
  <c r="T107" i="7" s="1"/>
  <c r="U104" i="8"/>
  <c r="W104" i="8"/>
  <c r="X104" i="8" s="1"/>
  <c r="M107" i="8"/>
  <c r="N107" i="8" s="1"/>
  <c r="O107" i="8" s="1"/>
  <c r="L108" i="8"/>
  <c r="R105" i="8"/>
  <c r="S105" i="8" s="1"/>
  <c r="P106" i="8"/>
  <c r="Q106" i="8"/>
  <c r="T106" i="7"/>
  <c r="U106" i="7"/>
  <c r="W106" i="7"/>
  <c r="X106" i="7" s="1"/>
  <c r="L110" i="7"/>
  <c r="M109" i="7"/>
  <c r="N109" i="7" s="1"/>
  <c r="O109" i="7" s="1"/>
  <c r="Q108" i="7"/>
  <c r="P108" i="7"/>
  <c r="W107" i="7" l="1"/>
  <c r="X107" i="7" s="1"/>
  <c r="U107" i="7"/>
  <c r="U105" i="8"/>
  <c r="W105" i="8"/>
  <c r="X105" i="8" s="1"/>
  <c r="T105" i="8"/>
  <c r="M108" i="8"/>
  <c r="N108" i="8" s="1"/>
  <c r="O108" i="8" s="1"/>
  <c r="L109" i="8"/>
  <c r="Q107" i="8"/>
  <c r="P107" i="8"/>
  <c r="R106" i="8"/>
  <c r="S106" i="8" s="1"/>
  <c r="Q109" i="7"/>
  <c r="P109" i="7"/>
  <c r="R109" i="7" s="1"/>
  <c r="S109" i="7" s="1"/>
  <c r="R108" i="7"/>
  <c r="S108" i="7" s="1"/>
  <c r="L111" i="7"/>
  <c r="M110" i="7"/>
  <c r="N110" i="7" s="1"/>
  <c r="O110" i="7" s="1"/>
  <c r="R107" i="8" l="1"/>
  <c r="S107" i="8" s="1"/>
  <c r="W107" i="8" s="1"/>
  <c r="X107" i="8" s="1"/>
  <c r="M109" i="8"/>
  <c r="N109" i="8" s="1"/>
  <c r="O109" i="8" s="1"/>
  <c r="L110" i="8"/>
  <c r="P108" i="8"/>
  <c r="Q108" i="8"/>
  <c r="T106" i="8"/>
  <c r="W106" i="8"/>
  <c r="X106" i="8" s="1"/>
  <c r="U106" i="8"/>
  <c r="L112" i="7"/>
  <c r="M111" i="7"/>
  <c r="N111" i="7" s="1"/>
  <c r="O111" i="7" s="1"/>
  <c r="Q110" i="7"/>
  <c r="P110" i="7"/>
  <c r="R110" i="7" s="1"/>
  <c r="S110" i="7" s="1"/>
  <c r="U109" i="7"/>
  <c r="T109" i="7"/>
  <c r="T108" i="7"/>
  <c r="U108" i="7"/>
  <c r="W108" i="7"/>
  <c r="X108" i="7" s="1"/>
  <c r="W109" i="7"/>
  <c r="X109" i="7" s="1"/>
  <c r="U107" i="8" l="1"/>
  <c r="T107" i="8"/>
  <c r="R108" i="8"/>
  <c r="S108" i="8" s="1"/>
  <c r="T108" i="8" s="1"/>
  <c r="M110" i="8"/>
  <c r="N110" i="8" s="1"/>
  <c r="O110" i="8" s="1"/>
  <c r="L111" i="8"/>
  <c r="P109" i="8"/>
  <c r="Q109" i="8"/>
  <c r="T110" i="7"/>
  <c r="U110" i="7"/>
  <c r="W110" i="7"/>
  <c r="X110" i="7" s="1"/>
  <c r="Q111" i="7"/>
  <c r="P111" i="7"/>
  <c r="R111" i="7" s="1"/>
  <c r="S111" i="7" s="1"/>
  <c r="W111" i="7" s="1"/>
  <c r="X111" i="7" s="1"/>
  <c r="M112" i="7"/>
  <c r="N112" i="7" s="1"/>
  <c r="O112" i="7" s="1"/>
  <c r="L113" i="7"/>
  <c r="U108" i="8" l="1"/>
  <c r="W108" i="8"/>
  <c r="X108" i="8" s="1"/>
  <c r="P110" i="8"/>
  <c r="Q110" i="8"/>
  <c r="R109" i="8"/>
  <c r="S109" i="8" s="1"/>
  <c r="M111" i="8"/>
  <c r="N111" i="8" s="1"/>
  <c r="O111" i="8" s="1"/>
  <c r="L112" i="8"/>
  <c r="L114" i="7"/>
  <c r="M113" i="7"/>
  <c r="N113" i="7" s="1"/>
  <c r="O113" i="7" s="1"/>
  <c r="Q112" i="7"/>
  <c r="P112" i="7"/>
  <c r="R112" i="7" s="1"/>
  <c r="S112" i="7" s="1"/>
  <c r="T111" i="7"/>
  <c r="U111" i="7"/>
  <c r="M112" i="8" l="1"/>
  <c r="N112" i="8" s="1"/>
  <c r="O112" i="8" s="1"/>
  <c r="L113" i="8"/>
  <c r="P111" i="8"/>
  <c r="Q111" i="8"/>
  <c r="U109" i="8"/>
  <c r="W109" i="8"/>
  <c r="X109" i="8" s="1"/>
  <c r="T109" i="8"/>
  <c r="R110" i="8"/>
  <c r="S110" i="8" s="1"/>
  <c r="T112" i="7"/>
  <c r="U112" i="7"/>
  <c r="W112" i="7"/>
  <c r="X112" i="7" s="1"/>
  <c r="Q113" i="7"/>
  <c r="P113" i="7"/>
  <c r="L115" i="7"/>
  <c r="M114" i="7"/>
  <c r="N114" i="7" s="1"/>
  <c r="O114" i="7" s="1"/>
  <c r="W110" i="8" l="1"/>
  <c r="X110" i="8" s="1"/>
  <c r="T110" i="8"/>
  <c r="U110" i="8"/>
  <c r="R111" i="8"/>
  <c r="S111" i="8" s="1"/>
  <c r="M113" i="8"/>
  <c r="N113" i="8" s="1"/>
  <c r="O113" i="8" s="1"/>
  <c r="L114" i="8"/>
  <c r="P112" i="8"/>
  <c r="Q112" i="8"/>
  <c r="R113" i="7"/>
  <c r="S113" i="7" s="1"/>
  <c r="W113" i="7" s="1"/>
  <c r="X113" i="7" s="1"/>
  <c r="Q114" i="7"/>
  <c r="P114" i="7"/>
  <c r="L116" i="7"/>
  <c r="M115" i="7"/>
  <c r="N115" i="7" s="1"/>
  <c r="O115" i="7" s="1"/>
  <c r="U113" i="7" l="1"/>
  <c r="T113" i="7"/>
  <c r="R112" i="8"/>
  <c r="S112" i="8" s="1"/>
  <c r="M114" i="8"/>
  <c r="N114" i="8" s="1"/>
  <c r="O114" i="8" s="1"/>
  <c r="L115" i="8"/>
  <c r="Q113" i="8"/>
  <c r="P113" i="8"/>
  <c r="U111" i="8"/>
  <c r="W111" i="8"/>
  <c r="X111" i="8" s="1"/>
  <c r="T111" i="8"/>
  <c r="R114" i="7"/>
  <c r="S114" i="7" s="1"/>
  <c r="T114" i="7" s="1"/>
  <c r="Q115" i="7"/>
  <c r="P115" i="7"/>
  <c r="L117" i="7"/>
  <c r="M116" i="7"/>
  <c r="N116" i="7" s="1"/>
  <c r="O116" i="7" s="1"/>
  <c r="W114" i="7" l="1"/>
  <c r="X114" i="7" s="1"/>
  <c r="R115" i="7"/>
  <c r="S115" i="7" s="1"/>
  <c r="T115" i="7" s="1"/>
  <c r="R113" i="8"/>
  <c r="S113" i="8" s="1"/>
  <c r="W113" i="8" s="1"/>
  <c r="X113" i="8" s="1"/>
  <c r="M115" i="8"/>
  <c r="N115" i="8" s="1"/>
  <c r="O115" i="8" s="1"/>
  <c r="L116" i="8"/>
  <c r="P114" i="8"/>
  <c r="Q114" i="8"/>
  <c r="U112" i="8"/>
  <c r="W112" i="8"/>
  <c r="X112" i="8" s="1"/>
  <c r="T112" i="8"/>
  <c r="U114" i="7"/>
  <c r="Q116" i="7"/>
  <c r="P116" i="7"/>
  <c r="R116" i="7" s="1"/>
  <c r="S116" i="7" s="1"/>
  <c r="W116" i="7" s="1"/>
  <c r="X116" i="7" s="1"/>
  <c r="L118" i="7"/>
  <c r="M117" i="7"/>
  <c r="N117" i="7" s="1"/>
  <c r="O117" i="7" s="1"/>
  <c r="W115" i="7"/>
  <c r="X115" i="7" s="1"/>
  <c r="U115" i="7" l="1"/>
  <c r="U113" i="8"/>
  <c r="T113" i="8"/>
  <c r="Q115" i="8"/>
  <c r="P115" i="8"/>
  <c r="R114" i="8"/>
  <c r="S114" i="8" s="1"/>
  <c r="M116" i="8"/>
  <c r="N116" i="8" s="1"/>
  <c r="O116" i="8" s="1"/>
  <c r="L117" i="8"/>
  <c r="Q117" i="7"/>
  <c r="P117" i="7"/>
  <c r="R117" i="7" s="1"/>
  <c r="S117" i="7" s="1"/>
  <c r="T116" i="7"/>
  <c r="U116" i="7"/>
  <c r="L119" i="7"/>
  <c r="M118" i="7"/>
  <c r="N118" i="7" s="1"/>
  <c r="O118" i="7" s="1"/>
  <c r="R115" i="8" l="1"/>
  <c r="S115" i="8" s="1"/>
  <c r="U115" i="8" s="1"/>
  <c r="M117" i="8"/>
  <c r="N117" i="8" s="1"/>
  <c r="O117" i="8" s="1"/>
  <c r="L118" i="8"/>
  <c r="P116" i="8"/>
  <c r="Q116" i="8"/>
  <c r="T114" i="8"/>
  <c r="U114" i="8"/>
  <c r="W114" i="8"/>
  <c r="X114" i="8" s="1"/>
  <c r="Q118" i="7"/>
  <c r="P118" i="7"/>
  <c r="R118" i="7" s="1"/>
  <c r="S118" i="7" s="1"/>
  <c r="L120" i="7"/>
  <c r="M119" i="7"/>
  <c r="N119" i="7" s="1"/>
  <c r="O119" i="7" s="1"/>
  <c r="T117" i="7"/>
  <c r="U117" i="7"/>
  <c r="W117" i="7"/>
  <c r="X117" i="7" s="1"/>
  <c r="T115" i="8" l="1"/>
  <c r="W115" i="8"/>
  <c r="X115" i="8" s="1"/>
  <c r="Q117" i="8"/>
  <c r="P117" i="8"/>
  <c r="R116" i="8"/>
  <c r="S116" i="8" s="1"/>
  <c r="M118" i="8"/>
  <c r="N118" i="8" s="1"/>
  <c r="O118" i="8" s="1"/>
  <c r="L119" i="8"/>
  <c r="Q119" i="7"/>
  <c r="P119" i="7"/>
  <c r="R119" i="7" s="1"/>
  <c r="S119" i="7" s="1"/>
  <c r="M120" i="7"/>
  <c r="N120" i="7" s="1"/>
  <c r="O120" i="7" s="1"/>
  <c r="L121" i="7"/>
  <c r="T118" i="7"/>
  <c r="U118" i="7"/>
  <c r="W118" i="7"/>
  <c r="X118" i="7" s="1"/>
  <c r="R117" i="8" l="1"/>
  <c r="S117" i="8" s="1"/>
  <c r="W117" i="8" s="1"/>
  <c r="X117" i="8" s="1"/>
  <c r="T116" i="8"/>
  <c r="U116" i="8"/>
  <c r="W116" i="8"/>
  <c r="X116" i="8" s="1"/>
  <c r="M119" i="8"/>
  <c r="N119" i="8" s="1"/>
  <c r="O119" i="8" s="1"/>
  <c r="L120" i="8"/>
  <c r="P118" i="8"/>
  <c r="Q118" i="8"/>
  <c r="L122" i="7"/>
  <c r="M121" i="7"/>
  <c r="N121" i="7" s="1"/>
  <c r="O121" i="7" s="1"/>
  <c r="P120" i="7"/>
  <c r="Q120" i="7"/>
  <c r="T119" i="7"/>
  <c r="U119" i="7"/>
  <c r="W119" i="7"/>
  <c r="X119" i="7" s="1"/>
  <c r="T117" i="8" l="1"/>
  <c r="U117" i="8"/>
  <c r="R118" i="8"/>
  <c r="S118" i="8" s="1"/>
  <c r="M120" i="8"/>
  <c r="N120" i="8" s="1"/>
  <c r="O120" i="8" s="1"/>
  <c r="L121" i="8"/>
  <c r="Q119" i="8"/>
  <c r="P119" i="8"/>
  <c r="R120" i="7"/>
  <c r="S120" i="7" s="1"/>
  <c r="T120" i="7" s="1"/>
  <c r="Q121" i="7"/>
  <c r="P121" i="7"/>
  <c r="R121" i="7" s="1"/>
  <c r="S121" i="7" s="1"/>
  <c r="L123" i="7"/>
  <c r="M122" i="7"/>
  <c r="N122" i="7" s="1"/>
  <c r="O122" i="7" s="1"/>
  <c r="R119" i="8" l="1"/>
  <c r="S119" i="8" s="1"/>
  <c r="U119" i="8" s="1"/>
  <c r="M121" i="8"/>
  <c r="N121" i="8" s="1"/>
  <c r="O121" i="8" s="1"/>
  <c r="L122" i="8"/>
  <c r="Q120" i="8"/>
  <c r="P120" i="8"/>
  <c r="U118" i="8"/>
  <c r="T118" i="8"/>
  <c r="W118" i="8"/>
  <c r="X118" i="8" s="1"/>
  <c r="U120" i="7"/>
  <c r="W120" i="7"/>
  <c r="X120" i="7" s="1"/>
  <c r="U121" i="7"/>
  <c r="T121" i="7"/>
  <c r="Q122" i="7"/>
  <c r="P122" i="7"/>
  <c r="R122" i="7" s="1"/>
  <c r="S122" i="7" s="1"/>
  <c r="L124" i="7"/>
  <c r="M123" i="7"/>
  <c r="N123" i="7" s="1"/>
  <c r="O123" i="7" s="1"/>
  <c r="W121" i="7"/>
  <c r="X121" i="7" s="1"/>
  <c r="T119" i="8" l="1"/>
  <c r="W119" i="8"/>
  <c r="X119" i="8" s="1"/>
  <c r="M122" i="8"/>
  <c r="N122" i="8" s="1"/>
  <c r="O122" i="8" s="1"/>
  <c r="L123" i="8"/>
  <c r="Q121" i="8"/>
  <c r="P121" i="8"/>
  <c r="R120" i="8"/>
  <c r="S120" i="8" s="1"/>
  <c r="Q123" i="7"/>
  <c r="P123" i="7"/>
  <c r="M124" i="7"/>
  <c r="N124" i="7" s="1"/>
  <c r="O124" i="7" s="1"/>
  <c r="L125" i="7"/>
  <c r="T122" i="7"/>
  <c r="U122" i="7"/>
  <c r="W122" i="7"/>
  <c r="X122" i="7" s="1"/>
  <c r="M123" i="8" l="1"/>
  <c r="N123" i="8" s="1"/>
  <c r="O123" i="8" s="1"/>
  <c r="L124" i="8"/>
  <c r="Q122" i="8"/>
  <c r="P122" i="8"/>
  <c r="W120" i="8"/>
  <c r="X120" i="8" s="1"/>
  <c r="T120" i="8"/>
  <c r="U120" i="8"/>
  <c r="R121" i="8"/>
  <c r="S121" i="8" s="1"/>
  <c r="R123" i="7"/>
  <c r="S123" i="7" s="1"/>
  <c r="T123" i="7" s="1"/>
  <c r="Q124" i="7"/>
  <c r="P124" i="7"/>
  <c r="L126" i="7"/>
  <c r="M125" i="7"/>
  <c r="N125" i="7" s="1"/>
  <c r="O125" i="7" s="1"/>
  <c r="W123" i="7" l="1"/>
  <c r="X123" i="7" s="1"/>
  <c r="U123" i="7"/>
  <c r="U121" i="8"/>
  <c r="W121" i="8"/>
  <c r="X121" i="8" s="1"/>
  <c r="T121" i="8"/>
  <c r="R122" i="8"/>
  <c r="S122" i="8" s="1"/>
  <c r="M124" i="8"/>
  <c r="N124" i="8" s="1"/>
  <c r="O124" i="8" s="1"/>
  <c r="L125" i="8"/>
  <c r="P123" i="8"/>
  <c r="Q123" i="8"/>
  <c r="R124" i="7"/>
  <c r="S124" i="7" s="1"/>
  <c r="U124" i="7" s="1"/>
  <c r="Q125" i="7"/>
  <c r="P125" i="7"/>
  <c r="R125" i="7" s="1"/>
  <c r="S125" i="7" s="1"/>
  <c r="M126" i="7"/>
  <c r="N126" i="7" s="1"/>
  <c r="O126" i="7" s="1"/>
  <c r="L127" i="7"/>
  <c r="W124" i="7" l="1"/>
  <c r="X124" i="7" s="1"/>
  <c r="T124" i="7"/>
  <c r="R123" i="8"/>
  <c r="S123" i="8" s="1"/>
  <c r="W123" i="8" s="1"/>
  <c r="X123" i="8" s="1"/>
  <c r="M125" i="8"/>
  <c r="N125" i="8" s="1"/>
  <c r="O125" i="8" s="1"/>
  <c r="L126" i="8"/>
  <c r="W122" i="8"/>
  <c r="X122" i="8" s="1"/>
  <c r="T122" i="8"/>
  <c r="U122" i="8"/>
  <c r="Q124" i="8"/>
  <c r="P124" i="8"/>
  <c r="L128" i="7"/>
  <c r="M127" i="7"/>
  <c r="N127" i="7" s="1"/>
  <c r="O127" i="7" s="1"/>
  <c r="Q126" i="7"/>
  <c r="P126" i="7"/>
  <c r="T125" i="7"/>
  <c r="U125" i="7"/>
  <c r="W125" i="7"/>
  <c r="X125" i="7" s="1"/>
  <c r="U123" i="8" l="1"/>
  <c r="T123" i="8"/>
  <c r="R124" i="8"/>
  <c r="S124" i="8" s="1"/>
  <c r="T124" i="8" s="1"/>
  <c r="M126" i="8"/>
  <c r="N126" i="8" s="1"/>
  <c r="O126" i="8" s="1"/>
  <c r="L127" i="8"/>
  <c r="Q125" i="8"/>
  <c r="P125" i="8"/>
  <c r="R126" i="7"/>
  <c r="S126" i="7" s="1"/>
  <c r="W126" i="7" s="1"/>
  <c r="X126" i="7" s="1"/>
  <c r="Q127" i="7"/>
  <c r="P127" i="7"/>
  <c r="R127" i="7" s="1"/>
  <c r="S127" i="7" s="1"/>
  <c r="M128" i="7"/>
  <c r="N128" i="7" s="1"/>
  <c r="O128" i="7" s="1"/>
  <c r="L129" i="7"/>
  <c r="R125" i="8" l="1"/>
  <c r="S125" i="8" s="1"/>
  <c r="U125" i="8" s="1"/>
  <c r="W124" i="8"/>
  <c r="X124" i="8" s="1"/>
  <c r="U124" i="8"/>
  <c r="P126" i="8"/>
  <c r="Q126" i="8"/>
  <c r="M127" i="8"/>
  <c r="N127" i="8" s="1"/>
  <c r="O127" i="8" s="1"/>
  <c r="L128" i="8"/>
  <c r="U126" i="7"/>
  <c r="T126" i="7"/>
  <c r="L130" i="7"/>
  <c r="M129" i="7"/>
  <c r="N129" i="7" s="1"/>
  <c r="O129" i="7" s="1"/>
  <c r="T127" i="7"/>
  <c r="U127" i="7"/>
  <c r="Q128" i="7"/>
  <c r="P128" i="7"/>
  <c r="R128" i="7" s="1"/>
  <c r="S128" i="7" s="1"/>
  <c r="W127" i="7"/>
  <c r="X127" i="7" s="1"/>
  <c r="T125" i="8" l="1"/>
  <c r="W125" i="8"/>
  <c r="X125" i="8" s="1"/>
  <c r="R126" i="8"/>
  <c r="S126" i="8" s="1"/>
  <c r="U126" i="8" s="1"/>
  <c r="M128" i="8"/>
  <c r="N128" i="8" s="1"/>
  <c r="O128" i="8" s="1"/>
  <c r="L129" i="8"/>
  <c r="P127" i="8"/>
  <c r="Q127" i="8"/>
  <c r="T128" i="7"/>
  <c r="U128" i="7"/>
  <c r="Q129" i="7"/>
  <c r="P129" i="7"/>
  <c r="W128" i="7"/>
  <c r="X128" i="7" s="1"/>
  <c r="L131" i="7"/>
  <c r="M130" i="7"/>
  <c r="N130" i="7" s="1"/>
  <c r="O130" i="7" s="1"/>
  <c r="T126" i="8" l="1"/>
  <c r="W126" i="8"/>
  <c r="X126" i="8" s="1"/>
  <c r="R127" i="8"/>
  <c r="S127" i="8" s="1"/>
  <c r="M129" i="8"/>
  <c r="N129" i="8" s="1"/>
  <c r="O129" i="8" s="1"/>
  <c r="L130" i="8"/>
  <c r="P128" i="8"/>
  <c r="Q128" i="8"/>
  <c r="R129" i="7"/>
  <c r="S129" i="7" s="1"/>
  <c r="W129" i="7" s="1"/>
  <c r="X129" i="7" s="1"/>
  <c r="Q130" i="7"/>
  <c r="P130" i="7"/>
  <c r="R130" i="7" s="1"/>
  <c r="S130" i="7" s="1"/>
  <c r="L132" i="7"/>
  <c r="M131" i="7"/>
  <c r="N131" i="7" s="1"/>
  <c r="O131" i="7" s="1"/>
  <c r="P129" i="8" l="1"/>
  <c r="Q129" i="8"/>
  <c r="R128" i="8"/>
  <c r="S128" i="8" s="1"/>
  <c r="M130" i="8"/>
  <c r="N130" i="8" s="1"/>
  <c r="O130" i="8" s="1"/>
  <c r="L131" i="8"/>
  <c r="U127" i="8"/>
  <c r="T127" i="8"/>
  <c r="W127" i="8"/>
  <c r="X127" i="8" s="1"/>
  <c r="T129" i="7"/>
  <c r="U129" i="7"/>
  <c r="T130" i="7"/>
  <c r="U130" i="7"/>
  <c r="Q131" i="7"/>
  <c r="P131" i="7"/>
  <c r="R131" i="7" s="1"/>
  <c r="S131" i="7" s="1"/>
  <c r="W131" i="7" s="1"/>
  <c r="X131" i="7" s="1"/>
  <c r="L133" i="7"/>
  <c r="M132" i="7"/>
  <c r="N132" i="7" s="1"/>
  <c r="O132" i="7" s="1"/>
  <c r="W130" i="7"/>
  <c r="X130" i="7" s="1"/>
  <c r="M131" i="8" l="1"/>
  <c r="N131" i="8" s="1"/>
  <c r="O131" i="8" s="1"/>
  <c r="L132" i="8"/>
  <c r="P130" i="8"/>
  <c r="Q130" i="8"/>
  <c r="U128" i="8"/>
  <c r="T128" i="8"/>
  <c r="W128" i="8"/>
  <c r="X128" i="8" s="1"/>
  <c r="R129" i="8"/>
  <c r="S129" i="8" s="1"/>
  <c r="Q132" i="7"/>
  <c r="P132" i="7"/>
  <c r="R132" i="7" s="1"/>
  <c r="S132" i="7" s="1"/>
  <c r="T131" i="7"/>
  <c r="U131" i="7"/>
  <c r="L134" i="7"/>
  <c r="M133" i="7"/>
  <c r="N133" i="7" s="1"/>
  <c r="O133" i="7" s="1"/>
  <c r="U129" i="8" l="1"/>
  <c r="W129" i="8"/>
  <c r="X129" i="8" s="1"/>
  <c r="T129" i="8"/>
  <c r="R130" i="8"/>
  <c r="S130" i="8" s="1"/>
  <c r="M132" i="8"/>
  <c r="N132" i="8" s="1"/>
  <c r="O132" i="8" s="1"/>
  <c r="L133" i="8"/>
  <c r="Q131" i="8"/>
  <c r="P131" i="8"/>
  <c r="Q133" i="7"/>
  <c r="P133" i="7"/>
  <c r="R133" i="7" s="1"/>
  <c r="S133" i="7" s="1"/>
  <c r="L135" i="7"/>
  <c r="M134" i="7"/>
  <c r="N134" i="7" s="1"/>
  <c r="O134" i="7" s="1"/>
  <c r="T132" i="7"/>
  <c r="U132" i="7"/>
  <c r="W132" i="7"/>
  <c r="X132" i="7" s="1"/>
  <c r="R131" i="8" l="1"/>
  <c r="S131" i="8" s="1"/>
  <c r="P132" i="8"/>
  <c r="Q132" i="8"/>
  <c r="T130" i="8"/>
  <c r="U130" i="8"/>
  <c r="W130" i="8"/>
  <c r="X130" i="8" s="1"/>
  <c r="M133" i="8"/>
  <c r="N133" i="8" s="1"/>
  <c r="O133" i="8" s="1"/>
  <c r="Q134" i="7"/>
  <c r="P134" i="7"/>
  <c r="L136" i="7"/>
  <c r="M135" i="7"/>
  <c r="N135" i="7" s="1"/>
  <c r="O135" i="7" s="1"/>
  <c r="T133" i="7"/>
  <c r="U133" i="7"/>
  <c r="W133" i="7"/>
  <c r="X133" i="7" s="1"/>
  <c r="R132" i="8" l="1"/>
  <c r="S132" i="8" s="1"/>
  <c r="W132" i="8" s="1"/>
  <c r="X132" i="8" s="1"/>
  <c r="P133" i="8"/>
  <c r="Q133" i="8"/>
  <c r="T131" i="8"/>
  <c r="W131" i="8"/>
  <c r="X131" i="8" s="1"/>
  <c r="U131" i="8"/>
  <c r="R134" i="7"/>
  <c r="S134" i="7" s="1"/>
  <c r="W134" i="7" s="1"/>
  <c r="X134" i="7" s="1"/>
  <c r="Q135" i="7"/>
  <c r="P135" i="7"/>
  <c r="M136" i="7"/>
  <c r="N136" i="7" s="1"/>
  <c r="O136" i="7" s="1"/>
  <c r="L137" i="7"/>
  <c r="T132" i="8" l="1"/>
  <c r="U132" i="8"/>
  <c r="R133" i="8"/>
  <c r="S133" i="8" s="1"/>
  <c r="U134" i="7"/>
  <c r="T134" i="7"/>
  <c r="R135" i="7"/>
  <c r="S135" i="7" s="1"/>
  <c r="U135" i="7" s="1"/>
  <c r="L138" i="7"/>
  <c r="M137" i="7"/>
  <c r="N137" i="7" s="1"/>
  <c r="O137" i="7" s="1"/>
  <c r="Q136" i="7"/>
  <c r="P136" i="7"/>
  <c r="W133" i="8" l="1"/>
  <c r="X133" i="8" s="1"/>
  <c r="T133" i="8"/>
  <c r="U133" i="8"/>
  <c r="T135" i="7"/>
  <c r="W135" i="7"/>
  <c r="X135" i="7" s="1"/>
  <c r="R136" i="7"/>
  <c r="S136" i="7" s="1"/>
  <c r="W136" i="7" s="1"/>
  <c r="X136" i="7" s="1"/>
  <c r="Q137" i="7"/>
  <c r="P137" i="7"/>
  <c r="M138" i="7"/>
  <c r="N138" i="7" s="1"/>
  <c r="O138" i="7" s="1"/>
  <c r="L139" i="7"/>
  <c r="U136" i="7" l="1"/>
  <c r="T136" i="7"/>
  <c r="L140" i="7"/>
  <c r="M139" i="7"/>
  <c r="N139" i="7" s="1"/>
  <c r="O139" i="7" s="1"/>
  <c r="R137" i="7"/>
  <c r="S137" i="7" s="1"/>
  <c r="Q138" i="7"/>
  <c r="P138" i="7"/>
  <c r="R138" i="7" s="1"/>
  <c r="S138" i="7" s="1"/>
  <c r="W138" i="7" s="1"/>
  <c r="X138" i="7" s="1"/>
  <c r="U137" i="7" l="1"/>
  <c r="T137" i="7"/>
  <c r="W137" i="7"/>
  <c r="X137" i="7" s="1"/>
  <c r="T138" i="7"/>
  <c r="U138" i="7"/>
  <c r="Q139" i="7"/>
  <c r="P139" i="7"/>
  <c r="L141" i="7"/>
  <c r="M140" i="7"/>
  <c r="N140" i="7" s="1"/>
  <c r="O140" i="7" s="1"/>
  <c r="R139" i="7" l="1"/>
  <c r="S139" i="7" s="1"/>
  <c r="T139" i="7" s="1"/>
  <c r="Q140" i="7"/>
  <c r="P140" i="7"/>
  <c r="L142" i="7"/>
  <c r="M141" i="7"/>
  <c r="N141" i="7" s="1"/>
  <c r="O141" i="7" s="1"/>
  <c r="W139" i="7" l="1"/>
  <c r="X139" i="7" s="1"/>
  <c r="U139" i="7"/>
  <c r="R140" i="7"/>
  <c r="S140" i="7" s="1"/>
  <c r="W140" i="7" s="1"/>
  <c r="X140" i="7" s="1"/>
  <c r="Q141" i="7"/>
  <c r="P141" i="7"/>
  <c r="L143" i="7"/>
  <c r="M142" i="7"/>
  <c r="N142" i="7" s="1"/>
  <c r="O142" i="7" s="1"/>
  <c r="R141" i="7" l="1"/>
  <c r="S141" i="7" s="1"/>
  <c r="T141" i="7" s="1"/>
  <c r="U140" i="7"/>
  <c r="T140" i="7"/>
  <c r="Q142" i="7"/>
  <c r="P142" i="7"/>
  <c r="L144" i="7"/>
  <c r="M143" i="7"/>
  <c r="N143" i="7" s="1"/>
  <c r="O143" i="7" s="1"/>
  <c r="W141" i="7"/>
  <c r="X141" i="7" s="1"/>
  <c r="U141" i="7" l="1"/>
  <c r="R142" i="7"/>
  <c r="S142" i="7" s="1"/>
  <c r="W142" i="7" s="1"/>
  <c r="X142" i="7" s="1"/>
  <c r="Q143" i="7"/>
  <c r="P143" i="7"/>
  <c r="M144" i="7"/>
  <c r="N144" i="7" s="1"/>
  <c r="O144" i="7" s="1"/>
  <c r="L145" i="7"/>
  <c r="U142" i="7" l="1"/>
  <c r="T142" i="7"/>
  <c r="R143" i="7"/>
  <c r="S143" i="7" s="1"/>
  <c r="W143" i="7" s="1"/>
  <c r="X143" i="7" s="1"/>
  <c r="L146" i="7"/>
  <c r="M145" i="7"/>
  <c r="N145" i="7" s="1"/>
  <c r="O145" i="7" s="1"/>
  <c r="Q144" i="7"/>
  <c r="P144" i="7"/>
  <c r="R144" i="7" l="1"/>
  <c r="S144" i="7" s="1"/>
  <c r="W144" i="7" s="1"/>
  <c r="X144" i="7" s="1"/>
  <c r="T143" i="7"/>
  <c r="U143" i="7"/>
  <c r="Q145" i="7"/>
  <c r="P145" i="7"/>
  <c r="L147" i="7"/>
  <c r="M146" i="7"/>
  <c r="N146" i="7" s="1"/>
  <c r="O146" i="7" s="1"/>
  <c r="U144" i="7" l="1"/>
  <c r="T144" i="7"/>
  <c r="R145" i="7"/>
  <c r="S145" i="7" s="1"/>
  <c r="T145" i="7" s="1"/>
  <c r="P146" i="7"/>
  <c r="Q146" i="7"/>
  <c r="L148" i="7"/>
  <c r="M147" i="7"/>
  <c r="N147" i="7" s="1"/>
  <c r="O147" i="7" s="1"/>
  <c r="W145" i="7" l="1"/>
  <c r="X145" i="7" s="1"/>
  <c r="U145" i="7"/>
  <c r="R146" i="7"/>
  <c r="S146" i="7" s="1"/>
  <c r="T146" i="7" s="1"/>
  <c r="Q147" i="7"/>
  <c r="P147" i="7"/>
  <c r="R147" i="7" s="1"/>
  <c r="S147" i="7" s="1"/>
  <c r="L149" i="7"/>
  <c r="M148" i="7"/>
  <c r="N148" i="7" s="1"/>
  <c r="O148" i="7" s="1"/>
  <c r="W146" i="7" l="1"/>
  <c r="X146" i="7" s="1"/>
  <c r="U146" i="7"/>
  <c r="Q148" i="7"/>
  <c r="P148" i="7"/>
  <c r="T147" i="7"/>
  <c r="U147" i="7"/>
  <c r="L150" i="7"/>
  <c r="M149" i="7"/>
  <c r="N149" i="7" s="1"/>
  <c r="O149" i="7" s="1"/>
  <c r="W147" i="7"/>
  <c r="X147" i="7" s="1"/>
  <c r="R148" i="7" l="1"/>
  <c r="S148" i="7" s="1"/>
  <c r="T148" i="7" s="1"/>
  <c r="Q149" i="7"/>
  <c r="P149" i="7"/>
  <c r="R149" i="7" s="1"/>
  <c r="S149" i="7" s="1"/>
  <c r="W149" i="7" s="1"/>
  <c r="X149" i="7" s="1"/>
  <c r="L151" i="7"/>
  <c r="M150" i="7"/>
  <c r="N150" i="7" s="1"/>
  <c r="O150" i="7" s="1"/>
  <c r="W148" i="7" l="1"/>
  <c r="X148" i="7" s="1"/>
  <c r="U148" i="7"/>
  <c r="Q150" i="7"/>
  <c r="P150" i="7"/>
  <c r="R150" i="7" s="1"/>
  <c r="S150" i="7" s="1"/>
  <c r="L152" i="7"/>
  <c r="M151" i="7"/>
  <c r="N151" i="7" s="1"/>
  <c r="O151" i="7" s="1"/>
  <c r="T149" i="7"/>
  <c r="U149" i="7"/>
  <c r="Q151" i="7" l="1"/>
  <c r="P151" i="7"/>
  <c r="M152" i="7"/>
  <c r="N152" i="7" s="1"/>
  <c r="O152" i="7" s="1"/>
  <c r="L153" i="7"/>
  <c r="T150" i="7"/>
  <c r="U150" i="7"/>
  <c r="W150" i="7"/>
  <c r="X150" i="7" s="1"/>
  <c r="R151" i="7" l="1"/>
  <c r="S151" i="7" s="1"/>
  <c r="U151" i="7" s="1"/>
  <c r="L154" i="7"/>
  <c r="M153" i="7"/>
  <c r="N153" i="7" s="1"/>
  <c r="O153" i="7" s="1"/>
  <c r="Q152" i="7"/>
  <c r="P152" i="7"/>
  <c r="R152" i="7" s="1"/>
  <c r="S152" i="7" s="1"/>
  <c r="W152" i="7" s="1"/>
  <c r="X152" i="7" s="1"/>
  <c r="T151" i="7" l="1"/>
  <c r="W151" i="7"/>
  <c r="X151" i="7" s="1"/>
  <c r="Q153" i="7"/>
  <c r="P153" i="7"/>
  <c r="R153" i="7" s="1"/>
  <c r="S153" i="7" s="1"/>
  <c r="T152" i="7"/>
  <c r="U152" i="7"/>
  <c r="L155" i="7"/>
  <c r="M154" i="7"/>
  <c r="N154" i="7" s="1"/>
  <c r="O154" i="7" s="1"/>
  <c r="Q154" i="7" l="1"/>
  <c r="P154" i="7"/>
  <c r="L156" i="7"/>
  <c r="M155" i="7"/>
  <c r="N155" i="7" s="1"/>
  <c r="O155" i="7" s="1"/>
  <c r="U153" i="7"/>
  <c r="T153" i="7"/>
  <c r="W153" i="7"/>
  <c r="X153" i="7" s="1"/>
  <c r="R154" i="7" l="1"/>
  <c r="S154" i="7" s="1"/>
  <c r="T154" i="7" s="1"/>
  <c r="Q155" i="7"/>
  <c r="P155" i="7"/>
  <c r="R155" i="7" s="1"/>
  <c r="S155" i="7" s="1"/>
  <c r="L157" i="7"/>
  <c r="M156" i="7"/>
  <c r="N156" i="7" s="1"/>
  <c r="O156" i="7" s="1"/>
  <c r="W154" i="7" l="1"/>
  <c r="X154" i="7" s="1"/>
  <c r="U154" i="7"/>
  <c r="Q156" i="7"/>
  <c r="P156" i="7"/>
  <c r="L158" i="7"/>
  <c r="M157" i="7"/>
  <c r="N157" i="7" s="1"/>
  <c r="O157" i="7" s="1"/>
  <c r="T155" i="7"/>
  <c r="U155" i="7"/>
  <c r="W155" i="7"/>
  <c r="X155" i="7" s="1"/>
  <c r="R156" i="7" l="1"/>
  <c r="S156" i="7" s="1"/>
  <c r="W156" i="7" s="1"/>
  <c r="X156" i="7" s="1"/>
  <c r="Q157" i="7"/>
  <c r="P157" i="7"/>
  <c r="R157" i="7" s="1"/>
  <c r="S157" i="7" s="1"/>
  <c r="L159" i="7"/>
  <c r="M158" i="7"/>
  <c r="N158" i="7" s="1"/>
  <c r="O158" i="7" s="1"/>
  <c r="U156" i="7" l="1"/>
  <c r="T156" i="7"/>
  <c r="Q158" i="7"/>
  <c r="P158" i="7"/>
  <c r="L160" i="7"/>
  <c r="M159" i="7"/>
  <c r="N159" i="7" s="1"/>
  <c r="O159" i="7" s="1"/>
  <c r="T157" i="7"/>
  <c r="U157" i="7"/>
  <c r="W157" i="7"/>
  <c r="X157" i="7" s="1"/>
  <c r="R158" i="7" l="1"/>
  <c r="S158" i="7" s="1"/>
  <c r="T158" i="7" s="1"/>
  <c r="Q159" i="7"/>
  <c r="P159" i="7"/>
  <c r="R159" i="7" s="1"/>
  <c r="S159" i="7" s="1"/>
  <c r="M160" i="7"/>
  <c r="N160" i="7" s="1"/>
  <c r="O160" i="7" s="1"/>
  <c r="L161" i="7"/>
  <c r="W158" i="7" l="1"/>
  <c r="X158" i="7" s="1"/>
  <c r="U158" i="7"/>
  <c r="L162" i="7"/>
  <c r="M161" i="7"/>
  <c r="N161" i="7" s="1"/>
  <c r="O161" i="7" s="1"/>
  <c r="Q160" i="7"/>
  <c r="P160" i="7"/>
  <c r="T159" i="7"/>
  <c r="U159" i="7"/>
  <c r="W159" i="7"/>
  <c r="X159" i="7" s="1"/>
  <c r="R160" i="7" l="1"/>
  <c r="S160" i="7" s="1"/>
  <c r="W160" i="7" s="1"/>
  <c r="X160" i="7" s="1"/>
  <c r="Q161" i="7"/>
  <c r="P161" i="7"/>
  <c r="M162" i="7"/>
  <c r="N162" i="7" s="1"/>
  <c r="O162" i="7" s="1"/>
  <c r="L163" i="7"/>
  <c r="U160" i="7" l="1"/>
  <c r="T160" i="7"/>
  <c r="R161" i="7"/>
  <c r="S161" i="7" s="1"/>
  <c r="W161" i="7" s="1"/>
  <c r="X161" i="7" s="1"/>
  <c r="L164" i="7"/>
  <c r="M163" i="7"/>
  <c r="N163" i="7" s="1"/>
  <c r="O163" i="7" s="1"/>
  <c r="Q162" i="7"/>
  <c r="P162" i="7"/>
  <c r="U161" i="7" l="1"/>
  <c r="T161" i="7"/>
  <c r="R162" i="7"/>
  <c r="S162" i="7" s="1"/>
  <c r="W162" i="7" s="1"/>
  <c r="X162" i="7" s="1"/>
  <c r="Q163" i="7"/>
  <c r="P163" i="7"/>
  <c r="M164" i="7"/>
  <c r="N164" i="7" s="1"/>
  <c r="O164" i="7" s="1"/>
  <c r="L165" i="7"/>
  <c r="U162" i="7" l="1"/>
  <c r="T162" i="7"/>
  <c r="R163" i="7"/>
  <c r="S163" i="7" s="1"/>
  <c r="W163" i="7" s="1"/>
  <c r="X163" i="7" s="1"/>
  <c r="P164" i="7"/>
  <c r="Q164" i="7"/>
  <c r="L166" i="7"/>
  <c r="M165" i="7"/>
  <c r="N165" i="7" s="1"/>
  <c r="O165" i="7" s="1"/>
  <c r="U163" i="7" l="1"/>
  <c r="T163" i="7"/>
  <c r="R164" i="7"/>
  <c r="S164" i="7" s="1"/>
  <c r="Q165" i="7"/>
  <c r="P165" i="7"/>
  <c r="M166" i="7"/>
  <c r="N166" i="7" s="1"/>
  <c r="O166" i="7" s="1"/>
  <c r="L167" i="7"/>
  <c r="R165" i="7" l="1"/>
  <c r="S165" i="7" s="1"/>
  <c r="W165" i="7" s="1"/>
  <c r="X165" i="7" s="1"/>
  <c r="L168" i="7"/>
  <c r="M167" i="7"/>
  <c r="N167" i="7" s="1"/>
  <c r="O167" i="7" s="1"/>
  <c r="Q166" i="7"/>
  <c r="P166" i="7"/>
  <c r="R166" i="7" s="1"/>
  <c r="S166" i="7" s="1"/>
  <c r="T164" i="7"/>
  <c r="U164" i="7"/>
  <c r="W164" i="7"/>
  <c r="X164" i="7" s="1"/>
  <c r="U165" i="7" l="1"/>
  <c r="T165" i="7"/>
  <c r="T166" i="7"/>
  <c r="U166" i="7"/>
  <c r="W166" i="7"/>
  <c r="X166" i="7" s="1"/>
  <c r="Q167" i="7"/>
  <c r="P167" i="7"/>
  <c r="R167" i="7" s="1"/>
  <c r="S167" i="7" s="1"/>
  <c r="W167" i="7" s="1"/>
  <c r="X167" i="7" s="1"/>
  <c r="M168" i="7"/>
  <c r="N168" i="7" s="1"/>
  <c r="O168" i="7" s="1"/>
  <c r="L169" i="7"/>
  <c r="Q168" i="7" l="1"/>
  <c r="P168" i="7"/>
  <c r="R168" i="7" s="1"/>
  <c r="S168" i="7" s="1"/>
  <c r="L170" i="7"/>
  <c r="M169" i="7"/>
  <c r="N169" i="7" s="1"/>
  <c r="O169" i="7" s="1"/>
  <c r="T167" i="7"/>
  <c r="U167" i="7"/>
  <c r="Q169" i="7" l="1"/>
  <c r="P169" i="7"/>
  <c r="M170" i="7"/>
  <c r="N170" i="7" s="1"/>
  <c r="O170" i="7" s="1"/>
  <c r="L171" i="7"/>
  <c r="T168" i="7"/>
  <c r="U168" i="7"/>
  <c r="W168" i="7"/>
  <c r="X168" i="7" s="1"/>
  <c r="R169" i="7" l="1"/>
  <c r="S169" i="7" s="1"/>
  <c r="T169" i="7" s="1"/>
  <c r="L172" i="7"/>
  <c r="M171" i="7"/>
  <c r="N171" i="7" s="1"/>
  <c r="O171" i="7" s="1"/>
  <c r="Q170" i="7"/>
  <c r="P170" i="7"/>
  <c r="W169" i="7" l="1"/>
  <c r="X169" i="7" s="1"/>
  <c r="U169" i="7"/>
  <c r="R170" i="7"/>
  <c r="S170" i="7" s="1"/>
  <c r="W170" i="7" s="1"/>
  <c r="X170" i="7" s="1"/>
  <c r="Q171" i="7"/>
  <c r="P171" i="7"/>
  <c r="R171" i="7" s="1"/>
  <c r="S171" i="7" s="1"/>
  <c r="M172" i="7"/>
  <c r="N172" i="7" s="1"/>
  <c r="O172" i="7" s="1"/>
  <c r="L173" i="7"/>
  <c r="U170" i="7" l="1"/>
  <c r="T170" i="7"/>
  <c r="L174" i="7"/>
  <c r="M173" i="7"/>
  <c r="N173" i="7" s="1"/>
  <c r="O173" i="7" s="1"/>
  <c r="P172" i="7"/>
  <c r="Q172" i="7"/>
  <c r="U171" i="7"/>
  <c r="T171" i="7"/>
  <c r="W171" i="7"/>
  <c r="X171" i="7" s="1"/>
  <c r="R172" i="7" l="1"/>
  <c r="S172" i="7" s="1"/>
  <c r="T172" i="7" s="1"/>
  <c r="Q173" i="7"/>
  <c r="P173" i="7"/>
  <c r="R173" i="7" s="1"/>
  <c r="S173" i="7" s="1"/>
  <c r="M174" i="7"/>
  <c r="N174" i="7" s="1"/>
  <c r="O174" i="7" s="1"/>
  <c r="L175" i="7"/>
  <c r="W172" i="7" l="1"/>
  <c r="X172" i="7" s="1"/>
  <c r="U172" i="7"/>
  <c r="U173" i="7"/>
  <c r="T173" i="7"/>
  <c r="L176" i="7"/>
  <c r="M175" i="7"/>
  <c r="N175" i="7" s="1"/>
  <c r="O175" i="7" s="1"/>
  <c r="Q174" i="7"/>
  <c r="P174" i="7"/>
  <c r="R174" i="7" s="1"/>
  <c r="S174" i="7" s="1"/>
  <c r="W173" i="7"/>
  <c r="X173" i="7" s="1"/>
  <c r="T174" i="7" l="1"/>
  <c r="U174" i="7"/>
  <c r="Q175" i="7"/>
  <c r="P175" i="7"/>
  <c r="W174" i="7"/>
  <c r="X174" i="7" s="1"/>
  <c r="M176" i="7"/>
  <c r="N176" i="7" s="1"/>
  <c r="O176" i="7" s="1"/>
  <c r="L177" i="7"/>
  <c r="R175" i="7" l="1"/>
  <c r="S175" i="7" s="1"/>
  <c r="T175" i="7" s="1"/>
  <c r="L178" i="7"/>
  <c r="M177" i="7"/>
  <c r="N177" i="7" s="1"/>
  <c r="O177" i="7" s="1"/>
  <c r="Q176" i="7"/>
  <c r="P176" i="7"/>
  <c r="R176" i="7" l="1"/>
  <c r="S176" i="7" s="1"/>
  <c r="W176" i="7" s="1"/>
  <c r="X176" i="7" s="1"/>
  <c r="U175" i="7"/>
  <c r="W175" i="7"/>
  <c r="X175" i="7" s="1"/>
  <c r="Q177" i="7"/>
  <c r="P177" i="7"/>
  <c r="M178" i="7"/>
  <c r="N178" i="7" s="1"/>
  <c r="O178" i="7" s="1"/>
  <c r="L179" i="7"/>
  <c r="T176" i="7" l="1"/>
  <c r="U176" i="7"/>
  <c r="R177" i="7"/>
  <c r="S177" i="7" s="1"/>
  <c r="T177" i="7" s="1"/>
  <c r="L180" i="7"/>
  <c r="M179" i="7"/>
  <c r="N179" i="7" s="1"/>
  <c r="O179" i="7" s="1"/>
  <c r="Q178" i="7"/>
  <c r="P178" i="7"/>
  <c r="W177" i="7" l="1"/>
  <c r="X177" i="7" s="1"/>
  <c r="U177" i="7"/>
  <c r="R178" i="7"/>
  <c r="S178" i="7" s="1"/>
  <c r="T178" i="7" s="1"/>
  <c r="Q179" i="7"/>
  <c r="P179" i="7"/>
  <c r="R179" i="7" s="1"/>
  <c r="S179" i="7" s="1"/>
  <c r="M180" i="7"/>
  <c r="N180" i="7" s="1"/>
  <c r="O180" i="7" s="1"/>
  <c r="L181" i="7"/>
  <c r="W178" i="7" l="1"/>
  <c r="X178" i="7" s="1"/>
  <c r="U178" i="7"/>
  <c r="T179" i="7"/>
  <c r="U179" i="7"/>
  <c r="W179" i="7"/>
  <c r="X179" i="7" s="1"/>
  <c r="L182" i="7"/>
  <c r="M181" i="7"/>
  <c r="N181" i="7" s="1"/>
  <c r="O181" i="7" s="1"/>
  <c r="P180" i="7"/>
  <c r="Q180" i="7"/>
  <c r="R180" i="7" l="1"/>
  <c r="S180" i="7" s="1"/>
  <c r="Q181" i="7"/>
  <c r="P181" i="7"/>
  <c r="R181" i="7" s="1"/>
  <c r="S181" i="7" s="1"/>
  <c r="M182" i="7"/>
  <c r="N182" i="7" s="1"/>
  <c r="O182" i="7" s="1"/>
  <c r="L183" i="7"/>
  <c r="U181" i="7" l="1"/>
  <c r="T181" i="7"/>
  <c r="Q182" i="7"/>
  <c r="P182" i="7"/>
  <c r="R182" i="7" s="1"/>
  <c r="S182" i="7" s="1"/>
  <c r="W181" i="7"/>
  <c r="X181" i="7" s="1"/>
  <c r="L184" i="7"/>
  <c r="M183" i="7"/>
  <c r="N183" i="7" s="1"/>
  <c r="O183" i="7" s="1"/>
  <c r="T180" i="7"/>
  <c r="U180" i="7"/>
  <c r="W180" i="7"/>
  <c r="X180" i="7" s="1"/>
  <c r="T182" i="7" l="1"/>
  <c r="U182" i="7"/>
  <c r="W182" i="7"/>
  <c r="X182" i="7" s="1"/>
  <c r="Q183" i="7"/>
  <c r="P183" i="7"/>
  <c r="R183" i="7" s="1"/>
  <c r="S183" i="7" s="1"/>
  <c r="M184" i="7"/>
  <c r="N184" i="7" s="1"/>
  <c r="O184" i="7" s="1"/>
  <c r="L185" i="7"/>
  <c r="T183" i="7" l="1"/>
  <c r="U183" i="7"/>
  <c r="L186" i="7"/>
  <c r="M185" i="7"/>
  <c r="N185" i="7" s="1"/>
  <c r="O185" i="7" s="1"/>
  <c r="Q184" i="7"/>
  <c r="P184" i="7"/>
  <c r="R184" i="7" s="1"/>
  <c r="S184" i="7" s="1"/>
  <c r="W184" i="7" s="1"/>
  <c r="X184" i="7" s="1"/>
  <c r="W183" i="7"/>
  <c r="X183" i="7" s="1"/>
  <c r="Q185" i="7" l="1"/>
  <c r="P185" i="7"/>
  <c r="M186" i="7"/>
  <c r="N186" i="7" s="1"/>
  <c r="O186" i="7" s="1"/>
  <c r="L187" i="7"/>
  <c r="T184" i="7"/>
  <c r="U184" i="7"/>
  <c r="R185" i="7" l="1"/>
  <c r="S185" i="7" s="1"/>
  <c r="U185" i="7" s="1"/>
  <c r="L188" i="7"/>
  <c r="M187" i="7"/>
  <c r="N187" i="7" s="1"/>
  <c r="O187" i="7" s="1"/>
  <c r="Q186" i="7"/>
  <c r="P186" i="7"/>
  <c r="R186" i="7" l="1"/>
  <c r="S186" i="7" s="1"/>
  <c r="T186" i="7" s="1"/>
  <c r="W185" i="7"/>
  <c r="X185" i="7" s="1"/>
  <c r="T185" i="7"/>
  <c r="Q187" i="7"/>
  <c r="P187" i="7"/>
  <c r="R187" i="7" s="1"/>
  <c r="S187" i="7" s="1"/>
  <c r="W187" i="7" s="1"/>
  <c r="X187" i="7" s="1"/>
  <c r="M188" i="7"/>
  <c r="N188" i="7" s="1"/>
  <c r="O188" i="7" s="1"/>
  <c r="L189" i="7"/>
  <c r="U186" i="7" l="1"/>
  <c r="W186" i="7"/>
  <c r="X186" i="7" s="1"/>
  <c r="Q188" i="7"/>
  <c r="P188" i="7"/>
  <c r="R188" i="7" s="1"/>
  <c r="S188" i="7" s="1"/>
  <c r="L190" i="7"/>
  <c r="M189" i="7"/>
  <c r="N189" i="7" s="1"/>
  <c r="O189" i="7" s="1"/>
  <c r="T187" i="7"/>
  <c r="U187" i="7"/>
  <c r="T188" i="7" l="1"/>
  <c r="U188" i="7"/>
  <c r="Q189" i="7"/>
  <c r="P189" i="7"/>
  <c r="M190" i="7"/>
  <c r="N190" i="7" s="1"/>
  <c r="O190" i="7" s="1"/>
  <c r="L191" i="7"/>
  <c r="W188" i="7"/>
  <c r="X188" i="7" s="1"/>
  <c r="R189" i="7" l="1"/>
  <c r="S189" i="7" s="1"/>
  <c r="W189" i="7" s="1"/>
  <c r="X189" i="7" s="1"/>
  <c r="L192" i="7"/>
  <c r="M191" i="7"/>
  <c r="N191" i="7" s="1"/>
  <c r="O191" i="7" s="1"/>
  <c r="Q190" i="7"/>
  <c r="P190" i="7"/>
  <c r="R190" i="7" s="1"/>
  <c r="S190" i="7" s="1"/>
  <c r="W190" i="7" s="1"/>
  <c r="X190" i="7" s="1"/>
  <c r="T189" i="7" l="1"/>
  <c r="U189" i="7"/>
  <c r="T190" i="7"/>
  <c r="U190" i="7"/>
  <c r="Q191" i="7"/>
  <c r="P191" i="7"/>
  <c r="M192" i="7"/>
  <c r="N192" i="7" s="1"/>
  <c r="O192" i="7" s="1"/>
  <c r="L193" i="7"/>
  <c r="R191" i="7" l="1"/>
  <c r="S191" i="7" s="1"/>
  <c r="W191" i="7" s="1"/>
  <c r="X191" i="7" s="1"/>
  <c r="L194" i="7"/>
  <c r="M193" i="7"/>
  <c r="N193" i="7" s="1"/>
  <c r="O193" i="7" s="1"/>
  <c r="Q192" i="7"/>
  <c r="P192" i="7"/>
  <c r="U191" i="7" l="1"/>
  <c r="T191" i="7"/>
  <c r="R192" i="7"/>
  <c r="S192" i="7" s="1"/>
  <c r="T192" i="7" s="1"/>
  <c r="Q193" i="7"/>
  <c r="P193" i="7"/>
  <c r="M194" i="7"/>
  <c r="N194" i="7" s="1"/>
  <c r="O194" i="7" s="1"/>
  <c r="L195" i="7"/>
  <c r="R193" i="7" l="1"/>
  <c r="S193" i="7" s="1"/>
  <c r="W193" i="7" s="1"/>
  <c r="X193" i="7" s="1"/>
  <c r="U192" i="7"/>
  <c r="W192" i="7"/>
  <c r="X192" i="7" s="1"/>
  <c r="L196" i="7"/>
  <c r="M195" i="7"/>
  <c r="N195" i="7" s="1"/>
  <c r="O195" i="7" s="1"/>
  <c r="Q194" i="7"/>
  <c r="P194" i="7"/>
  <c r="T193" i="7" l="1"/>
  <c r="U193" i="7"/>
  <c r="R194" i="7"/>
  <c r="S194" i="7" s="1"/>
  <c r="T194" i="7" s="1"/>
  <c r="Q195" i="7"/>
  <c r="P195" i="7"/>
  <c r="M196" i="7"/>
  <c r="N196" i="7" s="1"/>
  <c r="O196" i="7" s="1"/>
  <c r="L197" i="7"/>
  <c r="R195" i="7" l="1"/>
  <c r="S195" i="7" s="1"/>
  <c r="T195" i="7" s="1"/>
  <c r="W194" i="7"/>
  <c r="X194" i="7" s="1"/>
  <c r="U194" i="7"/>
  <c r="M197" i="7"/>
  <c r="N197" i="7" s="1"/>
  <c r="O197" i="7" s="1"/>
  <c r="L198" i="7"/>
  <c r="P196" i="7"/>
  <c r="Q196" i="7"/>
  <c r="U195" i="7" l="1"/>
  <c r="W195" i="7"/>
  <c r="X195" i="7" s="1"/>
  <c r="R196" i="7"/>
  <c r="S196" i="7" s="1"/>
  <c r="W196" i="7" s="1"/>
  <c r="X196" i="7" s="1"/>
  <c r="Q197" i="7"/>
  <c r="P197" i="7"/>
  <c r="M198" i="7"/>
  <c r="N198" i="7" s="1"/>
  <c r="O198" i="7" s="1"/>
  <c r="L199" i="7"/>
  <c r="R197" i="7" l="1"/>
  <c r="S197" i="7" s="1"/>
  <c r="W197" i="7" s="1"/>
  <c r="X197" i="7" s="1"/>
  <c r="U196" i="7"/>
  <c r="T196" i="7"/>
  <c r="Q198" i="7"/>
  <c r="P198" i="7"/>
  <c r="L200" i="7"/>
  <c r="M199" i="7"/>
  <c r="N199" i="7" s="1"/>
  <c r="O199" i="7" s="1"/>
  <c r="T197" i="7" l="1"/>
  <c r="U197" i="7"/>
  <c r="R198" i="7"/>
  <c r="S198" i="7" s="1"/>
  <c r="W198" i="7" s="1"/>
  <c r="X198" i="7" s="1"/>
  <c r="Q199" i="7"/>
  <c r="P199" i="7"/>
  <c r="R199" i="7" s="1"/>
  <c r="S199" i="7" s="1"/>
  <c r="M200" i="7"/>
  <c r="N200" i="7" s="1"/>
  <c r="O200" i="7" s="1"/>
  <c r="L201" i="7"/>
  <c r="T198" i="7" l="1"/>
  <c r="U198" i="7"/>
  <c r="T199" i="7"/>
  <c r="U199" i="7"/>
  <c r="Q200" i="7"/>
  <c r="P200" i="7"/>
  <c r="R200" i="7" s="1"/>
  <c r="S200" i="7" s="1"/>
  <c r="W200" i="7" s="1"/>
  <c r="X200" i="7" s="1"/>
  <c r="W199" i="7"/>
  <c r="X199" i="7" s="1"/>
  <c r="M201" i="7"/>
  <c r="N201" i="7" s="1"/>
  <c r="O201" i="7" s="1"/>
  <c r="L202" i="7"/>
  <c r="M202" i="7" l="1"/>
  <c r="N202" i="7" s="1"/>
  <c r="O202" i="7" s="1"/>
  <c r="L203" i="7"/>
  <c r="Q201" i="7"/>
  <c r="P201" i="7"/>
  <c r="U200" i="7"/>
  <c r="T200" i="7"/>
  <c r="R201" i="7" l="1"/>
  <c r="S201" i="7" s="1"/>
  <c r="W201" i="7" s="1"/>
  <c r="X201" i="7" s="1"/>
  <c r="M203" i="7"/>
  <c r="N203" i="7" s="1"/>
  <c r="O203" i="7" s="1"/>
  <c r="L204" i="7"/>
  <c r="Q202" i="7"/>
  <c r="P202" i="7"/>
  <c r="R202" i="7" l="1"/>
  <c r="S202" i="7" s="1"/>
  <c r="W202" i="7" s="1"/>
  <c r="X202" i="7" s="1"/>
  <c r="U201" i="7"/>
  <c r="T201" i="7"/>
  <c r="M204" i="7"/>
  <c r="N204" i="7" s="1"/>
  <c r="O204" i="7" s="1"/>
  <c r="L205" i="7"/>
  <c r="Q203" i="7"/>
  <c r="P203" i="7"/>
  <c r="R203" i="7" s="1"/>
  <c r="S203" i="7" s="1"/>
  <c r="W203" i="7" s="1"/>
  <c r="X203" i="7" s="1"/>
  <c r="U202" i="7" l="1"/>
  <c r="T202" i="7"/>
  <c r="M205" i="7"/>
  <c r="N205" i="7" s="1"/>
  <c r="O205" i="7" s="1"/>
  <c r="L206" i="7"/>
  <c r="T203" i="7"/>
  <c r="U203" i="7"/>
  <c r="Q204" i="7"/>
  <c r="P204" i="7"/>
  <c r="R204" i="7" l="1"/>
  <c r="S204" i="7" s="1"/>
  <c r="T204" i="7" s="1"/>
  <c r="M206" i="7"/>
  <c r="N206" i="7" s="1"/>
  <c r="O206" i="7" s="1"/>
  <c r="L207" i="7"/>
  <c r="Q205" i="7"/>
  <c r="P205" i="7"/>
  <c r="R205" i="7" s="1"/>
  <c r="S205" i="7" s="1"/>
  <c r="W204" i="7" l="1"/>
  <c r="X204" i="7" s="1"/>
  <c r="U204" i="7"/>
  <c r="L208" i="7"/>
  <c r="M207" i="7"/>
  <c r="N207" i="7" s="1"/>
  <c r="O207" i="7" s="1"/>
  <c r="T205" i="7"/>
  <c r="U205" i="7"/>
  <c r="Q206" i="7"/>
  <c r="P206" i="7"/>
  <c r="W205" i="7"/>
  <c r="X205" i="7" s="1"/>
  <c r="R206" i="7" l="1"/>
  <c r="S206" i="7" s="1"/>
  <c r="W206" i="7" s="1"/>
  <c r="X206" i="7" s="1"/>
  <c r="Q207" i="7"/>
  <c r="P207" i="7"/>
  <c r="M208" i="7"/>
  <c r="N208" i="7" s="1"/>
  <c r="O208" i="7" s="1"/>
  <c r="L209" i="7"/>
  <c r="R207" i="7" l="1"/>
  <c r="S207" i="7" s="1"/>
  <c r="T207" i="7" s="1"/>
  <c r="T206" i="7"/>
  <c r="U206" i="7"/>
  <c r="M209" i="7"/>
  <c r="N209" i="7" s="1"/>
  <c r="O209" i="7" s="1"/>
  <c r="L210" i="7"/>
  <c r="Q208" i="7"/>
  <c r="P208" i="7"/>
  <c r="W207" i="7" l="1"/>
  <c r="X207" i="7" s="1"/>
  <c r="U207" i="7"/>
  <c r="R208" i="7"/>
  <c r="S208" i="7" s="1"/>
  <c r="Q209" i="7"/>
  <c r="P209" i="7"/>
  <c r="R209" i="7" s="1"/>
  <c r="S209" i="7" s="1"/>
  <c r="M210" i="7"/>
  <c r="N210" i="7" s="1"/>
  <c r="O210" i="7" s="1"/>
  <c r="L211" i="7"/>
  <c r="T209" i="7" l="1"/>
  <c r="U209" i="7"/>
  <c r="Q210" i="7"/>
  <c r="P210" i="7"/>
  <c r="R210" i="7" s="1"/>
  <c r="S210" i="7" s="1"/>
  <c r="W210" i="7" s="1"/>
  <c r="X210" i="7" s="1"/>
  <c r="W209" i="7"/>
  <c r="X209" i="7" s="1"/>
  <c r="L212" i="7"/>
  <c r="M211" i="7"/>
  <c r="N211" i="7" s="1"/>
  <c r="O211" i="7" s="1"/>
  <c r="U208" i="7"/>
  <c r="T208" i="7"/>
  <c r="W208" i="7"/>
  <c r="X208" i="7" s="1"/>
  <c r="M212" i="7" l="1"/>
  <c r="N212" i="7" s="1"/>
  <c r="O212" i="7" s="1"/>
  <c r="L213" i="7"/>
  <c r="U210" i="7"/>
  <c r="T210" i="7"/>
  <c r="Q211" i="7"/>
  <c r="P211" i="7"/>
  <c r="R211" i="7" s="1"/>
  <c r="S211" i="7" s="1"/>
  <c r="W211" i="7" s="1"/>
  <c r="X211" i="7" s="1"/>
  <c r="L214" i="7" l="1"/>
  <c r="M213" i="7"/>
  <c r="N213" i="7" s="1"/>
  <c r="O213" i="7" s="1"/>
  <c r="T211" i="7"/>
  <c r="U211" i="7"/>
  <c r="Q212" i="7"/>
  <c r="P212" i="7"/>
  <c r="R212" i="7" l="1"/>
  <c r="S212" i="7" s="1"/>
  <c r="W212" i="7" s="1"/>
  <c r="X212" i="7" s="1"/>
  <c r="Q213" i="7"/>
  <c r="P213" i="7"/>
  <c r="R213" i="7" s="1"/>
  <c r="S213" i="7" s="1"/>
  <c r="W213" i="7" s="1"/>
  <c r="X213" i="7" s="1"/>
  <c r="M214" i="7"/>
  <c r="N214" i="7" s="1"/>
  <c r="O214" i="7" s="1"/>
  <c r="L215" i="7"/>
  <c r="U212" i="7" l="1"/>
  <c r="T212" i="7"/>
  <c r="L216" i="7"/>
  <c r="M215" i="7"/>
  <c r="N215" i="7" s="1"/>
  <c r="O215" i="7" s="1"/>
  <c r="P214" i="7"/>
  <c r="R214" i="7" s="1"/>
  <c r="S214" i="7" s="1"/>
  <c r="W214" i="7" s="1"/>
  <c r="X214" i="7" s="1"/>
  <c r="Q214" i="7"/>
  <c r="T213" i="7"/>
  <c r="U213" i="7"/>
  <c r="Q215" i="7" l="1"/>
  <c r="P215" i="7"/>
  <c r="U214" i="7"/>
  <c r="T214" i="7"/>
  <c r="M216" i="7"/>
  <c r="N216" i="7" s="1"/>
  <c r="O216" i="7" s="1"/>
  <c r="L217" i="7"/>
  <c r="R215" i="7" l="1"/>
  <c r="S215" i="7" s="1"/>
  <c r="T215" i="7" s="1"/>
  <c r="P216" i="7"/>
  <c r="Q216" i="7"/>
  <c r="L218" i="7"/>
  <c r="M217" i="7"/>
  <c r="N217" i="7" s="1"/>
  <c r="O217" i="7" s="1"/>
  <c r="W215" i="7" l="1"/>
  <c r="X215" i="7" s="1"/>
  <c r="R216" i="7"/>
  <c r="S216" i="7" s="1"/>
  <c r="T216" i="7" s="1"/>
  <c r="U215" i="7"/>
  <c r="Q217" i="7"/>
  <c r="P217" i="7"/>
  <c r="R217" i="7" s="1"/>
  <c r="S217" i="7" s="1"/>
  <c r="W217" i="7" s="1"/>
  <c r="X217" i="7" s="1"/>
  <c r="M218" i="7"/>
  <c r="N218" i="7" s="1"/>
  <c r="O218" i="7" s="1"/>
  <c r="L219" i="7"/>
  <c r="U216" i="7" l="1"/>
  <c r="W216" i="7"/>
  <c r="X216" i="7" s="1"/>
  <c r="M219" i="7"/>
  <c r="N219" i="7" s="1"/>
  <c r="O219" i="7" s="1"/>
  <c r="L220" i="7"/>
  <c r="Q218" i="7"/>
  <c r="P218" i="7"/>
  <c r="U217" i="7"/>
  <c r="T217" i="7"/>
  <c r="R218" i="7" l="1"/>
  <c r="S218" i="7" s="1"/>
  <c r="M220" i="7"/>
  <c r="N220" i="7" s="1"/>
  <c r="O220" i="7" s="1"/>
  <c r="L221" i="7"/>
  <c r="Q219" i="7"/>
  <c r="P219" i="7"/>
  <c r="R219" i="7" s="1"/>
  <c r="S219" i="7" s="1"/>
  <c r="W219" i="7" s="1"/>
  <c r="X219" i="7" s="1"/>
  <c r="M221" i="7" l="1"/>
  <c r="N221" i="7" s="1"/>
  <c r="O221" i="7" s="1"/>
  <c r="L222" i="7"/>
  <c r="P220" i="7"/>
  <c r="Q220" i="7"/>
  <c r="T219" i="7"/>
  <c r="U219" i="7"/>
  <c r="U218" i="7"/>
  <c r="T218" i="7"/>
  <c r="W218" i="7"/>
  <c r="X218" i="7" s="1"/>
  <c r="R220" i="7" l="1"/>
  <c r="S220" i="7" s="1"/>
  <c r="W220" i="7" s="1"/>
  <c r="X220" i="7" s="1"/>
  <c r="M222" i="7"/>
  <c r="N222" i="7" s="1"/>
  <c r="O222" i="7" s="1"/>
  <c r="L223" i="7"/>
  <c r="Q221" i="7"/>
  <c r="P221" i="7"/>
  <c r="R221" i="7" s="1"/>
  <c r="S221" i="7" s="1"/>
  <c r="T220" i="7" l="1"/>
  <c r="U220" i="7"/>
  <c r="U221" i="7"/>
  <c r="T221" i="7"/>
  <c r="M223" i="7"/>
  <c r="N223" i="7" s="1"/>
  <c r="O223" i="7" s="1"/>
  <c r="L224" i="7"/>
  <c r="W221" i="7"/>
  <c r="X221" i="7" s="1"/>
  <c r="Q222" i="7"/>
  <c r="P222" i="7"/>
  <c r="R222" i="7" l="1"/>
  <c r="S222" i="7" s="1"/>
  <c r="U222" i="7" s="1"/>
  <c r="M224" i="7"/>
  <c r="N224" i="7" s="1"/>
  <c r="O224" i="7" s="1"/>
  <c r="L225" i="7"/>
  <c r="Q223" i="7"/>
  <c r="P223" i="7"/>
  <c r="R223" i="7" s="1"/>
  <c r="S223" i="7" s="1"/>
  <c r="W223" i="7" s="1"/>
  <c r="X223" i="7" s="1"/>
  <c r="T222" i="7" l="1"/>
  <c r="W222" i="7"/>
  <c r="X222" i="7" s="1"/>
  <c r="L226" i="7"/>
  <c r="M225" i="7"/>
  <c r="N225" i="7" s="1"/>
  <c r="O225" i="7" s="1"/>
  <c r="T223" i="7"/>
  <c r="U223" i="7"/>
  <c r="Q224" i="7"/>
  <c r="P224" i="7"/>
  <c r="R224" i="7" s="1"/>
  <c r="S224" i="7" s="1"/>
  <c r="U224" i="7" l="1"/>
  <c r="T224" i="7"/>
  <c r="W224" i="7"/>
  <c r="X224" i="7" s="1"/>
  <c r="Q225" i="7"/>
  <c r="P225" i="7"/>
  <c r="M226" i="7"/>
  <c r="N226" i="7" s="1"/>
  <c r="O226" i="7" s="1"/>
  <c r="L227" i="7"/>
  <c r="R225" i="7" l="1"/>
  <c r="S225" i="7" s="1"/>
  <c r="W225" i="7" s="1"/>
  <c r="X225" i="7" s="1"/>
  <c r="L228" i="7"/>
  <c r="M227" i="7"/>
  <c r="N227" i="7" s="1"/>
  <c r="O227" i="7" s="1"/>
  <c r="Q226" i="7"/>
  <c r="P226" i="7"/>
  <c r="R226" i="7" s="1"/>
  <c r="S226" i="7" s="1"/>
  <c r="T225" i="7" l="1"/>
  <c r="U225" i="7"/>
  <c r="U226" i="7"/>
  <c r="T226" i="7"/>
  <c r="Q227" i="7"/>
  <c r="P227" i="7"/>
  <c r="W226" i="7"/>
  <c r="X226" i="7" s="1"/>
  <c r="M228" i="7"/>
  <c r="N228" i="7" s="1"/>
  <c r="O228" i="7" s="1"/>
  <c r="L229" i="7"/>
  <c r="R227" i="7" l="1"/>
  <c r="S227" i="7" s="1"/>
  <c r="W227" i="7" s="1"/>
  <c r="X227" i="7" s="1"/>
  <c r="Q228" i="7"/>
  <c r="P228" i="7"/>
  <c r="R228" i="7" s="1"/>
  <c r="S228" i="7" s="1"/>
  <c r="L230" i="7"/>
  <c r="M229" i="7"/>
  <c r="N229" i="7" s="1"/>
  <c r="O229" i="7" s="1"/>
  <c r="T227" i="7" l="1"/>
  <c r="U227" i="7"/>
  <c r="Q229" i="7"/>
  <c r="P229" i="7"/>
  <c r="R229" i="7" s="1"/>
  <c r="S229" i="7" s="1"/>
  <c r="M230" i="7"/>
  <c r="N230" i="7" s="1"/>
  <c r="O230" i="7" s="1"/>
  <c r="L231" i="7"/>
  <c r="U228" i="7"/>
  <c r="T228" i="7"/>
  <c r="W228" i="7"/>
  <c r="X228" i="7" s="1"/>
  <c r="M231" i="7" l="1"/>
  <c r="N231" i="7" s="1"/>
  <c r="O231" i="7" s="1"/>
  <c r="L232" i="7"/>
  <c r="P230" i="7"/>
  <c r="R230" i="7" s="1"/>
  <c r="S230" i="7" s="1"/>
  <c r="Q230" i="7"/>
  <c r="T229" i="7"/>
  <c r="U229" i="7"/>
  <c r="W229" i="7"/>
  <c r="X229" i="7" s="1"/>
  <c r="U230" i="7" l="1"/>
  <c r="T230" i="7"/>
  <c r="W230" i="7"/>
  <c r="X230" i="7" s="1"/>
  <c r="M232" i="7"/>
  <c r="N232" i="7" s="1"/>
  <c r="O232" i="7" s="1"/>
  <c r="L233" i="7"/>
  <c r="Q231" i="7"/>
  <c r="P231" i="7"/>
  <c r="R231" i="7" s="1"/>
  <c r="S231" i="7" s="1"/>
  <c r="W231" i="7" s="1"/>
  <c r="X231" i="7" s="1"/>
  <c r="P232" i="7" l="1"/>
  <c r="Q232" i="7"/>
  <c r="T231" i="7"/>
  <c r="U231" i="7"/>
  <c r="M233" i="7"/>
  <c r="N233" i="7" s="1"/>
  <c r="O233" i="7" s="1"/>
  <c r="L234" i="7"/>
  <c r="R232" i="7" l="1"/>
  <c r="S232" i="7" s="1"/>
  <c r="U232" i="7" s="1"/>
  <c r="M234" i="7"/>
  <c r="N234" i="7" s="1"/>
  <c r="O234" i="7" s="1"/>
  <c r="L235" i="7"/>
  <c r="Q233" i="7"/>
  <c r="P233" i="7"/>
  <c r="R233" i="7" s="1"/>
  <c r="S233" i="7" s="1"/>
  <c r="W232" i="7" l="1"/>
  <c r="X232" i="7" s="1"/>
  <c r="T232" i="7"/>
  <c r="U233" i="7"/>
  <c r="T233" i="7"/>
  <c r="W233" i="7"/>
  <c r="X233" i="7" s="1"/>
  <c r="L236" i="7"/>
  <c r="M235" i="7"/>
  <c r="N235" i="7" s="1"/>
  <c r="O235" i="7" s="1"/>
  <c r="P234" i="7"/>
  <c r="Q234" i="7"/>
  <c r="R234" i="7" l="1"/>
  <c r="S234" i="7" s="1"/>
  <c r="Q235" i="7"/>
  <c r="P235" i="7"/>
  <c r="R235" i="7" s="1"/>
  <c r="S235" i="7" s="1"/>
  <c r="L237" i="7"/>
  <c r="M236" i="7"/>
  <c r="N236" i="7" s="1"/>
  <c r="O236" i="7" s="1"/>
  <c r="Q236" i="7" l="1"/>
  <c r="P236" i="7"/>
  <c r="R236" i="7" s="1"/>
  <c r="S236" i="7" s="1"/>
  <c r="M237" i="7"/>
  <c r="N237" i="7" s="1"/>
  <c r="O237" i="7" s="1"/>
  <c r="L238" i="7"/>
  <c r="T235" i="7"/>
  <c r="U235" i="7"/>
  <c r="W235" i="7"/>
  <c r="X235" i="7" s="1"/>
  <c r="T234" i="7"/>
  <c r="U234" i="7"/>
  <c r="W234" i="7"/>
  <c r="X234" i="7" s="1"/>
  <c r="M238" i="7" l="1"/>
  <c r="N238" i="7" s="1"/>
  <c r="O238" i="7" s="1"/>
  <c r="L239" i="7"/>
  <c r="Q237" i="7"/>
  <c r="P237" i="7"/>
  <c r="R237" i="7" s="1"/>
  <c r="S237" i="7" s="1"/>
  <c r="W237" i="7" s="1"/>
  <c r="X237" i="7" s="1"/>
  <c r="T236" i="7"/>
  <c r="U236" i="7"/>
  <c r="W236" i="7"/>
  <c r="X236" i="7" s="1"/>
  <c r="T237" i="7" l="1"/>
  <c r="U237" i="7"/>
  <c r="M239" i="7"/>
  <c r="N239" i="7" s="1"/>
  <c r="O239" i="7" s="1"/>
  <c r="L240" i="7"/>
  <c r="Q238" i="7"/>
  <c r="P238" i="7"/>
  <c r="R238" i="7" s="1"/>
  <c r="S238" i="7" s="1"/>
  <c r="T238" i="7" l="1"/>
  <c r="U238" i="7"/>
  <c r="Q239" i="7"/>
  <c r="P239" i="7"/>
  <c r="W238" i="7"/>
  <c r="X238" i="7" s="1"/>
  <c r="L241" i="7"/>
  <c r="M240" i="7"/>
  <c r="N240" i="7" s="1"/>
  <c r="O240" i="7" s="1"/>
  <c r="R239" i="7" l="1"/>
  <c r="S239" i="7" s="1"/>
  <c r="W239" i="7" s="1"/>
  <c r="X239" i="7" s="1"/>
  <c r="P240" i="7"/>
  <c r="Q240" i="7"/>
  <c r="M241" i="7"/>
  <c r="N241" i="7" s="1"/>
  <c r="O241" i="7" s="1"/>
  <c r="L242" i="7"/>
  <c r="R240" i="7" l="1"/>
  <c r="S240" i="7" s="1"/>
  <c r="T240" i="7" s="1"/>
  <c r="T239" i="7"/>
  <c r="U239" i="7"/>
  <c r="L243" i="7"/>
  <c r="M242" i="7"/>
  <c r="N242" i="7" s="1"/>
  <c r="O242" i="7" s="1"/>
  <c r="P241" i="7"/>
  <c r="Q241" i="7"/>
  <c r="R241" i="7" l="1"/>
  <c r="S241" i="7" s="1"/>
  <c r="U241" i="7" s="1"/>
  <c r="U240" i="7"/>
  <c r="W240" i="7"/>
  <c r="X240" i="7" s="1"/>
  <c r="P242" i="7"/>
  <c r="Q242" i="7"/>
  <c r="W241" i="7"/>
  <c r="X241" i="7" s="1"/>
  <c r="M243" i="7"/>
  <c r="N243" i="7" s="1"/>
  <c r="O243" i="7" s="1"/>
  <c r="L244" i="7"/>
  <c r="T241" i="7" l="1"/>
  <c r="R242" i="7"/>
  <c r="S242" i="7" s="1"/>
  <c r="T242" i="7" s="1"/>
  <c r="Q243" i="7"/>
  <c r="P243" i="7"/>
  <c r="R243" i="7" s="1"/>
  <c r="S243" i="7" s="1"/>
  <c r="M244" i="7"/>
  <c r="N244" i="7" s="1"/>
  <c r="O244" i="7" s="1"/>
  <c r="L245" i="7"/>
  <c r="W242" i="7" l="1"/>
  <c r="X242" i="7" s="1"/>
  <c r="U242" i="7"/>
  <c r="T243" i="7"/>
  <c r="U243" i="7"/>
  <c r="M245" i="7"/>
  <c r="N245" i="7" s="1"/>
  <c r="O245" i="7" s="1"/>
  <c r="L246" i="7"/>
  <c r="Q244" i="7"/>
  <c r="P244" i="7"/>
  <c r="R244" i="7" s="1"/>
  <c r="S244" i="7" s="1"/>
  <c r="W244" i="7" s="1"/>
  <c r="X244" i="7" s="1"/>
  <c r="W243" i="7"/>
  <c r="X243" i="7" s="1"/>
  <c r="M246" i="7" l="1"/>
  <c r="N246" i="7" s="1"/>
  <c r="O246" i="7" s="1"/>
  <c r="L247" i="7"/>
  <c r="Q245" i="7"/>
  <c r="P245" i="7"/>
  <c r="R245" i="7" s="1"/>
  <c r="S245" i="7" s="1"/>
  <c r="W245" i="7" s="1"/>
  <c r="X245" i="7" s="1"/>
  <c r="T244" i="7"/>
  <c r="U244" i="7"/>
  <c r="U245" i="7" l="1"/>
  <c r="T245" i="7"/>
  <c r="M247" i="7"/>
  <c r="N247" i="7" s="1"/>
  <c r="O247" i="7" s="1"/>
  <c r="L248" i="7"/>
  <c r="Q246" i="7"/>
  <c r="P246" i="7"/>
  <c r="R246" i="7" l="1"/>
  <c r="S246" i="7" s="1"/>
  <c r="P247" i="7"/>
  <c r="Q247" i="7"/>
  <c r="L249" i="7"/>
  <c r="M248" i="7"/>
  <c r="N248" i="7" s="1"/>
  <c r="O248" i="7" s="1"/>
  <c r="R247" i="7" l="1"/>
  <c r="S247" i="7" s="1"/>
  <c r="T247" i="7" s="1"/>
  <c r="Q248" i="7"/>
  <c r="P248" i="7"/>
  <c r="M249" i="7"/>
  <c r="N249" i="7" s="1"/>
  <c r="O249" i="7" s="1"/>
  <c r="L250" i="7"/>
  <c r="U246" i="7"/>
  <c r="T246" i="7"/>
  <c r="W246" i="7"/>
  <c r="X246" i="7" s="1"/>
  <c r="W247" i="7" l="1"/>
  <c r="X247" i="7" s="1"/>
  <c r="R248" i="7"/>
  <c r="S248" i="7" s="1"/>
  <c r="U248" i="7" s="1"/>
  <c r="U247" i="7"/>
  <c r="M250" i="7"/>
  <c r="N250" i="7" s="1"/>
  <c r="O250" i="7" s="1"/>
  <c r="L251" i="7"/>
  <c r="P249" i="7"/>
  <c r="R249" i="7" s="1"/>
  <c r="S249" i="7" s="1"/>
  <c r="W249" i="7" s="1"/>
  <c r="X249" i="7" s="1"/>
  <c r="Q249" i="7"/>
  <c r="W248" i="7" l="1"/>
  <c r="X248" i="7" s="1"/>
  <c r="T248" i="7"/>
  <c r="L252" i="7"/>
  <c r="M251" i="7"/>
  <c r="N251" i="7" s="1"/>
  <c r="O251" i="7" s="1"/>
  <c r="U249" i="7"/>
  <c r="T249" i="7"/>
  <c r="P250" i="7"/>
  <c r="Q250" i="7"/>
  <c r="R250" i="7" l="1"/>
  <c r="S250" i="7" s="1"/>
  <c r="T250" i="7" s="1"/>
  <c r="Q251" i="7"/>
  <c r="P251" i="7"/>
  <c r="L253" i="7"/>
  <c r="M252" i="7"/>
  <c r="N252" i="7" s="1"/>
  <c r="O252" i="7" s="1"/>
  <c r="U250" i="7" l="1"/>
  <c r="W250" i="7"/>
  <c r="X250" i="7" s="1"/>
  <c r="R251" i="7"/>
  <c r="S251" i="7" s="1"/>
  <c r="T251" i="7" s="1"/>
  <c r="Q252" i="7"/>
  <c r="P252" i="7"/>
  <c r="R252" i="7" s="1"/>
  <c r="S252" i="7" s="1"/>
  <c r="W252" i="7" s="1"/>
  <c r="X252" i="7" s="1"/>
  <c r="L254" i="7"/>
  <c r="M253" i="7"/>
  <c r="N253" i="7" s="1"/>
  <c r="O253" i="7" s="1"/>
  <c r="W251" i="7" l="1"/>
  <c r="X251" i="7" s="1"/>
  <c r="U251" i="7"/>
  <c r="Q253" i="7"/>
  <c r="P253" i="7"/>
  <c r="M254" i="7"/>
  <c r="N254" i="7" s="1"/>
  <c r="O254" i="7" s="1"/>
  <c r="L255" i="7"/>
  <c r="U252" i="7"/>
  <c r="T252" i="7"/>
  <c r="R253" i="7" l="1"/>
  <c r="S253" i="7" s="1"/>
  <c r="W253" i="7" s="1"/>
  <c r="X253" i="7" s="1"/>
  <c r="M255" i="7"/>
  <c r="N255" i="7" s="1"/>
  <c r="O255" i="7" s="1"/>
  <c r="L256" i="7"/>
  <c r="Q254" i="7"/>
  <c r="P254" i="7"/>
  <c r="R254" i="7" s="1"/>
  <c r="S254" i="7" s="1"/>
  <c r="W254" i="7" s="1"/>
  <c r="X254" i="7" s="1"/>
  <c r="T253" i="7" l="1"/>
  <c r="U253" i="7"/>
  <c r="L257" i="7"/>
  <c r="M256" i="7"/>
  <c r="N256" i="7" s="1"/>
  <c r="O256" i="7" s="1"/>
  <c r="T254" i="7"/>
  <c r="U254" i="7"/>
  <c r="P255" i="7"/>
  <c r="R255" i="7" s="1"/>
  <c r="S255" i="7" s="1"/>
  <c r="W255" i="7" s="1"/>
  <c r="X255" i="7" s="1"/>
  <c r="Q255" i="7"/>
  <c r="P256" i="7" l="1"/>
  <c r="Q256" i="7"/>
  <c r="T255" i="7"/>
  <c r="U255" i="7"/>
  <c r="M257" i="7"/>
  <c r="N257" i="7" s="1"/>
  <c r="O257" i="7" s="1"/>
  <c r="L258" i="7"/>
  <c r="R256" i="7" l="1"/>
  <c r="S256" i="7" s="1"/>
  <c r="W256" i="7" s="1"/>
  <c r="X256" i="7" s="1"/>
  <c r="L259" i="7"/>
  <c r="M258" i="7"/>
  <c r="N258" i="7" s="1"/>
  <c r="O258" i="7" s="1"/>
  <c r="P257" i="7"/>
  <c r="Q257" i="7"/>
  <c r="U256" i="7" l="1"/>
  <c r="T256" i="7"/>
  <c r="R257" i="7"/>
  <c r="S257" i="7" s="1"/>
  <c r="U257" i="7" s="1"/>
  <c r="Q258" i="7"/>
  <c r="P258" i="7"/>
  <c r="L260" i="7"/>
  <c r="M259" i="7"/>
  <c r="N259" i="7" s="1"/>
  <c r="O259" i="7" s="1"/>
  <c r="W257" i="7" l="1"/>
  <c r="X257" i="7" s="1"/>
  <c r="R258" i="7"/>
  <c r="S258" i="7" s="1"/>
  <c r="W258" i="7" s="1"/>
  <c r="X258" i="7" s="1"/>
  <c r="T257" i="7"/>
  <c r="Q259" i="7"/>
  <c r="P259" i="7"/>
  <c r="R259" i="7" s="1"/>
  <c r="S259" i="7" s="1"/>
  <c r="M260" i="7"/>
  <c r="N260" i="7" s="1"/>
  <c r="O260" i="7" s="1"/>
  <c r="L261" i="7"/>
  <c r="U258" i="7" l="1"/>
  <c r="T258" i="7"/>
  <c r="T259" i="7"/>
  <c r="U259" i="7"/>
  <c r="Q260" i="7"/>
  <c r="P260" i="7"/>
  <c r="R260" i="7" s="1"/>
  <c r="S260" i="7" s="1"/>
  <c r="W260" i="7" s="1"/>
  <c r="X260" i="7" s="1"/>
  <c r="W259" i="7"/>
  <c r="X259" i="7" s="1"/>
  <c r="L262" i="7"/>
  <c r="M261" i="7"/>
  <c r="N261" i="7" s="1"/>
  <c r="O261" i="7" s="1"/>
  <c r="Q261" i="7" l="1"/>
  <c r="P261" i="7"/>
  <c r="M262" i="7"/>
  <c r="N262" i="7" s="1"/>
  <c r="O262" i="7" s="1"/>
  <c r="L263" i="7"/>
  <c r="U260" i="7"/>
  <c r="T260" i="7"/>
  <c r="R261" i="7" l="1"/>
  <c r="S261" i="7" s="1"/>
  <c r="T261" i="7" s="1"/>
  <c r="M263" i="7"/>
  <c r="N263" i="7" s="1"/>
  <c r="O263" i="7" s="1"/>
  <c r="L264" i="7"/>
  <c r="Q262" i="7"/>
  <c r="P262" i="7"/>
  <c r="R262" i="7" s="1"/>
  <c r="S262" i="7" s="1"/>
  <c r="W261" i="7" l="1"/>
  <c r="X261" i="7" s="1"/>
  <c r="U261" i="7"/>
  <c r="T262" i="7"/>
  <c r="U262" i="7"/>
  <c r="W262" i="7"/>
  <c r="X262" i="7" s="1"/>
  <c r="L265" i="7"/>
  <c r="M264" i="7"/>
  <c r="N264" i="7" s="1"/>
  <c r="O264" i="7" s="1"/>
  <c r="P263" i="7"/>
  <c r="Q263" i="7"/>
  <c r="R263" i="7" l="1"/>
  <c r="S263" i="7" s="1"/>
  <c r="W263" i="7" s="1"/>
  <c r="X263" i="7" s="1"/>
  <c r="P264" i="7"/>
  <c r="R264" i="7" s="1"/>
  <c r="S264" i="7" s="1"/>
  <c r="Q264" i="7"/>
  <c r="M265" i="7"/>
  <c r="N265" i="7" s="1"/>
  <c r="O265" i="7" s="1"/>
  <c r="L266" i="7"/>
  <c r="T263" i="7" l="1"/>
  <c r="U263" i="7"/>
  <c r="M266" i="7"/>
  <c r="N266" i="7" s="1"/>
  <c r="O266" i="7" s="1"/>
  <c r="L267" i="7"/>
  <c r="U264" i="7"/>
  <c r="T264" i="7"/>
  <c r="Q265" i="7"/>
  <c r="P265" i="7"/>
  <c r="W264" i="7"/>
  <c r="X264" i="7" s="1"/>
  <c r="R265" i="7" l="1"/>
  <c r="S265" i="7" s="1"/>
  <c r="T265" i="7" s="1"/>
  <c r="M267" i="7"/>
  <c r="N267" i="7" s="1"/>
  <c r="O267" i="7" s="1"/>
  <c r="L268" i="7"/>
  <c r="Q266" i="7"/>
  <c r="P266" i="7"/>
  <c r="U265" i="7" l="1"/>
  <c r="W265" i="7"/>
  <c r="X265" i="7" s="1"/>
  <c r="R266" i="7"/>
  <c r="S266" i="7" s="1"/>
  <c r="W266" i="7" s="1"/>
  <c r="X266" i="7" s="1"/>
  <c r="M268" i="7"/>
  <c r="N268" i="7" s="1"/>
  <c r="O268" i="7" s="1"/>
  <c r="L269" i="7"/>
  <c r="Q267" i="7"/>
  <c r="P267" i="7"/>
  <c r="R267" i="7" s="1"/>
  <c r="S267" i="7" s="1"/>
  <c r="U266" i="7" l="1"/>
  <c r="T266" i="7"/>
  <c r="T267" i="7"/>
  <c r="U267" i="7"/>
  <c r="L270" i="7"/>
  <c r="M269" i="7"/>
  <c r="N269" i="7" s="1"/>
  <c r="O269" i="7" s="1"/>
  <c r="W267" i="7"/>
  <c r="X267" i="7" s="1"/>
  <c r="Q268" i="7"/>
  <c r="P268" i="7"/>
  <c r="R268" i="7" s="1"/>
  <c r="S268" i="7" s="1"/>
  <c r="T268" i="7" l="1"/>
  <c r="U268" i="7"/>
  <c r="W268" i="7"/>
  <c r="X268" i="7" s="1"/>
  <c r="Q269" i="7"/>
  <c r="P269" i="7"/>
  <c r="R269" i="7" s="1"/>
  <c r="S269" i="7" s="1"/>
  <c r="W269" i="7" s="1"/>
  <c r="X269" i="7" s="1"/>
  <c r="M270" i="7"/>
  <c r="N270" i="7" s="1"/>
  <c r="O270" i="7" s="1"/>
  <c r="L271" i="7"/>
  <c r="Q270" i="7" l="1"/>
  <c r="P270" i="7"/>
  <c r="R270" i="7" s="1"/>
  <c r="S270" i="7" s="1"/>
  <c r="M271" i="7"/>
  <c r="N271" i="7" s="1"/>
  <c r="O271" i="7" s="1"/>
  <c r="L272" i="7"/>
  <c r="T269" i="7"/>
  <c r="U269" i="7"/>
  <c r="L273" i="7" l="1"/>
  <c r="M272" i="7"/>
  <c r="N272" i="7" s="1"/>
  <c r="O272" i="7" s="1"/>
  <c r="P271" i="7"/>
  <c r="Q271" i="7"/>
  <c r="U270" i="7"/>
  <c r="T270" i="7"/>
  <c r="W270" i="7"/>
  <c r="X270" i="7" s="1"/>
  <c r="Q272" i="7" l="1"/>
  <c r="P272" i="7"/>
  <c r="R272" i="7" s="1"/>
  <c r="S272" i="7" s="1"/>
  <c r="R271" i="7"/>
  <c r="S271" i="7" s="1"/>
  <c r="M273" i="7"/>
  <c r="N273" i="7" s="1"/>
  <c r="O273" i="7" s="1"/>
  <c r="L274" i="7"/>
  <c r="M274" i="7" l="1"/>
  <c r="N274" i="7" s="1"/>
  <c r="O274" i="7" s="1"/>
  <c r="L275" i="7"/>
  <c r="P273" i="7"/>
  <c r="Q273" i="7"/>
  <c r="U272" i="7"/>
  <c r="T272" i="7"/>
  <c r="T271" i="7"/>
  <c r="U271" i="7"/>
  <c r="W271" i="7"/>
  <c r="X271" i="7" s="1"/>
  <c r="W272" i="7"/>
  <c r="X272" i="7" s="1"/>
  <c r="L276" i="7" l="1"/>
  <c r="M275" i="7"/>
  <c r="N275" i="7" s="1"/>
  <c r="O275" i="7" s="1"/>
  <c r="R273" i="7"/>
  <c r="S273" i="7" s="1"/>
  <c r="P274" i="7"/>
  <c r="Q274" i="7"/>
  <c r="R274" i="7" l="1"/>
  <c r="S274" i="7" s="1"/>
  <c r="U273" i="7"/>
  <c r="T273" i="7"/>
  <c r="W273" i="7"/>
  <c r="X273" i="7" s="1"/>
  <c r="Q275" i="7"/>
  <c r="P275" i="7"/>
  <c r="R275" i="7" s="1"/>
  <c r="S275" i="7" s="1"/>
  <c r="W275" i="7" s="1"/>
  <c r="X275" i="7" s="1"/>
  <c r="L277" i="7"/>
  <c r="M276" i="7"/>
  <c r="N276" i="7" s="1"/>
  <c r="O276" i="7" s="1"/>
  <c r="T275" i="7" l="1"/>
  <c r="U275" i="7"/>
  <c r="M277" i="7"/>
  <c r="N277" i="7" s="1"/>
  <c r="O277" i="7" s="1"/>
  <c r="L278" i="7"/>
  <c r="Q276" i="7"/>
  <c r="P276" i="7"/>
  <c r="R276" i="7" s="1"/>
  <c r="S276" i="7" s="1"/>
  <c r="T274" i="7"/>
  <c r="U274" i="7"/>
  <c r="W274" i="7"/>
  <c r="X274" i="7" s="1"/>
  <c r="U276" i="7" l="1"/>
  <c r="T276" i="7"/>
  <c r="W276" i="7"/>
  <c r="X276" i="7" s="1"/>
  <c r="M278" i="7"/>
  <c r="N278" i="7" s="1"/>
  <c r="O278" i="7" s="1"/>
  <c r="L279" i="7"/>
  <c r="Q277" i="7"/>
  <c r="P277" i="7"/>
  <c r="R277" i="7" s="1"/>
  <c r="S277" i="7" s="1"/>
  <c r="W277" i="7" s="1"/>
  <c r="X277" i="7" s="1"/>
  <c r="M279" i="7" l="1"/>
  <c r="N279" i="7" s="1"/>
  <c r="O279" i="7" s="1"/>
  <c r="L280" i="7"/>
  <c r="U277" i="7"/>
  <c r="T277" i="7"/>
  <c r="Q278" i="7"/>
  <c r="P278" i="7"/>
  <c r="R278" i="7" s="1"/>
  <c r="S278" i="7" s="1"/>
  <c r="W278" i="7" s="1"/>
  <c r="X278" i="7" s="1"/>
  <c r="L281" i="7" l="1"/>
  <c r="M280" i="7"/>
  <c r="N280" i="7" s="1"/>
  <c r="O280" i="7" s="1"/>
  <c r="T278" i="7"/>
  <c r="U278" i="7"/>
  <c r="P279" i="7"/>
  <c r="Q279" i="7"/>
  <c r="R279" i="7" l="1"/>
  <c r="S279" i="7" s="1"/>
  <c r="P280" i="7"/>
  <c r="Q280" i="7"/>
  <c r="M281" i="7"/>
  <c r="N281" i="7" s="1"/>
  <c r="O281" i="7" s="1"/>
  <c r="L282" i="7"/>
  <c r="R280" i="7" l="1"/>
  <c r="S280" i="7" s="1"/>
  <c r="T280" i="7" s="1"/>
  <c r="L283" i="7"/>
  <c r="M282" i="7"/>
  <c r="N282" i="7" s="1"/>
  <c r="O282" i="7" s="1"/>
  <c r="P281" i="7"/>
  <c r="R281" i="7" s="1"/>
  <c r="S281" i="7" s="1"/>
  <c r="Q281" i="7"/>
  <c r="U279" i="7"/>
  <c r="T279" i="7"/>
  <c r="W279" i="7"/>
  <c r="X279" i="7" s="1"/>
  <c r="W280" i="7" l="1"/>
  <c r="X280" i="7" s="1"/>
  <c r="U280" i="7"/>
  <c r="U281" i="7"/>
  <c r="T281" i="7"/>
  <c r="W281" i="7"/>
  <c r="X281" i="7" s="1"/>
  <c r="P282" i="7"/>
  <c r="Q282" i="7"/>
  <c r="L284" i="7"/>
  <c r="M283" i="7"/>
  <c r="N283" i="7" s="1"/>
  <c r="O283" i="7" s="1"/>
  <c r="R282" i="7" l="1"/>
  <c r="S282" i="7" s="1"/>
  <c r="Q283" i="7"/>
  <c r="P283" i="7"/>
  <c r="R283" i="7" s="1"/>
  <c r="S283" i="7" s="1"/>
  <c r="M284" i="7"/>
  <c r="N284" i="7" s="1"/>
  <c r="O284" i="7" s="1"/>
  <c r="L285" i="7"/>
  <c r="M285" i="7" l="1"/>
  <c r="N285" i="7" s="1"/>
  <c r="O285" i="7" s="1"/>
  <c r="L286" i="7"/>
  <c r="Q284" i="7"/>
  <c r="P284" i="7"/>
  <c r="T283" i="7"/>
  <c r="U283" i="7"/>
  <c r="W283" i="7"/>
  <c r="X283" i="7" s="1"/>
  <c r="T282" i="7"/>
  <c r="U282" i="7"/>
  <c r="W282" i="7"/>
  <c r="X282" i="7" s="1"/>
  <c r="R284" i="7" l="1"/>
  <c r="S284" i="7" s="1"/>
  <c r="T284" i="7" s="1"/>
  <c r="M286" i="7"/>
  <c r="N286" i="7" s="1"/>
  <c r="O286" i="7" s="1"/>
  <c r="L287" i="7"/>
  <c r="Q285" i="7"/>
  <c r="P285" i="7"/>
  <c r="R285" i="7" s="1"/>
  <c r="S285" i="7" s="1"/>
  <c r="W285" i="7" s="1"/>
  <c r="X285" i="7" s="1"/>
  <c r="U284" i="7" l="1"/>
  <c r="W284" i="7"/>
  <c r="X284" i="7" s="1"/>
  <c r="Q286" i="7"/>
  <c r="P286" i="7"/>
  <c r="R286" i="7" s="1"/>
  <c r="S286" i="7" s="1"/>
  <c r="T285" i="7"/>
  <c r="U285" i="7"/>
  <c r="M287" i="7"/>
  <c r="N287" i="7" s="1"/>
  <c r="O287" i="7" s="1"/>
  <c r="L288" i="7"/>
  <c r="U286" i="7" l="1"/>
  <c r="T286" i="7"/>
  <c r="L289" i="7"/>
  <c r="M288" i="7"/>
  <c r="N288" i="7" s="1"/>
  <c r="O288" i="7" s="1"/>
  <c r="P287" i="7"/>
  <c r="Q287" i="7"/>
  <c r="W286" i="7"/>
  <c r="X286" i="7" s="1"/>
  <c r="R287" i="7" l="1"/>
  <c r="S287" i="7" s="1"/>
  <c r="Q288" i="7"/>
  <c r="P288" i="7"/>
  <c r="R288" i="7" s="1"/>
  <c r="S288" i="7" s="1"/>
  <c r="M289" i="7"/>
  <c r="N289" i="7" s="1"/>
  <c r="O289" i="7" s="1"/>
  <c r="L290" i="7"/>
  <c r="P289" i="7" l="1"/>
  <c r="Q289" i="7"/>
  <c r="U288" i="7"/>
  <c r="T288" i="7"/>
  <c r="W288" i="7"/>
  <c r="X288" i="7" s="1"/>
  <c r="M290" i="7"/>
  <c r="N290" i="7" s="1"/>
  <c r="O290" i="7" s="1"/>
  <c r="L291" i="7"/>
  <c r="T287" i="7"/>
  <c r="U287" i="7"/>
  <c r="W287" i="7"/>
  <c r="X287" i="7" s="1"/>
  <c r="R289" i="7" l="1"/>
  <c r="S289" i="7" s="1"/>
  <c r="T289" i="7" s="1"/>
  <c r="L292" i="7"/>
  <c r="M291" i="7"/>
  <c r="N291" i="7" s="1"/>
  <c r="O291" i="7" s="1"/>
  <c r="P290" i="7"/>
  <c r="Q290" i="7"/>
  <c r="U289" i="7" l="1"/>
  <c r="W289" i="7"/>
  <c r="X289" i="7" s="1"/>
  <c r="R290" i="7"/>
  <c r="S290" i="7" s="1"/>
  <c r="Q291" i="7"/>
  <c r="P291" i="7"/>
  <c r="L293" i="7"/>
  <c r="M292" i="7"/>
  <c r="N292" i="7" s="1"/>
  <c r="O292" i="7" s="1"/>
  <c r="R291" i="7" l="1"/>
  <c r="S291" i="7" s="1"/>
  <c r="W291" i="7" s="1"/>
  <c r="X291" i="7" s="1"/>
  <c r="Q292" i="7"/>
  <c r="P292" i="7"/>
  <c r="L294" i="7"/>
  <c r="M293" i="7"/>
  <c r="N293" i="7" s="1"/>
  <c r="O293" i="7" s="1"/>
  <c r="T290" i="7"/>
  <c r="U290" i="7"/>
  <c r="W290" i="7"/>
  <c r="X290" i="7" s="1"/>
  <c r="T291" i="7" l="1"/>
  <c r="U291" i="7"/>
  <c r="R292" i="7"/>
  <c r="S292" i="7" s="1"/>
  <c r="U292" i="7" s="1"/>
  <c r="Q293" i="7"/>
  <c r="P293" i="7"/>
  <c r="M294" i="7"/>
  <c r="N294" i="7" s="1"/>
  <c r="O294" i="7" s="1"/>
  <c r="L295" i="7"/>
  <c r="W292" i="7" l="1"/>
  <c r="X292" i="7" s="1"/>
  <c r="T292" i="7"/>
  <c r="R293" i="7"/>
  <c r="S293" i="7" s="1"/>
  <c r="W293" i="7" s="1"/>
  <c r="X293" i="7" s="1"/>
  <c r="M295" i="7"/>
  <c r="N295" i="7" s="1"/>
  <c r="O295" i="7" s="1"/>
  <c r="L296" i="7"/>
  <c r="Q294" i="7"/>
  <c r="P294" i="7"/>
  <c r="R294" i="7" s="1"/>
  <c r="S294" i="7" s="1"/>
  <c r="W294" i="7" s="1"/>
  <c r="X294" i="7" s="1"/>
  <c r="U293" i="7" l="1"/>
  <c r="T293" i="7"/>
  <c r="U294" i="7"/>
  <c r="T294" i="7"/>
  <c r="M296" i="7"/>
  <c r="N296" i="7" s="1"/>
  <c r="O296" i="7" s="1"/>
  <c r="L297" i="7"/>
  <c r="P295" i="7"/>
  <c r="Q295" i="7"/>
  <c r="R295" i="7" l="1"/>
  <c r="S295" i="7" s="1"/>
  <c r="T295" i="7" s="1"/>
  <c r="L298" i="7"/>
  <c r="M297" i="7"/>
  <c r="N297" i="7" s="1"/>
  <c r="O297" i="7" s="1"/>
  <c r="Q296" i="7"/>
  <c r="P296" i="7"/>
  <c r="R296" i="7" s="1"/>
  <c r="S296" i="7" s="1"/>
  <c r="W296" i="7" s="1"/>
  <c r="X296" i="7" s="1"/>
  <c r="W295" i="7" l="1"/>
  <c r="X295" i="7" s="1"/>
  <c r="U295" i="7"/>
  <c r="T296" i="7"/>
  <c r="U296" i="7"/>
  <c r="Q297" i="7"/>
  <c r="P297" i="7"/>
  <c r="R297" i="7" s="1"/>
  <c r="S297" i="7" s="1"/>
  <c r="M298" i="7"/>
  <c r="N298" i="7" s="1"/>
  <c r="O298" i="7" s="1"/>
  <c r="L299" i="7"/>
  <c r="T297" i="7" l="1"/>
  <c r="U297" i="7"/>
  <c r="W297" i="7"/>
  <c r="X297" i="7" s="1"/>
  <c r="L300" i="7"/>
  <c r="M299" i="7"/>
  <c r="N299" i="7" s="1"/>
  <c r="O299" i="7" s="1"/>
  <c r="P298" i="7"/>
  <c r="Q298" i="7"/>
  <c r="R298" i="7" l="1"/>
  <c r="S298" i="7" s="1"/>
  <c r="W298" i="7" s="1"/>
  <c r="X298" i="7" s="1"/>
  <c r="Q299" i="7"/>
  <c r="P299" i="7"/>
  <c r="R299" i="7" s="1"/>
  <c r="S299" i="7" s="1"/>
  <c r="L301" i="7"/>
  <c r="M300" i="7"/>
  <c r="N300" i="7" s="1"/>
  <c r="O300" i="7" s="1"/>
  <c r="T298" i="7" l="1"/>
  <c r="U298" i="7"/>
  <c r="Q300" i="7"/>
  <c r="P300" i="7"/>
  <c r="M301" i="7"/>
  <c r="N301" i="7" s="1"/>
  <c r="O301" i="7" s="1"/>
  <c r="L302" i="7"/>
  <c r="T299" i="7"/>
  <c r="U299" i="7"/>
  <c r="W299" i="7"/>
  <c r="X299" i="7" s="1"/>
  <c r="R300" i="7" l="1"/>
  <c r="S300" i="7" s="1"/>
  <c r="W300" i="7" s="1"/>
  <c r="X300" i="7" s="1"/>
  <c r="M302" i="7"/>
  <c r="N302" i="7" s="1"/>
  <c r="O302" i="7" s="1"/>
  <c r="L303" i="7"/>
  <c r="P301" i="7"/>
  <c r="R301" i="7" s="1"/>
  <c r="S301" i="7" s="1"/>
  <c r="W301" i="7" s="1"/>
  <c r="X301" i="7" s="1"/>
  <c r="Q301" i="7"/>
  <c r="T300" i="7" l="1"/>
  <c r="U300" i="7"/>
  <c r="L304" i="7"/>
  <c r="M303" i="7"/>
  <c r="N303" i="7" s="1"/>
  <c r="O303" i="7" s="1"/>
  <c r="Q302" i="7"/>
  <c r="P302" i="7"/>
  <c r="R302" i="7" s="1"/>
  <c r="S302" i="7" s="1"/>
  <c r="U301" i="7"/>
  <c r="T301" i="7"/>
  <c r="T302" i="7" l="1"/>
  <c r="U302" i="7"/>
  <c r="Q303" i="7"/>
  <c r="P303" i="7"/>
  <c r="W302" i="7"/>
  <c r="X302" i="7" s="1"/>
  <c r="M304" i="7"/>
  <c r="N304" i="7" s="1"/>
  <c r="O304" i="7" s="1"/>
  <c r="L305" i="7"/>
  <c r="R303" i="7" l="1"/>
  <c r="S303" i="7" s="1"/>
  <c r="W303" i="7" s="1"/>
  <c r="X303" i="7" s="1"/>
  <c r="P304" i="7"/>
  <c r="Q304" i="7"/>
  <c r="M305" i="7"/>
  <c r="N305" i="7" s="1"/>
  <c r="O305" i="7" s="1"/>
  <c r="L306" i="7"/>
  <c r="U303" i="7" l="1"/>
  <c r="T303" i="7"/>
  <c r="R304" i="7"/>
  <c r="S304" i="7" s="1"/>
  <c r="T304" i="7" s="1"/>
  <c r="M306" i="7"/>
  <c r="N306" i="7" s="1"/>
  <c r="O306" i="7" s="1"/>
  <c r="L307" i="7"/>
  <c r="Q305" i="7"/>
  <c r="P305" i="7"/>
  <c r="R305" i="7" l="1"/>
  <c r="S305" i="7" s="1"/>
  <c r="T305" i="7" s="1"/>
  <c r="U304" i="7"/>
  <c r="W304" i="7"/>
  <c r="X304" i="7" s="1"/>
  <c r="M307" i="7"/>
  <c r="N307" i="7" s="1"/>
  <c r="O307" i="7" s="1"/>
  <c r="L308" i="7"/>
  <c r="Q306" i="7"/>
  <c r="P306" i="7"/>
  <c r="W305" i="7" l="1"/>
  <c r="X305" i="7" s="1"/>
  <c r="R306" i="7"/>
  <c r="S306" i="7" s="1"/>
  <c r="U306" i="7" s="1"/>
  <c r="U305" i="7"/>
  <c r="Q307" i="7"/>
  <c r="P307" i="7"/>
  <c r="R307" i="7" s="1"/>
  <c r="S307" i="7" s="1"/>
  <c r="L309" i="7"/>
  <c r="M308" i="7"/>
  <c r="N308" i="7" s="1"/>
  <c r="O308" i="7" s="1"/>
  <c r="W306" i="7" l="1"/>
  <c r="X306" i="7" s="1"/>
  <c r="T306" i="7"/>
  <c r="U307" i="7"/>
  <c r="T307" i="7"/>
  <c r="Q308" i="7"/>
  <c r="P308" i="7"/>
  <c r="R308" i="7" s="1"/>
  <c r="S308" i="7" s="1"/>
  <c r="W308" i="7" s="1"/>
  <c r="X308" i="7" s="1"/>
  <c r="M309" i="7"/>
  <c r="N309" i="7" s="1"/>
  <c r="O309" i="7" s="1"/>
  <c r="L310" i="7"/>
  <c r="W307" i="7"/>
  <c r="X307" i="7" s="1"/>
  <c r="L311" i="7" l="1"/>
  <c r="M310" i="7"/>
  <c r="N310" i="7" s="1"/>
  <c r="O310" i="7" s="1"/>
  <c r="P309" i="7"/>
  <c r="Q309" i="7"/>
  <c r="T308" i="7"/>
  <c r="U308" i="7"/>
  <c r="R309" i="7" l="1"/>
  <c r="S309" i="7" s="1"/>
  <c r="T309" i="7" s="1"/>
  <c r="Q310" i="7"/>
  <c r="P310" i="7"/>
  <c r="M311" i="7"/>
  <c r="N311" i="7" s="1"/>
  <c r="O311" i="7" s="1"/>
  <c r="L312" i="7"/>
  <c r="W309" i="7" l="1"/>
  <c r="X309" i="7" s="1"/>
  <c r="U309" i="7"/>
  <c r="R310" i="7"/>
  <c r="S310" i="7" s="1"/>
  <c r="W310" i="7" s="1"/>
  <c r="X310" i="7" s="1"/>
  <c r="L313" i="7"/>
  <c r="M312" i="7"/>
  <c r="N312" i="7" s="1"/>
  <c r="O312" i="7" s="1"/>
  <c r="P311" i="7"/>
  <c r="Q311" i="7"/>
  <c r="U310" i="7" l="1"/>
  <c r="T310" i="7"/>
  <c r="R311" i="7"/>
  <c r="S311" i="7" s="1"/>
  <c r="W311" i="7" s="1"/>
  <c r="X311" i="7" s="1"/>
  <c r="Q312" i="7"/>
  <c r="P312" i="7"/>
  <c r="R312" i="7" s="1"/>
  <c r="S312" i="7" s="1"/>
  <c r="M313" i="7"/>
  <c r="N313" i="7" s="1"/>
  <c r="O313" i="7" s="1"/>
  <c r="L314" i="7"/>
  <c r="U311" i="7" l="1"/>
  <c r="T311" i="7"/>
  <c r="U312" i="7"/>
  <c r="T312" i="7"/>
  <c r="Q313" i="7"/>
  <c r="P313" i="7"/>
  <c r="W312" i="7"/>
  <c r="X312" i="7" s="1"/>
  <c r="M314" i="7"/>
  <c r="N314" i="7" s="1"/>
  <c r="O314" i="7" s="1"/>
  <c r="L315" i="7"/>
  <c r="R313" i="7" l="1"/>
  <c r="S313" i="7" s="1"/>
  <c r="W313" i="7" s="1"/>
  <c r="X313" i="7" s="1"/>
  <c r="M315" i="7"/>
  <c r="N315" i="7" s="1"/>
  <c r="O315" i="7" s="1"/>
  <c r="L316" i="7"/>
  <c r="Q314" i="7"/>
  <c r="P314" i="7"/>
  <c r="T313" i="7" l="1"/>
  <c r="U313" i="7"/>
  <c r="R314" i="7"/>
  <c r="S314" i="7" s="1"/>
  <c r="T314" i="7" s="1"/>
  <c r="M316" i="7"/>
  <c r="N316" i="7" s="1"/>
  <c r="O316" i="7" s="1"/>
  <c r="L317" i="7"/>
  <c r="Q315" i="7"/>
  <c r="P315" i="7"/>
  <c r="R315" i="7" s="1"/>
  <c r="S315" i="7" s="1"/>
  <c r="W315" i="7" s="1"/>
  <c r="X315" i="7" s="1"/>
  <c r="W314" i="7" l="1"/>
  <c r="X314" i="7" s="1"/>
  <c r="U314" i="7"/>
  <c r="Q316" i="7"/>
  <c r="P316" i="7"/>
  <c r="M317" i="7"/>
  <c r="N317" i="7" s="1"/>
  <c r="O317" i="7" s="1"/>
  <c r="L318" i="7"/>
  <c r="U315" i="7"/>
  <c r="T315" i="7"/>
  <c r="R316" i="7" l="1"/>
  <c r="S316" i="7" s="1"/>
  <c r="U316" i="7" s="1"/>
  <c r="P317" i="7"/>
  <c r="Q317" i="7"/>
  <c r="M318" i="7"/>
  <c r="N318" i="7" s="1"/>
  <c r="O318" i="7" s="1"/>
  <c r="L319" i="7"/>
  <c r="W316" i="7" l="1"/>
  <c r="X316" i="7" s="1"/>
  <c r="T316" i="7"/>
  <c r="M319" i="7"/>
  <c r="N319" i="7" s="1"/>
  <c r="O319" i="7" s="1"/>
  <c r="L320" i="7"/>
  <c r="Q318" i="7"/>
  <c r="P318" i="7"/>
  <c r="R318" i="7" s="1"/>
  <c r="S318" i="7" s="1"/>
  <c r="W318" i="7" s="1"/>
  <c r="X318" i="7" s="1"/>
  <c r="R317" i="7"/>
  <c r="S317" i="7" s="1"/>
  <c r="U318" i="7" l="1"/>
  <c r="T318" i="7"/>
  <c r="L321" i="7"/>
  <c r="M320" i="7"/>
  <c r="N320" i="7" s="1"/>
  <c r="O320" i="7" s="1"/>
  <c r="U317" i="7"/>
  <c r="T317" i="7"/>
  <c r="W317" i="7"/>
  <c r="X317" i="7" s="1"/>
  <c r="P319" i="7"/>
  <c r="Q319" i="7"/>
  <c r="R319" i="7" l="1"/>
  <c r="S319" i="7" s="1"/>
  <c r="W319" i="7" s="1"/>
  <c r="X319" i="7" s="1"/>
  <c r="Q320" i="7"/>
  <c r="P320" i="7"/>
  <c r="M321" i="7"/>
  <c r="N321" i="7" s="1"/>
  <c r="O321" i="7" s="1"/>
  <c r="L322" i="7"/>
  <c r="T319" i="7" l="1"/>
  <c r="R320" i="7"/>
  <c r="S320" i="7" s="1"/>
  <c r="W320" i="7" s="1"/>
  <c r="X320" i="7" s="1"/>
  <c r="U319" i="7"/>
  <c r="L323" i="7"/>
  <c r="M322" i="7"/>
  <c r="N322" i="7" s="1"/>
  <c r="O322" i="7" s="1"/>
  <c r="P321" i="7"/>
  <c r="Q321" i="7"/>
  <c r="T320" i="7" l="1"/>
  <c r="U320" i="7"/>
  <c r="R321" i="7"/>
  <c r="S321" i="7" s="1"/>
  <c r="T321" i="7" s="1"/>
  <c r="Q322" i="7"/>
  <c r="P322" i="7"/>
  <c r="M323" i="7"/>
  <c r="N323" i="7" s="1"/>
  <c r="O323" i="7" s="1"/>
  <c r="L324" i="7"/>
  <c r="W321" i="7" l="1"/>
  <c r="X321" i="7" s="1"/>
  <c r="R322" i="7"/>
  <c r="S322" i="7" s="1"/>
  <c r="W322" i="7" s="1"/>
  <c r="X322" i="7" s="1"/>
  <c r="U321" i="7"/>
  <c r="L325" i="7"/>
  <c r="M324" i="7"/>
  <c r="N324" i="7" s="1"/>
  <c r="O324" i="7" s="1"/>
  <c r="Q323" i="7"/>
  <c r="P323" i="7"/>
  <c r="U322" i="7" l="1"/>
  <c r="T322" i="7"/>
  <c r="R323" i="7"/>
  <c r="S323" i="7" s="1"/>
  <c r="Q324" i="7"/>
  <c r="P324" i="7"/>
  <c r="R324" i="7" s="1"/>
  <c r="S324" i="7" s="1"/>
  <c r="W324" i="7" s="1"/>
  <c r="X324" i="7" s="1"/>
  <c r="M325" i="7"/>
  <c r="N325" i="7" s="1"/>
  <c r="O325" i="7" s="1"/>
  <c r="L326" i="7"/>
  <c r="Q325" i="7" l="1"/>
  <c r="P325" i="7"/>
  <c r="T324" i="7"/>
  <c r="U324" i="7"/>
  <c r="M326" i="7"/>
  <c r="N326" i="7" s="1"/>
  <c r="O326" i="7" s="1"/>
  <c r="L327" i="7"/>
  <c r="U323" i="7"/>
  <c r="T323" i="7"/>
  <c r="W323" i="7"/>
  <c r="X323" i="7" s="1"/>
  <c r="R325" i="7" l="1"/>
  <c r="S325" i="7" s="1"/>
  <c r="U325" i="7" s="1"/>
  <c r="Q326" i="7"/>
  <c r="P326" i="7"/>
  <c r="M327" i="7"/>
  <c r="N327" i="7" s="1"/>
  <c r="O327" i="7" s="1"/>
  <c r="L328" i="7"/>
  <c r="W325" i="7" l="1"/>
  <c r="X325" i="7" s="1"/>
  <c r="T325" i="7"/>
  <c r="R326" i="7"/>
  <c r="S326" i="7" s="1"/>
  <c r="T326" i="7" s="1"/>
  <c r="P327" i="7"/>
  <c r="Q327" i="7"/>
  <c r="M328" i="7"/>
  <c r="N328" i="7" s="1"/>
  <c r="O328" i="7" s="1"/>
  <c r="L329" i="7"/>
  <c r="W326" i="7" l="1"/>
  <c r="X326" i="7" s="1"/>
  <c r="R327" i="7"/>
  <c r="S327" i="7" s="1"/>
  <c r="U327" i="7" s="1"/>
  <c r="U326" i="7"/>
  <c r="Q328" i="7"/>
  <c r="P328" i="7"/>
  <c r="M329" i="7"/>
  <c r="N329" i="7" s="1"/>
  <c r="O329" i="7" s="1"/>
  <c r="L330" i="7"/>
  <c r="R328" i="7" l="1"/>
  <c r="S328" i="7" s="1"/>
  <c r="T328" i="7" s="1"/>
  <c r="W327" i="7"/>
  <c r="X327" i="7" s="1"/>
  <c r="T327" i="7"/>
  <c r="M330" i="7"/>
  <c r="N330" i="7" s="1"/>
  <c r="O330" i="7" s="1"/>
  <c r="L331" i="7"/>
  <c r="Q329" i="7"/>
  <c r="P329" i="7"/>
  <c r="W328" i="7"/>
  <c r="X328" i="7" s="1"/>
  <c r="U328" i="7" l="1"/>
  <c r="R329" i="7"/>
  <c r="S329" i="7" s="1"/>
  <c r="Q330" i="7"/>
  <c r="P330" i="7"/>
  <c r="M331" i="7"/>
  <c r="N331" i="7" s="1"/>
  <c r="O331" i="7" s="1"/>
  <c r="L332" i="7"/>
  <c r="R330" i="7" l="1"/>
  <c r="S330" i="7" s="1"/>
  <c r="W330" i="7" s="1"/>
  <c r="X330" i="7" s="1"/>
  <c r="Q331" i="7"/>
  <c r="P331" i="7"/>
  <c r="M332" i="7"/>
  <c r="N332" i="7" s="1"/>
  <c r="O332" i="7" s="1"/>
  <c r="L333" i="7"/>
  <c r="U329" i="7"/>
  <c r="T329" i="7"/>
  <c r="W329" i="7"/>
  <c r="X329" i="7" s="1"/>
  <c r="T330" i="7" l="1"/>
  <c r="U330" i="7"/>
  <c r="R331" i="7"/>
  <c r="S331" i="7" s="1"/>
  <c r="U331" i="7" s="1"/>
  <c r="M333" i="7"/>
  <c r="N333" i="7" s="1"/>
  <c r="O333" i="7" s="1"/>
  <c r="L334" i="7"/>
  <c r="Q332" i="7"/>
  <c r="P332" i="7"/>
  <c r="W331" i="7" l="1"/>
  <c r="X331" i="7" s="1"/>
  <c r="T331" i="7"/>
  <c r="R332" i="7"/>
  <c r="S332" i="7" s="1"/>
  <c r="U332" i="7" s="1"/>
  <c r="M334" i="7"/>
  <c r="N334" i="7" s="1"/>
  <c r="O334" i="7" s="1"/>
  <c r="L335" i="7"/>
  <c r="P333" i="7"/>
  <c r="Q333" i="7"/>
  <c r="T332" i="7" l="1"/>
  <c r="W332" i="7"/>
  <c r="X332" i="7" s="1"/>
  <c r="R333" i="7"/>
  <c r="S333" i="7" s="1"/>
  <c r="U333" i="7" s="1"/>
  <c r="L336" i="7"/>
  <c r="M335" i="7"/>
  <c r="N335" i="7" s="1"/>
  <c r="O335" i="7" s="1"/>
  <c r="Q334" i="7"/>
  <c r="P334" i="7"/>
  <c r="W333" i="7" l="1"/>
  <c r="X333" i="7" s="1"/>
  <c r="T333" i="7"/>
  <c r="Q335" i="7"/>
  <c r="P335" i="7"/>
  <c r="R335" i="7" s="1"/>
  <c r="S335" i="7" s="1"/>
  <c r="M336" i="7"/>
  <c r="N336" i="7" s="1"/>
  <c r="O336" i="7" s="1"/>
  <c r="L337" i="7"/>
  <c r="R334" i="7"/>
  <c r="S334" i="7" s="1"/>
  <c r="T334" i="7" l="1"/>
  <c r="U334" i="7"/>
  <c r="W334" i="7"/>
  <c r="X334" i="7" s="1"/>
  <c r="L338" i="7"/>
  <c r="M337" i="7"/>
  <c r="N337" i="7" s="1"/>
  <c r="O337" i="7" s="1"/>
  <c r="Q336" i="7"/>
  <c r="P336" i="7"/>
  <c r="R336" i="7" s="1"/>
  <c r="S336" i="7" s="1"/>
  <c r="T335" i="7"/>
  <c r="U335" i="7"/>
  <c r="W335" i="7"/>
  <c r="X335" i="7" s="1"/>
  <c r="T336" i="7" l="1"/>
  <c r="U336" i="7"/>
  <c r="W336" i="7"/>
  <c r="X336" i="7" s="1"/>
  <c r="P337" i="7"/>
  <c r="Q337" i="7"/>
  <c r="L339" i="7"/>
  <c r="M338" i="7"/>
  <c r="N338" i="7" s="1"/>
  <c r="O338" i="7" s="1"/>
  <c r="R337" i="7" l="1"/>
  <c r="S337" i="7" s="1"/>
  <c r="W337" i="7" s="1"/>
  <c r="X337" i="7" s="1"/>
  <c r="P338" i="7"/>
  <c r="R338" i="7" s="1"/>
  <c r="S338" i="7" s="1"/>
  <c r="W338" i="7" s="1"/>
  <c r="X338" i="7" s="1"/>
  <c r="Q338" i="7"/>
  <c r="M339" i="7"/>
  <c r="N339" i="7" s="1"/>
  <c r="O339" i="7" s="1"/>
  <c r="L340" i="7"/>
  <c r="U337" i="7" l="1"/>
  <c r="T337" i="7"/>
  <c r="L341" i="7"/>
  <c r="M340" i="7"/>
  <c r="N340" i="7" s="1"/>
  <c r="O340" i="7" s="1"/>
  <c r="P339" i="7"/>
  <c r="Q339" i="7"/>
  <c r="T338" i="7"/>
  <c r="U338" i="7"/>
  <c r="R339" i="7" l="1"/>
  <c r="S339" i="7" s="1"/>
  <c r="P340" i="7"/>
  <c r="Q340" i="7"/>
  <c r="L342" i="7"/>
  <c r="M341" i="7"/>
  <c r="N341" i="7" s="1"/>
  <c r="O341" i="7" s="1"/>
  <c r="R340" i="7" l="1"/>
  <c r="S340" i="7" s="1"/>
  <c r="W340" i="7" s="1"/>
  <c r="X340" i="7" s="1"/>
  <c r="P341" i="7"/>
  <c r="Q341" i="7"/>
  <c r="M342" i="7"/>
  <c r="N342" i="7" s="1"/>
  <c r="O342" i="7" s="1"/>
  <c r="L343" i="7"/>
  <c r="T339" i="7"/>
  <c r="U339" i="7"/>
  <c r="W339" i="7"/>
  <c r="X339" i="7" s="1"/>
  <c r="U340" i="7" l="1"/>
  <c r="R341" i="7"/>
  <c r="S341" i="7" s="1"/>
  <c r="T341" i="7" s="1"/>
  <c r="T340" i="7"/>
  <c r="Q342" i="7"/>
  <c r="P342" i="7"/>
  <c r="R342" i="7" s="1"/>
  <c r="S342" i="7" s="1"/>
  <c r="L344" i="7"/>
  <c r="M343" i="7"/>
  <c r="N343" i="7" s="1"/>
  <c r="O343" i="7" s="1"/>
  <c r="W341" i="7" l="1"/>
  <c r="X341" i="7" s="1"/>
  <c r="U341" i="7"/>
  <c r="P343" i="7"/>
  <c r="Q343" i="7"/>
  <c r="M344" i="7"/>
  <c r="N344" i="7" s="1"/>
  <c r="O344" i="7" s="1"/>
  <c r="L345" i="7"/>
  <c r="U342" i="7"/>
  <c r="T342" i="7"/>
  <c r="W342" i="7"/>
  <c r="X342" i="7" s="1"/>
  <c r="L346" i="7" l="1"/>
  <c r="M345" i="7"/>
  <c r="N345" i="7" s="1"/>
  <c r="O345" i="7" s="1"/>
  <c r="P344" i="7"/>
  <c r="Q344" i="7"/>
  <c r="R343" i="7"/>
  <c r="S343" i="7" s="1"/>
  <c r="R344" i="7" l="1"/>
  <c r="S344" i="7" s="1"/>
  <c r="W344" i="7" s="1"/>
  <c r="X344" i="7" s="1"/>
  <c r="T343" i="7"/>
  <c r="U343" i="7"/>
  <c r="W343" i="7"/>
  <c r="X343" i="7" s="1"/>
  <c r="P345" i="7"/>
  <c r="Q345" i="7"/>
  <c r="M346" i="7"/>
  <c r="N346" i="7" s="1"/>
  <c r="O346" i="7" s="1"/>
  <c r="L347" i="7"/>
  <c r="U344" i="7" l="1"/>
  <c r="T344" i="7"/>
  <c r="R345" i="7"/>
  <c r="S345" i="7" s="1"/>
  <c r="M347" i="7"/>
  <c r="N347" i="7" s="1"/>
  <c r="O347" i="7" s="1"/>
  <c r="L348" i="7"/>
  <c r="P346" i="7"/>
  <c r="Q346" i="7"/>
  <c r="R346" i="7" l="1"/>
  <c r="S346" i="7" s="1"/>
  <c r="W346" i="7" s="1"/>
  <c r="X346" i="7" s="1"/>
  <c r="L349" i="7"/>
  <c r="M348" i="7"/>
  <c r="N348" i="7" s="1"/>
  <c r="O348" i="7" s="1"/>
  <c r="P347" i="7"/>
  <c r="Q347" i="7"/>
  <c r="T345" i="7"/>
  <c r="U345" i="7"/>
  <c r="W345" i="7"/>
  <c r="X345" i="7" s="1"/>
  <c r="U346" i="7" l="1"/>
  <c r="T346" i="7"/>
  <c r="R347" i="7"/>
  <c r="S347" i="7" s="1"/>
  <c r="W347" i="7" s="1"/>
  <c r="X347" i="7" s="1"/>
  <c r="P348" i="7"/>
  <c r="Q348" i="7"/>
  <c r="L350" i="7"/>
  <c r="M349" i="7"/>
  <c r="N349" i="7" s="1"/>
  <c r="O349" i="7" s="1"/>
  <c r="T347" i="7" l="1"/>
  <c r="U347" i="7"/>
  <c r="P349" i="7"/>
  <c r="Q349" i="7"/>
  <c r="M350" i="7"/>
  <c r="N350" i="7" s="1"/>
  <c r="O350" i="7" s="1"/>
  <c r="L351" i="7"/>
  <c r="R348" i="7"/>
  <c r="S348" i="7" s="1"/>
  <c r="R349" i="7" l="1"/>
  <c r="S349" i="7" s="1"/>
  <c r="U349" i="7" s="1"/>
  <c r="P350" i="7"/>
  <c r="Q350" i="7"/>
  <c r="U348" i="7"/>
  <c r="T348" i="7"/>
  <c r="W348" i="7"/>
  <c r="X348" i="7" s="1"/>
  <c r="L352" i="7"/>
  <c r="M351" i="7"/>
  <c r="N351" i="7" s="1"/>
  <c r="O351" i="7" s="1"/>
  <c r="T349" i="7" l="1"/>
  <c r="W349" i="7"/>
  <c r="X349" i="7" s="1"/>
  <c r="R350" i="7"/>
  <c r="S350" i="7" s="1"/>
  <c r="W350" i="7" s="1"/>
  <c r="X350" i="7" s="1"/>
  <c r="P351" i="7"/>
  <c r="Q351" i="7"/>
  <c r="L353" i="7"/>
  <c r="M352" i="7"/>
  <c r="N352" i="7" s="1"/>
  <c r="O352" i="7" s="1"/>
  <c r="T350" i="7" l="1"/>
  <c r="U350" i="7"/>
  <c r="R351" i="7"/>
  <c r="S351" i="7" s="1"/>
  <c r="W351" i="7" s="1"/>
  <c r="X351" i="7" s="1"/>
  <c r="P352" i="7"/>
  <c r="Q352" i="7"/>
  <c r="M353" i="7"/>
  <c r="N353" i="7" s="1"/>
  <c r="O353" i="7" s="1"/>
  <c r="L354" i="7"/>
  <c r="U351" i="7" l="1"/>
  <c r="T351" i="7"/>
  <c r="R352" i="7"/>
  <c r="S352" i="7" s="1"/>
  <c r="T352" i="7" s="1"/>
  <c r="Q353" i="7"/>
  <c r="P353" i="7"/>
  <c r="R353" i="7" s="1"/>
  <c r="S353" i="7" s="1"/>
  <c r="L355" i="7"/>
  <c r="M354" i="7"/>
  <c r="N354" i="7" s="1"/>
  <c r="O354" i="7" s="1"/>
  <c r="W352" i="7" l="1"/>
  <c r="X352" i="7" s="1"/>
  <c r="U352" i="7"/>
  <c r="T353" i="7"/>
  <c r="U353" i="7"/>
  <c r="P354" i="7"/>
  <c r="Q354" i="7"/>
  <c r="L356" i="7"/>
  <c r="M355" i="7"/>
  <c r="N355" i="7" s="1"/>
  <c r="O355" i="7" s="1"/>
  <c r="W353" i="7"/>
  <c r="X353" i="7" s="1"/>
  <c r="R354" i="7" l="1"/>
  <c r="S354" i="7" s="1"/>
  <c r="T354" i="7" s="1"/>
  <c r="P355" i="7"/>
  <c r="Q355" i="7"/>
  <c r="L357" i="7"/>
  <c r="M356" i="7"/>
  <c r="N356" i="7" s="1"/>
  <c r="O356" i="7" s="1"/>
  <c r="R355" i="7" l="1"/>
  <c r="S355" i="7" s="1"/>
  <c r="W355" i="7" s="1"/>
  <c r="X355" i="7" s="1"/>
  <c r="W354" i="7"/>
  <c r="X354" i="7" s="1"/>
  <c r="U354" i="7"/>
  <c r="P356" i="7"/>
  <c r="R356" i="7" s="1"/>
  <c r="S356" i="7" s="1"/>
  <c r="W356" i="7" s="1"/>
  <c r="X356" i="7" s="1"/>
  <c r="Q356" i="7"/>
  <c r="L358" i="7"/>
  <c r="M357" i="7"/>
  <c r="N357" i="7" s="1"/>
  <c r="O357" i="7" s="1"/>
  <c r="U355" i="7" l="1"/>
  <c r="T355" i="7"/>
  <c r="P357" i="7"/>
  <c r="Q357" i="7"/>
  <c r="M358" i="7"/>
  <c r="N358" i="7" s="1"/>
  <c r="O358" i="7" s="1"/>
  <c r="L359" i="7"/>
  <c r="U356" i="7"/>
  <c r="T356" i="7"/>
  <c r="R357" i="7" l="1"/>
  <c r="S357" i="7" s="1"/>
  <c r="W357" i="7" s="1"/>
  <c r="X357" i="7" s="1"/>
  <c r="L360" i="7"/>
  <c r="M359" i="7"/>
  <c r="N359" i="7" s="1"/>
  <c r="O359" i="7" s="1"/>
  <c r="P358" i="7"/>
  <c r="R358" i="7" s="1"/>
  <c r="S358" i="7" s="1"/>
  <c r="Q358" i="7"/>
  <c r="T357" i="7" l="1"/>
  <c r="U357" i="7"/>
  <c r="T358" i="7"/>
  <c r="U358" i="7"/>
  <c r="W358" i="7"/>
  <c r="X358" i="7" s="1"/>
  <c r="Q359" i="7"/>
  <c r="P359" i="7"/>
  <c r="R359" i="7" s="1"/>
  <c r="S359" i="7" s="1"/>
  <c r="W359" i="7" s="1"/>
  <c r="X359" i="7" s="1"/>
  <c r="L361" i="7"/>
  <c r="M360" i="7"/>
  <c r="N360" i="7" s="1"/>
  <c r="O360" i="7" s="1"/>
  <c r="P360" i="7" l="1"/>
  <c r="R360" i="7" s="1"/>
  <c r="S360" i="7" s="1"/>
  <c r="Q360" i="7"/>
  <c r="L362" i="7"/>
  <c r="M361" i="7"/>
  <c r="N361" i="7" s="1"/>
  <c r="O361" i="7" s="1"/>
  <c r="T359" i="7"/>
  <c r="U359" i="7"/>
  <c r="Q361" i="7" l="1"/>
  <c r="P361" i="7"/>
  <c r="L363" i="7"/>
  <c r="M362" i="7"/>
  <c r="N362" i="7" s="1"/>
  <c r="O362" i="7" s="1"/>
  <c r="T360" i="7"/>
  <c r="U360" i="7"/>
  <c r="W360" i="7"/>
  <c r="X360" i="7" s="1"/>
  <c r="P362" i="7" l="1"/>
  <c r="Q362" i="7"/>
  <c r="L364" i="7"/>
  <c r="M363" i="7"/>
  <c r="N363" i="7" s="1"/>
  <c r="O363" i="7" s="1"/>
  <c r="R361" i="7"/>
  <c r="S361" i="7" s="1"/>
  <c r="R362" i="7" l="1"/>
  <c r="S362" i="7" s="1"/>
  <c r="W362" i="7" s="1"/>
  <c r="X362" i="7" s="1"/>
  <c r="P363" i="7"/>
  <c r="Q363" i="7"/>
  <c r="T361" i="7"/>
  <c r="U361" i="7"/>
  <c r="W361" i="7"/>
  <c r="X361" i="7" s="1"/>
  <c r="L365" i="7"/>
  <c r="M364" i="7"/>
  <c r="N364" i="7" s="1"/>
  <c r="O364" i="7" s="1"/>
  <c r="T362" i="7" l="1"/>
  <c r="U362" i="7"/>
  <c r="R363" i="7"/>
  <c r="S363" i="7" s="1"/>
  <c r="U363" i="7" s="1"/>
  <c r="P364" i="7"/>
  <c r="Q364" i="7"/>
  <c r="L366" i="7"/>
  <c r="M365" i="7"/>
  <c r="N365" i="7" s="1"/>
  <c r="O365" i="7" s="1"/>
  <c r="W363" i="7" l="1"/>
  <c r="X363" i="7" s="1"/>
  <c r="T363" i="7"/>
  <c r="R364" i="7"/>
  <c r="S364" i="7" s="1"/>
  <c r="W364" i="7" s="1"/>
  <c r="X364" i="7" s="1"/>
  <c r="P365" i="7"/>
  <c r="Q365" i="7"/>
  <c r="M366" i="7"/>
  <c r="N366" i="7" s="1"/>
  <c r="O366" i="7" s="1"/>
  <c r="L367" i="7"/>
  <c r="R365" i="7" l="1"/>
  <c r="S365" i="7" s="1"/>
  <c r="W365" i="7" s="1"/>
  <c r="X365" i="7" s="1"/>
  <c r="U364" i="7"/>
  <c r="T364" i="7"/>
  <c r="L368" i="7"/>
  <c r="M367" i="7"/>
  <c r="N367" i="7" s="1"/>
  <c r="O367" i="7" s="1"/>
  <c r="P366" i="7"/>
  <c r="Q366" i="7"/>
  <c r="T365" i="7" l="1"/>
  <c r="U365" i="7"/>
  <c r="R366" i="7"/>
  <c r="S366" i="7" s="1"/>
  <c r="T366" i="7" s="1"/>
  <c r="Q367" i="7"/>
  <c r="P367" i="7"/>
  <c r="M368" i="7"/>
  <c r="N368" i="7" s="1"/>
  <c r="O368" i="7" s="1"/>
  <c r="L369" i="7"/>
  <c r="R367" i="7" l="1"/>
  <c r="S367" i="7" s="1"/>
  <c r="W367" i="7" s="1"/>
  <c r="X367" i="7" s="1"/>
  <c r="W366" i="7"/>
  <c r="X366" i="7" s="1"/>
  <c r="U366" i="7"/>
  <c r="M369" i="7"/>
  <c r="N369" i="7" s="1"/>
  <c r="O369" i="7" s="1"/>
  <c r="L370" i="7"/>
  <c r="P368" i="7"/>
  <c r="Q368" i="7"/>
  <c r="R368" i="7" l="1"/>
  <c r="S368" i="7" s="1"/>
  <c r="W368" i="7" s="1"/>
  <c r="X368" i="7" s="1"/>
  <c r="U367" i="7"/>
  <c r="T367" i="7"/>
  <c r="L371" i="7"/>
  <c r="M370" i="7"/>
  <c r="N370" i="7" s="1"/>
  <c r="O370" i="7" s="1"/>
  <c r="Q369" i="7"/>
  <c r="P369" i="7"/>
  <c r="R369" i="7" l="1"/>
  <c r="S369" i="7" s="1"/>
  <c r="W369" i="7" s="1"/>
  <c r="X369" i="7" s="1"/>
  <c r="U368" i="7"/>
  <c r="T368" i="7"/>
  <c r="P370" i="7"/>
  <c r="Q370" i="7"/>
  <c r="L372" i="7"/>
  <c r="M371" i="7"/>
  <c r="N371" i="7" s="1"/>
  <c r="O371" i="7" s="1"/>
  <c r="T369" i="7" l="1"/>
  <c r="U369" i="7"/>
  <c r="R370" i="7"/>
  <c r="S370" i="7" s="1"/>
  <c r="T370" i="7" s="1"/>
  <c r="P371" i="7"/>
  <c r="Q371" i="7"/>
  <c r="L373" i="7"/>
  <c r="M372" i="7"/>
  <c r="N372" i="7" s="1"/>
  <c r="O372" i="7" s="1"/>
  <c r="W370" i="7" l="1"/>
  <c r="X370" i="7" s="1"/>
  <c r="U370" i="7"/>
  <c r="P372" i="7"/>
  <c r="Q372" i="7"/>
  <c r="L374" i="7"/>
  <c r="M373" i="7"/>
  <c r="N373" i="7" s="1"/>
  <c r="O373" i="7" s="1"/>
  <c r="R371" i="7"/>
  <c r="S371" i="7" s="1"/>
  <c r="T371" i="7" l="1"/>
  <c r="U371" i="7"/>
  <c r="W371" i="7"/>
  <c r="X371" i="7" s="1"/>
  <c r="P373" i="7"/>
  <c r="Q373" i="7"/>
  <c r="M374" i="7"/>
  <c r="N374" i="7" s="1"/>
  <c r="O374" i="7" s="1"/>
  <c r="L375" i="7"/>
  <c r="R372" i="7"/>
  <c r="S372" i="7" s="1"/>
  <c r="R373" i="7" l="1"/>
  <c r="S373" i="7" s="1"/>
  <c r="U373" i="7" s="1"/>
  <c r="L376" i="7"/>
  <c r="M375" i="7"/>
  <c r="N375" i="7" s="1"/>
  <c r="O375" i="7" s="1"/>
  <c r="Q374" i="7"/>
  <c r="P374" i="7"/>
  <c r="R374" i="7" s="1"/>
  <c r="S374" i="7" s="1"/>
  <c r="T372" i="7"/>
  <c r="U372" i="7"/>
  <c r="W372" i="7"/>
  <c r="X372" i="7" s="1"/>
  <c r="T373" i="7" l="1"/>
  <c r="W373" i="7"/>
  <c r="X373" i="7" s="1"/>
  <c r="U374" i="7"/>
  <c r="T374" i="7"/>
  <c r="W374" i="7"/>
  <c r="X374" i="7" s="1"/>
  <c r="P375" i="7"/>
  <c r="Q375" i="7"/>
  <c r="M376" i="7"/>
  <c r="N376" i="7" s="1"/>
  <c r="O376" i="7" s="1"/>
  <c r="L377" i="7"/>
  <c r="M377" i="7" l="1"/>
  <c r="N377" i="7" s="1"/>
  <c r="O377" i="7" s="1"/>
  <c r="L378" i="7"/>
  <c r="Q376" i="7"/>
  <c r="P376" i="7"/>
  <c r="R376" i="7" s="1"/>
  <c r="S376" i="7" s="1"/>
  <c r="R375" i="7"/>
  <c r="S375" i="7" s="1"/>
  <c r="T375" i="7" l="1"/>
  <c r="U375" i="7"/>
  <c r="W375" i="7"/>
  <c r="X375" i="7" s="1"/>
  <c r="T376" i="7"/>
  <c r="U376" i="7"/>
  <c r="W376" i="7"/>
  <c r="X376" i="7" s="1"/>
  <c r="M378" i="7"/>
  <c r="N378" i="7" s="1"/>
  <c r="O378" i="7" s="1"/>
  <c r="L379" i="7"/>
  <c r="P377" i="7"/>
  <c r="Q377" i="7"/>
  <c r="L380" i="7" l="1"/>
  <c r="M379" i="7"/>
  <c r="N379" i="7" s="1"/>
  <c r="O379" i="7" s="1"/>
  <c r="P378" i="7"/>
  <c r="Q378" i="7"/>
  <c r="R377" i="7"/>
  <c r="S377" i="7" s="1"/>
  <c r="T377" i="7" l="1"/>
  <c r="U377" i="7"/>
  <c r="W377" i="7"/>
  <c r="X377" i="7" s="1"/>
  <c r="R378" i="7"/>
  <c r="S378" i="7" s="1"/>
  <c r="P379" i="7"/>
  <c r="Q379" i="7"/>
  <c r="L381" i="7"/>
  <c r="M380" i="7"/>
  <c r="N380" i="7" s="1"/>
  <c r="O380" i="7" s="1"/>
  <c r="L382" i="7" l="1"/>
  <c r="M381" i="7"/>
  <c r="N381" i="7" s="1"/>
  <c r="O381" i="7" s="1"/>
  <c r="R379" i="7"/>
  <c r="S379" i="7" s="1"/>
  <c r="T378" i="7"/>
  <c r="U378" i="7"/>
  <c r="W378" i="7"/>
  <c r="X378" i="7" s="1"/>
  <c r="P380" i="7"/>
  <c r="Q380" i="7"/>
  <c r="R380" i="7" l="1"/>
  <c r="S380" i="7" s="1"/>
  <c r="W380" i="7" s="1"/>
  <c r="X380" i="7" s="1"/>
  <c r="T379" i="7"/>
  <c r="U379" i="7"/>
  <c r="W379" i="7"/>
  <c r="X379" i="7" s="1"/>
  <c r="P381" i="7"/>
  <c r="Q381" i="7"/>
  <c r="M382" i="7"/>
  <c r="N382" i="7" s="1"/>
  <c r="O382" i="7" s="1"/>
  <c r="L383" i="7"/>
  <c r="U380" i="7" l="1"/>
  <c r="T380" i="7"/>
  <c r="R381" i="7"/>
  <c r="S381" i="7" s="1"/>
  <c r="L384" i="7"/>
  <c r="M383" i="7"/>
  <c r="N383" i="7" s="1"/>
  <c r="O383" i="7" s="1"/>
  <c r="P382" i="7"/>
  <c r="Q382" i="7"/>
  <c r="R382" i="7" l="1"/>
  <c r="S382" i="7" s="1"/>
  <c r="U382" i="7" s="1"/>
  <c r="P383" i="7"/>
  <c r="Q383" i="7"/>
  <c r="L385" i="7"/>
  <c r="M384" i="7"/>
  <c r="N384" i="7" s="1"/>
  <c r="O384" i="7" s="1"/>
  <c r="T381" i="7"/>
  <c r="U381" i="7"/>
  <c r="W381" i="7"/>
  <c r="X381" i="7" s="1"/>
  <c r="T382" i="7" l="1"/>
  <c r="W382" i="7"/>
  <c r="X382" i="7" s="1"/>
  <c r="R383" i="7"/>
  <c r="S383" i="7" s="1"/>
  <c r="T383" i="7" s="1"/>
  <c r="P384" i="7"/>
  <c r="Q384" i="7"/>
  <c r="L386" i="7"/>
  <c r="M385" i="7"/>
  <c r="N385" i="7" s="1"/>
  <c r="O385" i="7" s="1"/>
  <c r="W383" i="7" l="1"/>
  <c r="X383" i="7" s="1"/>
  <c r="U383" i="7"/>
  <c r="M386" i="7"/>
  <c r="N386" i="7" s="1"/>
  <c r="O386" i="7" s="1"/>
  <c r="L387" i="7"/>
  <c r="P385" i="7"/>
  <c r="Q385" i="7"/>
  <c r="R384" i="7"/>
  <c r="S384" i="7" s="1"/>
  <c r="T384" i="7" l="1"/>
  <c r="U384" i="7"/>
  <c r="W384" i="7"/>
  <c r="X384" i="7" s="1"/>
  <c r="R385" i="7"/>
  <c r="S385" i="7" s="1"/>
  <c r="M387" i="7"/>
  <c r="N387" i="7" s="1"/>
  <c r="O387" i="7" s="1"/>
  <c r="L388" i="7"/>
  <c r="P386" i="7"/>
  <c r="Q386" i="7"/>
  <c r="T385" i="7" l="1"/>
  <c r="U385" i="7"/>
  <c r="W385" i="7"/>
  <c r="X385" i="7" s="1"/>
  <c r="R386" i="7"/>
  <c r="S386" i="7" s="1"/>
  <c r="L389" i="7"/>
  <c r="M388" i="7"/>
  <c r="N388" i="7" s="1"/>
  <c r="O388" i="7" s="1"/>
  <c r="P387" i="7"/>
  <c r="Q387" i="7"/>
  <c r="R387" i="7" l="1"/>
  <c r="S387" i="7" s="1"/>
  <c r="T387" i="7" s="1"/>
  <c r="P388" i="7"/>
  <c r="Q388" i="7"/>
  <c r="L390" i="7"/>
  <c r="M389" i="7"/>
  <c r="N389" i="7" s="1"/>
  <c r="O389" i="7" s="1"/>
  <c r="T386" i="7"/>
  <c r="U386" i="7"/>
  <c r="W386" i="7"/>
  <c r="X386" i="7" s="1"/>
  <c r="W387" i="7" l="1"/>
  <c r="X387" i="7" s="1"/>
  <c r="R388" i="7"/>
  <c r="S388" i="7" s="1"/>
  <c r="W388" i="7" s="1"/>
  <c r="X388" i="7" s="1"/>
  <c r="U387" i="7"/>
  <c r="P389" i="7"/>
  <c r="Q389" i="7"/>
  <c r="M390" i="7"/>
  <c r="N390" i="7" s="1"/>
  <c r="O390" i="7" s="1"/>
  <c r="L391" i="7"/>
  <c r="T388" i="7" l="1"/>
  <c r="U388" i="7"/>
  <c r="L392" i="7"/>
  <c r="M391" i="7"/>
  <c r="N391" i="7" s="1"/>
  <c r="O391" i="7" s="1"/>
  <c r="Q390" i="7"/>
  <c r="P390" i="7"/>
  <c r="R390" i="7" s="1"/>
  <c r="S390" i="7" s="1"/>
  <c r="R389" i="7"/>
  <c r="S389" i="7" s="1"/>
  <c r="U390" i="7" l="1"/>
  <c r="T390" i="7"/>
  <c r="T389" i="7"/>
  <c r="U389" i="7"/>
  <c r="W389" i="7"/>
  <c r="X389" i="7" s="1"/>
  <c r="W390" i="7"/>
  <c r="X390" i="7" s="1"/>
  <c r="Q391" i="7"/>
  <c r="P391" i="7"/>
  <c r="L393" i="7"/>
  <c r="M392" i="7"/>
  <c r="N392" i="7" s="1"/>
  <c r="O392" i="7" s="1"/>
  <c r="P392" i="7" l="1"/>
  <c r="Q392" i="7"/>
  <c r="L394" i="7"/>
  <c r="M393" i="7"/>
  <c r="N393" i="7" s="1"/>
  <c r="O393" i="7" s="1"/>
  <c r="R391" i="7"/>
  <c r="S391" i="7" s="1"/>
  <c r="T391" i="7" l="1"/>
  <c r="U391" i="7"/>
  <c r="W391" i="7"/>
  <c r="X391" i="7" s="1"/>
  <c r="P393" i="7"/>
  <c r="Q393" i="7"/>
  <c r="L395" i="7"/>
  <c r="M394" i="7"/>
  <c r="N394" i="7" s="1"/>
  <c r="O394" i="7" s="1"/>
  <c r="R392" i="7"/>
  <c r="S392" i="7" s="1"/>
  <c r="R393" i="7" l="1"/>
  <c r="S393" i="7" s="1"/>
  <c r="U393" i="7" s="1"/>
  <c r="P394" i="7"/>
  <c r="Q394" i="7"/>
  <c r="L396" i="7"/>
  <c r="M395" i="7"/>
  <c r="N395" i="7" s="1"/>
  <c r="O395" i="7" s="1"/>
  <c r="T392" i="7"/>
  <c r="U392" i="7"/>
  <c r="W392" i="7"/>
  <c r="X392" i="7" s="1"/>
  <c r="R394" i="7" l="1"/>
  <c r="S394" i="7" s="1"/>
  <c r="W394" i="7" s="1"/>
  <c r="X394" i="7" s="1"/>
  <c r="W393" i="7"/>
  <c r="X393" i="7" s="1"/>
  <c r="T393" i="7"/>
  <c r="P395" i="7"/>
  <c r="Q395" i="7"/>
  <c r="L397" i="7"/>
  <c r="M396" i="7"/>
  <c r="N396" i="7" s="1"/>
  <c r="O396" i="7" s="1"/>
  <c r="U394" i="7" l="1"/>
  <c r="T394" i="7"/>
  <c r="P396" i="7"/>
  <c r="Q396" i="7"/>
  <c r="L398" i="7"/>
  <c r="M397" i="7"/>
  <c r="N397" i="7" s="1"/>
  <c r="O397" i="7" s="1"/>
  <c r="R395" i="7"/>
  <c r="S395" i="7" s="1"/>
  <c r="U395" i="7" l="1"/>
  <c r="T395" i="7"/>
  <c r="W395" i="7"/>
  <c r="X395" i="7" s="1"/>
  <c r="P397" i="7"/>
  <c r="Q397" i="7"/>
  <c r="M398" i="7"/>
  <c r="N398" i="7" s="1"/>
  <c r="O398" i="7" s="1"/>
  <c r="L399" i="7"/>
  <c r="R396" i="7"/>
  <c r="S396" i="7" s="1"/>
  <c r="L400" i="7" l="1"/>
  <c r="M399" i="7"/>
  <c r="N399" i="7" s="1"/>
  <c r="O399" i="7" s="1"/>
  <c r="P398" i="7"/>
  <c r="Q398" i="7"/>
  <c r="R397" i="7"/>
  <c r="S397" i="7" s="1"/>
  <c r="T396" i="7"/>
  <c r="U396" i="7"/>
  <c r="W396" i="7"/>
  <c r="X396" i="7" s="1"/>
  <c r="R398" i="7" l="1"/>
  <c r="S398" i="7" s="1"/>
  <c r="T398" i="7" s="1"/>
  <c r="U397" i="7"/>
  <c r="T397" i="7"/>
  <c r="W397" i="7"/>
  <c r="X397" i="7" s="1"/>
  <c r="Q399" i="7"/>
  <c r="P399" i="7"/>
  <c r="M400" i="7"/>
  <c r="N400" i="7" s="1"/>
  <c r="O400" i="7" s="1"/>
  <c r="L401" i="7"/>
  <c r="W398" i="7" l="1"/>
  <c r="X398" i="7" s="1"/>
  <c r="U398" i="7"/>
  <c r="L402" i="7"/>
  <c r="M401" i="7"/>
  <c r="N401" i="7" s="1"/>
  <c r="O401" i="7" s="1"/>
  <c r="P400" i="7"/>
  <c r="Q400" i="7"/>
  <c r="R399" i="7"/>
  <c r="S399" i="7" s="1"/>
  <c r="R400" i="7" l="1"/>
  <c r="S400" i="7" s="1"/>
  <c r="U400" i="7" s="1"/>
  <c r="T399" i="7"/>
  <c r="U399" i="7"/>
  <c r="W399" i="7"/>
  <c r="X399" i="7" s="1"/>
  <c r="Q401" i="7"/>
  <c r="P401" i="7"/>
  <c r="L403" i="7"/>
  <c r="M402" i="7"/>
  <c r="N402" i="7" s="1"/>
  <c r="O402" i="7" s="1"/>
  <c r="T400" i="7" l="1"/>
  <c r="W400" i="7"/>
  <c r="X400" i="7" s="1"/>
  <c r="P402" i="7"/>
  <c r="Q402" i="7"/>
  <c r="M403" i="7"/>
  <c r="N403" i="7" s="1"/>
  <c r="O403" i="7" s="1"/>
  <c r="L404" i="7"/>
  <c r="R401" i="7"/>
  <c r="S401" i="7" s="1"/>
  <c r="L405" i="7" l="1"/>
  <c r="M404" i="7"/>
  <c r="N404" i="7" s="1"/>
  <c r="O404" i="7" s="1"/>
  <c r="P403" i="7"/>
  <c r="Q403" i="7"/>
  <c r="T401" i="7"/>
  <c r="U401" i="7"/>
  <c r="W401" i="7"/>
  <c r="X401" i="7" s="1"/>
  <c r="R402" i="7"/>
  <c r="S402" i="7" s="1"/>
  <c r="R403" i="7" l="1"/>
  <c r="S403" i="7" s="1"/>
  <c r="T403" i="7" s="1"/>
  <c r="P404" i="7"/>
  <c r="R404" i="7" s="1"/>
  <c r="S404" i="7" s="1"/>
  <c r="Q404" i="7"/>
  <c r="T402" i="7"/>
  <c r="U402" i="7"/>
  <c r="W402" i="7"/>
  <c r="X402" i="7" s="1"/>
  <c r="L406" i="7"/>
  <c r="M405" i="7"/>
  <c r="N405" i="7" s="1"/>
  <c r="O405" i="7" s="1"/>
  <c r="U403" i="7" l="1"/>
  <c r="W403" i="7"/>
  <c r="X403" i="7" s="1"/>
  <c r="P405" i="7"/>
  <c r="Q405" i="7"/>
  <c r="U404" i="7"/>
  <c r="T404" i="7"/>
  <c r="M406" i="7"/>
  <c r="N406" i="7" s="1"/>
  <c r="O406" i="7" s="1"/>
  <c r="L407" i="7"/>
  <c r="W404" i="7"/>
  <c r="X404" i="7" s="1"/>
  <c r="L408" i="7" l="1"/>
  <c r="M407" i="7"/>
  <c r="N407" i="7" s="1"/>
  <c r="O407" i="7" s="1"/>
  <c r="Q406" i="7"/>
  <c r="P406" i="7"/>
  <c r="R405" i="7"/>
  <c r="S405" i="7" s="1"/>
  <c r="R406" i="7" l="1"/>
  <c r="S406" i="7" s="1"/>
  <c r="W406" i="7" s="1"/>
  <c r="X406" i="7" s="1"/>
  <c r="P407" i="7"/>
  <c r="Q407" i="7"/>
  <c r="T405" i="7"/>
  <c r="U405" i="7"/>
  <c r="W405" i="7"/>
  <c r="X405" i="7" s="1"/>
  <c r="M408" i="7"/>
  <c r="N408" i="7" s="1"/>
  <c r="O408" i="7" s="1"/>
  <c r="L409" i="7"/>
  <c r="T406" i="7" l="1"/>
  <c r="U406" i="7"/>
  <c r="R407" i="7"/>
  <c r="S407" i="7" s="1"/>
  <c r="L410" i="7"/>
  <c r="M409" i="7"/>
  <c r="N409" i="7" s="1"/>
  <c r="O409" i="7" s="1"/>
  <c r="Q408" i="7"/>
  <c r="P408" i="7"/>
  <c r="R408" i="7" l="1"/>
  <c r="S408" i="7" s="1"/>
  <c r="P409" i="7"/>
  <c r="Q409" i="7"/>
  <c r="L411" i="7"/>
  <c r="M410" i="7"/>
  <c r="N410" i="7" s="1"/>
  <c r="O410" i="7" s="1"/>
  <c r="T407" i="7"/>
  <c r="U407" i="7"/>
  <c r="W407" i="7"/>
  <c r="X407" i="7" s="1"/>
  <c r="Q410" i="7" l="1"/>
  <c r="P410" i="7"/>
  <c r="R410" i="7" s="1"/>
  <c r="S410" i="7" s="1"/>
  <c r="W410" i="7" s="1"/>
  <c r="X410" i="7" s="1"/>
  <c r="M411" i="7"/>
  <c r="N411" i="7" s="1"/>
  <c r="O411" i="7" s="1"/>
  <c r="L412" i="7"/>
  <c r="R409" i="7"/>
  <c r="S409" i="7" s="1"/>
  <c r="T408" i="7"/>
  <c r="U408" i="7"/>
  <c r="W408" i="7"/>
  <c r="X408" i="7" s="1"/>
  <c r="Q411" i="7" l="1"/>
  <c r="P411" i="7"/>
  <c r="T409" i="7"/>
  <c r="U409" i="7"/>
  <c r="W409" i="7"/>
  <c r="X409" i="7" s="1"/>
  <c r="L413" i="7"/>
  <c r="M412" i="7"/>
  <c r="N412" i="7" s="1"/>
  <c r="O412" i="7" s="1"/>
  <c r="T410" i="7"/>
  <c r="U410" i="7"/>
  <c r="R411" i="7" l="1"/>
  <c r="S411" i="7" s="1"/>
  <c r="U411" i="7" s="1"/>
  <c r="P412" i="7"/>
  <c r="Q412" i="7"/>
  <c r="M413" i="7"/>
  <c r="N413" i="7" s="1"/>
  <c r="O413" i="7" s="1"/>
  <c r="L414" i="7"/>
  <c r="W411" i="7"/>
  <c r="X411" i="7" s="1"/>
  <c r="T411" i="7" l="1"/>
  <c r="M414" i="7"/>
  <c r="N414" i="7" s="1"/>
  <c r="O414" i="7" s="1"/>
  <c r="L415" i="7"/>
  <c r="Q413" i="7"/>
  <c r="P413" i="7"/>
  <c r="R413" i="7" s="1"/>
  <c r="S413" i="7" s="1"/>
  <c r="R412" i="7"/>
  <c r="S412" i="7" s="1"/>
  <c r="T412" i="7" l="1"/>
  <c r="U412" i="7"/>
  <c r="W412" i="7"/>
  <c r="X412" i="7" s="1"/>
  <c r="U413" i="7"/>
  <c r="T413" i="7"/>
  <c r="W413" i="7"/>
  <c r="X413" i="7" s="1"/>
  <c r="L416" i="7"/>
  <c r="M415" i="7"/>
  <c r="N415" i="7" s="1"/>
  <c r="O415" i="7" s="1"/>
  <c r="P414" i="7"/>
  <c r="Q414" i="7"/>
  <c r="R414" i="7" l="1"/>
  <c r="S414" i="7" s="1"/>
  <c r="W414" i="7" s="1"/>
  <c r="X414" i="7" s="1"/>
  <c r="P415" i="7"/>
  <c r="Q415" i="7"/>
  <c r="M416" i="7"/>
  <c r="N416" i="7" s="1"/>
  <c r="O416" i="7" s="1"/>
  <c r="L417" i="7"/>
  <c r="T414" i="7" l="1"/>
  <c r="U414" i="7"/>
  <c r="L418" i="7"/>
  <c r="M417" i="7"/>
  <c r="N417" i="7" s="1"/>
  <c r="O417" i="7" s="1"/>
  <c r="P416" i="7"/>
  <c r="Q416" i="7"/>
  <c r="R415" i="7"/>
  <c r="S415" i="7" s="1"/>
  <c r="R416" i="7" l="1"/>
  <c r="S416" i="7" s="1"/>
  <c r="W416" i="7" s="1"/>
  <c r="X416" i="7" s="1"/>
  <c r="P417" i="7"/>
  <c r="Q417" i="7"/>
  <c r="U415" i="7"/>
  <c r="T415" i="7"/>
  <c r="W415" i="7"/>
  <c r="X415" i="7" s="1"/>
  <c r="M418" i="7"/>
  <c r="N418" i="7" s="1"/>
  <c r="O418" i="7" s="1"/>
  <c r="L419" i="7"/>
  <c r="U416" i="7" l="1"/>
  <c r="T416" i="7"/>
  <c r="R417" i="7"/>
  <c r="S417" i="7" s="1"/>
  <c r="Q418" i="7"/>
  <c r="P418" i="7"/>
  <c r="R418" i="7" s="1"/>
  <c r="S418" i="7" s="1"/>
  <c r="W418" i="7" s="1"/>
  <c r="X418" i="7" s="1"/>
  <c r="L420" i="7"/>
  <c r="M419" i="7"/>
  <c r="N419" i="7" s="1"/>
  <c r="O419" i="7" s="1"/>
  <c r="P419" i="7" l="1"/>
  <c r="Q419" i="7"/>
  <c r="M420" i="7"/>
  <c r="N420" i="7" s="1"/>
  <c r="O420" i="7" s="1"/>
  <c r="L421" i="7"/>
  <c r="T418" i="7"/>
  <c r="U418" i="7"/>
  <c r="U417" i="7"/>
  <c r="T417" i="7"/>
  <c r="W417" i="7"/>
  <c r="X417" i="7" s="1"/>
  <c r="R419" i="7" l="1"/>
  <c r="S419" i="7" s="1"/>
  <c r="W419" i="7" s="1"/>
  <c r="X419" i="7" s="1"/>
  <c r="L422" i="7"/>
  <c r="M421" i="7"/>
  <c r="N421" i="7" s="1"/>
  <c r="O421" i="7" s="1"/>
  <c r="P420" i="7"/>
  <c r="Q420" i="7"/>
  <c r="T419" i="7" l="1"/>
  <c r="U419" i="7"/>
  <c r="P421" i="7"/>
  <c r="R421" i="7" s="1"/>
  <c r="S421" i="7" s="1"/>
  <c r="W421" i="7" s="1"/>
  <c r="X421" i="7" s="1"/>
  <c r="Q421" i="7"/>
  <c r="R420" i="7"/>
  <c r="S420" i="7" s="1"/>
  <c r="M422" i="7"/>
  <c r="N422" i="7" s="1"/>
  <c r="O422" i="7" s="1"/>
  <c r="L423" i="7"/>
  <c r="L424" i="7" l="1"/>
  <c r="M423" i="7"/>
  <c r="N423" i="7" s="1"/>
  <c r="O423" i="7" s="1"/>
  <c r="P422" i="7"/>
  <c r="Q422" i="7"/>
  <c r="T420" i="7"/>
  <c r="U420" i="7"/>
  <c r="W420" i="7"/>
  <c r="X420" i="7" s="1"/>
  <c r="U421" i="7"/>
  <c r="T421" i="7"/>
  <c r="R422" i="7" l="1"/>
  <c r="S422" i="7" s="1"/>
  <c r="P423" i="7"/>
  <c r="Q423" i="7"/>
  <c r="M424" i="7"/>
  <c r="N424" i="7" s="1"/>
  <c r="O424" i="7" s="1"/>
  <c r="L425" i="7"/>
  <c r="L426" i="7" l="1"/>
  <c r="M425" i="7"/>
  <c r="N425" i="7" s="1"/>
  <c r="O425" i="7" s="1"/>
  <c r="P424" i="7"/>
  <c r="Q424" i="7"/>
  <c r="R423" i="7"/>
  <c r="S423" i="7" s="1"/>
  <c r="T422" i="7"/>
  <c r="U422" i="7"/>
  <c r="W422" i="7"/>
  <c r="X422" i="7" s="1"/>
  <c r="R424" i="7" l="1"/>
  <c r="S424" i="7" s="1"/>
  <c r="U424" i="7" s="1"/>
  <c r="U423" i="7"/>
  <c r="T423" i="7"/>
  <c r="W423" i="7"/>
  <c r="X423" i="7" s="1"/>
  <c r="P425" i="7"/>
  <c r="Q425" i="7"/>
  <c r="M426" i="7"/>
  <c r="N426" i="7" s="1"/>
  <c r="O426" i="7" s="1"/>
  <c r="L427" i="7"/>
  <c r="T424" i="7" l="1"/>
  <c r="W424" i="7"/>
  <c r="X424" i="7" s="1"/>
  <c r="R425" i="7"/>
  <c r="S425" i="7" s="1"/>
  <c r="T425" i="7" s="1"/>
  <c r="L428" i="7"/>
  <c r="M427" i="7"/>
  <c r="N427" i="7" s="1"/>
  <c r="O427" i="7" s="1"/>
  <c r="Q426" i="7"/>
  <c r="P426" i="7"/>
  <c r="R426" i="7" l="1"/>
  <c r="S426" i="7" s="1"/>
  <c r="W426" i="7" s="1"/>
  <c r="X426" i="7" s="1"/>
  <c r="U425" i="7"/>
  <c r="W425" i="7"/>
  <c r="X425" i="7" s="1"/>
  <c r="P427" i="7"/>
  <c r="Q427" i="7"/>
  <c r="M428" i="7"/>
  <c r="N428" i="7" s="1"/>
  <c r="O428" i="7" s="1"/>
  <c r="L429" i="7"/>
  <c r="U426" i="7" l="1"/>
  <c r="T426" i="7"/>
  <c r="R427" i="7"/>
  <c r="S427" i="7" s="1"/>
  <c r="W427" i="7" s="1"/>
  <c r="X427" i="7" s="1"/>
  <c r="Q428" i="7"/>
  <c r="P428" i="7"/>
  <c r="R428" i="7" s="1"/>
  <c r="S428" i="7" s="1"/>
  <c r="L430" i="7"/>
  <c r="M429" i="7"/>
  <c r="N429" i="7" s="1"/>
  <c r="O429" i="7" s="1"/>
  <c r="U427" i="7" l="1"/>
  <c r="T427" i="7"/>
  <c r="P429" i="7"/>
  <c r="Q429" i="7"/>
  <c r="T428" i="7"/>
  <c r="U428" i="7"/>
  <c r="W428" i="7"/>
  <c r="X428" i="7" s="1"/>
  <c r="M430" i="7"/>
  <c r="N430" i="7" s="1"/>
  <c r="O430" i="7" s="1"/>
  <c r="L431" i="7"/>
  <c r="R429" i="7" l="1"/>
  <c r="S429" i="7" s="1"/>
  <c r="W429" i="7" s="1"/>
  <c r="X429" i="7" s="1"/>
  <c r="Q430" i="7"/>
  <c r="P430" i="7"/>
  <c r="L432" i="7"/>
  <c r="M431" i="7"/>
  <c r="N431" i="7" s="1"/>
  <c r="O431" i="7" s="1"/>
  <c r="U429" i="7" l="1"/>
  <c r="T429" i="7"/>
  <c r="R430" i="7"/>
  <c r="S430" i="7" s="1"/>
  <c r="W430" i="7" s="1"/>
  <c r="X430" i="7" s="1"/>
  <c r="P431" i="7"/>
  <c r="Q431" i="7"/>
  <c r="M432" i="7"/>
  <c r="N432" i="7" s="1"/>
  <c r="O432" i="7" s="1"/>
  <c r="L433" i="7"/>
  <c r="U430" i="7" l="1"/>
  <c r="T430" i="7"/>
  <c r="Q432" i="7"/>
  <c r="P432" i="7"/>
  <c r="R432" i="7" s="1"/>
  <c r="S432" i="7" s="1"/>
  <c r="L434" i="7"/>
  <c r="M433" i="7"/>
  <c r="N433" i="7" s="1"/>
  <c r="O433" i="7" s="1"/>
  <c r="R431" i="7"/>
  <c r="S431" i="7" s="1"/>
  <c r="U431" i="7" l="1"/>
  <c r="T431" i="7"/>
  <c r="W431" i="7"/>
  <c r="X431" i="7" s="1"/>
  <c r="T432" i="7"/>
  <c r="U432" i="7"/>
  <c r="P433" i="7"/>
  <c r="Q433" i="7"/>
  <c r="M434" i="7"/>
  <c r="N434" i="7" s="1"/>
  <c r="O434" i="7" s="1"/>
  <c r="L435" i="7"/>
  <c r="W432" i="7"/>
  <c r="X432" i="7" s="1"/>
  <c r="R433" i="7" l="1"/>
  <c r="S433" i="7" s="1"/>
  <c r="L436" i="7"/>
  <c r="M435" i="7"/>
  <c r="N435" i="7" s="1"/>
  <c r="O435" i="7" s="1"/>
  <c r="Q434" i="7"/>
  <c r="P434" i="7"/>
  <c r="R434" i="7" s="1"/>
  <c r="S434" i="7" s="1"/>
  <c r="W434" i="7" s="1"/>
  <c r="X434" i="7" s="1"/>
  <c r="T434" i="7" l="1"/>
  <c r="U434" i="7"/>
  <c r="P435" i="7"/>
  <c r="Q435" i="7"/>
  <c r="M436" i="7"/>
  <c r="N436" i="7" s="1"/>
  <c r="O436" i="7" s="1"/>
  <c r="L437" i="7"/>
  <c r="T433" i="7"/>
  <c r="U433" i="7"/>
  <c r="W433" i="7"/>
  <c r="X433" i="7" s="1"/>
  <c r="R435" i="7" l="1"/>
  <c r="S435" i="7" s="1"/>
  <c r="L438" i="7"/>
  <c r="M437" i="7"/>
  <c r="N437" i="7" s="1"/>
  <c r="O437" i="7" s="1"/>
  <c r="P436" i="7"/>
  <c r="Q436" i="7"/>
  <c r="R436" i="7" l="1"/>
  <c r="S436" i="7" s="1"/>
  <c r="W436" i="7" s="1"/>
  <c r="X436" i="7" s="1"/>
  <c r="P437" i="7"/>
  <c r="Q437" i="7"/>
  <c r="M438" i="7"/>
  <c r="N438" i="7" s="1"/>
  <c r="O438" i="7" s="1"/>
  <c r="L439" i="7"/>
  <c r="T435" i="7"/>
  <c r="U435" i="7"/>
  <c r="W435" i="7"/>
  <c r="X435" i="7" s="1"/>
  <c r="U436" i="7" l="1"/>
  <c r="T436" i="7"/>
  <c r="L440" i="7"/>
  <c r="M439" i="7"/>
  <c r="N439" i="7" s="1"/>
  <c r="O439" i="7" s="1"/>
  <c r="P438" i="7"/>
  <c r="Q438" i="7"/>
  <c r="R437" i="7"/>
  <c r="S437" i="7" s="1"/>
  <c r="U437" i="7" l="1"/>
  <c r="T437" i="7"/>
  <c r="W437" i="7"/>
  <c r="X437" i="7" s="1"/>
  <c r="P439" i="7"/>
  <c r="Q439" i="7"/>
  <c r="R438" i="7"/>
  <c r="S438" i="7" s="1"/>
  <c r="M440" i="7"/>
  <c r="N440" i="7" s="1"/>
  <c r="O440" i="7" s="1"/>
  <c r="L441" i="7"/>
  <c r="P440" i="7" l="1"/>
  <c r="Q440" i="7"/>
  <c r="T438" i="7"/>
  <c r="U438" i="7"/>
  <c r="W438" i="7"/>
  <c r="X438" i="7" s="1"/>
  <c r="R439" i="7"/>
  <c r="S439" i="7" s="1"/>
  <c r="L442" i="7"/>
  <c r="M441" i="7"/>
  <c r="N441" i="7" s="1"/>
  <c r="O441" i="7" s="1"/>
  <c r="R440" i="7" l="1"/>
  <c r="S440" i="7" s="1"/>
  <c r="W440" i="7" s="1"/>
  <c r="X440" i="7" s="1"/>
  <c r="U439" i="7"/>
  <c r="T439" i="7"/>
  <c r="W439" i="7"/>
  <c r="X439" i="7" s="1"/>
  <c r="P441" i="7"/>
  <c r="Q441" i="7"/>
  <c r="M442" i="7"/>
  <c r="N442" i="7" s="1"/>
  <c r="O442" i="7" s="1"/>
  <c r="L443" i="7"/>
  <c r="U440" i="7" l="1"/>
  <c r="T440" i="7"/>
  <c r="R441" i="7"/>
  <c r="S441" i="7" s="1"/>
  <c r="T441" i="7" s="1"/>
  <c r="L444" i="7"/>
  <c r="M443" i="7"/>
  <c r="N443" i="7" s="1"/>
  <c r="O443" i="7" s="1"/>
  <c r="Q442" i="7"/>
  <c r="P442" i="7"/>
  <c r="W441" i="7" l="1"/>
  <c r="X441" i="7" s="1"/>
  <c r="U441" i="7"/>
  <c r="R442" i="7"/>
  <c r="S442" i="7" s="1"/>
  <c r="P443" i="7"/>
  <c r="Q443" i="7"/>
  <c r="M444" i="7"/>
  <c r="N444" i="7" s="1"/>
  <c r="O444" i="7" s="1"/>
  <c r="L445" i="7"/>
  <c r="R443" i="7" l="1"/>
  <c r="S443" i="7" s="1"/>
  <c r="T443" i="7" s="1"/>
  <c r="L446" i="7"/>
  <c r="M445" i="7"/>
  <c r="N445" i="7" s="1"/>
  <c r="O445" i="7" s="1"/>
  <c r="P444" i="7"/>
  <c r="Q444" i="7"/>
  <c r="T442" i="7"/>
  <c r="U442" i="7"/>
  <c r="W442" i="7"/>
  <c r="X442" i="7" s="1"/>
  <c r="W443" i="7" l="1"/>
  <c r="X443" i="7" s="1"/>
  <c r="U443" i="7"/>
  <c r="P445" i="7"/>
  <c r="Q445" i="7"/>
  <c r="R444" i="7"/>
  <c r="S444" i="7" s="1"/>
  <c r="M446" i="7"/>
  <c r="N446" i="7" s="1"/>
  <c r="O446" i="7" s="1"/>
  <c r="L447" i="7"/>
  <c r="R445" i="7" l="1"/>
  <c r="S445" i="7" s="1"/>
  <c r="L448" i="7"/>
  <c r="M447" i="7"/>
  <c r="N447" i="7" s="1"/>
  <c r="O447" i="7" s="1"/>
  <c r="T444" i="7"/>
  <c r="U444" i="7"/>
  <c r="W444" i="7"/>
  <c r="X444" i="7" s="1"/>
  <c r="P446" i="7"/>
  <c r="R446" i="7" s="1"/>
  <c r="S446" i="7" s="1"/>
  <c r="W446" i="7" s="1"/>
  <c r="X446" i="7" s="1"/>
  <c r="Q446" i="7"/>
  <c r="T446" i="7" l="1"/>
  <c r="U446" i="7"/>
  <c r="P447" i="7"/>
  <c r="Q447" i="7"/>
  <c r="M448" i="7"/>
  <c r="N448" i="7" s="1"/>
  <c r="O448" i="7" s="1"/>
  <c r="L449" i="7"/>
  <c r="T445" i="7"/>
  <c r="U445" i="7"/>
  <c r="W445" i="7"/>
  <c r="X445" i="7" s="1"/>
  <c r="R447" i="7" l="1"/>
  <c r="S447" i="7" s="1"/>
  <c r="W447" i="7" s="1"/>
  <c r="X447" i="7" s="1"/>
  <c r="P448" i="7"/>
  <c r="Q448" i="7"/>
  <c r="L450" i="7"/>
  <c r="M449" i="7"/>
  <c r="N449" i="7" s="1"/>
  <c r="O449" i="7" s="1"/>
  <c r="R448" i="7" l="1"/>
  <c r="S448" i="7" s="1"/>
  <c r="U448" i="7" s="1"/>
  <c r="T447" i="7"/>
  <c r="U447" i="7"/>
  <c r="P449" i="7"/>
  <c r="Q449" i="7"/>
  <c r="M450" i="7"/>
  <c r="N450" i="7" s="1"/>
  <c r="O450" i="7" s="1"/>
  <c r="L451" i="7"/>
  <c r="W448" i="7" l="1"/>
  <c r="X448" i="7" s="1"/>
  <c r="T448" i="7"/>
  <c r="L452" i="7"/>
  <c r="M451" i="7"/>
  <c r="N451" i="7" s="1"/>
  <c r="O451" i="7" s="1"/>
  <c r="P450" i="7"/>
  <c r="Q450" i="7"/>
  <c r="R449" i="7"/>
  <c r="S449" i="7" s="1"/>
  <c r="R450" i="7" l="1"/>
  <c r="S450" i="7" s="1"/>
  <c r="T450" i="7" s="1"/>
  <c r="U449" i="7"/>
  <c r="T449" i="7"/>
  <c r="W449" i="7"/>
  <c r="X449" i="7" s="1"/>
  <c r="Q451" i="7"/>
  <c r="P451" i="7"/>
  <c r="M452" i="7"/>
  <c r="N452" i="7" s="1"/>
  <c r="O452" i="7" s="1"/>
  <c r="L453" i="7"/>
  <c r="W450" i="7" l="1"/>
  <c r="X450" i="7" s="1"/>
  <c r="U450" i="7"/>
  <c r="R451" i="7"/>
  <c r="S451" i="7" s="1"/>
  <c r="W451" i="7" s="1"/>
  <c r="X451" i="7" s="1"/>
  <c r="M453" i="7"/>
  <c r="N453" i="7" s="1"/>
  <c r="O453" i="7" s="1"/>
  <c r="L454" i="7"/>
  <c r="Q452" i="7"/>
  <c r="P452" i="7"/>
  <c r="T451" i="7" l="1"/>
  <c r="U451" i="7"/>
  <c r="R452" i="7"/>
  <c r="S452" i="7" s="1"/>
  <c r="W452" i="7" s="1"/>
  <c r="X452" i="7" s="1"/>
  <c r="M454" i="7"/>
  <c r="N454" i="7" s="1"/>
  <c r="O454" i="7" s="1"/>
  <c r="L455" i="7"/>
  <c r="Q453" i="7"/>
  <c r="P453" i="7"/>
  <c r="R453" i="7" s="1"/>
  <c r="S453" i="7" s="1"/>
  <c r="W453" i="7" s="1"/>
  <c r="X453" i="7" s="1"/>
  <c r="T452" i="7" l="1"/>
  <c r="U452" i="7"/>
  <c r="U453" i="7"/>
  <c r="T453" i="7"/>
  <c r="M455" i="7"/>
  <c r="N455" i="7" s="1"/>
  <c r="O455" i="7" s="1"/>
  <c r="L456" i="7"/>
  <c r="P454" i="7"/>
  <c r="Q454" i="7"/>
  <c r="R454" i="7" l="1"/>
  <c r="S454" i="7" s="1"/>
  <c r="M456" i="7"/>
  <c r="N456" i="7" s="1"/>
  <c r="O456" i="7" s="1"/>
  <c r="L457" i="7"/>
  <c r="Q455" i="7"/>
  <c r="P455" i="7"/>
  <c r="R455" i="7" l="1"/>
  <c r="S455" i="7" s="1"/>
  <c r="U455" i="7" s="1"/>
  <c r="M457" i="7"/>
  <c r="N457" i="7" s="1"/>
  <c r="O457" i="7" s="1"/>
  <c r="L458" i="7"/>
  <c r="P456" i="7"/>
  <c r="Q456" i="7"/>
  <c r="U454" i="7"/>
  <c r="T454" i="7"/>
  <c r="W454" i="7"/>
  <c r="X454" i="7" s="1"/>
  <c r="T455" i="7" l="1"/>
  <c r="W455" i="7"/>
  <c r="X455" i="7" s="1"/>
  <c r="R456" i="7"/>
  <c r="S456" i="7" s="1"/>
  <c r="M458" i="7"/>
  <c r="N458" i="7" s="1"/>
  <c r="O458" i="7" s="1"/>
  <c r="L459" i="7"/>
  <c r="Q457" i="7"/>
  <c r="P457" i="7"/>
  <c r="R457" i="7" l="1"/>
  <c r="S457" i="7" s="1"/>
  <c r="W457" i="7" s="1"/>
  <c r="X457" i="7" s="1"/>
  <c r="L460" i="7"/>
  <c r="M459" i="7"/>
  <c r="N459" i="7" s="1"/>
  <c r="O459" i="7" s="1"/>
  <c r="P458" i="7"/>
  <c r="Q458" i="7"/>
  <c r="U456" i="7"/>
  <c r="T456" i="7"/>
  <c r="W456" i="7"/>
  <c r="X456" i="7" s="1"/>
  <c r="U457" i="7" l="1"/>
  <c r="T457" i="7"/>
  <c r="R458" i="7"/>
  <c r="S458" i="7" s="1"/>
  <c r="U458" i="7" s="1"/>
  <c r="Q459" i="7"/>
  <c r="P459" i="7"/>
  <c r="R459" i="7" s="1"/>
  <c r="S459" i="7" s="1"/>
  <c r="W459" i="7" s="1"/>
  <c r="X459" i="7" s="1"/>
  <c r="M460" i="7"/>
  <c r="N460" i="7" s="1"/>
  <c r="O460" i="7" s="1"/>
  <c r="L461" i="7"/>
  <c r="W458" i="7" l="1"/>
  <c r="X458" i="7" s="1"/>
  <c r="T458" i="7"/>
  <c r="L462" i="7"/>
  <c r="M461" i="7"/>
  <c r="N461" i="7" s="1"/>
  <c r="O461" i="7" s="1"/>
  <c r="T459" i="7"/>
  <c r="U459" i="7"/>
  <c r="P460" i="7"/>
  <c r="Q460" i="7"/>
  <c r="R460" i="7" l="1"/>
  <c r="S460" i="7" s="1"/>
  <c r="W460" i="7" s="1"/>
  <c r="X460" i="7" s="1"/>
  <c r="Q461" i="7"/>
  <c r="P461" i="7"/>
  <c r="R461" i="7" s="1"/>
  <c r="S461" i="7" s="1"/>
  <c r="W461" i="7" s="1"/>
  <c r="X461" i="7" s="1"/>
  <c r="M462" i="7"/>
  <c r="N462" i="7" s="1"/>
  <c r="O462" i="7" s="1"/>
  <c r="L463" i="7"/>
  <c r="T460" i="7" l="1"/>
  <c r="U460" i="7"/>
  <c r="M463" i="7"/>
  <c r="N463" i="7" s="1"/>
  <c r="O463" i="7" s="1"/>
  <c r="L464" i="7"/>
  <c r="P462" i="7"/>
  <c r="Q462" i="7"/>
  <c r="U461" i="7"/>
  <c r="T461" i="7"/>
  <c r="R462" i="7" l="1"/>
  <c r="S462" i="7" s="1"/>
  <c r="M464" i="7"/>
  <c r="N464" i="7" s="1"/>
  <c r="O464" i="7" s="1"/>
  <c r="L465" i="7"/>
  <c r="Q463" i="7"/>
  <c r="P463" i="7"/>
  <c r="R463" i="7" s="1"/>
  <c r="S463" i="7" s="1"/>
  <c r="W463" i="7" s="1"/>
  <c r="X463" i="7" s="1"/>
  <c r="L466" i="7" l="1"/>
  <c r="M465" i="7"/>
  <c r="N465" i="7" s="1"/>
  <c r="O465" i="7" s="1"/>
  <c r="Q464" i="7"/>
  <c r="P464" i="7"/>
  <c r="R464" i="7" s="1"/>
  <c r="S464" i="7" s="1"/>
  <c r="U463" i="7"/>
  <c r="T463" i="7"/>
  <c r="U462" i="7"/>
  <c r="T462" i="7"/>
  <c r="W462" i="7"/>
  <c r="X462" i="7" s="1"/>
  <c r="U464" i="7" l="1"/>
  <c r="T464" i="7"/>
  <c r="Q465" i="7"/>
  <c r="P465" i="7"/>
  <c r="W464" i="7"/>
  <c r="X464" i="7" s="1"/>
  <c r="M466" i="7"/>
  <c r="N466" i="7" s="1"/>
  <c r="O466" i="7" s="1"/>
  <c r="L467" i="7"/>
  <c r="R465" i="7" l="1"/>
  <c r="S465" i="7" s="1"/>
  <c r="W465" i="7" s="1"/>
  <c r="X465" i="7" s="1"/>
  <c r="M467" i="7"/>
  <c r="N467" i="7" s="1"/>
  <c r="O467" i="7" s="1"/>
  <c r="L468" i="7"/>
  <c r="Q466" i="7"/>
  <c r="P466" i="7"/>
  <c r="U465" i="7" l="1"/>
  <c r="T465" i="7"/>
  <c r="R466" i="7"/>
  <c r="S466" i="7" s="1"/>
  <c r="U466" i="7" s="1"/>
  <c r="M468" i="7"/>
  <c r="N468" i="7" s="1"/>
  <c r="O468" i="7" s="1"/>
  <c r="L469" i="7"/>
  <c r="Q467" i="7"/>
  <c r="P467" i="7"/>
  <c r="W466" i="7" l="1"/>
  <c r="X466" i="7" s="1"/>
  <c r="T466" i="7"/>
  <c r="R467" i="7"/>
  <c r="S467" i="7" s="1"/>
  <c r="T467" i="7" s="1"/>
  <c r="M469" i="7"/>
  <c r="N469" i="7" s="1"/>
  <c r="O469" i="7" s="1"/>
  <c r="L470" i="7"/>
  <c r="Q468" i="7"/>
  <c r="P468" i="7"/>
  <c r="R468" i="7" s="1"/>
  <c r="S468" i="7" s="1"/>
  <c r="W467" i="7" l="1"/>
  <c r="X467" i="7" s="1"/>
  <c r="U467" i="7"/>
  <c r="U468" i="7"/>
  <c r="T468" i="7"/>
  <c r="M470" i="7"/>
  <c r="N470" i="7" s="1"/>
  <c r="O470" i="7" s="1"/>
  <c r="L471" i="7"/>
  <c r="Q469" i="7"/>
  <c r="P469" i="7"/>
  <c r="W468" i="7"/>
  <c r="X468" i="7" s="1"/>
  <c r="R469" i="7" l="1"/>
  <c r="S469" i="7" s="1"/>
  <c r="W469" i="7" s="1"/>
  <c r="X469" i="7" s="1"/>
  <c r="Q470" i="7"/>
  <c r="P470" i="7"/>
  <c r="M471" i="7"/>
  <c r="N471" i="7" s="1"/>
  <c r="O471" i="7" s="1"/>
  <c r="L472" i="7"/>
  <c r="R470" i="7" l="1"/>
  <c r="S470" i="7" s="1"/>
  <c r="U470" i="7" s="1"/>
  <c r="U469" i="7"/>
  <c r="T469" i="7"/>
  <c r="L473" i="7"/>
  <c r="M472" i="7"/>
  <c r="N472" i="7" s="1"/>
  <c r="O472" i="7" s="1"/>
  <c r="Q471" i="7"/>
  <c r="P471" i="7"/>
  <c r="R471" i="7" s="1"/>
  <c r="S471" i="7" s="1"/>
  <c r="W470" i="7" l="1"/>
  <c r="X470" i="7" s="1"/>
  <c r="T470" i="7"/>
  <c r="T471" i="7"/>
  <c r="U471" i="7"/>
  <c r="W471" i="7"/>
  <c r="X471" i="7" s="1"/>
  <c r="P472" i="7"/>
  <c r="Q472" i="7"/>
  <c r="M473" i="7"/>
  <c r="N473" i="7" s="1"/>
  <c r="O473" i="7" s="1"/>
  <c r="L474" i="7"/>
  <c r="L475" i="7" l="1"/>
  <c r="M474" i="7"/>
  <c r="N474" i="7" s="1"/>
  <c r="O474" i="7" s="1"/>
  <c r="R472" i="7"/>
  <c r="S472" i="7" s="1"/>
  <c r="P473" i="7"/>
  <c r="Q473" i="7"/>
  <c r="R473" i="7" l="1"/>
  <c r="S473" i="7" s="1"/>
  <c r="T472" i="7"/>
  <c r="U472" i="7"/>
  <c r="W472" i="7"/>
  <c r="X472" i="7" s="1"/>
  <c r="P474" i="7"/>
  <c r="Q474" i="7"/>
  <c r="M475" i="7"/>
  <c r="N475" i="7" s="1"/>
  <c r="O475" i="7" s="1"/>
  <c r="L476" i="7"/>
  <c r="R474" i="7" l="1"/>
  <c r="S474" i="7" s="1"/>
  <c r="W474" i="7" s="1"/>
  <c r="X474" i="7" s="1"/>
  <c r="P475" i="7"/>
  <c r="Q475" i="7"/>
  <c r="L477" i="7"/>
  <c r="M476" i="7"/>
  <c r="N476" i="7" s="1"/>
  <c r="O476" i="7" s="1"/>
  <c r="T473" i="7"/>
  <c r="U473" i="7"/>
  <c r="W473" i="7"/>
  <c r="X473" i="7" s="1"/>
  <c r="R475" i="7" l="1"/>
  <c r="S475" i="7" s="1"/>
  <c r="W475" i="7" s="1"/>
  <c r="X475" i="7" s="1"/>
  <c r="T474" i="7"/>
  <c r="U474" i="7"/>
  <c r="P476" i="7"/>
  <c r="Q476" i="7"/>
  <c r="L478" i="7"/>
  <c r="M477" i="7"/>
  <c r="N477" i="7" s="1"/>
  <c r="O477" i="7" s="1"/>
  <c r="U475" i="7" l="1"/>
  <c r="T475" i="7"/>
  <c r="R476" i="7"/>
  <c r="S476" i="7" s="1"/>
  <c r="W476" i="7" s="1"/>
  <c r="X476" i="7" s="1"/>
  <c r="P477" i="7"/>
  <c r="Q477" i="7"/>
  <c r="L479" i="7"/>
  <c r="M478" i="7"/>
  <c r="N478" i="7" s="1"/>
  <c r="O478" i="7" s="1"/>
  <c r="T476" i="7" l="1"/>
  <c r="U476" i="7"/>
  <c r="P478" i="7"/>
  <c r="Q478" i="7"/>
  <c r="L480" i="7"/>
  <c r="M479" i="7"/>
  <c r="N479" i="7" s="1"/>
  <c r="O479" i="7" s="1"/>
  <c r="R477" i="7"/>
  <c r="S477" i="7" s="1"/>
  <c r="L481" i="7" l="1"/>
  <c r="M480" i="7"/>
  <c r="N480" i="7" s="1"/>
  <c r="O480" i="7" s="1"/>
  <c r="T477" i="7"/>
  <c r="U477" i="7"/>
  <c r="W477" i="7"/>
  <c r="X477" i="7" s="1"/>
  <c r="P479" i="7"/>
  <c r="Q479" i="7"/>
  <c r="R478" i="7"/>
  <c r="S478" i="7" s="1"/>
  <c r="R479" i="7" l="1"/>
  <c r="S479" i="7" s="1"/>
  <c r="W479" i="7" s="1"/>
  <c r="X479" i="7" s="1"/>
  <c r="P480" i="7"/>
  <c r="Q480" i="7"/>
  <c r="T478" i="7"/>
  <c r="U478" i="7"/>
  <c r="W478" i="7"/>
  <c r="X478" i="7" s="1"/>
  <c r="L482" i="7"/>
  <c r="M481" i="7"/>
  <c r="N481" i="7" s="1"/>
  <c r="O481" i="7" s="1"/>
  <c r="U479" i="7" l="1"/>
  <c r="T479" i="7"/>
  <c r="R480" i="7"/>
  <c r="S480" i="7" s="1"/>
  <c r="Q481" i="7"/>
  <c r="P481" i="7"/>
  <c r="L483" i="7"/>
  <c r="M482" i="7"/>
  <c r="N482" i="7" s="1"/>
  <c r="O482" i="7" s="1"/>
  <c r="R481" i="7" l="1"/>
  <c r="S481" i="7" s="1"/>
  <c r="U481" i="7" s="1"/>
  <c r="P482" i="7"/>
  <c r="Q482" i="7"/>
  <c r="L484" i="7"/>
  <c r="M483" i="7"/>
  <c r="N483" i="7" s="1"/>
  <c r="O483" i="7" s="1"/>
  <c r="U480" i="7"/>
  <c r="T480" i="7"/>
  <c r="W480" i="7"/>
  <c r="X480" i="7" s="1"/>
  <c r="T481" i="7" l="1"/>
  <c r="W481" i="7"/>
  <c r="X481" i="7" s="1"/>
  <c r="R482" i="7"/>
  <c r="S482" i="7" s="1"/>
  <c r="T482" i="7" s="1"/>
  <c r="P483" i="7"/>
  <c r="Q483" i="7"/>
  <c r="L485" i="7"/>
  <c r="M484" i="7"/>
  <c r="N484" i="7" s="1"/>
  <c r="O484" i="7" s="1"/>
  <c r="U482" i="7" l="1"/>
  <c r="W482" i="7"/>
  <c r="X482" i="7" s="1"/>
  <c r="P484" i="7"/>
  <c r="Q484" i="7"/>
  <c r="M485" i="7"/>
  <c r="N485" i="7" s="1"/>
  <c r="O485" i="7" s="1"/>
  <c r="L486" i="7"/>
  <c r="R483" i="7"/>
  <c r="S483" i="7" s="1"/>
  <c r="T483" i="7" l="1"/>
  <c r="U483" i="7"/>
  <c r="W483" i="7"/>
  <c r="X483" i="7" s="1"/>
  <c r="L487" i="7"/>
  <c r="M486" i="7"/>
  <c r="N486" i="7" s="1"/>
  <c r="O486" i="7" s="1"/>
  <c r="P485" i="7"/>
  <c r="Q485" i="7"/>
  <c r="R484" i="7"/>
  <c r="S484" i="7" s="1"/>
  <c r="P486" i="7" l="1"/>
  <c r="Q486" i="7"/>
  <c r="L488" i="7"/>
  <c r="M487" i="7"/>
  <c r="N487" i="7" s="1"/>
  <c r="O487" i="7" s="1"/>
  <c r="R485" i="7"/>
  <c r="S485" i="7" s="1"/>
  <c r="U484" i="7"/>
  <c r="T484" i="7"/>
  <c r="W484" i="7"/>
  <c r="X484" i="7" s="1"/>
  <c r="R486" i="7" l="1"/>
  <c r="S486" i="7" s="1"/>
  <c r="W486" i="7" s="1"/>
  <c r="X486" i="7" s="1"/>
  <c r="T485" i="7"/>
  <c r="U485" i="7"/>
  <c r="W485" i="7"/>
  <c r="X485" i="7" s="1"/>
  <c r="P487" i="7"/>
  <c r="Q487" i="7"/>
  <c r="L489" i="7"/>
  <c r="M488" i="7"/>
  <c r="N488" i="7" s="1"/>
  <c r="O488" i="7" s="1"/>
  <c r="T486" i="7" l="1"/>
  <c r="U486" i="7"/>
  <c r="P488" i="7"/>
  <c r="Q488" i="7"/>
  <c r="L490" i="7"/>
  <c r="M489" i="7"/>
  <c r="N489" i="7" s="1"/>
  <c r="O489" i="7" s="1"/>
  <c r="R487" i="7"/>
  <c r="S487" i="7" s="1"/>
  <c r="R488" i="7" l="1"/>
  <c r="S488" i="7" s="1"/>
  <c r="W488" i="7" s="1"/>
  <c r="X488" i="7" s="1"/>
  <c r="T487" i="7"/>
  <c r="U487" i="7"/>
  <c r="W487" i="7"/>
  <c r="X487" i="7" s="1"/>
  <c r="P489" i="7"/>
  <c r="Q489" i="7"/>
  <c r="L491" i="7"/>
  <c r="M490" i="7"/>
  <c r="N490" i="7" s="1"/>
  <c r="O490" i="7" s="1"/>
  <c r="T488" i="7" l="1"/>
  <c r="U488" i="7"/>
  <c r="P490" i="7"/>
  <c r="Q490" i="7"/>
  <c r="M491" i="7"/>
  <c r="N491" i="7" s="1"/>
  <c r="O491" i="7" s="1"/>
  <c r="L492" i="7"/>
  <c r="R489" i="7"/>
  <c r="S489" i="7" s="1"/>
  <c r="Q491" i="7" l="1"/>
  <c r="P491" i="7"/>
  <c r="T489" i="7"/>
  <c r="U489" i="7"/>
  <c r="W489" i="7"/>
  <c r="X489" i="7" s="1"/>
  <c r="L493" i="7"/>
  <c r="M492" i="7"/>
  <c r="N492" i="7" s="1"/>
  <c r="O492" i="7" s="1"/>
  <c r="R490" i="7"/>
  <c r="S490" i="7" s="1"/>
  <c r="R491" i="7" l="1"/>
  <c r="S491" i="7" s="1"/>
  <c r="P492" i="7"/>
  <c r="Q492" i="7"/>
  <c r="L494" i="7"/>
  <c r="M493" i="7"/>
  <c r="N493" i="7" s="1"/>
  <c r="O493" i="7" s="1"/>
  <c r="T490" i="7"/>
  <c r="U490" i="7"/>
  <c r="W490" i="7"/>
  <c r="X490" i="7" s="1"/>
  <c r="R492" i="7" l="1"/>
  <c r="S492" i="7" s="1"/>
  <c r="W492" i="7" s="1"/>
  <c r="X492" i="7" s="1"/>
  <c r="P493" i="7"/>
  <c r="Q493" i="7"/>
  <c r="M494" i="7"/>
  <c r="N494" i="7" s="1"/>
  <c r="O494" i="7" s="1"/>
  <c r="L495" i="7"/>
  <c r="T491" i="7"/>
  <c r="U491" i="7"/>
  <c r="W491" i="7"/>
  <c r="X491" i="7" s="1"/>
  <c r="U492" i="7" l="1"/>
  <c r="T492" i="7"/>
  <c r="L496" i="7"/>
  <c r="M495" i="7"/>
  <c r="N495" i="7" s="1"/>
  <c r="O495" i="7" s="1"/>
  <c r="Q494" i="7"/>
  <c r="P494" i="7"/>
  <c r="R493" i="7"/>
  <c r="S493" i="7" s="1"/>
  <c r="R494" i="7" l="1"/>
  <c r="S494" i="7" s="1"/>
  <c r="T494" i="7" s="1"/>
  <c r="T493" i="7"/>
  <c r="U493" i="7"/>
  <c r="W493" i="7"/>
  <c r="X493" i="7" s="1"/>
  <c r="P495" i="7"/>
  <c r="R495" i="7" s="1"/>
  <c r="S495" i="7" s="1"/>
  <c r="Q495" i="7"/>
  <c r="L497" i="7"/>
  <c r="M496" i="7"/>
  <c r="N496" i="7" s="1"/>
  <c r="O496" i="7" s="1"/>
  <c r="W494" i="7" l="1"/>
  <c r="X494" i="7" s="1"/>
  <c r="U494" i="7"/>
  <c r="T495" i="7"/>
  <c r="U495" i="7"/>
  <c r="W495" i="7"/>
  <c r="X495" i="7" s="1"/>
  <c r="P496" i="7"/>
  <c r="Q496" i="7"/>
  <c r="M497" i="7"/>
  <c r="N497" i="7" s="1"/>
  <c r="O497" i="7" s="1"/>
  <c r="L498" i="7"/>
  <c r="P497" i="7" l="1"/>
  <c r="R497" i="7" s="1"/>
  <c r="S497" i="7" s="1"/>
  <c r="Q497" i="7"/>
  <c r="M498" i="7"/>
  <c r="N498" i="7" s="1"/>
  <c r="O498" i="7" s="1"/>
  <c r="L499" i="7"/>
  <c r="R496" i="7"/>
  <c r="S496" i="7" s="1"/>
  <c r="T496" i="7" l="1"/>
  <c r="U496" i="7"/>
  <c r="W496" i="7"/>
  <c r="X496" i="7" s="1"/>
  <c r="M499" i="7"/>
  <c r="N499" i="7" s="1"/>
  <c r="O499" i="7" s="1"/>
  <c r="L500" i="7"/>
  <c r="P498" i="7"/>
  <c r="Q498" i="7"/>
  <c r="T497" i="7"/>
  <c r="U497" i="7"/>
  <c r="W497" i="7"/>
  <c r="X497" i="7" s="1"/>
  <c r="R498" i="7" l="1"/>
  <c r="S498" i="7" s="1"/>
  <c r="T498" i="7" s="1"/>
  <c r="M500" i="7"/>
  <c r="N500" i="7" s="1"/>
  <c r="O500" i="7" s="1"/>
  <c r="L501" i="7"/>
  <c r="Q499" i="7"/>
  <c r="P499" i="7"/>
  <c r="R499" i="7" l="1"/>
  <c r="S499" i="7" s="1"/>
  <c r="U499" i="7" s="1"/>
  <c r="W498" i="7"/>
  <c r="X498" i="7" s="1"/>
  <c r="U498" i="7"/>
  <c r="M501" i="7"/>
  <c r="N501" i="7" s="1"/>
  <c r="O501" i="7" s="1"/>
  <c r="L502" i="7"/>
  <c r="Q500" i="7"/>
  <c r="P500" i="7"/>
  <c r="R500" i="7" s="1"/>
  <c r="S500" i="7" s="1"/>
  <c r="W499" i="7" l="1"/>
  <c r="X499" i="7" s="1"/>
  <c r="T499" i="7"/>
  <c r="T500" i="7"/>
  <c r="U500" i="7"/>
  <c r="W500" i="7"/>
  <c r="X500" i="7" s="1"/>
  <c r="L503" i="7"/>
  <c r="M502" i="7"/>
  <c r="N502" i="7" s="1"/>
  <c r="O502" i="7" s="1"/>
  <c r="P501" i="7"/>
  <c r="Q501" i="7"/>
  <c r="R501" i="7" l="1"/>
  <c r="S501" i="7" s="1"/>
  <c r="U501" i="7" s="1"/>
  <c r="Q502" i="7"/>
  <c r="P502" i="7"/>
  <c r="R502" i="7" s="1"/>
  <c r="S502" i="7" s="1"/>
  <c r="M503" i="7"/>
  <c r="N503" i="7" s="1"/>
  <c r="O503" i="7" s="1"/>
  <c r="L504" i="7"/>
  <c r="T501" i="7" l="1"/>
  <c r="W501" i="7"/>
  <c r="X501" i="7" s="1"/>
  <c r="T502" i="7"/>
  <c r="U502" i="7"/>
  <c r="W502" i="7"/>
  <c r="X502" i="7" s="1"/>
  <c r="L505" i="7"/>
  <c r="M504" i="7"/>
  <c r="N504" i="7" s="1"/>
  <c r="O504" i="7" s="1"/>
  <c r="P503" i="7"/>
  <c r="Q503" i="7"/>
  <c r="R503" i="7" l="1"/>
  <c r="S503" i="7" s="1"/>
  <c r="U503" i="7" s="1"/>
  <c r="Q504" i="7"/>
  <c r="P504" i="7"/>
  <c r="M505" i="7"/>
  <c r="N505" i="7" s="1"/>
  <c r="O505" i="7" s="1"/>
  <c r="L506" i="7"/>
  <c r="W503" i="7" l="1"/>
  <c r="X503" i="7" s="1"/>
  <c r="R504" i="7"/>
  <c r="S504" i="7" s="1"/>
  <c r="T504" i="7" s="1"/>
  <c r="T503" i="7"/>
  <c r="M506" i="7"/>
  <c r="N506" i="7" s="1"/>
  <c r="O506" i="7" s="1"/>
  <c r="L507" i="7"/>
  <c r="P505" i="7"/>
  <c r="R505" i="7" s="1"/>
  <c r="S505" i="7" s="1"/>
  <c r="Q505" i="7"/>
  <c r="W504" i="7" l="1"/>
  <c r="X504" i="7" s="1"/>
  <c r="U504" i="7"/>
  <c r="T505" i="7"/>
  <c r="U505" i="7"/>
  <c r="M507" i="7"/>
  <c r="N507" i="7" s="1"/>
  <c r="O507" i="7" s="1"/>
  <c r="L508" i="7"/>
  <c r="W505" i="7"/>
  <c r="X505" i="7" s="1"/>
  <c r="P506" i="7"/>
  <c r="Q506" i="7"/>
  <c r="M508" i="7" l="1"/>
  <c r="N508" i="7" s="1"/>
  <c r="O508" i="7" s="1"/>
  <c r="L509" i="7"/>
  <c r="Q507" i="7"/>
  <c r="P507" i="7"/>
  <c r="R507" i="7" s="1"/>
  <c r="S507" i="7" s="1"/>
  <c r="R506" i="7"/>
  <c r="S506" i="7" s="1"/>
  <c r="U507" i="7" l="1"/>
  <c r="T507" i="7"/>
  <c r="W507" i="7"/>
  <c r="X507" i="7" s="1"/>
  <c r="T506" i="7"/>
  <c r="U506" i="7"/>
  <c r="W506" i="7"/>
  <c r="X506" i="7" s="1"/>
  <c r="M509" i="7"/>
  <c r="N509" i="7" s="1"/>
  <c r="O509" i="7" s="1"/>
  <c r="L510" i="7"/>
  <c r="Q508" i="7"/>
  <c r="P508" i="7"/>
  <c r="R508" i="7" s="1"/>
  <c r="S508" i="7" s="1"/>
  <c r="M510" i="7" l="1"/>
  <c r="N510" i="7" s="1"/>
  <c r="O510" i="7" s="1"/>
  <c r="L511" i="7"/>
  <c r="Q509" i="7"/>
  <c r="P509" i="7"/>
  <c r="R509" i="7" s="1"/>
  <c r="S509" i="7" s="1"/>
  <c r="T508" i="7"/>
  <c r="U508" i="7"/>
  <c r="W508" i="7"/>
  <c r="X508" i="7" s="1"/>
  <c r="L512" i="7" l="1"/>
  <c r="M511" i="7"/>
  <c r="N511" i="7" s="1"/>
  <c r="O511" i="7" s="1"/>
  <c r="U509" i="7"/>
  <c r="T509" i="7"/>
  <c r="W509" i="7"/>
  <c r="X509" i="7" s="1"/>
  <c r="Q510" i="7"/>
  <c r="P510" i="7"/>
  <c r="R510" i="7" l="1"/>
  <c r="S510" i="7" s="1"/>
  <c r="T510" i="7" s="1"/>
  <c r="P511" i="7"/>
  <c r="Q511" i="7"/>
  <c r="W510" i="7"/>
  <c r="X510" i="7" s="1"/>
  <c r="L513" i="7"/>
  <c r="M512" i="7"/>
  <c r="N512" i="7" s="1"/>
  <c r="O512" i="7" s="1"/>
  <c r="U510" i="7" l="1"/>
  <c r="R511" i="7"/>
  <c r="S511" i="7" s="1"/>
  <c r="T511" i="7" s="1"/>
  <c r="Q512" i="7"/>
  <c r="P512" i="7"/>
  <c r="R512" i="7" s="1"/>
  <c r="S512" i="7" s="1"/>
  <c r="M513" i="7"/>
  <c r="N513" i="7" s="1"/>
  <c r="O513" i="7" s="1"/>
  <c r="L514" i="7"/>
  <c r="W511" i="7" l="1"/>
  <c r="X511" i="7" s="1"/>
  <c r="U511" i="7"/>
  <c r="T512" i="7"/>
  <c r="U512" i="7"/>
  <c r="W512" i="7"/>
  <c r="X512" i="7" s="1"/>
  <c r="L515" i="7"/>
  <c r="M514" i="7"/>
  <c r="N514" i="7" s="1"/>
  <c r="O514" i="7" s="1"/>
  <c r="P513" i="7"/>
  <c r="Q513" i="7"/>
  <c r="R513" i="7" l="1"/>
  <c r="S513" i="7" s="1"/>
  <c r="U513" i="7" s="1"/>
  <c r="P514" i="7"/>
  <c r="Q514" i="7"/>
  <c r="M515" i="7"/>
  <c r="N515" i="7" s="1"/>
  <c r="O515" i="7" s="1"/>
  <c r="L516" i="7"/>
  <c r="W513" i="7" l="1"/>
  <c r="X513" i="7" s="1"/>
  <c r="R514" i="7"/>
  <c r="S514" i="7" s="1"/>
  <c r="T514" i="7" s="1"/>
  <c r="T513" i="7"/>
  <c r="M516" i="7"/>
  <c r="N516" i="7" s="1"/>
  <c r="O516" i="7" s="1"/>
  <c r="L517" i="7"/>
  <c r="Q515" i="7"/>
  <c r="P515" i="7"/>
  <c r="W514" i="7" l="1"/>
  <c r="X514" i="7" s="1"/>
  <c r="U514" i="7"/>
  <c r="R515" i="7"/>
  <c r="S515" i="7" s="1"/>
  <c r="M517" i="7"/>
  <c r="N517" i="7" s="1"/>
  <c r="O517" i="7" s="1"/>
  <c r="L518" i="7"/>
  <c r="P516" i="7"/>
  <c r="Q516" i="7"/>
  <c r="R516" i="7" l="1"/>
  <c r="S516" i="7" s="1"/>
  <c r="W516" i="7" s="1"/>
  <c r="X516" i="7" s="1"/>
  <c r="L519" i="7"/>
  <c r="M518" i="7"/>
  <c r="N518" i="7" s="1"/>
  <c r="O518" i="7" s="1"/>
  <c r="P517" i="7"/>
  <c r="Q517" i="7"/>
  <c r="U515" i="7"/>
  <c r="T515" i="7"/>
  <c r="W515" i="7"/>
  <c r="X515" i="7" s="1"/>
  <c r="U516" i="7" l="1"/>
  <c r="T516" i="7"/>
  <c r="R517" i="7"/>
  <c r="S517" i="7" s="1"/>
  <c r="Q518" i="7"/>
  <c r="P518" i="7"/>
  <c r="L520" i="7"/>
  <c r="M519" i="7"/>
  <c r="N519" i="7" s="1"/>
  <c r="O519" i="7" s="1"/>
  <c r="R518" i="7" l="1"/>
  <c r="S518" i="7" s="1"/>
  <c r="T518" i="7" s="1"/>
  <c r="P519" i="7"/>
  <c r="Q519" i="7"/>
  <c r="M520" i="7"/>
  <c r="N520" i="7" s="1"/>
  <c r="O520" i="7" s="1"/>
  <c r="L521" i="7"/>
  <c r="U517" i="7"/>
  <c r="T517" i="7"/>
  <c r="W517" i="7"/>
  <c r="X517" i="7" s="1"/>
  <c r="U518" i="7" l="1"/>
  <c r="W518" i="7"/>
  <c r="X518" i="7" s="1"/>
  <c r="R519" i="7"/>
  <c r="S519" i="7" s="1"/>
  <c r="W519" i="7" s="1"/>
  <c r="X519" i="7" s="1"/>
  <c r="M521" i="7"/>
  <c r="N521" i="7" s="1"/>
  <c r="O521" i="7" s="1"/>
  <c r="L522" i="7"/>
  <c r="Q520" i="7"/>
  <c r="P520" i="7"/>
  <c r="R520" i="7" s="1"/>
  <c r="S520" i="7" s="1"/>
  <c r="T519" i="7" l="1"/>
  <c r="U519" i="7"/>
  <c r="L523" i="7"/>
  <c r="M522" i="7"/>
  <c r="N522" i="7" s="1"/>
  <c r="O522" i="7" s="1"/>
  <c r="T520" i="7"/>
  <c r="U520" i="7"/>
  <c r="W520" i="7"/>
  <c r="X520" i="7" s="1"/>
  <c r="P521" i="7"/>
  <c r="Q521" i="7"/>
  <c r="R521" i="7" l="1"/>
  <c r="S521" i="7" s="1"/>
  <c r="T521" i="7" s="1"/>
  <c r="P522" i="7"/>
  <c r="Q522" i="7"/>
  <c r="M523" i="7"/>
  <c r="N523" i="7" s="1"/>
  <c r="O523" i="7" s="1"/>
  <c r="L524" i="7"/>
  <c r="W521" i="7" l="1"/>
  <c r="X521" i="7" s="1"/>
  <c r="R522" i="7"/>
  <c r="S522" i="7" s="1"/>
  <c r="W522" i="7" s="1"/>
  <c r="X522" i="7" s="1"/>
  <c r="U521" i="7"/>
  <c r="M524" i="7"/>
  <c r="N524" i="7" s="1"/>
  <c r="O524" i="7" s="1"/>
  <c r="L525" i="7"/>
  <c r="P523" i="7"/>
  <c r="Q523" i="7"/>
  <c r="U522" i="7" l="1"/>
  <c r="T522" i="7"/>
  <c r="R523" i="7"/>
  <c r="S523" i="7" s="1"/>
  <c r="U523" i="7" s="1"/>
  <c r="L526" i="7"/>
  <c r="M525" i="7"/>
  <c r="N525" i="7" s="1"/>
  <c r="O525" i="7" s="1"/>
  <c r="P524" i="7"/>
  <c r="Q524" i="7"/>
  <c r="W523" i="7" l="1"/>
  <c r="X523" i="7" s="1"/>
  <c r="R524" i="7"/>
  <c r="S524" i="7" s="1"/>
  <c r="T524" i="7" s="1"/>
  <c r="T523" i="7"/>
  <c r="Q525" i="7"/>
  <c r="P525" i="7"/>
  <c r="L527" i="7"/>
  <c r="M526" i="7"/>
  <c r="N526" i="7" s="1"/>
  <c r="O526" i="7" s="1"/>
  <c r="W524" i="7" l="1"/>
  <c r="X524" i="7" s="1"/>
  <c r="U524" i="7"/>
  <c r="P526" i="7"/>
  <c r="Q526" i="7"/>
  <c r="M527" i="7"/>
  <c r="N527" i="7" s="1"/>
  <c r="O527" i="7" s="1"/>
  <c r="L528" i="7"/>
  <c r="R525" i="7"/>
  <c r="S525" i="7" s="1"/>
  <c r="M528" i="7" l="1"/>
  <c r="N528" i="7" s="1"/>
  <c r="O528" i="7" s="1"/>
  <c r="L529" i="7"/>
  <c r="P527" i="7"/>
  <c r="Q527" i="7"/>
  <c r="T525" i="7"/>
  <c r="U525" i="7"/>
  <c r="W525" i="7"/>
  <c r="X525" i="7" s="1"/>
  <c r="R526" i="7"/>
  <c r="S526" i="7" s="1"/>
  <c r="R527" i="7" l="1"/>
  <c r="S527" i="7" s="1"/>
  <c r="U527" i="7" s="1"/>
  <c r="M529" i="7"/>
  <c r="N529" i="7" s="1"/>
  <c r="O529" i="7" s="1"/>
  <c r="L530" i="7"/>
  <c r="U526" i="7"/>
  <c r="T526" i="7"/>
  <c r="W526" i="7"/>
  <c r="X526" i="7" s="1"/>
  <c r="P528" i="7"/>
  <c r="Q528" i="7"/>
  <c r="W527" i="7" l="1"/>
  <c r="X527" i="7" s="1"/>
  <c r="T527" i="7"/>
  <c r="M530" i="7"/>
  <c r="N530" i="7" s="1"/>
  <c r="O530" i="7" s="1"/>
  <c r="L531" i="7"/>
  <c r="P529" i="7"/>
  <c r="Q529" i="7"/>
  <c r="R528" i="7"/>
  <c r="S528" i="7" s="1"/>
  <c r="R529" i="7" l="1"/>
  <c r="S529" i="7" s="1"/>
  <c r="T529" i="7" s="1"/>
  <c r="T528" i="7"/>
  <c r="U528" i="7"/>
  <c r="W528" i="7"/>
  <c r="X528" i="7" s="1"/>
  <c r="L532" i="7"/>
  <c r="M531" i="7"/>
  <c r="N531" i="7" s="1"/>
  <c r="O531" i="7" s="1"/>
  <c r="Q530" i="7"/>
  <c r="P530" i="7"/>
  <c r="W529" i="7" l="1"/>
  <c r="X529" i="7" s="1"/>
  <c r="U529" i="7"/>
  <c r="R530" i="7"/>
  <c r="S530" i="7" s="1"/>
  <c r="U530" i="7" s="1"/>
  <c r="Q531" i="7"/>
  <c r="P531" i="7"/>
  <c r="R531" i="7" s="1"/>
  <c r="S531" i="7" s="1"/>
  <c r="M532" i="7"/>
  <c r="N532" i="7" s="1"/>
  <c r="O532" i="7" s="1"/>
  <c r="L533" i="7"/>
  <c r="W530" i="7" l="1"/>
  <c r="X530" i="7" s="1"/>
  <c r="T530" i="7"/>
  <c r="P532" i="7"/>
  <c r="R532" i="7" s="1"/>
  <c r="S532" i="7" s="1"/>
  <c r="Q532" i="7"/>
  <c r="L534" i="7"/>
  <c r="M533" i="7"/>
  <c r="N533" i="7" s="1"/>
  <c r="O533" i="7" s="1"/>
  <c r="T531" i="7"/>
  <c r="U531" i="7"/>
  <c r="W531" i="7"/>
  <c r="X531" i="7" s="1"/>
  <c r="U532" i="7" l="1"/>
  <c r="T532" i="7"/>
  <c r="Q533" i="7"/>
  <c r="P533" i="7"/>
  <c r="M534" i="7"/>
  <c r="N534" i="7" s="1"/>
  <c r="O534" i="7" s="1"/>
  <c r="L535" i="7"/>
  <c r="W532" i="7"/>
  <c r="X532" i="7" s="1"/>
  <c r="R533" i="7" l="1"/>
  <c r="S533" i="7" s="1"/>
  <c r="W533" i="7" s="1"/>
  <c r="X533" i="7" s="1"/>
  <c r="L536" i="7"/>
  <c r="M535" i="7"/>
  <c r="N535" i="7" s="1"/>
  <c r="O535" i="7" s="1"/>
  <c r="Q534" i="7"/>
  <c r="P534" i="7"/>
  <c r="R534" i="7" s="1"/>
  <c r="S534" i="7" s="1"/>
  <c r="U533" i="7" l="1"/>
  <c r="T533" i="7"/>
  <c r="U534" i="7"/>
  <c r="T534" i="7"/>
  <c r="W534" i="7"/>
  <c r="X534" i="7" s="1"/>
  <c r="Q535" i="7"/>
  <c r="P535" i="7"/>
  <c r="R535" i="7" s="1"/>
  <c r="S535" i="7" s="1"/>
  <c r="M536" i="7"/>
  <c r="N536" i="7" s="1"/>
  <c r="O536" i="7" s="1"/>
  <c r="L537" i="7"/>
  <c r="U535" i="7" l="1"/>
  <c r="T535" i="7"/>
  <c r="L538" i="7"/>
  <c r="M537" i="7"/>
  <c r="N537" i="7" s="1"/>
  <c r="O537" i="7" s="1"/>
  <c r="Q536" i="7"/>
  <c r="P536" i="7"/>
  <c r="R536" i="7" s="1"/>
  <c r="S536" i="7" s="1"/>
  <c r="W536" i="7" s="1"/>
  <c r="X536" i="7" s="1"/>
  <c r="W535" i="7"/>
  <c r="X535" i="7" s="1"/>
  <c r="Q537" i="7" l="1"/>
  <c r="P537" i="7"/>
  <c r="M538" i="7"/>
  <c r="N538" i="7" s="1"/>
  <c r="O538" i="7" s="1"/>
  <c r="L539" i="7"/>
  <c r="U536" i="7"/>
  <c r="T536" i="7"/>
  <c r="R537" i="7" l="1"/>
  <c r="S537" i="7" s="1"/>
  <c r="U537" i="7" s="1"/>
  <c r="L540" i="7"/>
  <c r="M539" i="7"/>
  <c r="N539" i="7" s="1"/>
  <c r="O539" i="7" s="1"/>
  <c r="Q538" i="7"/>
  <c r="P538" i="7"/>
  <c r="R538" i="7" s="1"/>
  <c r="S538" i="7" s="1"/>
  <c r="W537" i="7" l="1"/>
  <c r="X537" i="7" s="1"/>
  <c r="T537" i="7"/>
  <c r="U538" i="7"/>
  <c r="T538" i="7"/>
  <c r="W538" i="7"/>
  <c r="X538" i="7" s="1"/>
  <c r="Q539" i="7"/>
  <c r="P539" i="7"/>
  <c r="M540" i="7"/>
  <c r="N540" i="7" s="1"/>
  <c r="O540" i="7" s="1"/>
  <c r="L541" i="7"/>
  <c r="P540" i="7" l="1"/>
  <c r="Q540" i="7"/>
  <c r="R539" i="7"/>
  <c r="S539" i="7" s="1"/>
  <c r="M541" i="7"/>
  <c r="N541" i="7" s="1"/>
  <c r="O541" i="7" s="1"/>
  <c r="L542" i="7"/>
  <c r="R540" i="7" l="1"/>
  <c r="S540" i="7" s="1"/>
  <c r="T540" i="7" s="1"/>
  <c r="M542" i="7"/>
  <c r="N542" i="7" s="1"/>
  <c r="O542" i="7" s="1"/>
  <c r="L543" i="7"/>
  <c r="Q541" i="7"/>
  <c r="P541" i="7"/>
  <c r="U539" i="7"/>
  <c r="T539" i="7"/>
  <c r="W539" i="7"/>
  <c r="X539" i="7" s="1"/>
  <c r="U540" i="7" l="1"/>
  <c r="W540" i="7"/>
  <c r="X540" i="7" s="1"/>
  <c r="R541" i="7"/>
  <c r="S541" i="7" s="1"/>
  <c r="T541" i="7" s="1"/>
  <c r="M543" i="7"/>
  <c r="N543" i="7" s="1"/>
  <c r="O543" i="7" s="1"/>
  <c r="L544" i="7"/>
  <c r="Q542" i="7"/>
  <c r="P542" i="7"/>
  <c r="R542" i="7" s="1"/>
  <c r="S542" i="7" s="1"/>
  <c r="W542" i="7" s="1"/>
  <c r="X542" i="7" s="1"/>
  <c r="W541" i="7" l="1"/>
  <c r="X541" i="7" s="1"/>
  <c r="U541" i="7"/>
  <c r="Q543" i="7"/>
  <c r="P543" i="7"/>
  <c r="R543" i="7" s="1"/>
  <c r="S543" i="7" s="1"/>
  <c r="W543" i="7" s="1"/>
  <c r="X543" i="7" s="1"/>
  <c r="M544" i="7"/>
  <c r="N544" i="7" s="1"/>
  <c r="O544" i="7" s="1"/>
  <c r="L545" i="7"/>
  <c r="U542" i="7"/>
  <c r="T542" i="7"/>
  <c r="L546" i="7" l="1"/>
  <c r="M545" i="7"/>
  <c r="N545" i="7" s="1"/>
  <c r="O545" i="7" s="1"/>
  <c r="P544" i="7"/>
  <c r="Q544" i="7"/>
  <c r="T543" i="7"/>
  <c r="U543" i="7"/>
  <c r="R544" i="7" l="1"/>
  <c r="S544" i="7" s="1"/>
  <c r="U544" i="7" s="1"/>
  <c r="Q545" i="7"/>
  <c r="P545" i="7"/>
  <c r="R545" i="7" s="1"/>
  <c r="S545" i="7" s="1"/>
  <c r="W545" i="7" s="1"/>
  <c r="X545" i="7" s="1"/>
  <c r="M546" i="7"/>
  <c r="N546" i="7" s="1"/>
  <c r="O546" i="7" s="1"/>
  <c r="L547" i="7"/>
  <c r="W544" i="7" l="1"/>
  <c r="X544" i="7" s="1"/>
  <c r="T544" i="7"/>
  <c r="L548" i="7"/>
  <c r="M547" i="7"/>
  <c r="N547" i="7" s="1"/>
  <c r="O547" i="7" s="1"/>
  <c r="P546" i="7"/>
  <c r="Q546" i="7"/>
  <c r="T545" i="7"/>
  <c r="U545" i="7"/>
  <c r="R546" i="7" l="1"/>
  <c r="S546" i="7" s="1"/>
  <c r="Q547" i="7"/>
  <c r="P547" i="7"/>
  <c r="R547" i="7" s="1"/>
  <c r="S547" i="7" s="1"/>
  <c r="M548" i="7"/>
  <c r="N548" i="7" s="1"/>
  <c r="O548" i="7" s="1"/>
  <c r="L549" i="7"/>
  <c r="U547" i="7" l="1"/>
  <c r="T547" i="7"/>
  <c r="P548" i="7"/>
  <c r="Q548" i="7"/>
  <c r="W547" i="7"/>
  <c r="X547" i="7" s="1"/>
  <c r="M549" i="7"/>
  <c r="N549" i="7" s="1"/>
  <c r="O549" i="7" s="1"/>
  <c r="L550" i="7"/>
  <c r="U546" i="7"/>
  <c r="T546" i="7"/>
  <c r="W546" i="7"/>
  <c r="X546" i="7" s="1"/>
  <c r="R548" i="7" l="1"/>
  <c r="S548" i="7" s="1"/>
  <c r="U548" i="7" s="1"/>
  <c r="M550" i="7"/>
  <c r="N550" i="7" s="1"/>
  <c r="O550" i="7" s="1"/>
  <c r="L551" i="7"/>
  <c r="Q549" i="7"/>
  <c r="P549" i="7"/>
  <c r="R549" i="7" s="1"/>
  <c r="S549" i="7" s="1"/>
  <c r="W548" i="7" l="1"/>
  <c r="X548" i="7" s="1"/>
  <c r="T548" i="7"/>
  <c r="T549" i="7"/>
  <c r="U549" i="7"/>
  <c r="W549" i="7"/>
  <c r="X549" i="7" s="1"/>
  <c r="L552" i="7"/>
  <c r="M551" i="7"/>
  <c r="N551" i="7" s="1"/>
  <c r="O551" i="7" s="1"/>
  <c r="P550" i="7"/>
  <c r="Q550" i="7"/>
  <c r="R550" i="7" l="1"/>
  <c r="S550" i="7" s="1"/>
  <c r="W550" i="7" s="1"/>
  <c r="X550" i="7" s="1"/>
  <c r="Q551" i="7"/>
  <c r="P551" i="7"/>
  <c r="R551" i="7" s="1"/>
  <c r="S551" i="7" s="1"/>
  <c r="W551" i="7" s="1"/>
  <c r="X551" i="7" s="1"/>
  <c r="M552" i="7"/>
  <c r="N552" i="7" s="1"/>
  <c r="O552" i="7" s="1"/>
  <c r="L553" i="7"/>
  <c r="T550" i="7" l="1"/>
  <c r="U550" i="7"/>
  <c r="L554" i="7"/>
  <c r="M553" i="7"/>
  <c r="N553" i="7" s="1"/>
  <c r="O553" i="7" s="1"/>
  <c r="P552" i="7"/>
  <c r="Q552" i="7"/>
  <c r="T551" i="7"/>
  <c r="U551" i="7"/>
  <c r="Q553" i="7" l="1"/>
  <c r="P553" i="7"/>
  <c r="R553" i="7" s="1"/>
  <c r="S553" i="7" s="1"/>
  <c r="W553" i="7" s="1"/>
  <c r="X553" i="7" s="1"/>
  <c r="R552" i="7"/>
  <c r="S552" i="7" s="1"/>
  <c r="M554" i="7"/>
  <c r="N554" i="7" s="1"/>
  <c r="O554" i="7" s="1"/>
  <c r="L555" i="7"/>
  <c r="U552" i="7" l="1"/>
  <c r="T552" i="7"/>
  <c r="W552" i="7"/>
  <c r="X552" i="7" s="1"/>
  <c r="L556" i="7"/>
  <c r="M555" i="7"/>
  <c r="N555" i="7" s="1"/>
  <c r="O555" i="7" s="1"/>
  <c r="P554" i="7"/>
  <c r="Q554" i="7"/>
  <c r="T553" i="7"/>
  <c r="U553" i="7"/>
  <c r="R554" i="7" l="1"/>
  <c r="S554" i="7" s="1"/>
  <c r="W554" i="7" s="1"/>
  <c r="X554" i="7" s="1"/>
  <c r="Q555" i="7"/>
  <c r="P555" i="7"/>
  <c r="R555" i="7" s="1"/>
  <c r="S555" i="7" s="1"/>
  <c r="M556" i="7"/>
  <c r="N556" i="7" s="1"/>
  <c r="O556" i="7" s="1"/>
  <c r="L557" i="7"/>
  <c r="T554" i="7" l="1"/>
  <c r="U554" i="7"/>
  <c r="M557" i="7"/>
  <c r="N557" i="7" s="1"/>
  <c r="O557" i="7" s="1"/>
  <c r="L558" i="7"/>
  <c r="P556" i="7"/>
  <c r="Q556" i="7"/>
  <c r="T555" i="7"/>
  <c r="U555" i="7"/>
  <c r="W555" i="7"/>
  <c r="X555" i="7" s="1"/>
  <c r="R556" i="7" l="1"/>
  <c r="S556" i="7" s="1"/>
  <c r="U556" i="7" s="1"/>
  <c r="M558" i="7"/>
  <c r="N558" i="7" s="1"/>
  <c r="O558" i="7" s="1"/>
  <c r="L559" i="7"/>
  <c r="Q557" i="7"/>
  <c r="P557" i="7"/>
  <c r="R557" i="7" s="1"/>
  <c r="S557" i="7" s="1"/>
  <c r="W557" i="7" s="1"/>
  <c r="X557" i="7" s="1"/>
  <c r="W556" i="7" l="1"/>
  <c r="X556" i="7" s="1"/>
  <c r="T556" i="7"/>
  <c r="P558" i="7"/>
  <c r="R558" i="7" s="1"/>
  <c r="S558" i="7" s="1"/>
  <c r="Q558" i="7"/>
  <c r="T557" i="7"/>
  <c r="U557" i="7"/>
  <c r="L560" i="7"/>
  <c r="M559" i="7"/>
  <c r="N559" i="7" s="1"/>
  <c r="O559" i="7" s="1"/>
  <c r="Q559" i="7" l="1"/>
  <c r="P559" i="7"/>
  <c r="R559" i="7" s="1"/>
  <c r="S559" i="7" s="1"/>
  <c r="W559" i="7" s="1"/>
  <c r="X559" i="7" s="1"/>
  <c r="M560" i="7"/>
  <c r="N560" i="7" s="1"/>
  <c r="O560" i="7" s="1"/>
  <c r="L561" i="7"/>
  <c r="U558" i="7"/>
  <c r="T558" i="7"/>
  <c r="W558" i="7"/>
  <c r="X558" i="7" s="1"/>
  <c r="M561" i="7" l="1"/>
  <c r="N561" i="7" s="1"/>
  <c r="O561" i="7" s="1"/>
  <c r="L562" i="7"/>
  <c r="P560" i="7"/>
  <c r="Q560" i="7"/>
  <c r="T559" i="7"/>
  <c r="U559" i="7"/>
  <c r="R560" i="7" l="1"/>
  <c r="S560" i="7" s="1"/>
  <c r="W560" i="7" s="1"/>
  <c r="X560" i="7" s="1"/>
  <c r="M562" i="7"/>
  <c r="N562" i="7" s="1"/>
  <c r="O562" i="7" s="1"/>
  <c r="L563" i="7"/>
  <c r="Q561" i="7"/>
  <c r="P561" i="7"/>
  <c r="R561" i="7" l="1"/>
  <c r="S561" i="7" s="1"/>
  <c r="W561" i="7" s="1"/>
  <c r="X561" i="7" s="1"/>
  <c r="T560" i="7"/>
  <c r="U560" i="7"/>
  <c r="L564" i="7"/>
  <c r="M563" i="7"/>
  <c r="N563" i="7" s="1"/>
  <c r="O563" i="7" s="1"/>
  <c r="P562" i="7"/>
  <c r="Q562" i="7"/>
  <c r="U561" i="7" l="1"/>
  <c r="T561" i="7"/>
  <c r="R562" i="7"/>
  <c r="S562" i="7" s="1"/>
  <c r="U562" i="7" s="1"/>
  <c r="Q563" i="7"/>
  <c r="P563" i="7"/>
  <c r="M564" i="7"/>
  <c r="N564" i="7" s="1"/>
  <c r="O564" i="7" s="1"/>
  <c r="L565" i="7"/>
  <c r="R563" i="7" l="1"/>
  <c r="S563" i="7" s="1"/>
  <c r="U563" i="7" s="1"/>
  <c r="W562" i="7"/>
  <c r="X562" i="7" s="1"/>
  <c r="T562" i="7"/>
  <c r="M565" i="7"/>
  <c r="N565" i="7" s="1"/>
  <c r="O565" i="7" s="1"/>
  <c r="L566" i="7"/>
  <c r="P564" i="7"/>
  <c r="Q564" i="7"/>
  <c r="W563" i="7" l="1"/>
  <c r="X563" i="7" s="1"/>
  <c r="T563" i="7"/>
  <c r="R564" i="7"/>
  <c r="S564" i="7" s="1"/>
  <c r="W564" i="7" s="1"/>
  <c r="X564" i="7" s="1"/>
  <c r="M566" i="7"/>
  <c r="N566" i="7" s="1"/>
  <c r="O566" i="7" s="1"/>
  <c r="L567" i="7"/>
  <c r="Q565" i="7"/>
  <c r="P565" i="7"/>
  <c r="R565" i="7" s="1"/>
  <c r="S565" i="7" s="1"/>
  <c r="U564" i="7" l="1"/>
  <c r="T564" i="7"/>
  <c r="T565" i="7"/>
  <c r="U565" i="7"/>
  <c r="W565" i="7"/>
  <c r="X565" i="7" s="1"/>
  <c r="M567" i="7"/>
  <c r="N567" i="7" s="1"/>
  <c r="O567" i="7" s="1"/>
  <c r="L568" i="7"/>
  <c r="P566" i="7"/>
  <c r="Q566" i="7"/>
  <c r="R566" i="7" l="1"/>
  <c r="S566" i="7" s="1"/>
  <c r="W566" i="7" s="1"/>
  <c r="X566" i="7" s="1"/>
  <c r="Q567" i="7"/>
  <c r="P567" i="7"/>
  <c r="M568" i="7"/>
  <c r="N568" i="7" s="1"/>
  <c r="O568" i="7" s="1"/>
  <c r="L569" i="7"/>
  <c r="R567" i="7" l="1"/>
  <c r="S567" i="7" s="1"/>
  <c r="T567" i="7" s="1"/>
  <c r="T566" i="7"/>
  <c r="U566" i="7"/>
  <c r="M569" i="7"/>
  <c r="N569" i="7" s="1"/>
  <c r="O569" i="7" s="1"/>
  <c r="L570" i="7"/>
  <c r="Q568" i="7"/>
  <c r="P568" i="7"/>
  <c r="R568" i="7" s="1"/>
  <c r="S568" i="7" s="1"/>
  <c r="W568" i="7" s="1"/>
  <c r="X568" i="7" s="1"/>
  <c r="W567" i="7" l="1"/>
  <c r="X567" i="7" s="1"/>
  <c r="U567" i="7"/>
  <c r="T568" i="7"/>
  <c r="U568" i="7"/>
  <c r="M570" i="7"/>
  <c r="N570" i="7" s="1"/>
  <c r="O570" i="7" s="1"/>
  <c r="L571" i="7"/>
  <c r="P569" i="7"/>
  <c r="Q569" i="7"/>
  <c r="R569" i="7" l="1"/>
  <c r="S569" i="7" s="1"/>
  <c r="U569" i="7" s="1"/>
  <c r="M571" i="7"/>
  <c r="N571" i="7" s="1"/>
  <c r="O571" i="7" s="1"/>
  <c r="L572" i="7"/>
  <c r="P570" i="7"/>
  <c r="Q570" i="7"/>
  <c r="W569" i="7" l="1"/>
  <c r="X569" i="7" s="1"/>
  <c r="T569" i="7"/>
  <c r="R570" i="7"/>
  <c r="S570" i="7" s="1"/>
  <c r="P571" i="7"/>
  <c r="Q571" i="7"/>
  <c r="M572" i="7"/>
  <c r="N572" i="7" s="1"/>
  <c r="O572" i="7" s="1"/>
  <c r="L573" i="7"/>
  <c r="R571" i="7" l="1"/>
  <c r="S571" i="7" s="1"/>
  <c r="W571" i="7" s="1"/>
  <c r="X571" i="7" s="1"/>
  <c r="L574" i="7"/>
  <c r="M573" i="7"/>
  <c r="N573" i="7" s="1"/>
  <c r="O573" i="7" s="1"/>
  <c r="Q572" i="7"/>
  <c r="P572" i="7"/>
  <c r="R572" i="7" s="1"/>
  <c r="S572" i="7" s="1"/>
  <c r="W572" i="7" s="1"/>
  <c r="X572" i="7" s="1"/>
  <c r="T570" i="7"/>
  <c r="U570" i="7"/>
  <c r="W570" i="7"/>
  <c r="X570" i="7" s="1"/>
  <c r="T571" i="7" l="1"/>
  <c r="U571" i="7"/>
  <c r="T572" i="7"/>
  <c r="U572" i="7"/>
  <c r="P573" i="7"/>
  <c r="Q573" i="7"/>
  <c r="M574" i="7"/>
  <c r="N574" i="7" s="1"/>
  <c r="O574" i="7" s="1"/>
  <c r="L575" i="7"/>
  <c r="R573" i="7" l="1"/>
  <c r="S573" i="7" s="1"/>
  <c r="T573" i="7" s="1"/>
  <c r="L576" i="7"/>
  <c r="M575" i="7"/>
  <c r="N575" i="7" s="1"/>
  <c r="O575" i="7" s="1"/>
  <c r="Q574" i="7"/>
  <c r="P574" i="7"/>
  <c r="R574" i="7" s="1"/>
  <c r="S574" i="7" s="1"/>
  <c r="W574" i="7" s="1"/>
  <c r="X574" i="7" s="1"/>
  <c r="W573" i="7" l="1"/>
  <c r="X573" i="7" s="1"/>
  <c r="U573" i="7"/>
  <c r="T574" i="7"/>
  <c r="U574" i="7"/>
  <c r="P575" i="7"/>
  <c r="Q575" i="7"/>
  <c r="M576" i="7"/>
  <c r="N576" i="7" s="1"/>
  <c r="O576" i="7" s="1"/>
  <c r="L577" i="7"/>
  <c r="L578" i="7" l="1"/>
  <c r="M577" i="7"/>
  <c r="N577" i="7" s="1"/>
  <c r="O577" i="7" s="1"/>
  <c r="R575" i="7"/>
  <c r="S575" i="7" s="1"/>
  <c r="P576" i="7"/>
  <c r="Q576" i="7"/>
  <c r="R576" i="7" l="1"/>
  <c r="S576" i="7" s="1"/>
  <c r="W576" i="7" s="1"/>
  <c r="X576" i="7" s="1"/>
  <c r="P577" i="7"/>
  <c r="Q577" i="7"/>
  <c r="U575" i="7"/>
  <c r="T575" i="7"/>
  <c r="W575" i="7"/>
  <c r="X575" i="7" s="1"/>
  <c r="L579" i="7"/>
  <c r="M578" i="7"/>
  <c r="N578" i="7" s="1"/>
  <c r="O578" i="7" s="1"/>
  <c r="T576" i="7" l="1"/>
  <c r="U576" i="7"/>
  <c r="R577" i="7"/>
  <c r="S577" i="7" s="1"/>
  <c r="T577" i="7" s="1"/>
  <c r="P578" i="7"/>
  <c r="R578" i="7" s="1"/>
  <c r="S578" i="7" s="1"/>
  <c r="Q578" i="7"/>
  <c r="L580" i="7"/>
  <c r="M579" i="7"/>
  <c r="N579" i="7" s="1"/>
  <c r="O579" i="7" s="1"/>
  <c r="U577" i="7" l="1"/>
  <c r="W577" i="7"/>
  <c r="X577" i="7" s="1"/>
  <c r="M580" i="7"/>
  <c r="N580" i="7" s="1"/>
  <c r="O580" i="7" s="1"/>
  <c r="L581" i="7"/>
  <c r="T578" i="7"/>
  <c r="U578" i="7"/>
  <c r="P579" i="7"/>
  <c r="Q579" i="7"/>
  <c r="W578" i="7"/>
  <c r="X578" i="7" s="1"/>
  <c r="R579" i="7" l="1"/>
  <c r="S579" i="7" s="1"/>
  <c r="T579" i="7" s="1"/>
  <c r="L582" i="7"/>
  <c r="M581" i="7"/>
  <c r="N581" i="7" s="1"/>
  <c r="O581" i="7" s="1"/>
  <c r="P580" i="7"/>
  <c r="R580" i="7" s="1"/>
  <c r="S580" i="7" s="1"/>
  <c r="Q580" i="7"/>
  <c r="W579" i="7" l="1"/>
  <c r="X579" i="7" s="1"/>
  <c r="U579" i="7"/>
  <c r="T580" i="7"/>
  <c r="U580" i="7"/>
  <c r="P581" i="7"/>
  <c r="Q581" i="7"/>
  <c r="M582" i="7"/>
  <c r="N582" i="7" s="1"/>
  <c r="O582" i="7" s="1"/>
  <c r="L583" i="7"/>
  <c r="W580" i="7"/>
  <c r="X580" i="7" s="1"/>
  <c r="L584" i="7" l="1"/>
  <c r="M583" i="7"/>
  <c r="N583" i="7" s="1"/>
  <c r="O583" i="7" s="1"/>
  <c r="Q582" i="7"/>
  <c r="P582" i="7"/>
  <c r="R582" i="7" s="1"/>
  <c r="S582" i="7" s="1"/>
  <c r="R581" i="7"/>
  <c r="S581" i="7" s="1"/>
  <c r="T582" i="7" l="1"/>
  <c r="U582" i="7"/>
  <c r="U581" i="7"/>
  <c r="T581" i="7"/>
  <c r="W581" i="7"/>
  <c r="X581" i="7" s="1"/>
  <c r="P583" i="7"/>
  <c r="R583" i="7" s="1"/>
  <c r="S583" i="7" s="1"/>
  <c r="Q583" i="7"/>
  <c r="W582" i="7"/>
  <c r="X582" i="7" s="1"/>
  <c r="L585" i="7"/>
  <c r="M584" i="7"/>
  <c r="N584" i="7" s="1"/>
  <c r="O584" i="7" s="1"/>
  <c r="U583" i="7" l="1"/>
  <c r="T583" i="7"/>
  <c r="W583" i="7"/>
  <c r="X583" i="7" s="1"/>
  <c r="Q584" i="7"/>
  <c r="P584" i="7"/>
  <c r="R584" i="7" s="1"/>
  <c r="S584" i="7" s="1"/>
  <c r="L586" i="7"/>
  <c r="M585" i="7"/>
  <c r="N585" i="7" s="1"/>
  <c r="O585" i="7" s="1"/>
  <c r="M586" i="7" l="1"/>
  <c r="N586" i="7" s="1"/>
  <c r="O586" i="7" s="1"/>
  <c r="L587" i="7"/>
  <c r="T584" i="7"/>
  <c r="U584" i="7"/>
  <c r="P585" i="7"/>
  <c r="Q585" i="7"/>
  <c r="W584" i="7"/>
  <c r="X584" i="7" s="1"/>
  <c r="R585" i="7" l="1"/>
  <c r="S585" i="7" s="1"/>
  <c r="W585" i="7" s="1"/>
  <c r="X585" i="7" s="1"/>
  <c r="L588" i="7"/>
  <c r="M587" i="7"/>
  <c r="N587" i="7" s="1"/>
  <c r="O587" i="7" s="1"/>
  <c r="P586" i="7"/>
  <c r="Q586" i="7"/>
  <c r="T585" i="7" l="1"/>
  <c r="U585" i="7"/>
  <c r="R586" i="7"/>
  <c r="S586" i="7" s="1"/>
  <c r="W586" i="7" s="1"/>
  <c r="X586" i="7" s="1"/>
  <c r="P587" i="7"/>
  <c r="Q587" i="7"/>
  <c r="M588" i="7"/>
  <c r="N588" i="7" s="1"/>
  <c r="O588" i="7" s="1"/>
  <c r="L589" i="7"/>
  <c r="U586" i="7" l="1"/>
  <c r="T586" i="7"/>
  <c r="L590" i="7"/>
  <c r="M589" i="7"/>
  <c r="N589" i="7" s="1"/>
  <c r="O589" i="7" s="1"/>
  <c r="P588" i="7"/>
  <c r="Q588" i="7"/>
  <c r="R587" i="7"/>
  <c r="S587" i="7" s="1"/>
  <c r="R588" i="7" l="1"/>
  <c r="S588" i="7" s="1"/>
  <c r="W588" i="7" s="1"/>
  <c r="X588" i="7" s="1"/>
  <c r="U587" i="7"/>
  <c r="T587" i="7"/>
  <c r="W587" i="7"/>
  <c r="X587" i="7" s="1"/>
  <c r="P589" i="7"/>
  <c r="Q589" i="7"/>
  <c r="M590" i="7"/>
  <c r="N590" i="7" s="1"/>
  <c r="O590" i="7" s="1"/>
  <c r="L591" i="7"/>
  <c r="T588" i="7" l="1"/>
  <c r="U588" i="7"/>
  <c r="R589" i="7"/>
  <c r="S589" i="7" s="1"/>
  <c r="L592" i="7"/>
  <c r="M591" i="7"/>
  <c r="N591" i="7" s="1"/>
  <c r="O591" i="7" s="1"/>
  <c r="P590" i="7"/>
  <c r="Q590" i="7"/>
  <c r="R590" i="7" l="1"/>
  <c r="S590" i="7" s="1"/>
  <c r="P591" i="7"/>
  <c r="R591" i="7" s="1"/>
  <c r="S591" i="7" s="1"/>
  <c r="W591" i="7" s="1"/>
  <c r="X591" i="7" s="1"/>
  <c r="Q591" i="7"/>
  <c r="M592" i="7"/>
  <c r="N592" i="7" s="1"/>
  <c r="O592" i="7" s="1"/>
  <c r="L593" i="7"/>
  <c r="T589" i="7"/>
  <c r="U589" i="7"/>
  <c r="W589" i="7"/>
  <c r="X589" i="7" s="1"/>
  <c r="P592" i="7" l="1"/>
  <c r="Q592" i="7"/>
  <c r="L594" i="7"/>
  <c r="M593" i="7"/>
  <c r="N593" i="7" s="1"/>
  <c r="O593" i="7" s="1"/>
  <c r="T591" i="7"/>
  <c r="U591" i="7"/>
  <c r="T590" i="7"/>
  <c r="U590" i="7"/>
  <c r="W590" i="7"/>
  <c r="X590" i="7" s="1"/>
  <c r="R592" i="7" l="1"/>
  <c r="S592" i="7" s="1"/>
  <c r="W592" i="7" s="1"/>
  <c r="X592" i="7" s="1"/>
  <c r="P593" i="7"/>
  <c r="Q593" i="7"/>
  <c r="L595" i="7"/>
  <c r="M594" i="7"/>
  <c r="N594" i="7" s="1"/>
  <c r="O594" i="7" s="1"/>
  <c r="U592" i="7" l="1"/>
  <c r="T592" i="7"/>
  <c r="R593" i="7"/>
  <c r="S593" i="7" s="1"/>
  <c r="W593" i="7" s="1"/>
  <c r="X593" i="7" s="1"/>
  <c r="Q594" i="7"/>
  <c r="P594" i="7"/>
  <c r="L596" i="7"/>
  <c r="M595" i="7"/>
  <c r="N595" i="7" s="1"/>
  <c r="O595" i="7" s="1"/>
  <c r="T593" i="7" l="1"/>
  <c r="U593" i="7"/>
  <c r="R594" i="7"/>
  <c r="S594" i="7" s="1"/>
  <c r="T594" i="7" s="1"/>
  <c r="P595" i="7"/>
  <c r="Q595" i="7"/>
  <c r="M596" i="7"/>
  <c r="N596" i="7" s="1"/>
  <c r="O596" i="7" s="1"/>
  <c r="L597" i="7"/>
  <c r="W594" i="7" l="1"/>
  <c r="X594" i="7" s="1"/>
  <c r="U594" i="7"/>
  <c r="R595" i="7"/>
  <c r="S595" i="7" s="1"/>
  <c r="W595" i="7" s="1"/>
  <c r="X595" i="7" s="1"/>
  <c r="L598" i="7"/>
  <c r="M597" i="7"/>
  <c r="N597" i="7" s="1"/>
  <c r="O597" i="7" s="1"/>
  <c r="Q596" i="7"/>
  <c r="P596" i="7"/>
  <c r="T595" i="7" l="1"/>
  <c r="R596" i="7"/>
  <c r="S596" i="7" s="1"/>
  <c r="U596" i="7" s="1"/>
  <c r="U595" i="7"/>
  <c r="P597" i="7"/>
  <c r="Q597" i="7"/>
  <c r="M598" i="7"/>
  <c r="N598" i="7" s="1"/>
  <c r="O598" i="7" s="1"/>
  <c r="L599" i="7"/>
  <c r="W596" i="7" l="1"/>
  <c r="X596" i="7" s="1"/>
  <c r="R597" i="7"/>
  <c r="S597" i="7" s="1"/>
  <c r="U597" i="7" s="1"/>
  <c r="T596" i="7"/>
  <c r="Q598" i="7"/>
  <c r="P598" i="7"/>
  <c r="R598" i="7" s="1"/>
  <c r="S598" i="7" s="1"/>
  <c r="L600" i="7"/>
  <c r="M599" i="7"/>
  <c r="N599" i="7" s="1"/>
  <c r="O599" i="7" s="1"/>
  <c r="T597" i="7" l="1"/>
  <c r="W597" i="7"/>
  <c r="X597" i="7" s="1"/>
  <c r="T598" i="7"/>
  <c r="U598" i="7"/>
  <c r="P599" i="7"/>
  <c r="Q599" i="7"/>
  <c r="M600" i="7"/>
  <c r="N600" i="7" s="1"/>
  <c r="O600" i="7" s="1"/>
  <c r="L601" i="7"/>
  <c r="W598" i="7"/>
  <c r="X598" i="7" s="1"/>
  <c r="L602" i="7" l="1"/>
  <c r="M601" i="7"/>
  <c r="N601" i="7" s="1"/>
  <c r="O601" i="7" s="1"/>
  <c r="R599" i="7"/>
  <c r="S599" i="7" s="1"/>
  <c r="Q600" i="7"/>
  <c r="P600" i="7"/>
  <c r="R600" i="7" s="1"/>
  <c r="S600" i="7" s="1"/>
  <c r="T599" i="7" l="1"/>
  <c r="U599" i="7"/>
  <c r="W599" i="7"/>
  <c r="X599" i="7" s="1"/>
  <c r="P601" i="7"/>
  <c r="Q601" i="7"/>
  <c r="T600" i="7"/>
  <c r="U600" i="7"/>
  <c r="W600" i="7"/>
  <c r="X600" i="7" s="1"/>
  <c r="L603" i="7"/>
  <c r="M602" i="7"/>
  <c r="N602" i="7" s="1"/>
  <c r="O602" i="7" s="1"/>
  <c r="R601" i="7" l="1"/>
  <c r="S601" i="7" s="1"/>
  <c r="Q602" i="7"/>
  <c r="P602" i="7"/>
  <c r="L604" i="7"/>
  <c r="M603" i="7"/>
  <c r="N603" i="7" s="1"/>
  <c r="O603" i="7" s="1"/>
  <c r="R602" i="7" l="1"/>
  <c r="S602" i="7" s="1"/>
  <c r="W602" i="7" s="1"/>
  <c r="X602" i="7" s="1"/>
  <c r="P603" i="7"/>
  <c r="Q603" i="7"/>
  <c r="M604" i="7"/>
  <c r="N604" i="7" s="1"/>
  <c r="O604" i="7" s="1"/>
  <c r="L605" i="7"/>
  <c r="T601" i="7"/>
  <c r="U601" i="7"/>
  <c r="W601" i="7"/>
  <c r="X601" i="7" s="1"/>
  <c r="R603" i="7" l="1"/>
  <c r="S603" i="7" s="1"/>
  <c r="W603" i="7" s="1"/>
  <c r="X603" i="7" s="1"/>
  <c r="T602" i="7"/>
  <c r="U602" i="7"/>
  <c r="L606" i="7"/>
  <c r="M605" i="7"/>
  <c r="N605" i="7" s="1"/>
  <c r="O605" i="7" s="1"/>
  <c r="P604" i="7"/>
  <c r="R604" i="7" s="1"/>
  <c r="S604" i="7" s="1"/>
  <c r="W604" i="7" s="1"/>
  <c r="X604" i="7" s="1"/>
  <c r="Q604" i="7"/>
  <c r="T603" i="7" l="1"/>
  <c r="U603" i="7"/>
  <c r="P605" i="7"/>
  <c r="Q605" i="7"/>
  <c r="T604" i="7"/>
  <c r="U604" i="7"/>
  <c r="M606" i="7"/>
  <c r="N606" i="7" s="1"/>
  <c r="O606" i="7" s="1"/>
  <c r="L607" i="7"/>
  <c r="R605" i="7" l="1"/>
  <c r="S605" i="7" s="1"/>
  <c r="W605" i="7" s="1"/>
  <c r="X605" i="7" s="1"/>
  <c r="P606" i="7"/>
  <c r="Q606" i="7"/>
  <c r="L608" i="7"/>
  <c r="M607" i="7"/>
  <c r="N607" i="7" s="1"/>
  <c r="O607" i="7" s="1"/>
  <c r="T605" i="7" l="1"/>
  <c r="U605" i="7"/>
  <c r="R606" i="7"/>
  <c r="S606" i="7" s="1"/>
  <c r="T606" i="7" s="1"/>
  <c r="P607" i="7"/>
  <c r="Q607" i="7"/>
  <c r="M608" i="7"/>
  <c r="N608" i="7" s="1"/>
  <c r="O608" i="7" s="1"/>
  <c r="L609" i="7"/>
  <c r="U606" i="7" l="1"/>
  <c r="W606" i="7"/>
  <c r="X606" i="7" s="1"/>
  <c r="R607" i="7"/>
  <c r="S607" i="7" s="1"/>
  <c r="T607" i="7" s="1"/>
  <c r="L610" i="7"/>
  <c r="M609" i="7"/>
  <c r="N609" i="7" s="1"/>
  <c r="O609" i="7" s="1"/>
  <c r="P608" i="7"/>
  <c r="Q608" i="7"/>
  <c r="W607" i="7" l="1"/>
  <c r="X607" i="7" s="1"/>
  <c r="U607" i="7"/>
  <c r="R608" i="7"/>
  <c r="S608" i="7" s="1"/>
  <c r="P609" i="7"/>
  <c r="Q609" i="7"/>
  <c r="M610" i="7"/>
  <c r="N610" i="7" s="1"/>
  <c r="O610" i="7" s="1"/>
  <c r="L611" i="7"/>
  <c r="R609" i="7" l="1"/>
  <c r="S609" i="7" s="1"/>
  <c r="W609" i="7" s="1"/>
  <c r="X609" i="7" s="1"/>
  <c r="Q610" i="7"/>
  <c r="P610" i="7"/>
  <c r="L612" i="7"/>
  <c r="M612" i="7" s="1"/>
  <c r="N612" i="7" s="1"/>
  <c r="O612" i="7" s="1"/>
  <c r="M611" i="7"/>
  <c r="N611" i="7" s="1"/>
  <c r="O611" i="7" s="1"/>
  <c r="T608" i="7"/>
  <c r="U608" i="7"/>
  <c r="W608" i="7"/>
  <c r="X608" i="7" s="1"/>
  <c r="U609" i="7" l="1"/>
  <c r="T609" i="7"/>
  <c r="R610" i="7"/>
  <c r="S610" i="7" s="1"/>
  <c r="T610" i="7" s="1"/>
  <c r="P611" i="7"/>
  <c r="Q611" i="7"/>
  <c r="Q612" i="7"/>
  <c r="P612" i="7"/>
  <c r="U610" i="7" l="1"/>
  <c r="W610" i="7"/>
  <c r="X610" i="7" s="1"/>
  <c r="R612" i="7"/>
  <c r="S612" i="7" s="1"/>
  <c r="R611" i="7"/>
  <c r="S611" i="7" s="1"/>
  <c r="T611" i="7" l="1"/>
  <c r="U611" i="7"/>
  <c r="W611" i="7"/>
  <c r="X611" i="7" s="1"/>
  <c r="T612" i="7"/>
  <c r="U612" i="7"/>
  <c r="W612" i="7"/>
  <c r="X612" i="7" s="1"/>
  <c r="B22" i="7" l="1"/>
  <c r="B21" i="7"/>
  <c r="B34" i="8" l="1"/>
  <c r="B33" i="8"/>
  <c r="L3" i="6"/>
  <c r="L4" i="6" s="1"/>
  <c r="M4" i="6" s="1"/>
  <c r="M2" i="6"/>
  <c r="M3" i="6" l="1"/>
  <c r="L5" i="6"/>
  <c r="A8" i="1"/>
  <c r="L6" i="6" l="1"/>
  <c r="M5" i="6"/>
  <c r="B32" i="1"/>
  <c r="B31" i="1"/>
  <c r="N3" i="6" l="1"/>
  <c r="O3" i="6" s="1"/>
  <c r="P3" i="6" s="1"/>
  <c r="N5" i="6"/>
  <c r="O5" i="6" s="1"/>
  <c r="P5" i="6" s="1"/>
  <c r="M6" i="6"/>
  <c r="N6" i="6" s="1"/>
  <c r="O6" i="6" s="1"/>
  <c r="Q6" i="6" s="1"/>
  <c r="L7" i="6"/>
  <c r="N4" i="6"/>
  <c r="O4" i="6" s="1"/>
  <c r="Q4" i="6" s="1"/>
  <c r="N2" i="6"/>
  <c r="O2" i="6" s="1"/>
  <c r="A12" i="1"/>
  <c r="F512" i="4"/>
  <c r="F511" i="4"/>
  <c r="F510" i="4"/>
  <c r="F509" i="4"/>
  <c r="F508" i="4"/>
  <c r="F507" i="4"/>
  <c r="F506" i="4"/>
  <c r="F505" i="4"/>
  <c r="F504" i="4"/>
  <c r="F503" i="4"/>
  <c r="F502" i="4"/>
  <c r="F501" i="4"/>
  <c r="F500" i="4"/>
  <c r="F499" i="4"/>
  <c r="F498" i="4"/>
  <c r="F497" i="4"/>
  <c r="F496" i="4"/>
  <c r="F495" i="4"/>
  <c r="F494" i="4"/>
  <c r="F493" i="4"/>
  <c r="F492" i="4"/>
  <c r="F491" i="4"/>
  <c r="F490" i="4"/>
  <c r="F489" i="4"/>
  <c r="F488" i="4"/>
  <c r="F487" i="4"/>
  <c r="F486" i="4"/>
  <c r="F485" i="4"/>
  <c r="F484" i="4"/>
  <c r="F483" i="4"/>
  <c r="F482" i="4"/>
  <c r="F481" i="4"/>
  <c r="F480" i="4"/>
  <c r="F479" i="4"/>
  <c r="F478" i="4"/>
  <c r="F477" i="4"/>
  <c r="F476" i="4"/>
  <c r="F475" i="4"/>
  <c r="F474" i="4"/>
  <c r="F473" i="4"/>
  <c r="F472" i="4"/>
  <c r="F471" i="4"/>
  <c r="F470" i="4"/>
  <c r="F469" i="4"/>
  <c r="F468" i="4"/>
  <c r="F467" i="4"/>
  <c r="F466" i="4"/>
  <c r="F465" i="4"/>
  <c r="F464" i="4"/>
  <c r="F463" i="4"/>
  <c r="F462" i="4"/>
  <c r="F461" i="4"/>
  <c r="F460" i="4"/>
  <c r="F459" i="4"/>
  <c r="F458" i="4"/>
  <c r="F457" i="4"/>
  <c r="F456" i="4"/>
  <c r="F455" i="4"/>
  <c r="F454" i="4"/>
  <c r="F453" i="4"/>
  <c r="F452" i="4"/>
  <c r="F451" i="4"/>
  <c r="F450" i="4"/>
  <c r="F449" i="4"/>
  <c r="F448" i="4"/>
  <c r="F447" i="4"/>
  <c r="F446" i="4"/>
  <c r="F445" i="4"/>
  <c r="F444" i="4"/>
  <c r="F443" i="4"/>
  <c r="F442" i="4"/>
  <c r="F441" i="4"/>
  <c r="F440" i="4"/>
  <c r="F439" i="4"/>
  <c r="F438" i="4"/>
  <c r="F437" i="4"/>
  <c r="F436" i="4"/>
  <c r="F435" i="4"/>
  <c r="F434" i="4"/>
  <c r="F433" i="4"/>
  <c r="F432" i="4"/>
  <c r="F431" i="4"/>
  <c r="F430" i="4"/>
  <c r="F429" i="4"/>
  <c r="F428" i="4"/>
  <c r="F427" i="4"/>
  <c r="F426" i="4"/>
  <c r="F425" i="4"/>
  <c r="F424" i="4"/>
  <c r="F423" i="4"/>
  <c r="F422" i="4"/>
  <c r="F421" i="4"/>
  <c r="F420" i="4"/>
  <c r="F419" i="4"/>
  <c r="F418" i="4"/>
  <c r="F417" i="4"/>
  <c r="F416" i="4"/>
  <c r="F415" i="4"/>
  <c r="F414" i="4"/>
  <c r="F413" i="4"/>
  <c r="F412" i="4"/>
  <c r="F411" i="4"/>
  <c r="F410" i="4"/>
  <c r="F409" i="4"/>
  <c r="F408" i="4"/>
  <c r="F407" i="4"/>
  <c r="F406" i="4"/>
  <c r="F405" i="4"/>
  <c r="F404" i="4"/>
  <c r="F403" i="4"/>
  <c r="F402" i="4"/>
  <c r="F401" i="4"/>
  <c r="F400" i="4"/>
  <c r="F399" i="4"/>
  <c r="F398" i="4"/>
  <c r="F397" i="4"/>
  <c r="F396" i="4"/>
  <c r="F395" i="4"/>
  <c r="F394" i="4"/>
  <c r="F393" i="4"/>
  <c r="F392" i="4"/>
  <c r="F391" i="4"/>
  <c r="F390" i="4"/>
  <c r="F389" i="4"/>
  <c r="F388" i="4"/>
  <c r="F387" i="4"/>
  <c r="F386" i="4"/>
  <c r="F385" i="4"/>
  <c r="F384" i="4"/>
  <c r="F383" i="4"/>
  <c r="F382" i="4"/>
  <c r="F381" i="4"/>
  <c r="F380" i="4"/>
  <c r="F379" i="4"/>
  <c r="F378" i="4"/>
  <c r="F377" i="4"/>
  <c r="F376" i="4"/>
  <c r="F375" i="4"/>
  <c r="F374" i="4"/>
  <c r="F373" i="4"/>
  <c r="F372" i="4"/>
  <c r="F371" i="4"/>
  <c r="F370" i="4"/>
  <c r="F369" i="4"/>
  <c r="F368" i="4"/>
  <c r="F367" i="4"/>
  <c r="F366" i="4"/>
  <c r="F365" i="4"/>
  <c r="F364" i="4"/>
  <c r="F363" i="4"/>
  <c r="F362" i="4"/>
  <c r="F361" i="4"/>
  <c r="F360" i="4"/>
  <c r="F359" i="4"/>
  <c r="F358" i="4"/>
  <c r="F357" i="4"/>
  <c r="F356" i="4"/>
  <c r="F355" i="4"/>
  <c r="F354" i="4"/>
  <c r="F353" i="4"/>
  <c r="F352" i="4"/>
  <c r="F351" i="4"/>
  <c r="F350" i="4"/>
  <c r="F349" i="4"/>
  <c r="F348" i="4"/>
  <c r="F347" i="4"/>
  <c r="F346" i="4"/>
  <c r="F345" i="4"/>
  <c r="F344" i="4"/>
  <c r="F343" i="4"/>
  <c r="F342" i="4"/>
  <c r="F341" i="4"/>
  <c r="F340" i="4"/>
  <c r="F339" i="4"/>
  <c r="F338" i="4"/>
  <c r="F337" i="4"/>
  <c r="F336" i="4"/>
  <c r="F335" i="4"/>
  <c r="F334" i="4"/>
  <c r="F333" i="4"/>
  <c r="F332" i="4"/>
  <c r="F331" i="4"/>
  <c r="F330" i="4"/>
  <c r="F329" i="4"/>
  <c r="F328" i="4"/>
  <c r="F327" i="4"/>
  <c r="F326" i="4"/>
  <c r="F325" i="4"/>
  <c r="F324" i="4"/>
  <c r="F323" i="4"/>
  <c r="F322" i="4"/>
  <c r="F321" i="4"/>
  <c r="F320" i="4"/>
  <c r="F319" i="4"/>
  <c r="F318" i="4"/>
  <c r="F317" i="4"/>
  <c r="F316" i="4"/>
  <c r="F315" i="4"/>
  <c r="F314" i="4"/>
  <c r="F313" i="4"/>
  <c r="F312" i="4"/>
  <c r="F311" i="4"/>
  <c r="F310" i="4"/>
  <c r="F309" i="4"/>
  <c r="F308" i="4"/>
  <c r="F307" i="4"/>
  <c r="F306" i="4"/>
  <c r="F305" i="4"/>
  <c r="F304" i="4"/>
  <c r="F303" i="4"/>
  <c r="F302" i="4"/>
  <c r="F301" i="4"/>
  <c r="F300" i="4"/>
  <c r="F299" i="4"/>
  <c r="F298" i="4"/>
  <c r="F297" i="4"/>
  <c r="F296" i="4"/>
  <c r="F295" i="4"/>
  <c r="F294" i="4"/>
  <c r="F293" i="4"/>
  <c r="F292" i="4"/>
  <c r="F291" i="4"/>
  <c r="F290" i="4"/>
  <c r="F289" i="4"/>
  <c r="F288" i="4"/>
  <c r="F287" i="4"/>
  <c r="F286" i="4"/>
  <c r="F285" i="4"/>
  <c r="F284" i="4"/>
  <c r="F283" i="4"/>
  <c r="F282" i="4"/>
  <c r="F281" i="4"/>
  <c r="F280" i="4"/>
  <c r="F279" i="4"/>
  <c r="F278" i="4"/>
  <c r="F277" i="4"/>
  <c r="F276" i="4"/>
  <c r="F275" i="4"/>
  <c r="F274" i="4"/>
  <c r="F273" i="4"/>
  <c r="F272" i="4"/>
  <c r="F271" i="4"/>
  <c r="F270" i="4"/>
  <c r="F269" i="4"/>
  <c r="F268" i="4"/>
  <c r="F267" i="4"/>
  <c r="F266" i="4"/>
  <c r="F265" i="4"/>
  <c r="F264" i="4"/>
  <c r="F263" i="4"/>
  <c r="F262" i="4"/>
  <c r="F261" i="4"/>
  <c r="F260" i="4"/>
  <c r="F259" i="4"/>
  <c r="F258" i="4"/>
  <c r="F257" i="4"/>
  <c r="F256" i="4"/>
  <c r="F255" i="4"/>
  <c r="F254" i="4"/>
  <c r="F253" i="4"/>
  <c r="F252" i="4"/>
  <c r="F251" i="4"/>
  <c r="F250" i="4"/>
  <c r="F249" i="4"/>
  <c r="F248" i="4"/>
  <c r="F247" i="4"/>
  <c r="F246" i="4"/>
  <c r="F245" i="4"/>
  <c r="F244" i="4"/>
  <c r="F243" i="4"/>
  <c r="F242" i="4"/>
  <c r="F241" i="4"/>
  <c r="F240" i="4"/>
  <c r="F239" i="4"/>
  <c r="F238" i="4"/>
  <c r="F237" i="4"/>
  <c r="F236" i="4"/>
  <c r="F235" i="4"/>
  <c r="F234" i="4"/>
  <c r="F233" i="4"/>
  <c r="F232" i="4"/>
  <c r="F231" i="4"/>
  <c r="F230" i="4"/>
  <c r="F229" i="4"/>
  <c r="F228" i="4"/>
  <c r="F227" i="4"/>
  <c r="F226" i="4"/>
  <c r="F225" i="4"/>
  <c r="F224" i="4"/>
  <c r="F223" i="4"/>
  <c r="F222" i="4"/>
  <c r="F221" i="4"/>
  <c r="F220" i="4"/>
  <c r="F219" i="4"/>
  <c r="F218" i="4"/>
  <c r="F217" i="4"/>
  <c r="F216" i="4"/>
  <c r="F215" i="4"/>
  <c r="F214" i="4"/>
  <c r="F213" i="4"/>
  <c r="F212" i="4"/>
  <c r="F211" i="4"/>
  <c r="F210" i="4"/>
  <c r="F209" i="4"/>
  <c r="F208" i="4"/>
  <c r="F207" i="4"/>
  <c r="F206" i="4"/>
  <c r="F205" i="4"/>
  <c r="F204" i="4"/>
  <c r="F203" i="4"/>
  <c r="F202" i="4"/>
  <c r="F201" i="4"/>
  <c r="F200" i="4"/>
  <c r="F199" i="4"/>
  <c r="F198" i="4"/>
  <c r="F197" i="4"/>
  <c r="F196" i="4"/>
  <c r="F195" i="4"/>
  <c r="F194" i="4"/>
  <c r="F193" i="4"/>
  <c r="F192" i="4"/>
  <c r="F191" i="4"/>
  <c r="F190" i="4"/>
  <c r="F189" i="4"/>
  <c r="F188" i="4"/>
  <c r="F187" i="4"/>
  <c r="F186" i="4"/>
  <c r="F185" i="4"/>
  <c r="F184" i="4"/>
  <c r="F183" i="4"/>
  <c r="F182" i="4"/>
  <c r="F181" i="4"/>
  <c r="F180" i="4"/>
  <c r="F179" i="4"/>
  <c r="F178" i="4"/>
  <c r="F177" i="4"/>
  <c r="F176" i="4"/>
  <c r="F175" i="4"/>
  <c r="F174" i="4"/>
  <c r="F173" i="4"/>
  <c r="F172" i="4"/>
  <c r="F171" i="4"/>
  <c r="F170" i="4"/>
  <c r="F169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5" i="4"/>
  <c r="F154" i="4"/>
  <c r="F153" i="4"/>
  <c r="F152" i="4"/>
  <c r="F151" i="4"/>
  <c r="F150" i="4"/>
  <c r="F149" i="4"/>
  <c r="F148" i="4"/>
  <c r="F147" i="4"/>
  <c r="F146" i="4"/>
  <c r="F145" i="4"/>
  <c r="F144" i="4"/>
  <c r="F143" i="4"/>
  <c r="F142" i="4"/>
  <c r="F141" i="4"/>
  <c r="F140" i="4"/>
  <c r="F139" i="4"/>
  <c r="F138" i="4"/>
  <c r="F137" i="4"/>
  <c r="F136" i="4"/>
  <c r="F135" i="4"/>
  <c r="F134" i="4"/>
  <c r="F133" i="4"/>
  <c r="F132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F2" i="4"/>
  <c r="G512" i="4"/>
  <c r="G511" i="4"/>
  <c r="G510" i="4"/>
  <c r="G509" i="4"/>
  <c r="G508" i="4"/>
  <c r="G507" i="4"/>
  <c r="G506" i="4"/>
  <c r="G505" i="4"/>
  <c r="G504" i="4"/>
  <c r="G503" i="4"/>
  <c r="G502" i="4"/>
  <c r="G501" i="4"/>
  <c r="G500" i="4"/>
  <c r="G499" i="4"/>
  <c r="G498" i="4"/>
  <c r="G497" i="4"/>
  <c r="G496" i="4"/>
  <c r="G495" i="4"/>
  <c r="G494" i="4"/>
  <c r="G493" i="4"/>
  <c r="G492" i="4"/>
  <c r="G491" i="4"/>
  <c r="G490" i="4"/>
  <c r="G489" i="4"/>
  <c r="G488" i="4"/>
  <c r="G487" i="4"/>
  <c r="G486" i="4"/>
  <c r="G485" i="4"/>
  <c r="G484" i="4"/>
  <c r="G483" i="4"/>
  <c r="G482" i="4"/>
  <c r="G481" i="4"/>
  <c r="G480" i="4"/>
  <c r="G479" i="4"/>
  <c r="G478" i="4"/>
  <c r="G477" i="4"/>
  <c r="G476" i="4"/>
  <c r="G475" i="4"/>
  <c r="G474" i="4"/>
  <c r="G473" i="4"/>
  <c r="G472" i="4"/>
  <c r="G471" i="4"/>
  <c r="G470" i="4"/>
  <c r="G469" i="4"/>
  <c r="G468" i="4"/>
  <c r="G467" i="4"/>
  <c r="G466" i="4"/>
  <c r="G465" i="4"/>
  <c r="G464" i="4"/>
  <c r="G463" i="4"/>
  <c r="G462" i="4"/>
  <c r="G461" i="4"/>
  <c r="G460" i="4"/>
  <c r="G459" i="4"/>
  <c r="G458" i="4"/>
  <c r="G457" i="4"/>
  <c r="G456" i="4"/>
  <c r="G455" i="4"/>
  <c r="G454" i="4"/>
  <c r="G453" i="4"/>
  <c r="G452" i="4"/>
  <c r="G451" i="4"/>
  <c r="G450" i="4"/>
  <c r="G449" i="4"/>
  <c r="G448" i="4"/>
  <c r="G447" i="4"/>
  <c r="G446" i="4"/>
  <c r="G445" i="4"/>
  <c r="G444" i="4"/>
  <c r="G443" i="4"/>
  <c r="G442" i="4"/>
  <c r="G441" i="4"/>
  <c r="G440" i="4"/>
  <c r="G439" i="4"/>
  <c r="G438" i="4"/>
  <c r="G437" i="4"/>
  <c r="G436" i="4"/>
  <c r="G435" i="4"/>
  <c r="G434" i="4"/>
  <c r="G433" i="4"/>
  <c r="G432" i="4"/>
  <c r="G431" i="4"/>
  <c r="G430" i="4"/>
  <c r="G429" i="4"/>
  <c r="G428" i="4"/>
  <c r="G427" i="4"/>
  <c r="G426" i="4"/>
  <c r="G425" i="4"/>
  <c r="G424" i="4"/>
  <c r="G423" i="4"/>
  <c r="G422" i="4"/>
  <c r="G421" i="4"/>
  <c r="G420" i="4"/>
  <c r="G419" i="4"/>
  <c r="G418" i="4"/>
  <c r="G417" i="4"/>
  <c r="G416" i="4"/>
  <c r="G415" i="4"/>
  <c r="G414" i="4"/>
  <c r="G413" i="4"/>
  <c r="G412" i="4"/>
  <c r="G411" i="4"/>
  <c r="G410" i="4"/>
  <c r="G409" i="4"/>
  <c r="G408" i="4"/>
  <c r="G407" i="4"/>
  <c r="G406" i="4"/>
  <c r="G405" i="4"/>
  <c r="G404" i="4"/>
  <c r="G403" i="4"/>
  <c r="G402" i="4"/>
  <c r="G401" i="4"/>
  <c r="G400" i="4"/>
  <c r="G399" i="4"/>
  <c r="G398" i="4"/>
  <c r="G397" i="4"/>
  <c r="G396" i="4"/>
  <c r="G395" i="4"/>
  <c r="G394" i="4"/>
  <c r="G393" i="4"/>
  <c r="G392" i="4"/>
  <c r="G391" i="4"/>
  <c r="G390" i="4"/>
  <c r="G389" i="4"/>
  <c r="G388" i="4"/>
  <c r="G387" i="4"/>
  <c r="G386" i="4"/>
  <c r="G385" i="4"/>
  <c r="G384" i="4"/>
  <c r="G383" i="4"/>
  <c r="G382" i="4"/>
  <c r="G381" i="4"/>
  <c r="G380" i="4"/>
  <c r="G379" i="4"/>
  <c r="G378" i="4"/>
  <c r="G377" i="4"/>
  <c r="G376" i="4"/>
  <c r="G375" i="4"/>
  <c r="G374" i="4"/>
  <c r="G373" i="4"/>
  <c r="G372" i="4"/>
  <c r="G371" i="4"/>
  <c r="G370" i="4"/>
  <c r="G369" i="4"/>
  <c r="G368" i="4"/>
  <c r="G367" i="4"/>
  <c r="G366" i="4"/>
  <c r="G365" i="4"/>
  <c r="G364" i="4"/>
  <c r="G363" i="4"/>
  <c r="G362" i="4"/>
  <c r="G361" i="4"/>
  <c r="G360" i="4"/>
  <c r="G359" i="4"/>
  <c r="G358" i="4"/>
  <c r="G357" i="4"/>
  <c r="G356" i="4"/>
  <c r="G355" i="4"/>
  <c r="G354" i="4"/>
  <c r="G353" i="4"/>
  <c r="G352" i="4"/>
  <c r="G351" i="4"/>
  <c r="G350" i="4"/>
  <c r="G349" i="4"/>
  <c r="G348" i="4"/>
  <c r="G347" i="4"/>
  <c r="G346" i="4"/>
  <c r="G345" i="4"/>
  <c r="G344" i="4"/>
  <c r="G343" i="4"/>
  <c r="G342" i="4"/>
  <c r="G341" i="4"/>
  <c r="G340" i="4"/>
  <c r="G339" i="4"/>
  <c r="G338" i="4"/>
  <c r="G337" i="4"/>
  <c r="G336" i="4"/>
  <c r="G335" i="4"/>
  <c r="G334" i="4"/>
  <c r="G333" i="4"/>
  <c r="G332" i="4"/>
  <c r="G331" i="4"/>
  <c r="G330" i="4"/>
  <c r="G329" i="4"/>
  <c r="G328" i="4"/>
  <c r="G327" i="4"/>
  <c r="G326" i="4"/>
  <c r="G325" i="4"/>
  <c r="G324" i="4"/>
  <c r="G323" i="4"/>
  <c r="G322" i="4"/>
  <c r="G321" i="4"/>
  <c r="G320" i="4"/>
  <c r="G319" i="4"/>
  <c r="G318" i="4"/>
  <c r="G317" i="4"/>
  <c r="G316" i="4"/>
  <c r="G315" i="4"/>
  <c r="G314" i="4"/>
  <c r="G313" i="4"/>
  <c r="G312" i="4"/>
  <c r="G311" i="4"/>
  <c r="G310" i="4"/>
  <c r="G309" i="4"/>
  <c r="G308" i="4"/>
  <c r="G307" i="4"/>
  <c r="G306" i="4"/>
  <c r="G305" i="4"/>
  <c r="G304" i="4"/>
  <c r="G303" i="4"/>
  <c r="G302" i="4"/>
  <c r="G301" i="4"/>
  <c r="G300" i="4"/>
  <c r="G299" i="4"/>
  <c r="G298" i="4"/>
  <c r="G297" i="4"/>
  <c r="G296" i="4"/>
  <c r="G295" i="4"/>
  <c r="G294" i="4"/>
  <c r="G293" i="4"/>
  <c r="G292" i="4"/>
  <c r="G291" i="4"/>
  <c r="G290" i="4"/>
  <c r="G289" i="4"/>
  <c r="G288" i="4"/>
  <c r="G287" i="4"/>
  <c r="G286" i="4"/>
  <c r="G285" i="4"/>
  <c r="G284" i="4"/>
  <c r="G283" i="4"/>
  <c r="G282" i="4"/>
  <c r="G281" i="4"/>
  <c r="G280" i="4"/>
  <c r="G279" i="4"/>
  <c r="G278" i="4"/>
  <c r="G277" i="4"/>
  <c r="G276" i="4"/>
  <c r="G275" i="4"/>
  <c r="G274" i="4"/>
  <c r="G273" i="4"/>
  <c r="G272" i="4"/>
  <c r="G271" i="4"/>
  <c r="G270" i="4"/>
  <c r="G269" i="4"/>
  <c r="G268" i="4"/>
  <c r="G267" i="4"/>
  <c r="G266" i="4"/>
  <c r="G265" i="4"/>
  <c r="G264" i="4"/>
  <c r="G263" i="4"/>
  <c r="G262" i="4"/>
  <c r="G261" i="4"/>
  <c r="G260" i="4"/>
  <c r="G259" i="4"/>
  <c r="G258" i="4"/>
  <c r="G257" i="4"/>
  <c r="G256" i="4"/>
  <c r="G255" i="4"/>
  <c r="G254" i="4"/>
  <c r="G253" i="4"/>
  <c r="G252" i="4"/>
  <c r="G251" i="4"/>
  <c r="G250" i="4"/>
  <c r="G249" i="4"/>
  <c r="G248" i="4"/>
  <c r="G247" i="4"/>
  <c r="G246" i="4"/>
  <c r="G245" i="4"/>
  <c r="G244" i="4"/>
  <c r="G243" i="4"/>
  <c r="G242" i="4"/>
  <c r="G241" i="4"/>
  <c r="G240" i="4"/>
  <c r="G239" i="4"/>
  <c r="G238" i="4"/>
  <c r="G237" i="4"/>
  <c r="G236" i="4"/>
  <c r="G235" i="4"/>
  <c r="G234" i="4"/>
  <c r="G233" i="4"/>
  <c r="G232" i="4"/>
  <c r="G231" i="4"/>
  <c r="G230" i="4"/>
  <c r="G229" i="4"/>
  <c r="G228" i="4"/>
  <c r="G227" i="4"/>
  <c r="G226" i="4"/>
  <c r="G225" i="4"/>
  <c r="G224" i="4"/>
  <c r="G223" i="4"/>
  <c r="G222" i="4"/>
  <c r="G221" i="4"/>
  <c r="G220" i="4"/>
  <c r="G219" i="4"/>
  <c r="G218" i="4"/>
  <c r="G217" i="4"/>
  <c r="G216" i="4"/>
  <c r="G215" i="4"/>
  <c r="G214" i="4"/>
  <c r="G213" i="4"/>
  <c r="G212" i="4"/>
  <c r="G211" i="4"/>
  <c r="G210" i="4"/>
  <c r="G209" i="4"/>
  <c r="G208" i="4"/>
  <c r="G207" i="4"/>
  <c r="G206" i="4"/>
  <c r="G205" i="4"/>
  <c r="G204" i="4"/>
  <c r="G203" i="4"/>
  <c r="G202" i="4"/>
  <c r="G201" i="4"/>
  <c r="G200" i="4"/>
  <c r="G199" i="4"/>
  <c r="G198" i="4"/>
  <c r="G197" i="4"/>
  <c r="G196" i="4"/>
  <c r="G195" i="4"/>
  <c r="G194" i="4"/>
  <c r="G193" i="4"/>
  <c r="G192" i="4"/>
  <c r="G191" i="4"/>
  <c r="G190" i="4"/>
  <c r="G189" i="4"/>
  <c r="G188" i="4"/>
  <c r="G187" i="4"/>
  <c r="G186" i="4"/>
  <c r="G185" i="4"/>
  <c r="G184" i="4"/>
  <c r="G183" i="4"/>
  <c r="G182" i="4"/>
  <c r="G181" i="4"/>
  <c r="G180" i="4"/>
  <c r="G179" i="4"/>
  <c r="G178" i="4"/>
  <c r="G177" i="4"/>
  <c r="G176" i="4"/>
  <c r="G175" i="4"/>
  <c r="G174" i="4"/>
  <c r="G173" i="4"/>
  <c r="G172" i="4"/>
  <c r="G171" i="4"/>
  <c r="G170" i="4"/>
  <c r="G169" i="4"/>
  <c r="G168" i="4"/>
  <c r="G167" i="4"/>
  <c r="G166" i="4"/>
  <c r="G165" i="4"/>
  <c r="G164" i="4"/>
  <c r="G163" i="4"/>
  <c r="G162" i="4"/>
  <c r="G161" i="4"/>
  <c r="G160" i="4"/>
  <c r="G159" i="4"/>
  <c r="G158" i="4"/>
  <c r="G157" i="4"/>
  <c r="G156" i="4"/>
  <c r="G155" i="4"/>
  <c r="G154" i="4"/>
  <c r="G153" i="4"/>
  <c r="G152" i="4"/>
  <c r="G151" i="4"/>
  <c r="G150" i="4"/>
  <c r="G149" i="4"/>
  <c r="G148" i="4"/>
  <c r="G147" i="4"/>
  <c r="G146" i="4"/>
  <c r="G145" i="4"/>
  <c r="G144" i="4"/>
  <c r="G143" i="4"/>
  <c r="G142" i="4"/>
  <c r="G141" i="4"/>
  <c r="G140" i="4"/>
  <c r="G139" i="4"/>
  <c r="G138" i="4"/>
  <c r="G137" i="4"/>
  <c r="G136" i="4"/>
  <c r="G135" i="4"/>
  <c r="G134" i="4"/>
  <c r="G133" i="4"/>
  <c r="G132" i="4"/>
  <c r="G131" i="4"/>
  <c r="G130" i="4"/>
  <c r="G129" i="4"/>
  <c r="G128" i="4"/>
  <c r="G127" i="4"/>
  <c r="G126" i="4"/>
  <c r="G125" i="4"/>
  <c r="G124" i="4"/>
  <c r="G123" i="4"/>
  <c r="G122" i="4"/>
  <c r="G121" i="4"/>
  <c r="G120" i="4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2" i="4"/>
  <c r="G1" i="4"/>
  <c r="C3" i="2"/>
  <c r="C4" i="2" s="1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 s="1"/>
  <c r="C100" i="2" s="1"/>
  <c r="C101" i="2" s="1"/>
  <c r="C102" i="2" s="1"/>
  <c r="C103" i="2" s="1"/>
  <c r="C104" i="2" s="1"/>
  <c r="C105" i="2" s="1"/>
  <c r="C106" i="2" s="1"/>
  <c r="C107" i="2" s="1"/>
  <c r="C108" i="2" s="1"/>
  <c r="C109" i="2" s="1"/>
  <c r="C110" i="2" s="1"/>
  <c r="C111" i="2" s="1"/>
  <c r="C112" i="2" s="1"/>
  <c r="C113" i="2" s="1"/>
  <c r="C114" i="2" s="1"/>
  <c r="C115" i="2" s="1"/>
  <c r="C116" i="2" s="1"/>
  <c r="C117" i="2" s="1"/>
  <c r="C118" i="2" s="1"/>
  <c r="C119" i="2" s="1"/>
  <c r="C120" i="2" s="1"/>
  <c r="C121" i="2" s="1"/>
  <c r="C122" i="2" s="1"/>
  <c r="C123" i="2" s="1"/>
  <c r="C124" i="2" s="1"/>
  <c r="C125" i="2" s="1"/>
  <c r="C126" i="2" s="1"/>
  <c r="C127" i="2" s="1"/>
  <c r="C128" i="2" s="1"/>
  <c r="C129" i="2" s="1"/>
  <c r="C130" i="2" s="1"/>
  <c r="C131" i="2" s="1"/>
  <c r="C132" i="2" s="1"/>
  <c r="C133" i="2" s="1"/>
  <c r="C134" i="2" s="1"/>
  <c r="C135" i="2" s="1"/>
  <c r="C136" i="2" s="1"/>
  <c r="C137" i="2" s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C150" i="2" s="1"/>
  <c r="C151" i="2" s="1"/>
  <c r="C152" i="2" s="1"/>
  <c r="C153" i="2" s="1"/>
  <c r="C154" i="2" s="1"/>
  <c r="C155" i="2" s="1"/>
  <c r="C156" i="2" s="1"/>
  <c r="C157" i="2" s="1"/>
  <c r="C158" i="2" s="1"/>
  <c r="C159" i="2" s="1"/>
  <c r="C160" i="2" s="1"/>
  <c r="C161" i="2" s="1"/>
  <c r="C162" i="2" s="1"/>
  <c r="C163" i="2" s="1"/>
  <c r="C164" i="2" s="1"/>
  <c r="C165" i="2" s="1"/>
  <c r="C166" i="2" s="1"/>
  <c r="C167" i="2" s="1"/>
  <c r="C168" i="2" s="1"/>
  <c r="C169" i="2" s="1"/>
  <c r="C170" i="2" s="1"/>
  <c r="C171" i="2" s="1"/>
  <c r="C172" i="2" s="1"/>
  <c r="C173" i="2" s="1"/>
  <c r="C174" i="2" s="1"/>
  <c r="C175" i="2" s="1"/>
  <c r="C176" i="2" s="1"/>
  <c r="C177" i="2" s="1"/>
  <c r="C178" i="2" s="1"/>
  <c r="C179" i="2" s="1"/>
  <c r="C180" i="2" s="1"/>
  <c r="C181" i="2" s="1"/>
  <c r="C182" i="2" s="1"/>
  <c r="C183" i="2" s="1"/>
  <c r="C184" i="2" s="1"/>
  <c r="C185" i="2" s="1"/>
  <c r="C186" i="2" s="1"/>
  <c r="C187" i="2" s="1"/>
  <c r="C188" i="2" s="1"/>
  <c r="C189" i="2" s="1"/>
  <c r="C190" i="2" s="1"/>
  <c r="C191" i="2" s="1"/>
  <c r="C192" i="2" s="1"/>
  <c r="C193" i="2" s="1"/>
  <c r="C194" i="2" s="1"/>
  <c r="C195" i="2" s="1"/>
  <c r="C196" i="2" s="1"/>
  <c r="C197" i="2" s="1"/>
  <c r="C198" i="2" s="1"/>
  <c r="C199" i="2" s="1"/>
  <c r="C200" i="2" s="1"/>
  <c r="C201" i="2" s="1"/>
  <c r="C202" i="2" s="1"/>
  <c r="C203" i="2" s="1"/>
  <c r="C204" i="2" s="1"/>
  <c r="C205" i="2" s="1"/>
  <c r="C206" i="2" s="1"/>
  <c r="C207" i="2" s="1"/>
  <c r="C208" i="2" s="1"/>
  <c r="C209" i="2" s="1"/>
  <c r="C210" i="2" s="1"/>
  <c r="C211" i="2" s="1"/>
  <c r="C212" i="2" s="1"/>
  <c r="C213" i="2" s="1"/>
  <c r="C214" i="2" s="1"/>
  <c r="C215" i="2" s="1"/>
  <c r="C216" i="2" s="1"/>
  <c r="C217" i="2" s="1"/>
  <c r="C218" i="2" s="1"/>
  <c r="C219" i="2" s="1"/>
  <c r="C220" i="2" s="1"/>
  <c r="C221" i="2" s="1"/>
  <c r="C222" i="2" s="1"/>
  <c r="C223" i="2" s="1"/>
  <c r="C224" i="2" s="1"/>
  <c r="C225" i="2" s="1"/>
  <c r="C226" i="2" s="1"/>
  <c r="C227" i="2" s="1"/>
  <c r="C228" i="2" s="1"/>
  <c r="C229" i="2" s="1"/>
  <c r="C230" i="2" s="1"/>
  <c r="C231" i="2" s="1"/>
  <c r="C232" i="2" s="1"/>
  <c r="C233" i="2" s="1"/>
  <c r="C234" i="2" s="1"/>
  <c r="C235" i="2" s="1"/>
  <c r="C236" i="2" s="1"/>
  <c r="C237" i="2" s="1"/>
  <c r="C238" i="2" s="1"/>
  <c r="C239" i="2" s="1"/>
  <c r="C240" i="2" s="1"/>
  <c r="C241" i="2" s="1"/>
  <c r="C242" i="2" s="1"/>
  <c r="C243" i="2" s="1"/>
  <c r="C244" i="2" s="1"/>
  <c r="C245" i="2" s="1"/>
  <c r="C246" i="2" s="1"/>
  <c r="C247" i="2" s="1"/>
  <c r="C248" i="2" s="1"/>
  <c r="C249" i="2" s="1"/>
  <c r="C250" i="2" s="1"/>
  <c r="C251" i="2" s="1"/>
  <c r="C252" i="2" s="1"/>
  <c r="C253" i="2" s="1"/>
  <c r="C254" i="2" s="1"/>
  <c r="C255" i="2" s="1"/>
  <c r="C256" i="2" s="1"/>
  <c r="C257" i="2" s="1"/>
  <c r="C258" i="2" s="1"/>
  <c r="D2" i="2"/>
  <c r="A1" i="2"/>
  <c r="Q3" i="6" l="1"/>
  <c r="R3" i="6" s="1"/>
  <c r="S3" i="6" s="1"/>
  <c r="Q5" i="6"/>
  <c r="R5" i="6" s="1"/>
  <c r="S5" i="6" s="1"/>
  <c r="P2" i="6"/>
  <c r="P4" i="6"/>
  <c r="R4" i="6" s="1"/>
  <c r="S4" i="6" s="1"/>
  <c r="Q2" i="6"/>
  <c r="M7" i="6"/>
  <c r="N7" i="6" s="1"/>
  <c r="O7" i="6" s="1"/>
  <c r="L8" i="6"/>
  <c r="P6" i="6"/>
  <c r="R6" i="6" s="1"/>
  <c r="S6" i="6" s="1"/>
  <c r="C259" i="2"/>
  <c r="C11" i="1"/>
  <c r="C10" i="1"/>
  <c r="B7" i="1"/>
  <c r="C12" i="1"/>
  <c r="C14" i="1"/>
  <c r="C13" i="1"/>
  <c r="C9" i="1"/>
  <c r="A27" i="1"/>
  <c r="A26" i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U4" i="6" l="1"/>
  <c r="T4" i="6"/>
  <c r="W4" i="6"/>
  <c r="X4" i="6" s="1"/>
  <c r="U6" i="6"/>
  <c r="T6" i="6"/>
  <c r="P7" i="6"/>
  <c r="Q7" i="6"/>
  <c r="T5" i="6"/>
  <c r="U5" i="6"/>
  <c r="W5" i="6"/>
  <c r="X5" i="6" s="1"/>
  <c r="W6" i="6"/>
  <c r="X6" i="6" s="1"/>
  <c r="R2" i="6"/>
  <c r="S2" i="6" s="1"/>
  <c r="L9" i="6"/>
  <c r="M8" i="6"/>
  <c r="N8" i="6" s="1"/>
  <c r="O8" i="6" s="1"/>
  <c r="U3" i="6"/>
  <c r="T3" i="6"/>
  <c r="W3" i="6"/>
  <c r="X3" i="6" s="1"/>
  <c r="B8" i="1"/>
  <c r="B29" i="1"/>
  <c r="B34" i="1" s="1"/>
  <c r="L21" i="1"/>
  <c r="M21" i="1" s="1"/>
  <c r="B19" i="1"/>
  <c r="C260" i="2"/>
  <c r="M2" i="1"/>
  <c r="A2" i="2" s="1"/>
  <c r="M4" i="1"/>
  <c r="A4" i="2" s="1"/>
  <c r="M3" i="1"/>
  <c r="A3" i="2" s="1"/>
  <c r="R7" i="6" l="1"/>
  <c r="S7" i="6" s="1"/>
  <c r="P8" i="6"/>
  <c r="Q8" i="6"/>
  <c r="M9" i="6"/>
  <c r="N9" i="6" s="1"/>
  <c r="O9" i="6" s="1"/>
  <c r="L10" i="6"/>
  <c r="U2" i="6"/>
  <c r="T2" i="6"/>
  <c r="W2" i="6"/>
  <c r="X2" i="6" s="1"/>
  <c r="B37" i="1"/>
  <c r="B36" i="1"/>
  <c r="B22" i="1"/>
  <c r="B23" i="1" s="1"/>
  <c r="L22" i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B30" i="1"/>
  <c r="B33" i="1" s="1"/>
  <c r="C261" i="2"/>
  <c r="M6" i="1"/>
  <c r="R8" i="6" l="1"/>
  <c r="S8" i="6" s="1"/>
  <c r="W8" i="6" s="1"/>
  <c r="X8" i="6" s="1"/>
  <c r="L11" i="6"/>
  <c r="M10" i="6"/>
  <c r="N10" i="6" s="1"/>
  <c r="O10" i="6" s="1"/>
  <c r="P9" i="6"/>
  <c r="Q9" i="6"/>
  <c r="U7" i="6"/>
  <c r="T7" i="6"/>
  <c r="W7" i="6"/>
  <c r="X7" i="6" s="1"/>
  <c r="N4" i="1"/>
  <c r="O4" i="1" s="1"/>
  <c r="P4" i="1" s="1"/>
  <c r="M199" i="1"/>
  <c r="A199" i="2" s="1"/>
  <c r="L200" i="1"/>
  <c r="N21" i="1"/>
  <c r="O21" i="1" s="1"/>
  <c r="N2" i="1"/>
  <c r="O2" i="1" s="1"/>
  <c r="I1" i="2"/>
  <c r="D67" i="2" s="1"/>
  <c r="N3" i="1"/>
  <c r="O3" i="1" s="1"/>
  <c r="P3" i="1" s="1"/>
  <c r="C262" i="2"/>
  <c r="N6" i="1"/>
  <c r="O6" i="1" s="1"/>
  <c r="A6" i="2"/>
  <c r="M5" i="1"/>
  <c r="U8" i="6" l="1"/>
  <c r="T8" i="6"/>
  <c r="R9" i="6"/>
  <c r="S9" i="6" s="1"/>
  <c r="P10" i="6"/>
  <c r="Q10" i="6"/>
  <c r="L12" i="6"/>
  <c r="M11" i="6"/>
  <c r="N11" i="6" s="1"/>
  <c r="O11" i="6" s="1"/>
  <c r="N199" i="1"/>
  <c r="O199" i="1" s="1"/>
  <c r="P199" i="1" s="1"/>
  <c r="Q4" i="1"/>
  <c r="R4" i="1" s="1"/>
  <c r="S4" i="1" s="1"/>
  <c r="B4" i="2" s="1"/>
  <c r="Q2" i="1"/>
  <c r="Q21" i="1"/>
  <c r="P21" i="1"/>
  <c r="M200" i="1"/>
  <c r="L201" i="1"/>
  <c r="D218" i="2"/>
  <c r="D205" i="2"/>
  <c r="D15" i="2"/>
  <c r="D90" i="2"/>
  <c r="D69" i="2"/>
  <c r="D98" i="2"/>
  <c r="P2" i="1"/>
  <c r="D208" i="2"/>
  <c r="D77" i="2"/>
  <c r="D201" i="2"/>
  <c r="D229" i="2"/>
  <c r="D7" i="2"/>
  <c r="D105" i="2"/>
  <c r="D192" i="2"/>
  <c r="D56" i="2"/>
  <c r="D258" i="2"/>
  <c r="D240" i="2"/>
  <c r="D92" i="2"/>
  <c r="D5" i="2"/>
  <c r="D134" i="2"/>
  <c r="D197" i="2"/>
  <c r="D89" i="2"/>
  <c r="D47" i="2"/>
  <c r="D26" i="2"/>
  <c r="D21" i="2"/>
  <c r="D251" i="2"/>
  <c r="D140" i="2"/>
  <c r="D119" i="2"/>
  <c r="D154" i="2"/>
  <c r="D177" i="2"/>
  <c r="Q3" i="1"/>
  <c r="R3" i="1" s="1"/>
  <c r="S3" i="1" s="1"/>
  <c r="B3" i="2" s="1"/>
  <c r="D261" i="2"/>
  <c r="D37" i="2"/>
  <c r="D16" i="2"/>
  <c r="D157" i="2"/>
  <c r="D176" i="2"/>
  <c r="D108" i="2"/>
  <c r="D195" i="2"/>
  <c r="D61" i="2"/>
  <c r="D186" i="2"/>
  <c r="D259" i="2"/>
  <c r="D260" i="2"/>
  <c r="D122" i="2"/>
  <c r="D144" i="2"/>
  <c r="D120" i="2"/>
  <c r="D116" i="2"/>
  <c r="D6" i="2"/>
  <c r="D14" i="2"/>
  <c r="D181" i="2"/>
  <c r="D152" i="2"/>
  <c r="D76" i="2"/>
  <c r="D62" i="2"/>
  <c r="D59" i="2"/>
  <c r="D234" i="2"/>
  <c r="D194" i="2"/>
  <c r="D227" i="2"/>
  <c r="D63" i="2"/>
  <c r="D30" i="2"/>
  <c r="D128" i="2"/>
  <c r="D178" i="2"/>
  <c r="D147" i="2"/>
  <c r="D41" i="2"/>
  <c r="D142" i="2"/>
  <c r="D247" i="2"/>
  <c r="D13" i="2"/>
  <c r="D180" i="2"/>
  <c r="D136" i="2"/>
  <c r="D71" i="2"/>
  <c r="D118" i="2"/>
  <c r="D115" i="2"/>
  <c r="D149" i="2"/>
  <c r="D121" i="2"/>
  <c r="D163" i="2"/>
  <c r="D233" i="2"/>
  <c r="D94" i="2"/>
  <c r="D213" i="2"/>
  <c r="D130" i="2"/>
  <c r="D25" i="2"/>
  <c r="D87" i="2"/>
  <c r="D11" i="2"/>
  <c r="D236" i="2"/>
  <c r="D239" i="2"/>
  <c r="D169" i="2"/>
  <c r="D125" i="2"/>
  <c r="D60" i="2"/>
  <c r="D110" i="2"/>
  <c r="D107" i="2"/>
  <c r="D64" i="2"/>
  <c r="D200" i="2"/>
  <c r="D12" i="2"/>
  <c r="D104" i="2"/>
  <c r="D91" i="2"/>
  <c r="D137" i="2"/>
  <c r="D86" i="2"/>
  <c r="D202" i="2"/>
  <c r="D88" i="2"/>
  <c r="D112" i="2"/>
  <c r="D133" i="2"/>
  <c r="D165" i="2"/>
  <c r="D57" i="2"/>
  <c r="D242" i="2"/>
  <c r="D198" i="2"/>
  <c r="D10" i="2"/>
  <c r="D20" i="2"/>
  <c r="D232" i="2"/>
  <c r="D167" i="2"/>
  <c r="D190" i="2"/>
  <c r="D187" i="2"/>
  <c r="D244" i="2"/>
  <c r="D166" i="2"/>
  <c r="D53" i="2"/>
  <c r="D189" i="2"/>
  <c r="D155" i="2"/>
  <c r="D52" i="2"/>
  <c r="D22" i="2"/>
  <c r="D117" i="2"/>
  <c r="D253" i="2"/>
  <c r="D34" i="2"/>
  <c r="D170" i="2"/>
  <c r="D9" i="2"/>
  <c r="D109" i="2"/>
  <c r="D207" i="2"/>
  <c r="D241" i="2"/>
  <c r="D246" i="2"/>
  <c r="D243" i="2"/>
  <c r="D159" i="2"/>
  <c r="D38" i="2"/>
  <c r="D224" i="2"/>
  <c r="D79" i="2"/>
  <c r="D219" i="2"/>
  <c r="D223" i="2"/>
  <c r="D150" i="2"/>
  <c r="D141" i="2"/>
  <c r="D17" i="2"/>
  <c r="D196" i="2"/>
  <c r="D160" i="2"/>
  <c r="D225" i="2"/>
  <c r="D66" i="2"/>
  <c r="D164" i="2"/>
  <c r="D231" i="2"/>
  <c r="D238" i="2"/>
  <c r="D235" i="2"/>
  <c r="D73" i="2"/>
  <c r="D102" i="2"/>
  <c r="D216" i="2"/>
  <c r="D209" i="2"/>
  <c r="D42" i="2"/>
  <c r="D36" i="2"/>
  <c r="D211" i="2"/>
  <c r="D212" i="2"/>
  <c r="D206" i="2"/>
  <c r="D80" i="2"/>
  <c r="D48" i="2"/>
  <c r="D101" i="2"/>
  <c r="D31" i="2"/>
  <c r="D45" i="2"/>
  <c r="D131" i="2"/>
  <c r="D96" i="2"/>
  <c r="D191" i="2"/>
  <c r="D249" i="2"/>
  <c r="D252" i="2"/>
  <c r="D254" i="2"/>
  <c r="D215" i="2"/>
  <c r="D114" i="2"/>
  <c r="D99" i="2"/>
  <c r="D185" i="2"/>
  <c r="D39" i="2"/>
  <c r="D237" i="2"/>
  <c r="D175" i="2"/>
  <c r="D214" i="2"/>
  <c r="D100" i="2"/>
  <c r="D103" i="2"/>
  <c r="D97" i="2"/>
  <c r="D256" i="2"/>
  <c r="D95" i="2"/>
  <c r="D50" i="2"/>
  <c r="D257" i="2"/>
  <c r="D54" i="2"/>
  <c r="D51" i="2"/>
  <c r="D33" i="2"/>
  <c r="D3" i="2"/>
  <c r="D72" i="2"/>
  <c r="D146" i="2"/>
  <c r="D193" i="2"/>
  <c r="D222" i="2"/>
  <c r="D132" i="2"/>
  <c r="D4" i="2"/>
  <c r="D179" i="2"/>
  <c r="D230" i="2"/>
  <c r="D124" i="2"/>
  <c r="D93" i="2"/>
  <c r="D127" i="2"/>
  <c r="D55" i="2"/>
  <c r="D84" i="2"/>
  <c r="D226" i="2"/>
  <c r="D43" i="2"/>
  <c r="D24" i="2"/>
  <c r="D148" i="2"/>
  <c r="D143" i="2"/>
  <c r="D161" i="2"/>
  <c r="D65" i="2"/>
  <c r="D217" i="2"/>
  <c r="D182" i="2"/>
  <c r="D18" i="2"/>
  <c r="D32" i="2"/>
  <c r="D23" i="2"/>
  <c r="D174" i="2"/>
  <c r="D138" i="2"/>
  <c r="D19" i="2"/>
  <c r="D250" i="2"/>
  <c r="D70" i="2"/>
  <c r="D81" i="2"/>
  <c r="D220" i="2"/>
  <c r="D184" i="2"/>
  <c r="D75" i="2"/>
  <c r="D221" i="2"/>
  <c r="D248" i="2"/>
  <c r="D204" i="2"/>
  <c r="D27" i="2"/>
  <c r="D199" i="2"/>
  <c r="D168" i="2"/>
  <c r="D74" i="2"/>
  <c r="D255" i="2"/>
  <c r="D145" i="2"/>
  <c r="D171" i="2"/>
  <c r="D49" i="2"/>
  <c r="D173" i="2"/>
  <c r="D8" i="2"/>
  <c r="D129" i="2"/>
  <c r="D58" i="2"/>
  <c r="D139" i="2"/>
  <c r="D126" i="2"/>
  <c r="D111" i="2"/>
  <c r="D28" i="2"/>
  <c r="D85" i="2"/>
  <c r="D156" i="2"/>
  <c r="D29" i="2"/>
  <c r="D172" i="2"/>
  <c r="D183" i="2"/>
  <c r="D83" i="2"/>
  <c r="D78" i="2"/>
  <c r="D245" i="2"/>
  <c r="D40" i="2"/>
  <c r="D46" i="2"/>
  <c r="D153" i="2"/>
  <c r="D35" i="2"/>
  <c r="D158" i="2"/>
  <c r="D113" i="2"/>
  <c r="D82" i="2"/>
  <c r="D106" i="2"/>
  <c r="D123" i="2"/>
  <c r="D162" i="2"/>
  <c r="D44" i="2"/>
  <c r="D135" i="2"/>
  <c r="D151" i="2"/>
  <c r="D203" i="2"/>
  <c r="D210" i="2"/>
  <c r="D228" i="2"/>
  <c r="D68" i="2"/>
  <c r="D188" i="2"/>
  <c r="C263" i="2"/>
  <c r="D262" i="2"/>
  <c r="N5" i="1"/>
  <c r="O5" i="1" s="1"/>
  <c r="A5" i="2"/>
  <c r="P6" i="1"/>
  <c r="Q6" i="1"/>
  <c r="M7" i="1"/>
  <c r="M8" i="1"/>
  <c r="R10" i="6" l="1"/>
  <c r="S10" i="6" s="1"/>
  <c r="M12" i="6"/>
  <c r="N12" i="6" s="1"/>
  <c r="O12" i="6" s="1"/>
  <c r="L13" i="6"/>
  <c r="U9" i="6"/>
  <c r="T9" i="6"/>
  <c r="W9" i="6"/>
  <c r="X9" i="6" s="1"/>
  <c r="P11" i="6"/>
  <c r="Q11" i="6"/>
  <c r="Q199" i="1"/>
  <c r="R199" i="1" s="1"/>
  <c r="S199" i="1" s="1"/>
  <c r="B199" i="2" s="1"/>
  <c r="R2" i="1"/>
  <c r="S2" i="1" s="1"/>
  <c r="B2" i="2" s="1"/>
  <c r="A200" i="2"/>
  <c r="N200" i="1"/>
  <c r="O200" i="1" s="1"/>
  <c r="R21" i="1"/>
  <c r="S21" i="1" s="1"/>
  <c r="M201" i="1"/>
  <c r="L202" i="1"/>
  <c r="C264" i="2"/>
  <c r="D263" i="2"/>
  <c r="N7" i="1"/>
  <c r="O7" i="1" s="1"/>
  <c r="A7" i="2"/>
  <c r="N8" i="1"/>
  <c r="O8" i="1" s="1"/>
  <c r="A8" i="2"/>
  <c r="W3" i="1"/>
  <c r="X3" i="1" s="1"/>
  <c r="W4" i="1"/>
  <c r="X4" i="1" s="1"/>
  <c r="R6" i="1"/>
  <c r="S6" i="1" s="1"/>
  <c r="B6" i="2" s="1"/>
  <c r="T4" i="1"/>
  <c r="U4" i="1"/>
  <c r="U3" i="1"/>
  <c r="T3" i="1"/>
  <c r="P5" i="1"/>
  <c r="Q5" i="1"/>
  <c r="M9" i="1"/>
  <c r="R11" i="6" l="1"/>
  <c r="S11" i="6" s="1"/>
  <c r="U11" i="6" s="1"/>
  <c r="M13" i="6"/>
  <c r="N13" i="6" s="1"/>
  <c r="O13" i="6" s="1"/>
  <c r="L14" i="6"/>
  <c r="P12" i="6"/>
  <c r="Q12" i="6"/>
  <c r="U10" i="6"/>
  <c r="T10" i="6"/>
  <c r="W10" i="6"/>
  <c r="X10" i="6" s="1"/>
  <c r="W199" i="1"/>
  <c r="X199" i="1" s="1"/>
  <c r="U199" i="1"/>
  <c r="T199" i="1"/>
  <c r="U2" i="1"/>
  <c r="T2" i="1"/>
  <c r="W2" i="1"/>
  <c r="X2" i="1" s="1"/>
  <c r="P200" i="1"/>
  <c r="Q200" i="1"/>
  <c r="A201" i="2"/>
  <c r="N201" i="1"/>
  <c r="O201" i="1" s="1"/>
  <c r="T21" i="1"/>
  <c r="U21" i="1"/>
  <c r="W21" i="1"/>
  <c r="X21" i="1" s="1"/>
  <c r="M202" i="1"/>
  <c r="L203" i="1"/>
  <c r="C265" i="2"/>
  <c r="D264" i="2"/>
  <c r="W6" i="1"/>
  <c r="X6" i="1" s="1"/>
  <c r="N9" i="1"/>
  <c r="O9" i="1" s="1"/>
  <c r="A9" i="2"/>
  <c r="T6" i="1"/>
  <c r="U6" i="1"/>
  <c r="R5" i="1"/>
  <c r="S5" i="1" s="1"/>
  <c r="B5" i="2" s="1"/>
  <c r="P7" i="1"/>
  <c r="Q7" i="1"/>
  <c r="P8" i="1"/>
  <c r="Q8" i="1"/>
  <c r="M10" i="1"/>
  <c r="W11" i="6" l="1"/>
  <c r="X11" i="6" s="1"/>
  <c r="T11" i="6"/>
  <c r="R12" i="6"/>
  <c r="S12" i="6" s="1"/>
  <c r="W12" i="6" s="1"/>
  <c r="X12" i="6" s="1"/>
  <c r="L15" i="6"/>
  <c r="M14" i="6"/>
  <c r="N14" i="6" s="1"/>
  <c r="O14" i="6" s="1"/>
  <c r="P13" i="6"/>
  <c r="Q13" i="6"/>
  <c r="R200" i="1"/>
  <c r="S200" i="1" s="1"/>
  <c r="T200" i="1" s="1"/>
  <c r="A202" i="2"/>
  <c r="N202" i="1"/>
  <c r="O202" i="1" s="1"/>
  <c r="P201" i="1"/>
  <c r="Q201" i="1"/>
  <c r="M203" i="1"/>
  <c r="L204" i="1"/>
  <c r="C266" i="2"/>
  <c r="D265" i="2"/>
  <c r="N10" i="1"/>
  <c r="O10" i="1" s="1"/>
  <c r="A10" i="2"/>
  <c r="W5" i="1"/>
  <c r="X5" i="1" s="1"/>
  <c r="T5" i="1"/>
  <c r="U5" i="1"/>
  <c r="R7" i="1"/>
  <c r="S7" i="1" s="1"/>
  <c r="B7" i="2" s="1"/>
  <c r="R8" i="1"/>
  <c r="S8" i="1" s="1"/>
  <c r="B8" i="2" s="1"/>
  <c r="P9" i="1"/>
  <c r="Q9" i="1"/>
  <c r="M11" i="1"/>
  <c r="U12" i="6" l="1"/>
  <c r="T12" i="6"/>
  <c r="R13" i="6"/>
  <c r="S13" i="6" s="1"/>
  <c r="P14" i="6"/>
  <c r="Q14" i="6"/>
  <c r="M15" i="6"/>
  <c r="N15" i="6" s="1"/>
  <c r="O15" i="6" s="1"/>
  <c r="L16" i="6"/>
  <c r="W200" i="1"/>
  <c r="X200" i="1" s="1"/>
  <c r="U200" i="1"/>
  <c r="B200" i="2"/>
  <c r="R201" i="1"/>
  <c r="S201" i="1" s="1"/>
  <c r="U201" i="1" s="1"/>
  <c r="L205" i="1"/>
  <c r="M204" i="1"/>
  <c r="N203" i="1"/>
  <c r="O203" i="1" s="1"/>
  <c r="A203" i="2"/>
  <c r="Q202" i="1"/>
  <c r="P202" i="1"/>
  <c r="C267" i="2"/>
  <c r="D266" i="2"/>
  <c r="W7" i="1"/>
  <c r="X7" i="1" s="1"/>
  <c r="W8" i="1"/>
  <c r="X8" i="1" s="1"/>
  <c r="N11" i="1"/>
  <c r="O11" i="1" s="1"/>
  <c r="A11" i="2"/>
  <c r="T8" i="1"/>
  <c r="U8" i="1"/>
  <c r="T7" i="1"/>
  <c r="U7" i="1"/>
  <c r="R9" i="1"/>
  <c r="S9" i="1" s="1"/>
  <c r="B9" i="2" s="1"/>
  <c r="P10" i="1"/>
  <c r="Q10" i="1"/>
  <c r="M12" i="1"/>
  <c r="L17" i="6" l="1"/>
  <c r="M16" i="6"/>
  <c r="N16" i="6" s="1"/>
  <c r="O16" i="6" s="1"/>
  <c r="R14" i="6"/>
  <c r="S14" i="6" s="1"/>
  <c r="P15" i="6"/>
  <c r="Q15" i="6"/>
  <c r="U13" i="6"/>
  <c r="T13" i="6"/>
  <c r="W13" i="6"/>
  <c r="X13" i="6" s="1"/>
  <c r="T201" i="1"/>
  <c r="W201" i="1"/>
  <c r="X201" i="1" s="1"/>
  <c r="B201" i="2"/>
  <c r="M205" i="1"/>
  <c r="L206" i="1"/>
  <c r="Q203" i="1"/>
  <c r="P203" i="1"/>
  <c r="R202" i="1"/>
  <c r="S202" i="1" s="1"/>
  <c r="N204" i="1"/>
  <c r="O204" i="1" s="1"/>
  <c r="A204" i="2"/>
  <c r="C268" i="2"/>
  <c r="D267" i="2"/>
  <c r="N12" i="1"/>
  <c r="O12" i="1" s="1"/>
  <c r="A12" i="2"/>
  <c r="W9" i="1"/>
  <c r="X9" i="1" s="1"/>
  <c r="T9" i="1"/>
  <c r="U9" i="1"/>
  <c r="R10" i="1"/>
  <c r="S10" i="1" s="1"/>
  <c r="B10" i="2" s="1"/>
  <c r="P11" i="1"/>
  <c r="Q11" i="1"/>
  <c r="M13" i="1"/>
  <c r="R15" i="6" l="1"/>
  <c r="S15" i="6" s="1"/>
  <c r="U14" i="6"/>
  <c r="T14" i="6"/>
  <c r="W14" i="6"/>
  <c r="X14" i="6" s="1"/>
  <c r="P16" i="6"/>
  <c r="Q16" i="6"/>
  <c r="L18" i="6"/>
  <c r="M17" i="6"/>
  <c r="N17" i="6" s="1"/>
  <c r="O17" i="6" s="1"/>
  <c r="R203" i="1"/>
  <c r="S203" i="1" s="1"/>
  <c r="B203" i="2" s="1"/>
  <c r="P204" i="1"/>
  <c r="Q204" i="1"/>
  <c r="L207" i="1"/>
  <c r="M206" i="1"/>
  <c r="B202" i="2"/>
  <c r="T202" i="1"/>
  <c r="W202" i="1"/>
  <c r="X202" i="1" s="1"/>
  <c r="U202" i="1"/>
  <c r="N205" i="1"/>
  <c r="O205" i="1" s="1"/>
  <c r="A205" i="2"/>
  <c r="C269" i="2"/>
  <c r="D268" i="2"/>
  <c r="W10" i="1"/>
  <c r="X10" i="1" s="1"/>
  <c r="N13" i="1"/>
  <c r="O13" i="1" s="1"/>
  <c r="A13" i="2"/>
  <c r="T10" i="1"/>
  <c r="U10" i="1"/>
  <c r="R11" i="1"/>
  <c r="S11" i="1" s="1"/>
  <c r="B11" i="2" s="1"/>
  <c r="P12" i="1"/>
  <c r="Q12" i="1"/>
  <c r="M14" i="1"/>
  <c r="R16" i="6" l="1"/>
  <c r="S16" i="6" s="1"/>
  <c r="W16" i="6" s="1"/>
  <c r="X16" i="6" s="1"/>
  <c r="M18" i="6"/>
  <c r="N18" i="6" s="1"/>
  <c r="O18" i="6" s="1"/>
  <c r="L19" i="6"/>
  <c r="P17" i="6"/>
  <c r="Q17" i="6"/>
  <c r="T15" i="6"/>
  <c r="U15" i="6"/>
  <c r="W15" i="6"/>
  <c r="X15" i="6" s="1"/>
  <c r="U203" i="1"/>
  <c r="T203" i="1"/>
  <c r="R204" i="1"/>
  <c r="S204" i="1" s="1"/>
  <c r="W204" i="1" s="1"/>
  <c r="X204" i="1" s="1"/>
  <c r="W203" i="1"/>
  <c r="X203" i="1" s="1"/>
  <c r="L208" i="1"/>
  <c r="M207" i="1"/>
  <c r="P205" i="1"/>
  <c r="Q205" i="1"/>
  <c r="N206" i="1"/>
  <c r="O206" i="1" s="1"/>
  <c r="A206" i="2"/>
  <c r="C270" i="2"/>
  <c r="D269" i="2"/>
  <c r="W11" i="1"/>
  <c r="X11" i="1" s="1"/>
  <c r="N14" i="1"/>
  <c r="O14" i="1" s="1"/>
  <c r="A14" i="2"/>
  <c r="T11" i="1"/>
  <c r="U11" i="1"/>
  <c r="R12" i="1"/>
  <c r="S12" i="1" s="1"/>
  <c r="B12" i="2" s="1"/>
  <c r="P13" i="1"/>
  <c r="Q13" i="1"/>
  <c r="M15" i="1"/>
  <c r="U16" i="6" l="1"/>
  <c r="T16" i="6"/>
  <c r="L20" i="6"/>
  <c r="M19" i="6"/>
  <c r="N19" i="6" s="1"/>
  <c r="O19" i="6" s="1"/>
  <c r="P18" i="6"/>
  <c r="Q18" i="6"/>
  <c r="R17" i="6"/>
  <c r="S17" i="6" s="1"/>
  <c r="B204" i="2"/>
  <c r="U204" i="1"/>
  <c r="T204" i="1"/>
  <c r="R205" i="1"/>
  <c r="S205" i="1" s="1"/>
  <c r="T205" i="1" s="1"/>
  <c r="Q206" i="1"/>
  <c r="P206" i="1"/>
  <c r="N207" i="1"/>
  <c r="O207" i="1" s="1"/>
  <c r="A207" i="2"/>
  <c r="M208" i="1"/>
  <c r="L209" i="1"/>
  <c r="C271" i="2"/>
  <c r="D270" i="2"/>
  <c r="W12" i="1"/>
  <c r="X12" i="1" s="1"/>
  <c r="N15" i="1"/>
  <c r="O15" i="1" s="1"/>
  <c r="A15" i="2"/>
  <c r="T12" i="1"/>
  <c r="U12" i="1"/>
  <c r="P14" i="1"/>
  <c r="Q14" i="1"/>
  <c r="R13" i="1"/>
  <c r="S13" i="1" s="1"/>
  <c r="B13" i="2" s="1"/>
  <c r="M16" i="1"/>
  <c r="T17" i="6" l="1"/>
  <c r="U17" i="6"/>
  <c r="W17" i="6"/>
  <c r="X17" i="6" s="1"/>
  <c r="R18" i="6"/>
  <c r="S18" i="6" s="1"/>
  <c r="P19" i="6"/>
  <c r="Q19" i="6"/>
  <c r="L21" i="6"/>
  <c r="M20" i="6"/>
  <c r="N20" i="6" s="1"/>
  <c r="O20" i="6" s="1"/>
  <c r="U205" i="1"/>
  <c r="W205" i="1"/>
  <c r="X205" i="1" s="1"/>
  <c r="B205" i="2"/>
  <c r="R206" i="1"/>
  <c r="S206" i="1" s="1"/>
  <c r="W206" i="1" s="1"/>
  <c r="X206" i="1" s="1"/>
  <c r="L210" i="1"/>
  <c r="M209" i="1"/>
  <c r="P207" i="1"/>
  <c r="Q207" i="1"/>
  <c r="N208" i="1"/>
  <c r="O208" i="1" s="1"/>
  <c r="A208" i="2"/>
  <c r="C272" i="2"/>
  <c r="D271" i="2"/>
  <c r="W13" i="1"/>
  <c r="X13" i="1" s="1"/>
  <c r="N16" i="1"/>
  <c r="O16" i="1" s="1"/>
  <c r="A16" i="2"/>
  <c r="T13" i="1"/>
  <c r="U13" i="1"/>
  <c r="R14" i="1"/>
  <c r="S14" i="1" s="1"/>
  <c r="B14" i="2" s="1"/>
  <c r="P15" i="1"/>
  <c r="Q15" i="1"/>
  <c r="M17" i="1"/>
  <c r="U18" i="6" l="1"/>
  <c r="T18" i="6"/>
  <c r="W18" i="6"/>
  <c r="X18" i="6" s="1"/>
  <c r="R19" i="6"/>
  <c r="S19" i="6" s="1"/>
  <c r="L22" i="6"/>
  <c r="M21" i="6"/>
  <c r="N21" i="6" s="1"/>
  <c r="O21" i="6" s="1"/>
  <c r="P20" i="6"/>
  <c r="Q20" i="6"/>
  <c r="U206" i="1"/>
  <c r="B206" i="2"/>
  <c r="T206" i="1"/>
  <c r="R207" i="1"/>
  <c r="S207" i="1" s="1"/>
  <c r="W207" i="1" s="1"/>
  <c r="X207" i="1" s="1"/>
  <c r="N209" i="1"/>
  <c r="O209" i="1" s="1"/>
  <c r="A209" i="2"/>
  <c r="Q208" i="1"/>
  <c r="P208" i="1"/>
  <c r="M210" i="1"/>
  <c r="L211" i="1"/>
  <c r="C273" i="2"/>
  <c r="D272" i="2"/>
  <c r="W14" i="1"/>
  <c r="X14" i="1" s="1"/>
  <c r="N17" i="1"/>
  <c r="O17" i="1" s="1"/>
  <c r="A17" i="2"/>
  <c r="T14" i="1"/>
  <c r="U14" i="1"/>
  <c r="R15" i="1"/>
  <c r="S15" i="1" s="1"/>
  <c r="B15" i="2" s="1"/>
  <c r="P16" i="1"/>
  <c r="Q16" i="1"/>
  <c r="M18" i="1"/>
  <c r="R20" i="6" l="1"/>
  <c r="S20" i="6" s="1"/>
  <c r="W20" i="6" s="1"/>
  <c r="X20" i="6" s="1"/>
  <c r="P21" i="6"/>
  <c r="Q21" i="6"/>
  <c r="T19" i="6"/>
  <c r="U19" i="6"/>
  <c r="W19" i="6"/>
  <c r="X19" i="6" s="1"/>
  <c r="M22" i="6"/>
  <c r="N22" i="6" s="1"/>
  <c r="O22" i="6" s="1"/>
  <c r="L23" i="6"/>
  <c r="R208" i="1"/>
  <c r="S208" i="1" s="1"/>
  <c r="B208" i="2" s="1"/>
  <c r="T207" i="1"/>
  <c r="B207" i="2"/>
  <c r="U207" i="1"/>
  <c r="L212" i="1"/>
  <c r="M211" i="1"/>
  <c r="N210" i="1"/>
  <c r="O210" i="1" s="1"/>
  <c r="A210" i="2"/>
  <c r="P209" i="1"/>
  <c r="Q209" i="1"/>
  <c r="C274" i="2"/>
  <c r="D273" i="2"/>
  <c r="W15" i="1"/>
  <c r="X15" i="1" s="1"/>
  <c r="N18" i="1"/>
  <c r="O18" i="1" s="1"/>
  <c r="A18" i="2"/>
  <c r="T15" i="1"/>
  <c r="U15" i="1"/>
  <c r="R16" i="1"/>
  <c r="S16" i="1" s="1"/>
  <c r="B16" i="2" s="1"/>
  <c r="P17" i="1"/>
  <c r="Q17" i="1"/>
  <c r="M19" i="1"/>
  <c r="T20" i="6" l="1"/>
  <c r="U20" i="6"/>
  <c r="R21" i="6"/>
  <c r="S21" i="6" s="1"/>
  <c r="W21" i="6" s="1"/>
  <c r="X21" i="6" s="1"/>
  <c r="M23" i="6"/>
  <c r="N23" i="6" s="1"/>
  <c r="O23" i="6" s="1"/>
  <c r="L24" i="6"/>
  <c r="P22" i="6"/>
  <c r="Q22" i="6"/>
  <c r="W208" i="1"/>
  <c r="X208" i="1" s="1"/>
  <c r="U208" i="1"/>
  <c r="T208" i="1"/>
  <c r="P210" i="1"/>
  <c r="Q210" i="1"/>
  <c r="R209" i="1"/>
  <c r="S209" i="1" s="1"/>
  <c r="N211" i="1"/>
  <c r="O211" i="1" s="1"/>
  <c r="A211" i="2"/>
  <c r="L213" i="1"/>
  <c r="M212" i="1"/>
  <c r="C275" i="2"/>
  <c r="D274" i="2"/>
  <c r="N19" i="1"/>
  <c r="O19" i="1" s="1"/>
  <c r="A19" i="2"/>
  <c r="W16" i="1"/>
  <c r="X16" i="1" s="1"/>
  <c r="T16" i="1"/>
  <c r="U16" i="1"/>
  <c r="R17" i="1"/>
  <c r="S17" i="1" s="1"/>
  <c r="B17" i="2" s="1"/>
  <c r="P18" i="1"/>
  <c r="Q18" i="1"/>
  <c r="M20" i="1"/>
  <c r="R22" i="6" l="1"/>
  <c r="S22" i="6" s="1"/>
  <c r="U22" i="6" s="1"/>
  <c r="U21" i="6"/>
  <c r="T21" i="6"/>
  <c r="L25" i="6"/>
  <c r="M24" i="6"/>
  <c r="N24" i="6" s="1"/>
  <c r="O24" i="6" s="1"/>
  <c r="P23" i="6"/>
  <c r="Q23" i="6"/>
  <c r="R210" i="1"/>
  <c r="S210" i="1" s="1"/>
  <c r="W210" i="1" s="1"/>
  <c r="X210" i="1" s="1"/>
  <c r="A212" i="2"/>
  <c r="N212" i="1"/>
  <c r="O212" i="1" s="1"/>
  <c r="B209" i="2"/>
  <c r="W209" i="1"/>
  <c r="X209" i="1" s="1"/>
  <c r="T209" i="1"/>
  <c r="U209" i="1"/>
  <c r="M213" i="1"/>
  <c r="L214" i="1"/>
  <c r="P211" i="1"/>
  <c r="Q211" i="1"/>
  <c r="C276" i="2"/>
  <c r="D275" i="2"/>
  <c r="W17" i="1"/>
  <c r="X17" i="1" s="1"/>
  <c r="N20" i="1"/>
  <c r="O20" i="1" s="1"/>
  <c r="A20" i="2"/>
  <c r="T17" i="1"/>
  <c r="U17" i="1"/>
  <c r="R18" i="1"/>
  <c r="S18" i="1" s="1"/>
  <c r="B18" i="2" s="1"/>
  <c r="P19" i="1"/>
  <c r="Q19" i="1"/>
  <c r="W22" i="6" l="1"/>
  <c r="X22" i="6" s="1"/>
  <c r="T22" i="6"/>
  <c r="R23" i="6"/>
  <c r="S23" i="6" s="1"/>
  <c r="P24" i="6"/>
  <c r="Q24" i="6"/>
  <c r="M25" i="6"/>
  <c r="N25" i="6" s="1"/>
  <c r="O25" i="6" s="1"/>
  <c r="L26" i="6"/>
  <c r="T210" i="1"/>
  <c r="U210" i="1"/>
  <c r="B210" i="2"/>
  <c r="N213" i="1"/>
  <c r="O213" i="1" s="1"/>
  <c r="A213" i="2"/>
  <c r="M214" i="1"/>
  <c r="L215" i="1"/>
  <c r="P212" i="1"/>
  <c r="Q212" i="1"/>
  <c r="R211" i="1"/>
  <c r="S211" i="1" s="1"/>
  <c r="C277" i="2"/>
  <c r="D276" i="2"/>
  <c r="W18" i="1"/>
  <c r="X18" i="1" s="1"/>
  <c r="A21" i="2"/>
  <c r="T18" i="1"/>
  <c r="U18" i="1"/>
  <c r="R19" i="1"/>
  <c r="S19" i="1" s="1"/>
  <c r="B19" i="2" s="1"/>
  <c r="P20" i="1"/>
  <c r="Q20" i="1"/>
  <c r="M22" i="1"/>
  <c r="R24" i="6" l="1"/>
  <c r="S24" i="6" s="1"/>
  <c r="T24" i="6" s="1"/>
  <c r="P25" i="6"/>
  <c r="Q25" i="6"/>
  <c r="L27" i="6"/>
  <c r="M26" i="6"/>
  <c r="N26" i="6" s="1"/>
  <c r="O26" i="6" s="1"/>
  <c r="U23" i="6"/>
  <c r="T23" i="6"/>
  <c r="W23" i="6"/>
  <c r="X23" i="6" s="1"/>
  <c r="R212" i="1"/>
  <c r="S212" i="1" s="1"/>
  <c r="B212" i="2" s="1"/>
  <c r="L216" i="1"/>
  <c r="M215" i="1"/>
  <c r="B211" i="2"/>
  <c r="W211" i="1"/>
  <c r="X211" i="1" s="1"/>
  <c r="T211" i="1"/>
  <c r="U211" i="1"/>
  <c r="A214" i="2"/>
  <c r="N214" i="1"/>
  <c r="O214" i="1" s="1"/>
  <c r="Q213" i="1"/>
  <c r="P213" i="1"/>
  <c r="C278" i="2"/>
  <c r="D277" i="2"/>
  <c r="W19" i="1"/>
  <c r="X19" i="1" s="1"/>
  <c r="N22" i="1"/>
  <c r="O22" i="1" s="1"/>
  <c r="A22" i="2"/>
  <c r="T19" i="1"/>
  <c r="U19" i="1"/>
  <c r="R20" i="1"/>
  <c r="S20" i="1" s="1"/>
  <c r="B20" i="2" s="1"/>
  <c r="M23" i="1"/>
  <c r="R25" i="6" l="1"/>
  <c r="S25" i="6" s="1"/>
  <c r="U25" i="6" s="1"/>
  <c r="W24" i="6"/>
  <c r="X24" i="6" s="1"/>
  <c r="U24" i="6"/>
  <c r="P26" i="6"/>
  <c r="Q26" i="6"/>
  <c r="M27" i="6"/>
  <c r="N27" i="6" s="1"/>
  <c r="O27" i="6" s="1"/>
  <c r="L28" i="6"/>
  <c r="R213" i="1"/>
  <c r="S213" i="1" s="1"/>
  <c r="B213" i="2" s="1"/>
  <c r="T212" i="1"/>
  <c r="U212" i="1"/>
  <c r="W212" i="1"/>
  <c r="X212" i="1" s="1"/>
  <c r="P214" i="1"/>
  <c r="Q214" i="1"/>
  <c r="N215" i="1"/>
  <c r="O215" i="1" s="1"/>
  <c r="A215" i="2"/>
  <c r="L217" i="1"/>
  <c r="M216" i="1"/>
  <c r="C279" i="2"/>
  <c r="D278" i="2"/>
  <c r="W20" i="1"/>
  <c r="X20" i="1" s="1"/>
  <c r="N23" i="1"/>
  <c r="O23" i="1" s="1"/>
  <c r="A23" i="2"/>
  <c r="T20" i="1"/>
  <c r="U20" i="1"/>
  <c r="B21" i="2"/>
  <c r="P22" i="1"/>
  <c r="Q22" i="1"/>
  <c r="M24" i="1"/>
  <c r="W25" i="6" l="1"/>
  <c r="X25" i="6" s="1"/>
  <c r="T25" i="6"/>
  <c r="R26" i="6"/>
  <c r="S26" i="6" s="1"/>
  <c r="T26" i="6" s="1"/>
  <c r="P27" i="6"/>
  <c r="Q27" i="6"/>
  <c r="M28" i="6"/>
  <c r="N28" i="6" s="1"/>
  <c r="O28" i="6" s="1"/>
  <c r="L29" i="6"/>
  <c r="U213" i="1"/>
  <c r="W213" i="1"/>
  <c r="X213" i="1" s="1"/>
  <c r="T213" i="1"/>
  <c r="A216" i="2"/>
  <c r="N216" i="1"/>
  <c r="O216" i="1" s="1"/>
  <c r="P215" i="1"/>
  <c r="Q215" i="1"/>
  <c r="M217" i="1"/>
  <c r="L218" i="1"/>
  <c r="R214" i="1"/>
  <c r="S214" i="1" s="1"/>
  <c r="C280" i="2"/>
  <c r="D279" i="2"/>
  <c r="N24" i="1"/>
  <c r="O24" i="1" s="1"/>
  <c r="A24" i="2"/>
  <c r="R22" i="1"/>
  <c r="S22" i="1" s="1"/>
  <c r="B22" i="2" s="1"/>
  <c r="P23" i="1"/>
  <c r="Q23" i="1"/>
  <c r="M25" i="1"/>
  <c r="W26" i="6" l="1"/>
  <c r="X26" i="6" s="1"/>
  <c r="U26" i="6"/>
  <c r="R27" i="6"/>
  <c r="S27" i="6" s="1"/>
  <c r="U27" i="6" s="1"/>
  <c r="L30" i="6"/>
  <c r="M29" i="6"/>
  <c r="N29" i="6" s="1"/>
  <c r="O29" i="6" s="1"/>
  <c r="P28" i="6"/>
  <c r="Q28" i="6"/>
  <c r="R215" i="1"/>
  <c r="S215" i="1" s="1"/>
  <c r="B215" i="2" s="1"/>
  <c r="M218" i="1"/>
  <c r="L219" i="1"/>
  <c r="P216" i="1"/>
  <c r="Q216" i="1"/>
  <c r="B214" i="2"/>
  <c r="U214" i="1"/>
  <c r="T214" i="1"/>
  <c r="W214" i="1"/>
  <c r="X214" i="1" s="1"/>
  <c r="A217" i="2"/>
  <c r="N217" i="1"/>
  <c r="O217" i="1" s="1"/>
  <c r="C281" i="2"/>
  <c r="D280" i="2"/>
  <c r="W22" i="1"/>
  <c r="X22" i="1" s="1"/>
  <c r="N25" i="1"/>
  <c r="O25" i="1" s="1"/>
  <c r="A25" i="2"/>
  <c r="T22" i="1"/>
  <c r="U22" i="1"/>
  <c r="R23" i="1"/>
  <c r="S23" i="1" s="1"/>
  <c r="B23" i="2" s="1"/>
  <c r="P24" i="1"/>
  <c r="Q24" i="1"/>
  <c r="M26" i="1"/>
  <c r="W27" i="6" l="1"/>
  <c r="X27" i="6" s="1"/>
  <c r="T27" i="6"/>
  <c r="R28" i="6"/>
  <c r="S28" i="6" s="1"/>
  <c r="P29" i="6"/>
  <c r="Q29" i="6"/>
  <c r="M30" i="6"/>
  <c r="N30" i="6" s="1"/>
  <c r="O30" i="6" s="1"/>
  <c r="L31" i="6"/>
  <c r="T215" i="1"/>
  <c r="W215" i="1"/>
  <c r="X215" i="1" s="1"/>
  <c r="U215" i="1"/>
  <c r="R216" i="1"/>
  <c r="S216" i="1" s="1"/>
  <c r="B216" i="2" s="1"/>
  <c r="Q217" i="1"/>
  <c r="P217" i="1"/>
  <c r="M219" i="1"/>
  <c r="L220" i="1"/>
  <c r="N218" i="1"/>
  <c r="O218" i="1" s="1"/>
  <c r="A218" i="2"/>
  <c r="C282" i="2"/>
  <c r="D281" i="2"/>
  <c r="W23" i="1"/>
  <c r="X23" i="1" s="1"/>
  <c r="N26" i="1"/>
  <c r="O26" i="1" s="1"/>
  <c r="A26" i="2"/>
  <c r="T23" i="1"/>
  <c r="U23" i="1"/>
  <c r="R24" i="1"/>
  <c r="S24" i="1" s="1"/>
  <c r="B24" i="2" s="1"/>
  <c r="P25" i="1"/>
  <c r="Q25" i="1"/>
  <c r="M27" i="1"/>
  <c r="R29" i="6" l="1"/>
  <c r="S29" i="6" s="1"/>
  <c r="T29" i="6" s="1"/>
  <c r="L32" i="6"/>
  <c r="M31" i="6"/>
  <c r="N31" i="6" s="1"/>
  <c r="O31" i="6" s="1"/>
  <c r="P30" i="6"/>
  <c r="Q30" i="6"/>
  <c r="U28" i="6"/>
  <c r="T28" i="6"/>
  <c r="W28" i="6"/>
  <c r="X28" i="6" s="1"/>
  <c r="T216" i="1"/>
  <c r="W216" i="1"/>
  <c r="X216" i="1" s="1"/>
  <c r="U216" i="1"/>
  <c r="R217" i="1"/>
  <c r="S217" i="1" s="1"/>
  <c r="W217" i="1" s="1"/>
  <c r="X217" i="1" s="1"/>
  <c r="Q218" i="1"/>
  <c r="P218" i="1"/>
  <c r="M220" i="1"/>
  <c r="L221" i="1"/>
  <c r="N219" i="1"/>
  <c r="O219" i="1" s="1"/>
  <c r="A219" i="2"/>
  <c r="C283" i="2"/>
  <c r="D282" i="2"/>
  <c r="W24" i="1"/>
  <c r="X24" i="1" s="1"/>
  <c r="N27" i="1"/>
  <c r="O27" i="1" s="1"/>
  <c r="A27" i="2"/>
  <c r="T24" i="1"/>
  <c r="U24" i="1"/>
  <c r="R25" i="1"/>
  <c r="S25" i="1" s="1"/>
  <c r="B25" i="2" s="1"/>
  <c r="P26" i="1"/>
  <c r="Q26" i="1"/>
  <c r="M28" i="1"/>
  <c r="W29" i="6" l="1"/>
  <c r="X29" i="6" s="1"/>
  <c r="U29" i="6"/>
  <c r="R30" i="6"/>
  <c r="S30" i="6" s="1"/>
  <c r="P31" i="6"/>
  <c r="Q31" i="6"/>
  <c r="L33" i="6"/>
  <c r="M32" i="6"/>
  <c r="N32" i="6" s="1"/>
  <c r="O32" i="6" s="1"/>
  <c r="B217" i="2"/>
  <c r="U217" i="1"/>
  <c r="T217" i="1"/>
  <c r="R218" i="1"/>
  <c r="S218" i="1" s="1"/>
  <c r="T218" i="1" s="1"/>
  <c r="M221" i="1"/>
  <c r="L222" i="1"/>
  <c r="N220" i="1"/>
  <c r="O220" i="1" s="1"/>
  <c r="A220" i="2"/>
  <c r="Q219" i="1"/>
  <c r="P219" i="1"/>
  <c r="C284" i="2"/>
  <c r="D283" i="2"/>
  <c r="W25" i="1"/>
  <c r="X25" i="1" s="1"/>
  <c r="N28" i="1"/>
  <c r="O28" i="1" s="1"/>
  <c r="A28" i="2"/>
  <c r="T25" i="1"/>
  <c r="U25" i="1"/>
  <c r="R26" i="1"/>
  <c r="S26" i="1" s="1"/>
  <c r="B26" i="2" s="1"/>
  <c r="P27" i="1"/>
  <c r="Q27" i="1"/>
  <c r="M29" i="1"/>
  <c r="P32" i="6" l="1"/>
  <c r="Q32" i="6"/>
  <c r="R31" i="6"/>
  <c r="S31" i="6" s="1"/>
  <c r="M33" i="6"/>
  <c r="N33" i="6" s="1"/>
  <c r="O33" i="6" s="1"/>
  <c r="L34" i="6"/>
  <c r="T30" i="6"/>
  <c r="U30" i="6"/>
  <c r="W30" i="6"/>
  <c r="X30" i="6" s="1"/>
  <c r="W218" i="1"/>
  <c r="X218" i="1" s="1"/>
  <c r="U218" i="1"/>
  <c r="B218" i="2"/>
  <c r="R219" i="1"/>
  <c r="S219" i="1" s="1"/>
  <c r="U219" i="1" s="1"/>
  <c r="L223" i="1"/>
  <c r="M222" i="1"/>
  <c r="Q220" i="1"/>
  <c r="P220" i="1"/>
  <c r="A221" i="2"/>
  <c r="N221" i="1"/>
  <c r="O221" i="1" s="1"/>
  <c r="C285" i="2"/>
  <c r="D284" i="2"/>
  <c r="W26" i="1"/>
  <c r="X26" i="1" s="1"/>
  <c r="N29" i="1"/>
  <c r="O29" i="1" s="1"/>
  <c r="A29" i="2"/>
  <c r="T26" i="1"/>
  <c r="U26" i="1"/>
  <c r="R27" i="1"/>
  <c r="S27" i="1" s="1"/>
  <c r="B27" i="2" s="1"/>
  <c r="P28" i="1"/>
  <c r="Q28" i="1"/>
  <c r="M30" i="1"/>
  <c r="R32" i="6" l="1"/>
  <c r="S32" i="6" s="1"/>
  <c r="W32" i="6" s="1"/>
  <c r="X32" i="6" s="1"/>
  <c r="M34" i="6"/>
  <c r="N34" i="6" s="1"/>
  <c r="O34" i="6" s="1"/>
  <c r="L35" i="6"/>
  <c r="T31" i="6"/>
  <c r="U31" i="6"/>
  <c r="W31" i="6"/>
  <c r="X31" i="6" s="1"/>
  <c r="P33" i="6"/>
  <c r="Q33" i="6"/>
  <c r="W219" i="1"/>
  <c r="X219" i="1" s="1"/>
  <c r="T219" i="1"/>
  <c r="B219" i="2"/>
  <c r="R220" i="1"/>
  <c r="S220" i="1" s="1"/>
  <c r="U220" i="1" s="1"/>
  <c r="Q221" i="1"/>
  <c r="P221" i="1"/>
  <c r="N222" i="1"/>
  <c r="O222" i="1" s="1"/>
  <c r="A222" i="2"/>
  <c r="L224" i="1"/>
  <c r="M223" i="1"/>
  <c r="C286" i="2"/>
  <c r="D285" i="2"/>
  <c r="N30" i="1"/>
  <c r="O30" i="1" s="1"/>
  <c r="A30" i="2"/>
  <c r="W27" i="1"/>
  <c r="X27" i="1" s="1"/>
  <c r="T27" i="1"/>
  <c r="U27" i="1"/>
  <c r="R28" i="1"/>
  <c r="S28" i="1" s="1"/>
  <c r="B28" i="2" s="1"/>
  <c r="P29" i="1"/>
  <c r="Q29" i="1"/>
  <c r="M31" i="1"/>
  <c r="T32" i="6" l="1"/>
  <c r="U32" i="6"/>
  <c r="R33" i="6"/>
  <c r="S33" i="6" s="1"/>
  <c r="W33" i="6" s="1"/>
  <c r="X33" i="6" s="1"/>
  <c r="M35" i="6"/>
  <c r="N35" i="6" s="1"/>
  <c r="O35" i="6" s="1"/>
  <c r="L36" i="6"/>
  <c r="P34" i="6"/>
  <c r="Q34" i="6"/>
  <c r="T220" i="1"/>
  <c r="W220" i="1"/>
  <c r="X220" i="1" s="1"/>
  <c r="B220" i="2"/>
  <c r="R221" i="1"/>
  <c r="S221" i="1" s="1"/>
  <c r="T221" i="1" s="1"/>
  <c r="P222" i="1"/>
  <c r="Q222" i="1"/>
  <c r="N223" i="1"/>
  <c r="O223" i="1" s="1"/>
  <c r="A223" i="2"/>
  <c r="M224" i="1"/>
  <c r="L225" i="1"/>
  <c r="C287" i="2"/>
  <c r="D286" i="2"/>
  <c r="W28" i="1"/>
  <c r="X28" i="1" s="1"/>
  <c r="N31" i="1"/>
  <c r="O31" i="1" s="1"/>
  <c r="A31" i="2"/>
  <c r="T28" i="1"/>
  <c r="U28" i="1"/>
  <c r="R29" i="1"/>
  <c r="S29" i="1" s="1"/>
  <c r="B29" i="2" s="1"/>
  <c r="P30" i="1"/>
  <c r="Q30" i="1"/>
  <c r="M32" i="1"/>
  <c r="T33" i="6" l="1"/>
  <c r="U33" i="6"/>
  <c r="R34" i="6"/>
  <c r="S34" i="6" s="1"/>
  <c r="W34" i="6" s="1"/>
  <c r="X34" i="6" s="1"/>
  <c r="L37" i="6"/>
  <c r="M36" i="6"/>
  <c r="N36" i="6" s="1"/>
  <c r="O36" i="6" s="1"/>
  <c r="P35" i="6"/>
  <c r="Q35" i="6"/>
  <c r="W221" i="1"/>
  <c r="X221" i="1" s="1"/>
  <c r="B221" i="2"/>
  <c r="U221" i="1"/>
  <c r="R222" i="1"/>
  <c r="S222" i="1" s="1"/>
  <c r="T222" i="1" s="1"/>
  <c r="M225" i="1"/>
  <c r="L226" i="1"/>
  <c r="P223" i="1"/>
  <c r="Q223" i="1"/>
  <c r="N224" i="1"/>
  <c r="O224" i="1" s="1"/>
  <c r="A224" i="2"/>
  <c r="C288" i="2"/>
  <c r="D287" i="2"/>
  <c r="W29" i="1"/>
  <c r="X29" i="1" s="1"/>
  <c r="N32" i="1"/>
  <c r="O32" i="1" s="1"/>
  <c r="A32" i="2"/>
  <c r="T29" i="1"/>
  <c r="U29" i="1"/>
  <c r="R30" i="1"/>
  <c r="S30" i="1" s="1"/>
  <c r="B30" i="2" s="1"/>
  <c r="P31" i="1"/>
  <c r="Q31" i="1"/>
  <c r="M33" i="1"/>
  <c r="T34" i="6" l="1"/>
  <c r="U34" i="6"/>
  <c r="R35" i="6"/>
  <c r="S35" i="6" s="1"/>
  <c r="W35" i="6" s="1"/>
  <c r="X35" i="6" s="1"/>
  <c r="P36" i="6"/>
  <c r="Q36" i="6"/>
  <c r="M37" i="6"/>
  <c r="N37" i="6" s="1"/>
  <c r="O37" i="6" s="1"/>
  <c r="L38" i="6"/>
  <c r="U222" i="1"/>
  <c r="B222" i="2"/>
  <c r="W222" i="1"/>
  <c r="X222" i="1" s="1"/>
  <c r="R223" i="1"/>
  <c r="S223" i="1" s="1"/>
  <c r="B223" i="2" s="1"/>
  <c r="M226" i="1"/>
  <c r="L227" i="1"/>
  <c r="P224" i="1"/>
  <c r="Q224" i="1"/>
  <c r="N225" i="1"/>
  <c r="O225" i="1" s="1"/>
  <c r="A225" i="2"/>
  <c r="C289" i="2"/>
  <c r="D288" i="2"/>
  <c r="N33" i="1"/>
  <c r="O33" i="1" s="1"/>
  <c r="A33" i="2"/>
  <c r="W30" i="1"/>
  <c r="X30" i="1" s="1"/>
  <c r="T30" i="1"/>
  <c r="U30" i="1"/>
  <c r="R31" i="1"/>
  <c r="S31" i="1" s="1"/>
  <c r="B31" i="2" s="1"/>
  <c r="P32" i="1"/>
  <c r="Q32" i="1"/>
  <c r="M34" i="1"/>
  <c r="R36" i="6" l="1"/>
  <c r="S36" i="6" s="1"/>
  <c r="W36" i="6" s="1"/>
  <c r="X36" i="6" s="1"/>
  <c r="U35" i="6"/>
  <c r="T35" i="6"/>
  <c r="P37" i="6"/>
  <c r="Q37" i="6"/>
  <c r="M38" i="6"/>
  <c r="N38" i="6" s="1"/>
  <c r="O38" i="6" s="1"/>
  <c r="L39" i="6"/>
  <c r="U223" i="1"/>
  <c r="W223" i="1"/>
  <c r="X223" i="1" s="1"/>
  <c r="T223" i="1"/>
  <c r="R224" i="1"/>
  <c r="S224" i="1" s="1"/>
  <c r="U224" i="1" s="1"/>
  <c r="M227" i="1"/>
  <c r="L228" i="1"/>
  <c r="Q225" i="1"/>
  <c r="P225" i="1"/>
  <c r="A226" i="2"/>
  <c r="N226" i="1"/>
  <c r="O226" i="1" s="1"/>
  <c r="C290" i="2"/>
  <c r="D289" i="2"/>
  <c r="W31" i="1"/>
  <c r="X31" i="1" s="1"/>
  <c r="N34" i="1"/>
  <c r="O34" i="1" s="1"/>
  <c r="A34" i="2"/>
  <c r="T31" i="1"/>
  <c r="U31" i="1"/>
  <c r="R32" i="1"/>
  <c r="S32" i="1" s="1"/>
  <c r="B32" i="2" s="1"/>
  <c r="P33" i="1"/>
  <c r="Q33" i="1"/>
  <c r="M35" i="1"/>
  <c r="T36" i="6" l="1"/>
  <c r="U36" i="6"/>
  <c r="R37" i="6"/>
  <c r="S37" i="6" s="1"/>
  <c r="U37" i="6" s="1"/>
  <c r="M39" i="6"/>
  <c r="N39" i="6" s="1"/>
  <c r="O39" i="6" s="1"/>
  <c r="L40" i="6"/>
  <c r="P38" i="6"/>
  <c r="Q38" i="6"/>
  <c r="B224" i="2"/>
  <c r="W224" i="1"/>
  <c r="X224" i="1" s="1"/>
  <c r="T224" i="1"/>
  <c r="R225" i="1"/>
  <c r="S225" i="1" s="1"/>
  <c r="B225" i="2" s="1"/>
  <c r="Q226" i="1"/>
  <c r="P226" i="1"/>
  <c r="M228" i="1"/>
  <c r="L229" i="1"/>
  <c r="N227" i="1"/>
  <c r="O227" i="1" s="1"/>
  <c r="A227" i="2"/>
  <c r="C291" i="2"/>
  <c r="D290" i="2"/>
  <c r="W32" i="1"/>
  <c r="X32" i="1" s="1"/>
  <c r="N35" i="1"/>
  <c r="O35" i="1" s="1"/>
  <c r="A35" i="2"/>
  <c r="T32" i="1"/>
  <c r="U32" i="1"/>
  <c r="R33" i="1"/>
  <c r="S33" i="1" s="1"/>
  <c r="B33" i="2" s="1"/>
  <c r="P34" i="1"/>
  <c r="Q34" i="1"/>
  <c r="M36" i="1"/>
  <c r="W37" i="6" l="1"/>
  <c r="X37" i="6" s="1"/>
  <c r="T37" i="6"/>
  <c r="R38" i="6"/>
  <c r="S38" i="6" s="1"/>
  <c r="M40" i="6"/>
  <c r="N40" i="6" s="1"/>
  <c r="O40" i="6" s="1"/>
  <c r="L41" i="6"/>
  <c r="P39" i="6"/>
  <c r="Q39" i="6"/>
  <c r="W225" i="1"/>
  <c r="X225" i="1" s="1"/>
  <c r="R226" i="1"/>
  <c r="S226" i="1" s="1"/>
  <c r="T226" i="1" s="1"/>
  <c r="U225" i="1"/>
  <c r="T225" i="1"/>
  <c r="L230" i="1"/>
  <c r="M229" i="1"/>
  <c r="N228" i="1"/>
  <c r="O228" i="1" s="1"/>
  <c r="A228" i="2"/>
  <c r="Q227" i="1"/>
  <c r="P227" i="1"/>
  <c r="C292" i="2"/>
  <c r="D291" i="2"/>
  <c r="W33" i="1"/>
  <c r="X33" i="1" s="1"/>
  <c r="N36" i="1"/>
  <c r="O36" i="1" s="1"/>
  <c r="A36" i="2"/>
  <c r="T33" i="1"/>
  <c r="U33" i="1"/>
  <c r="R34" i="1"/>
  <c r="S34" i="1" s="1"/>
  <c r="B34" i="2" s="1"/>
  <c r="P35" i="1"/>
  <c r="Q35" i="1"/>
  <c r="M37" i="1"/>
  <c r="R39" i="6" l="1"/>
  <c r="S39" i="6" s="1"/>
  <c r="M41" i="6"/>
  <c r="N41" i="6" s="1"/>
  <c r="O41" i="6" s="1"/>
  <c r="L42" i="6"/>
  <c r="P40" i="6"/>
  <c r="Q40" i="6"/>
  <c r="U38" i="6"/>
  <c r="T38" i="6"/>
  <c r="W38" i="6"/>
  <c r="X38" i="6" s="1"/>
  <c r="W226" i="1"/>
  <c r="X226" i="1" s="1"/>
  <c r="B226" i="2"/>
  <c r="U226" i="1"/>
  <c r="R227" i="1"/>
  <c r="S227" i="1" s="1"/>
  <c r="T227" i="1" s="1"/>
  <c r="P228" i="1"/>
  <c r="Q228" i="1"/>
  <c r="N229" i="1"/>
  <c r="O229" i="1" s="1"/>
  <c r="A229" i="2"/>
  <c r="M230" i="1"/>
  <c r="L231" i="1"/>
  <c r="C293" i="2"/>
  <c r="D292" i="2"/>
  <c r="W34" i="1"/>
  <c r="X34" i="1" s="1"/>
  <c r="N37" i="1"/>
  <c r="O37" i="1" s="1"/>
  <c r="A37" i="2"/>
  <c r="T34" i="1"/>
  <c r="U34" i="1"/>
  <c r="R35" i="1"/>
  <c r="S35" i="1" s="1"/>
  <c r="B35" i="2" s="1"/>
  <c r="P36" i="1"/>
  <c r="Q36" i="1"/>
  <c r="M38" i="1"/>
  <c r="R40" i="6" l="1"/>
  <c r="S40" i="6" s="1"/>
  <c r="M42" i="6"/>
  <c r="N42" i="6" s="1"/>
  <c r="O42" i="6" s="1"/>
  <c r="L43" i="6"/>
  <c r="P41" i="6"/>
  <c r="Q41" i="6"/>
  <c r="U39" i="6"/>
  <c r="T39" i="6"/>
  <c r="W39" i="6"/>
  <c r="X39" i="6" s="1"/>
  <c r="U227" i="1"/>
  <c r="B227" i="2"/>
  <c r="W227" i="1"/>
  <c r="X227" i="1" s="1"/>
  <c r="Q229" i="1"/>
  <c r="P229" i="1"/>
  <c r="M231" i="1"/>
  <c r="L232" i="1"/>
  <c r="R228" i="1"/>
  <c r="S228" i="1" s="1"/>
  <c r="N230" i="1"/>
  <c r="O230" i="1" s="1"/>
  <c r="A230" i="2"/>
  <c r="C294" i="2"/>
  <c r="D293" i="2"/>
  <c r="W35" i="1"/>
  <c r="X35" i="1" s="1"/>
  <c r="N38" i="1"/>
  <c r="O38" i="1" s="1"/>
  <c r="A38" i="2"/>
  <c r="T35" i="1"/>
  <c r="U35" i="1"/>
  <c r="R36" i="1"/>
  <c r="S36" i="1" s="1"/>
  <c r="B36" i="2" s="1"/>
  <c r="P37" i="1"/>
  <c r="Q37" i="1"/>
  <c r="M39" i="1"/>
  <c r="R41" i="6" l="1"/>
  <c r="S41" i="6" s="1"/>
  <c r="U41" i="6" s="1"/>
  <c r="M43" i="6"/>
  <c r="N43" i="6" s="1"/>
  <c r="O43" i="6" s="1"/>
  <c r="L44" i="6"/>
  <c r="P42" i="6"/>
  <c r="Q42" i="6"/>
  <c r="U40" i="6"/>
  <c r="T40" i="6"/>
  <c r="W40" i="6"/>
  <c r="X40" i="6" s="1"/>
  <c r="R229" i="1"/>
  <c r="S229" i="1" s="1"/>
  <c r="W229" i="1" s="1"/>
  <c r="X229" i="1" s="1"/>
  <c r="B228" i="2"/>
  <c r="W228" i="1"/>
  <c r="X228" i="1" s="1"/>
  <c r="U228" i="1"/>
  <c r="T228" i="1"/>
  <c r="N231" i="1"/>
  <c r="O231" i="1" s="1"/>
  <c r="A231" i="2"/>
  <c r="P230" i="1"/>
  <c r="Q230" i="1"/>
  <c r="M232" i="1"/>
  <c r="L233" i="1"/>
  <c r="C295" i="2"/>
  <c r="D294" i="2"/>
  <c r="W36" i="1"/>
  <c r="X36" i="1" s="1"/>
  <c r="N39" i="1"/>
  <c r="O39" i="1" s="1"/>
  <c r="A39" i="2"/>
  <c r="T36" i="1"/>
  <c r="U36" i="1"/>
  <c r="R37" i="1"/>
  <c r="S37" i="1" s="1"/>
  <c r="B37" i="2" s="1"/>
  <c r="P38" i="1"/>
  <c r="Q38" i="1"/>
  <c r="M40" i="1"/>
  <c r="W41" i="6" l="1"/>
  <c r="X41" i="6" s="1"/>
  <c r="T41" i="6"/>
  <c r="M44" i="6"/>
  <c r="N44" i="6" s="1"/>
  <c r="O44" i="6" s="1"/>
  <c r="L45" i="6"/>
  <c r="R42" i="6"/>
  <c r="S42" i="6" s="1"/>
  <c r="P43" i="6"/>
  <c r="Q43" i="6"/>
  <c r="U229" i="1"/>
  <c r="T229" i="1"/>
  <c r="B229" i="2"/>
  <c r="R230" i="1"/>
  <c r="S230" i="1" s="1"/>
  <c r="W230" i="1" s="1"/>
  <c r="X230" i="1" s="1"/>
  <c r="N232" i="1"/>
  <c r="O232" i="1" s="1"/>
  <c r="A232" i="2"/>
  <c r="M233" i="1"/>
  <c r="L234" i="1"/>
  <c r="Q231" i="1"/>
  <c r="P231" i="1"/>
  <c r="C296" i="2"/>
  <c r="D295" i="2"/>
  <c r="W37" i="1"/>
  <c r="X37" i="1" s="1"/>
  <c r="N40" i="1"/>
  <c r="O40" i="1" s="1"/>
  <c r="A40" i="2"/>
  <c r="T37" i="1"/>
  <c r="U37" i="1"/>
  <c r="R38" i="1"/>
  <c r="S38" i="1" s="1"/>
  <c r="B38" i="2" s="1"/>
  <c r="P39" i="1"/>
  <c r="Q39" i="1"/>
  <c r="M41" i="1"/>
  <c r="R43" i="6" l="1"/>
  <c r="S43" i="6" s="1"/>
  <c r="U42" i="6"/>
  <c r="T42" i="6"/>
  <c r="W42" i="6"/>
  <c r="X42" i="6" s="1"/>
  <c r="M45" i="6"/>
  <c r="N45" i="6" s="1"/>
  <c r="O45" i="6" s="1"/>
  <c r="L46" i="6"/>
  <c r="P44" i="6"/>
  <c r="Q44" i="6"/>
  <c r="T230" i="1"/>
  <c r="U230" i="1"/>
  <c r="B230" i="2"/>
  <c r="R231" i="1"/>
  <c r="S231" i="1" s="1"/>
  <c r="T231" i="1" s="1"/>
  <c r="M234" i="1"/>
  <c r="L235" i="1"/>
  <c r="N233" i="1"/>
  <c r="O233" i="1" s="1"/>
  <c r="A233" i="2"/>
  <c r="P232" i="1"/>
  <c r="Q232" i="1"/>
  <c r="C297" i="2"/>
  <c r="D296" i="2"/>
  <c r="W38" i="1"/>
  <c r="X38" i="1" s="1"/>
  <c r="N41" i="1"/>
  <c r="O41" i="1" s="1"/>
  <c r="A41" i="2"/>
  <c r="T38" i="1"/>
  <c r="U38" i="1"/>
  <c r="R39" i="1"/>
  <c r="S39" i="1" s="1"/>
  <c r="B39" i="2" s="1"/>
  <c r="P40" i="1"/>
  <c r="Q40" i="1"/>
  <c r="M42" i="1"/>
  <c r="R44" i="6" l="1"/>
  <c r="S44" i="6" s="1"/>
  <c r="U44" i="6" s="1"/>
  <c r="M46" i="6"/>
  <c r="N46" i="6" s="1"/>
  <c r="O46" i="6" s="1"/>
  <c r="L47" i="6"/>
  <c r="P45" i="6"/>
  <c r="Q45" i="6"/>
  <c r="U43" i="6"/>
  <c r="T43" i="6"/>
  <c r="W43" i="6"/>
  <c r="X43" i="6" s="1"/>
  <c r="B231" i="2"/>
  <c r="W231" i="1"/>
  <c r="X231" i="1" s="1"/>
  <c r="U231" i="1"/>
  <c r="R232" i="1"/>
  <c r="S232" i="1" s="1"/>
  <c r="B232" i="2" s="1"/>
  <c r="M235" i="1"/>
  <c r="L236" i="1"/>
  <c r="Q233" i="1"/>
  <c r="P233" i="1"/>
  <c r="N234" i="1"/>
  <c r="O234" i="1" s="1"/>
  <c r="A234" i="2"/>
  <c r="C298" i="2"/>
  <c r="D297" i="2"/>
  <c r="W39" i="1"/>
  <c r="X39" i="1" s="1"/>
  <c r="N42" i="1"/>
  <c r="O42" i="1" s="1"/>
  <c r="A42" i="2"/>
  <c r="T39" i="1"/>
  <c r="U39" i="1"/>
  <c r="R40" i="1"/>
  <c r="S40" i="1" s="1"/>
  <c r="B40" i="2" s="1"/>
  <c r="P41" i="1"/>
  <c r="Q41" i="1"/>
  <c r="M43" i="1"/>
  <c r="W44" i="6" l="1"/>
  <c r="X44" i="6" s="1"/>
  <c r="T44" i="6"/>
  <c r="R45" i="6"/>
  <c r="S45" i="6" s="1"/>
  <c r="M47" i="6"/>
  <c r="N47" i="6" s="1"/>
  <c r="O47" i="6" s="1"/>
  <c r="L48" i="6"/>
  <c r="P46" i="6"/>
  <c r="Q46" i="6"/>
  <c r="U232" i="1"/>
  <c r="W232" i="1"/>
  <c r="X232" i="1" s="1"/>
  <c r="T232" i="1"/>
  <c r="R233" i="1"/>
  <c r="S233" i="1" s="1"/>
  <c r="T233" i="1" s="1"/>
  <c r="M236" i="1"/>
  <c r="L237" i="1"/>
  <c r="P234" i="1"/>
  <c r="Q234" i="1"/>
  <c r="N235" i="1"/>
  <c r="O235" i="1" s="1"/>
  <c r="A235" i="2"/>
  <c r="C299" i="2"/>
  <c r="D298" i="2"/>
  <c r="W40" i="1"/>
  <c r="X40" i="1" s="1"/>
  <c r="N43" i="1"/>
  <c r="O43" i="1" s="1"/>
  <c r="A43" i="2"/>
  <c r="T40" i="1"/>
  <c r="U40" i="1"/>
  <c r="R41" i="1"/>
  <c r="S41" i="1" s="1"/>
  <c r="B41" i="2" s="1"/>
  <c r="P42" i="1"/>
  <c r="Q42" i="1"/>
  <c r="M44" i="1"/>
  <c r="R46" i="6" l="1"/>
  <c r="S46" i="6" s="1"/>
  <c r="M48" i="6"/>
  <c r="N48" i="6" s="1"/>
  <c r="O48" i="6" s="1"/>
  <c r="L49" i="6"/>
  <c r="P47" i="6"/>
  <c r="Q47" i="6"/>
  <c r="U45" i="6"/>
  <c r="T45" i="6"/>
  <c r="W45" i="6"/>
  <c r="X45" i="6" s="1"/>
  <c r="W233" i="1"/>
  <c r="X233" i="1" s="1"/>
  <c r="U233" i="1"/>
  <c r="B233" i="2"/>
  <c r="P235" i="1"/>
  <c r="Q235" i="1"/>
  <c r="A236" i="2"/>
  <c r="N236" i="1"/>
  <c r="O236" i="1" s="1"/>
  <c r="M237" i="1"/>
  <c r="L238" i="1"/>
  <c r="R234" i="1"/>
  <c r="S234" i="1" s="1"/>
  <c r="C300" i="2"/>
  <c r="D299" i="2"/>
  <c r="W41" i="1"/>
  <c r="X41" i="1" s="1"/>
  <c r="N44" i="1"/>
  <c r="O44" i="1" s="1"/>
  <c r="A44" i="2"/>
  <c r="T41" i="1"/>
  <c r="U41" i="1"/>
  <c r="R42" i="1"/>
  <c r="S42" i="1" s="1"/>
  <c r="B42" i="2" s="1"/>
  <c r="P43" i="1"/>
  <c r="Q43" i="1"/>
  <c r="M45" i="1"/>
  <c r="R47" i="6" l="1"/>
  <c r="S47" i="6" s="1"/>
  <c r="M49" i="6"/>
  <c r="N49" i="6" s="1"/>
  <c r="O49" i="6" s="1"/>
  <c r="L50" i="6"/>
  <c r="P48" i="6"/>
  <c r="Q48" i="6"/>
  <c r="U46" i="6"/>
  <c r="T46" i="6"/>
  <c r="W46" i="6"/>
  <c r="X46" i="6" s="1"/>
  <c r="Q236" i="1"/>
  <c r="P236" i="1"/>
  <c r="M238" i="1"/>
  <c r="L239" i="1"/>
  <c r="N237" i="1"/>
  <c r="O237" i="1" s="1"/>
  <c r="A237" i="2"/>
  <c r="R235" i="1"/>
  <c r="S235" i="1" s="1"/>
  <c r="B234" i="2"/>
  <c r="T234" i="1"/>
  <c r="U234" i="1"/>
  <c r="W234" i="1"/>
  <c r="X234" i="1" s="1"/>
  <c r="C301" i="2"/>
  <c r="D300" i="2"/>
  <c r="W42" i="1"/>
  <c r="X42" i="1" s="1"/>
  <c r="N45" i="1"/>
  <c r="O45" i="1" s="1"/>
  <c r="A45" i="2"/>
  <c r="T42" i="1"/>
  <c r="U42" i="1"/>
  <c r="R43" i="1"/>
  <c r="S43" i="1" s="1"/>
  <c r="B43" i="2" s="1"/>
  <c r="P44" i="1"/>
  <c r="Q44" i="1"/>
  <c r="M46" i="1"/>
  <c r="R48" i="6" l="1"/>
  <c r="S48" i="6" s="1"/>
  <c r="W48" i="6" s="1"/>
  <c r="X48" i="6" s="1"/>
  <c r="M50" i="6"/>
  <c r="N50" i="6" s="1"/>
  <c r="O50" i="6" s="1"/>
  <c r="L51" i="6"/>
  <c r="P49" i="6"/>
  <c r="Q49" i="6"/>
  <c r="U47" i="6"/>
  <c r="T47" i="6"/>
  <c r="W47" i="6"/>
  <c r="X47" i="6" s="1"/>
  <c r="R236" i="1"/>
  <c r="S236" i="1" s="1"/>
  <c r="B236" i="2" s="1"/>
  <c r="M239" i="1"/>
  <c r="L240" i="1"/>
  <c r="B235" i="2"/>
  <c r="T235" i="1"/>
  <c r="U235" i="1"/>
  <c r="W235" i="1"/>
  <c r="X235" i="1" s="1"/>
  <c r="A238" i="2"/>
  <c r="N238" i="1"/>
  <c r="O238" i="1" s="1"/>
  <c r="P237" i="1"/>
  <c r="Q237" i="1"/>
  <c r="C302" i="2"/>
  <c r="D301" i="2"/>
  <c r="W43" i="1"/>
  <c r="X43" i="1" s="1"/>
  <c r="N46" i="1"/>
  <c r="O46" i="1" s="1"/>
  <c r="A46" i="2"/>
  <c r="T43" i="1"/>
  <c r="U43" i="1"/>
  <c r="R44" i="1"/>
  <c r="S44" i="1" s="1"/>
  <c r="B44" i="2" s="1"/>
  <c r="P45" i="1"/>
  <c r="Q45" i="1"/>
  <c r="M47" i="1"/>
  <c r="R49" i="6" l="1"/>
  <c r="S49" i="6" s="1"/>
  <c r="W49" i="6" s="1"/>
  <c r="X49" i="6" s="1"/>
  <c r="T48" i="6"/>
  <c r="U48" i="6"/>
  <c r="M51" i="6"/>
  <c r="N51" i="6" s="1"/>
  <c r="O51" i="6" s="1"/>
  <c r="L52" i="6"/>
  <c r="P50" i="6"/>
  <c r="Q50" i="6"/>
  <c r="T236" i="1"/>
  <c r="W236" i="1"/>
  <c r="X236" i="1" s="1"/>
  <c r="R237" i="1"/>
  <c r="S237" i="1" s="1"/>
  <c r="B237" i="2" s="1"/>
  <c r="U236" i="1"/>
  <c r="M240" i="1"/>
  <c r="L241" i="1"/>
  <c r="P238" i="1"/>
  <c r="Q238" i="1"/>
  <c r="A239" i="2"/>
  <c r="N239" i="1"/>
  <c r="O239" i="1" s="1"/>
  <c r="C303" i="2"/>
  <c r="D302" i="2"/>
  <c r="W44" i="1"/>
  <c r="X44" i="1" s="1"/>
  <c r="N47" i="1"/>
  <c r="O47" i="1" s="1"/>
  <c r="A47" i="2"/>
  <c r="T44" i="1"/>
  <c r="U44" i="1"/>
  <c r="R45" i="1"/>
  <c r="S45" i="1" s="1"/>
  <c r="B45" i="2" s="1"/>
  <c r="P46" i="1"/>
  <c r="Q46" i="1"/>
  <c r="M48" i="1"/>
  <c r="U49" i="6" l="1"/>
  <c r="T49" i="6"/>
  <c r="R50" i="6"/>
  <c r="S50" i="6" s="1"/>
  <c r="M52" i="6"/>
  <c r="N52" i="6" s="1"/>
  <c r="O52" i="6" s="1"/>
  <c r="L53" i="6"/>
  <c r="P51" i="6"/>
  <c r="Q51" i="6"/>
  <c r="R238" i="1"/>
  <c r="S238" i="1" s="1"/>
  <c r="T238" i="1" s="1"/>
  <c r="U237" i="1"/>
  <c r="T237" i="1"/>
  <c r="W237" i="1"/>
  <c r="X237" i="1" s="1"/>
  <c r="Q239" i="1"/>
  <c r="P239" i="1"/>
  <c r="L242" i="1"/>
  <c r="M241" i="1"/>
  <c r="N240" i="1"/>
  <c r="O240" i="1" s="1"/>
  <c r="A240" i="2"/>
  <c r="C304" i="2"/>
  <c r="D303" i="2"/>
  <c r="W45" i="1"/>
  <c r="X45" i="1" s="1"/>
  <c r="N48" i="1"/>
  <c r="O48" i="1" s="1"/>
  <c r="A48" i="2"/>
  <c r="T45" i="1"/>
  <c r="U45" i="1"/>
  <c r="R46" i="1"/>
  <c r="S46" i="1" s="1"/>
  <c r="B46" i="2" s="1"/>
  <c r="P47" i="1"/>
  <c r="Q47" i="1"/>
  <c r="M49" i="1"/>
  <c r="R51" i="6" l="1"/>
  <c r="S51" i="6" s="1"/>
  <c r="W51" i="6" s="1"/>
  <c r="X51" i="6" s="1"/>
  <c r="L54" i="6"/>
  <c r="M53" i="6"/>
  <c r="N53" i="6" s="1"/>
  <c r="O53" i="6" s="1"/>
  <c r="P52" i="6"/>
  <c r="Q52" i="6"/>
  <c r="U50" i="6"/>
  <c r="T50" i="6"/>
  <c r="W50" i="6"/>
  <c r="X50" i="6" s="1"/>
  <c r="B238" i="2"/>
  <c r="W238" i="1"/>
  <c r="X238" i="1" s="1"/>
  <c r="U238" i="1"/>
  <c r="R239" i="1"/>
  <c r="S239" i="1" s="1"/>
  <c r="B239" i="2" s="1"/>
  <c r="A241" i="2"/>
  <c r="N241" i="1"/>
  <c r="O241" i="1" s="1"/>
  <c r="M242" i="1"/>
  <c r="L243" i="1"/>
  <c r="P240" i="1"/>
  <c r="Q240" i="1"/>
  <c r="C305" i="2"/>
  <c r="D304" i="2"/>
  <c r="N49" i="1"/>
  <c r="O49" i="1" s="1"/>
  <c r="A49" i="2"/>
  <c r="W46" i="1"/>
  <c r="X46" i="1" s="1"/>
  <c r="T46" i="1"/>
  <c r="U46" i="1"/>
  <c r="R47" i="1"/>
  <c r="S47" i="1" s="1"/>
  <c r="B47" i="2" s="1"/>
  <c r="P48" i="1"/>
  <c r="Q48" i="1"/>
  <c r="M50" i="1"/>
  <c r="T51" i="6" l="1"/>
  <c r="U51" i="6"/>
  <c r="P53" i="6"/>
  <c r="Q53" i="6"/>
  <c r="R52" i="6"/>
  <c r="S52" i="6" s="1"/>
  <c r="M54" i="6"/>
  <c r="N54" i="6" s="1"/>
  <c r="O54" i="6" s="1"/>
  <c r="L55" i="6"/>
  <c r="T239" i="1"/>
  <c r="W239" i="1"/>
  <c r="X239" i="1" s="1"/>
  <c r="R240" i="1"/>
  <c r="S240" i="1" s="1"/>
  <c r="T240" i="1" s="1"/>
  <c r="U239" i="1"/>
  <c r="L244" i="1"/>
  <c r="M243" i="1"/>
  <c r="N242" i="1"/>
  <c r="O242" i="1" s="1"/>
  <c r="A242" i="2"/>
  <c r="P241" i="1"/>
  <c r="Q241" i="1"/>
  <c r="C306" i="2"/>
  <c r="D305" i="2"/>
  <c r="W47" i="1"/>
  <c r="X47" i="1" s="1"/>
  <c r="N50" i="1"/>
  <c r="O50" i="1" s="1"/>
  <c r="A50" i="2"/>
  <c r="T47" i="1"/>
  <c r="U47" i="1"/>
  <c r="R48" i="1"/>
  <c r="S48" i="1" s="1"/>
  <c r="B48" i="2" s="1"/>
  <c r="P49" i="1"/>
  <c r="Q49" i="1"/>
  <c r="M51" i="1"/>
  <c r="R53" i="6" l="1"/>
  <c r="S53" i="6" s="1"/>
  <c r="T53" i="6" s="1"/>
  <c r="L56" i="6"/>
  <c r="M55" i="6"/>
  <c r="N55" i="6" s="1"/>
  <c r="O55" i="6" s="1"/>
  <c r="U52" i="6"/>
  <c r="T52" i="6"/>
  <c r="W52" i="6"/>
  <c r="X52" i="6" s="1"/>
  <c r="P54" i="6"/>
  <c r="Q54" i="6"/>
  <c r="R241" i="1"/>
  <c r="S241" i="1" s="1"/>
  <c r="T241" i="1" s="1"/>
  <c r="U240" i="1"/>
  <c r="W240" i="1"/>
  <c r="X240" i="1" s="1"/>
  <c r="B240" i="2"/>
  <c r="P242" i="1"/>
  <c r="Q242" i="1"/>
  <c r="A243" i="2"/>
  <c r="N243" i="1"/>
  <c r="O243" i="1" s="1"/>
  <c r="L245" i="1"/>
  <c r="M244" i="1"/>
  <c r="C307" i="2"/>
  <c r="D306" i="2"/>
  <c r="W48" i="1"/>
  <c r="X48" i="1" s="1"/>
  <c r="N51" i="1"/>
  <c r="O51" i="1" s="1"/>
  <c r="A51" i="2"/>
  <c r="T48" i="1"/>
  <c r="U48" i="1"/>
  <c r="R49" i="1"/>
  <c r="S49" i="1" s="1"/>
  <c r="B49" i="2" s="1"/>
  <c r="P50" i="1"/>
  <c r="Q50" i="1"/>
  <c r="M52" i="1"/>
  <c r="U53" i="6" l="1"/>
  <c r="W53" i="6"/>
  <c r="X53" i="6" s="1"/>
  <c r="R54" i="6"/>
  <c r="S54" i="6" s="1"/>
  <c r="U54" i="6" s="1"/>
  <c r="P55" i="6"/>
  <c r="Q55" i="6"/>
  <c r="M56" i="6"/>
  <c r="N56" i="6" s="1"/>
  <c r="O56" i="6" s="1"/>
  <c r="L57" i="6"/>
  <c r="B241" i="2"/>
  <c r="W241" i="1"/>
  <c r="X241" i="1" s="1"/>
  <c r="U241" i="1"/>
  <c r="P243" i="1"/>
  <c r="Q243" i="1"/>
  <c r="N244" i="1"/>
  <c r="O244" i="1" s="1"/>
  <c r="A244" i="2"/>
  <c r="M245" i="1"/>
  <c r="L246" i="1"/>
  <c r="R242" i="1"/>
  <c r="S242" i="1" s="1"/>
  <c r="C308" i="2"/>
  <c r="D307" i="2"/>
  <c r="W49" i="1"/>
  <c r="X49" i="1" s="1"/>
  <c r="N52" i="1"/>
  <c r="O52" i="1" s="1"/>
  <c r="A52" i="2"/>
  <c r="T49" i="1"/>
  <c r="U49" i="1"/>
  <c r="R50" i="1"/>
  <c r="S50" i="1" s="1"/>
  <c r="B50" i="2" s="1"/>
  <c r="P51" i="1"/>
  <c r="Q51" i="1"/>
  <c r="M53" i="1"/>
  <c r="W54" i="6" l="1"/>
  <c r="X54" i="6" s="1"/>
  <c r="T54" i="6"/>
  <c r="P56" i="6"/>
  <c r="Q56" i="6"/>
  <c r="R55" i="6"/>
  <c r="S55" i="6" s="1"/>
  <c r="L58" i="6"/>
  <c r="M57" i="6"/>
  <c r="N57" i="6" s="1"/>
  <c r="O57" i="6" s="1"/>
  <c r="Q244" i="1"/>
  <c r="P244" i="1"/>
  <c r="N245" i="1"/>
  <c r="O245" i="1" s="1"/>
  <c r="A245" i="2"/>
  <c r="R243" i="1"/>
  <c r="S243" i="1" s="1"/>
  <c r="B242" i="2"/>
  <c r="W242" i="1"/>
  <c r="X242" i="1" s="1"/>
  <c r="T242" i="1"/>
  <c r="U242" i="1"/>
  <c r="L247" i="1"/>
  <c r="M246" i="1"/>
  <c r="C309" i="2"/>
  <c r="D308" i="2"/>
  <c r="W50" i="1"/>
  <c r="X50" i="1" s="1"/>
  <c r="N53" i="1"/>
  <c r="O53" i="1" s="1"/>
  <c r="A53" i="2"/>
  <c r="T50" i="1"/>
  <c r="U50" i="1"/>
  <c r="R51" i="1"/>
  <c r="S51" i="1" s="1"/>
  <c r="B51" i="2" s="1"/>
  <c r="P52" i="1"/>
  <c r="Q52" i="1"/>
  <c r="M54" i="1"/>
  <c r="R56" i="6" l="1"/>
  <c r="S56" i="6" s="1"/>
  <c r="W56" i="6" s="1"/>
  <c r="X56" i="6" s="1"/>
  <c r="U55" i="6"/>
  <c r="T55" i="6"/>
  <c r="W55" i="6"/>
  <c r="X55" i="6" s="1"/>
  <c r="P57" i="6"/>
  <c r="Q57" i="6"/>
  <c r="M58" i="6"/>
  <c r="N58" i="6" s="1"/>
  <c r="O58" i="6" s="1"/>
  <c r="L59" i="6"/>
  <c r="R244" i="1"/>
  <c r="S244" i="1" s="1"/>
  <c r="T244" i="1" s="1"/>
  <c r="N246" i="1"/>
  <c r="O246" i="1" s="1"/>
  <c r="A246" i="2"/>
  <c r="L248" i="1"/>
  <c r="M247" i="1"/>
  <c r="P245" i="1"/>
  <c r="Q245" i="1"/>
  <c r="B243" i="2"/>
  <c r="U243" i="1"/>
  <c r="T243" i="1"/>
  <c r="W243" i="1"/>
  <c r="X243" i="1" s="1"/>
  <c r="C310" i="2"/>
  <c r="D309" i="2"/>
  <c r="W51" i="1"/>
  <c r="X51" i="1" s="1"/>
  <c r="N54" i="1"/>
  <c r="O54" i="1" s="1"/>
  <c r="A54" i="2"/>
  <c r="T51" i="1"/>
  <c r="U51" i="1"/>
  <c r="R52" i="1"/>
  <c r="S52" i="1" s="1"/>
  <c r="B52" i="2" s="1"/>
  <c r="P53" i="1"/>
  <c r="Q53" i="1"/>
  <c r="M55" i="1"/>
  <c r="T56" i="6" l="1"/>
  <c r="U56" i="6"/>
  <c r="R57" i="6"/>
  <c r="S57" i="6" s="1"/>
  <c r="L60" i="6"/>
  <c r="M59" i="6"/>
  <c r="N59" i="6" s="1"/>
  <c r="O59" i="6" s="1"/>
  <c r="P58" i="6"/>
  <c r="Q58" i="6"/>
  <c r="B244" i="2"/>
  <c r="U244" i="1"/>
  <c r="W244" i="1"/>
  <c r="X244" i="1" s="1"/>
  <c r="P246" i="1"/>
  <c r="Q246" i="1"/>
  <c r="N247" i="1"/>
  <c r="O247" i="1" s="1"/>
  <c r="A247" i="2"/>
  <c r="M248" i="1"/>
  <c r="L249" i="1"/>
  <c r="R245" i="1"/>
  <c r="S245" i="1" s="1"/>
  <c r="C311" i="2"/>
  <c r="D310" i="2"/>
  <c r="W52" i="1"/>
  <c r="X52" i="1" s="1"/>
  <c r="N55" i="1"/>
  <c r="O55" i="1" s="1"/>
  <c r="A55" i="2"/>
  <c r="T52" i="1"/>
  <c r="U52" i="1"/>
  <c r="R53" i="1"/>
  <c r="S53" i="1" s="1"/>
  <c r="B53" i="2" s="1"/>
  <c r="P54" i="1"/>
  <c r="Q54" i="1"/>
  <c r="M56" i="1"/>
  <c r="R58" i="6" l="1"/>
  <c r="S58" i="6" s="1"/>
  <c r="P59" i="6"/>
  <c r="Q59" i="6"/>
  <c r="M60" i="6"/>
  <c r="N60" i="6" s="1"/>
  <c r="O60" i="6" s="1"/>
  <c r="L61" i="6"/>
  <c r="U57" i="6"/>
  <c r="T57" i="6"/>
  <c r="W57" i="6"/>
  <c r="X57" i="6" s="1"/>
  <c r="R246" i="1"/>
  <c r="S246" i="1" s="1"/>
  <c r="U246" i="1" s="1"/>
  <c r="B245" i="2"/>
  <c r="W245" i="1"/>
  <c r="X245" i="1" s="1"/>
  <c r="T245" i="1"/>
  <c r="U245" i="1"/>
  <c r="P247" i="1"/>
  <c r="Q247" i="1"/>
  <c r="L250" i="1"/>
  <c r="M249" i="1"/>
  <c r="N248" i="1"/>
  <c r="O248" i="1" s="1"/>
  <c r="A248" i="2"/>
  <c r="C312" i="2"/>
  <c r="D311" i="2"/>
  <c r="W53" i="1"/>
  <c r="X53" i="1" s="1"/>
  <c r="N56" i="1"/>
  <c r="O56" i="1" s="1"/>
  <c r="A56" i="2"/>
  <c r="T53" i="1"/>
  <c r="U53" i="1"/>
  <c r="R54" i="1"/>
  <c r="S54" i="1" s="1"/>
  <c r="B54" i="2" s="1"/>
  <c r="P55" i="1"/>
  <c r="Q55" i="1"/>
  <c r="M57" i="1"/>
  <c r="L62" i="6" l="1"/>
  <c r="M61" i="6"/>
  <c r="N61" i="6" s="1"/>
  <c r="O61" i="6" s="1"/>
  <c r="P60" i="6"/>
  <c r="Q60" i="6"/>
  <c r="R59" i="6"/>
  <c r="S59" i="6" s="1"/>
  <c r="U58" i="6"/>
  <c r="T58" i="6"/>
  <c r="W58" i="6"/>
  <c r="X58" i="6" s="1"/>
  <c r="W246" i="1"/>
  <c r="X246" i="1" s="1"/>
  <c r="B246" i="2"/>
  <c r="T246" i="1"/>
  <c r="R247" i="1"/>
  <c r="S247" i="1" s="1"/>
  <c r="B247" i="2" s="1"/>
  <c r="A249" i="2"/>
  <c r="N249" i="1"/>
  <c r="O249" i="1" s="1"/>
  <c r="M250" i="1"/>
  <c r="L251" i="1"/>
  <c r="Q248" i="1"/>
  <c r="P248" i="1"/>
  <c r="C313" i="2"/>
  <c r="D312" i="2"/>
  <c r="W54" i="1"/>
  <c r="X54" i="1" s="1"/>
  <c r="N57" i="1"/>
  <c r="O57" i="1" s="1"/>
  <c r="A57" i="2"/>
  <c r="T54" i="1"/>
  <c r="U54" i="1"/>
  <c r="R55" i="1"/>
  <c r="S55" i="1" s="1"/>
  <c r="B55" i="2" s="1"/>
  <c r="P56" i="1"/>
  <c r="Q56" i="1"/>
  <c r="M58" i="1"/>
  <c r="R60" i="6" l="1"/>
  <c r="S60" i="6" s="1"/>
  <c r="P61" i="6"/>
  <c r="Q61" i="6"/>
  <c r="U59" i="6"/>
  <c r="T59" i="6"/>
  <c r="W59" i="6"/>
  <c r="X59" i="6" s="1"/>
  <c r="M62" i="6"/>
  <c r="N62" i="6" s="1"/>
  <c r="O62" i="6" s="1"/>
  <c r="L63" i="6"/>
  <c r="U247" i="1"/>
  <c r="W247" i="1"/>
  <c r="X247" i="1" s="1"/>
  <c r="T247" i="1"/>
  <c r="A250" i="2"/>
  <c r="N250" i="1"/>
  <c r="O250" i="1" s="1"/>
  <c r="R248" i="1"/>
  <c r="S248" i="1" s="1"/>
  <c r="Q249" i="1"/>
  <c r="P249" i="1"/>
  <c r="L252" i="1"/>
  <c r="M251" i="1"/>
  <c r="C314" i="2"/>
  <c r="D313" i="2"/>
  <c r="N58" i="1"/>
  <c r="O58" i="1" s="1"/>
  <c r="A58" i="2"/>
  <c r="W55" i="1"/>
  <c r="X55" i="1" s="1"/>
  <c r="T55" i="1"/>
  <c r="U55" i="1"/>
  <c r="R56" i="1"/>
  <c r="S56" i="1" s="1"/>
  <c r="B56" i="2" s="1"/>
  <c r="P57" i="1"/>
  <c r="Q57" i="1"/>
  <c r="M59" i="1"/>
  <c r="R61" i="6" l="1"/>
  <c r="S61" i="6" s="1"/>
  <c r="U61" i="6" s="1"/>
  <c r="P62" i="6"/>
  <c r="Q62" i="6"/>
  <c r="L64" i="6"/>
  <c r="M63" i="6"/>
  <c r="N63" i="6" s="1"/>
  <c r="O63" i="6" s="1"/>
  <c r="U60" i="6"/>
  <c r="T60" i="6"/>
  <c r="W60" i="6"/>
  <c r="X60" i="6" s="1"/>
  <c r="N251" i="1"/>
  <c r="O251" i="1" s="1"/>
  <c r="A251" i="2"/>
  <c r="B248" i="2"/>
  <c r="U248" i="1"/>
  <c r="T248" i="1"/>
  <c r="W248" i="1"/>
  <c r="X248" i="1" s="1"/>
  <c r="M252" i="1"/>
  <c r="L253" i="1"/>
  <c r="Q250" i="1"/>
  <c r="P250" i="1"/>
  <c r="R249" i="1"/>
  <c r="S249" i="1" s="1"/>
  <c r="C315" i="2"/>
  <c r="D314" i="2"/>
  <c r="W56" i="1"/>
  <c r="X56" i="1" s="1"/>
  <c r="N59" i="1"/>
  <c r="O59" i="1" s="1"/>
  <c r="A59" i="2"/>
  <c r="T56" i="1"/>
  <c r="U56" i="1"/>
  <c r="R57" i="1"/>
  <c r="S57" i="1" s="1"/>
  <c r="B57" i="2" s="1"/>
  <c r="P58" i="1"/>
  <c r="Q58" i="1"/>
  <c r="M60" i="1"/>
  <c r="W61" i="6" l="1"/>
  <c r="X61" i="6" s="1"/>
  <c r="T61" i="6"/>
  <c r="P63" i="6"/>
  <c r="Q63" i="6"/>
  <c r="R62" i="6"/>
  <c r="S62" i="6" s="1"/>
  <c r="M64" i="6"/>
  <c r="N64" i="6" s="1"/>
  <c r="O64" i="6" s="1"/>
  <c r="L65" i="6"/>
  <c r="B249" i="2"/>
  <c r="T249" i="1"/>
  <c r="W249" i="1"/>
  <c r="X249" i="1" s="1"/>
  <c r="U249" i="1"/>
  <c r="N252" i="1"/>
  <c r="O252" i="1" s="1"/>
  <c r="A252" i="2"/>
  <c r="R250" i="1"/>
  <c r="S250" i="1" s="1"/>
  <c r="Q251" i="1"/>
  <c r="P251" i="1"/>
  <c r="M253" i="1"/>
  <c r="L254" i="1"/>
  <c r="C316" i="2"/>
  <c r="D315" i="2"/>
  <c r="W57" i="1"/>
  <c r="X57" i="1" s="1"/>
  <c r="N60" i="1"/>
  <c r="O60" i="1" s="1"/>
  <c r="A60" i="2"/>
  <c r="T57" i="1"/>
  <c r="U57" i="1"/>
  <c r="R58" i="1"/>
  <c r="S58" i="1" s="1"/>
  <c r="B58" i="2" s="1"/>
  <c r="P59" i="1"/>
  <c r="Q59" i="1"/>
  <c r="M61" i="1"/>
  <c r="R63" i="6" l="1"/>
  <c r="S63" i="6" s="1"/>
  <c r="T63" i="6" s="1"/>
  <c r="L66" i="6"/>
  <c r="M65" i="6"/>
  <c r="N65" i="6" s="1"/>
  <c r="O65" i="6" s="1"/>
  <c r="U62" i="6"/>
  <c r="T62" i="6"/>
  <c r="W62" i="6"/>
  <c r="X62" i="6" s="1"/>
  <c r="P64" i="6"/>
  <c r="Q64" i="6"/>
  <c r="R251" i="1"/>
  <c r="S251" i="1" s="1"/>
  <c r="B251" i="2" s="1"/>
  <c r="L255" i="1"/>
  <c r="M254" i="1"/>
  <c r="B250" i="2"/>
  <c r="U250" i="1"/>
  <c r="T250" i="1"/>
  <c r="W250" i="1"/>
  <c r="X250" i="1" s="1"/>
  <c r="A253" i="2"/>
  <c r="N253" i="1"/>
  <c r="O253" i="1" s="1"/>
  <c r="Q252" i="1"/>
  <c r="P252" i="1"/>
  <c r="C317" i="2"/>
  <c r="D316" i="2"/>
  <c r="W58" i="1"/>
  <c r="X58" i="1" s="1"/>
  <c r="N61" i="1"/>
  <c r="O61" i="1" s="1"/>
  <c r="A61" i="2"/>
  <c r="T58" i="1"/>
  <c r="U58" i="1"/>
  <c r="R59" i="1"/>
  <c r="S59" i="1" s="1"/>
  <c r="B59" i="2" s="1"/>
  <c r="P60" i="1"/>
  <c r="Q60" i="1"/>
  <c r="M62" i="1"/>
  <c r="U63" i="6" l="1"/>
  <c r="W63" i="6"/>
  <c r="X63" i="6" s="1"/>
  <c r="R64" i="6"/>
  <c r="S64" i="6" s="1"/>
  <c r="P65" i="6"/>
  <c r="Q65" i="6"/>
  <c r="M66" i="6"/>
  <c r="N66" i="6" s="1"/>
  <c r="O66" i="6" s="1"/>
  <c r="L67" i="6"/>
  <c r="T251" i="1"/>
  <c r="W251" i="1"/>
  <c r="X251" i="1" s="1"/>
  <c r="U251" i="1"/>
  <c r="P253" i="1"/>
  <c r="Q253" i="1"/>
  <c r="N254" i="1"/>
  <c r="O254" i="1" s="1"/>
  <c r="A254" i="2"/>
  <c r="R252" i="1"/>
  <c r="S252" i="1" s="1"/>
  <c r="M255" i="1"/>
  <c r="L256" i="1"/>
  <c r="C318" i="2"/>
  <c r="D317" i="2"/>
  <c r="W59" i="1"/>
  <c r="X59" i="1" s="1"/>
  <c r="N62" i="1"/>
  <c r="O62" i="1" s="1"/>
  <c r="A62" i="2"/>
  <c r="T59" i="1"/>
  <c r="U59" i="1"/>
  <c r="R60" i="1"/>
  <c r="S60" i="1" s="1"/>
  <c r="B60" i="2" s="1"/>
  <c r="P61" i="1"/>
  <c r="Q61" i="1"/>
  <c r="M63" i="1"/>
  <c r="L68" i="6" l="1"/>
  <c r="M67" i="6"/>
  <c r="N67" i="6" s="1"/>
  <c r="O67" i="6" s="1"/>
  <c r="R65" i="6"/>
  <c r="S65" i="6" s="1"/>
  <c r="P66" i="6"/>
  <c r="Q66" i="6"/>
  <c r="U64" i="6"/>
  <c r="T64" i="6"/>
  <c r="W64" i="6"/>
  <c r="X64" i="6" s="1"/>
  <c r="R253" i="1"/>
  <c r="S253" i="1" s="1"/>
  <c r="B253" i="2" s="1"/>
  <c r="M256" i="1"/>
  <c r="L257" i="1"/>
  <c r="Q254" i="1"/>
  <c r="P254" i="1"/>
  <c r="A255" i="2"/>
  <c r="N255" i="1"/>
  <c r="O255" i="1" s="1"/>
  <c r="B252" i="2"/>
  <c r="T252" i="1"/>
  <c r="U252" i="1"/>
  <c r="W252" i="1"/>
  <c r="X252" i="1" s="1"/>
  <c r="C319" i="2"/>
  <c r="D318" i="2"/>
  <c r="W60" i="1"/>
  <c r="X60" i="1" s="1"/>
  <c r="N63" i="1"/>
  <c r="O63" i="1" s="1"/>
  <c r="A63" i="2"/>
  <c r="T60" i="1"/>
  <c r="U60" i="1"/>
  <c r="R61" i="1"/>
  <c r="S61" i="1" s="1"/>
  <c r="B61" i="2" s="1"/>
  <c r="P62" i="1"/>
  <c r="Q62" i="1"/>
  <c r="M64" i="1"/>
  <c r="R66" i="6" l="1"/>
  <c r="S66" i="6" s="1"/>
  <c r="U65" i="6"/>
  <c r="T65" i="6"/>
  <c r="W65" i="6"/>
  <c r="X65" i="6" s="1"/>
  <c r="P67" i="6"/>
  <c r="Q67" i="6"/>
  <c r="M68" i="6"/>
  <c r="N68" i="6" s="1"/>
  <c r="O68" i="6" s="1"/>
  <c r="L69" i="6"/>
  <c r="T253" i="1"/>
  <c r="W253" i="1"/>
  <c r="X253" i="1" s="1"/>
  <c r="U253" i="1"/>
  <c r="R254" i="1"/>
  <c r="S254" i="1" s="1"/>
  <c r="B254" i="2" s="1"/>
  <c r="P255" i="1"/>
  <c r="Q255" i="1"/>
  <c r="M257" i="1"/>
  <c r="L258" i="1"/>
  <c r="N256" i="1"/>
  <c r="O256" i="1" s="1"/>
  <c r="A256" i="2"/>
  <c r="C320" i="2"/>
  <c r="D319" i="2"/>
  <c r="N64" i="1"/>
  <c r="O64" i="1" s="1"/>
  <c r="A64" i="2"/>
  <c r="W61" i="1"/>
  <c r="X61" i="1" s="1"/>
  <c r="T61" i="1"/>
  <c r="U61" i="1"/>
  <c r="R62" i="1"/>
  <c r="S62" i="1" s="1"/>
  <c r="B62" i="2" s="1"/>
  <c r="P63" i="1"/>
  <c r="Q63" i="1"/>
  <c r="M65" i="1"/>
  <c r="R67" i="6" l="1"/>
  <c r="S67" i="6" s="1"/>
  <c r="P68" i="6"/>
  <c r="Q68" i="6"/>
  <c r="L70" i="6"/>
  <c r="M69" i="6"/>
  <c r="N69" i="6" s="1"/>
  <c r="O69" i="6" s="1"/>
  <c r="U66" i="6"/>
  <c r="T66" i="6"/>
  <c r="W66" i="6"/>
  <c r="X66" i="6" s="1"/>
  <c r="W254" i="1"/>
  <c r="X254" i="1" s="1"/>
  <c r="T254" i="1"/>
  <c r="R255" i="1"/>
  <c r="S255" i="1" s="1"/>
  <c r="B255" i="2" s="1"/>
  <c r="U254" i="1"/>
  <c r="M258" i="1"/>
  <c r="L259" i="1"/>
  <c r="N257" i="1"/>
  <c r="O257" i="1" s="1"/>
  <c r="A257" i="2"/>
  <c r="P256" i="1"/>
  <c r="Q256" i="1"/>
  <c r="C321" i="2"/>
  <c r="D320" i="2"/>
  <c r="W62" i="1"/>
  <c r="X62" i="1" s="1"/>
  <c r="N65" i="1"/>
  <c r="O65" i="1" s="1"/>
  <c r="A65" i="2"/>
  <c r="T62" i="1"/>
  <c r="U62" i="1"/>
  <c r="R63" i="1"/>
  <c r="S63" i="1" s="1"/>
  <c r="B63" i="2" s="1"/>
  <c r="P64" i="1"/>
  <c r="Q64" i="1"/>
  <c r="M66" i="1"/>
  <c r="R68" i="6" l="1"/>
  <c r="S68" i="6" s="1"/>
  <c r="T68" i="6" s="1"/>
  <c r="P69" i="6"/>
  <c r="Q69" i="6"/>
  <c r="M70" i="6"/>
  <c r="N70" i="6" s="1"/>
  <c r="O70" i="6" s="1"/>
  <c r="L71" i="6"/>
  <c r="U67" i="6"/>
  <c r="T67" i="6"/>
  <c r="W67" i="6"/>
  <c r="X67" i="6" s="1"/>
  <c r="R256" i="1"/>
  <c r="S256" i="1" s="1"/>
  <c r="B256" i="2" s="1"/>
  <c r="T255" i="1"/>
  <c r="U255" i="1"/>
  <c r="W255" i="1"/>
  <c r="X255" i="1" s="1"/>
  <c r="P257" i="1"/>
  <c r="Q257" i="1"/>
  <c r="M259" i="1"/>
  <c r="L260" i="1"/>
  <c r="N258" i="1"/>
  <c r="O258" i="1" s="1"/>
  <c r="A258" i="2"/>
  <c r="C322" i="2"/>
  <c r="D321" i="2"/>
  <c r="W63" i="1"/>
  <c r="X63" i="1" s="1"/>
  <c r="N66" i="1"/>
  <c r="O66" i="1" s="1"/>
  <c r="A66" i="2"/>
  <c r="T63" i="1"/>
  <c r="U63" i="1"/>
  <c r="R64" i="1"/>
  <c r="S64" i="1" s="1"/>
  <c r="B64" i="2" s="1"/>
  <c r="P65" i="1"/>
  <c r="Q65" i="1"/>
  <c r="M67" i="1"/>
  <c r="U68" i="6" l="1"/>
  <c r="W68" i="6"/>
  <c r="X68" i="6" s="1"/>
  <c r="R69" i="6"/>
  <c r="S69" i="6" s="1"/>
  <c r="T69" i="6" s="1"/>
  <c r="L72" i="6"/>
  <c r="M71" i="6"/>
  <c r="N71" i="6" s="1"/>
  <c r="O71" i="6" s="1"/>
  <c r="P70" i="6"/>
  <c r="Q70" i="6"/>
  <c r="T256" i="1"/>
  <c r="U256" i="1"/>
  <c r="W256" i="1"/>
  <c r="X256" i="1" s="1"/>
  <c r="R257" i="1"/>
  <c r="S257" i="1" s="1"/>
  <c r="W257" i="1" s="1"/>
  <c r="X257" i="1" s="1"/>
  <c r="M260" i="1"/>
  <c r="L261" i="1"/>
  <c r="N259" i="1"/>
  <c r="O259" i="1" s="1"/>
  <c r="A259" i="2"/>
  <c r="Q258" i="1"/>
  <c r="P258" i="1"/>
  <c r="C323" i="2"/>
  <c r="D322" i="2"/>
  <c r="W64" i="1"/>
  <c r="X64" i="1" s="1"/>
  <c r="N67" i="1"/>
  <c r="O67" i="1" s="1"/>
  <c r="A67" i="2"/>
  <c r="T64" i="1"/>
  <c r="U64" i="1"/>
  <c r="R65" i="1"/>
  <c r="S65" i="1" s="1"/>
  <c r="B65" i="2" s="1"/>
  <c r="P66" i="1"/>
  <c r="Q66" i="1"/>
  <c r="M68" i="1"/>
  <c r="W69" i="6" l="1"/>
  <c r="X69" i="6" s="1"/>
  <c r="U69" i="6"/>
  <c r="R70" i="6"/>
  <c r="S70" i="6" s="1"/>
  <c r="P71" i="6"/>
  <c r="Q71" i="6"/>
  <c r="M72" i="6"/>
  <c r="N72" i="6" s="1"/>
  <c r="O72" i="6" s="1"/>
  <c r="L73" i="6"/>
  <c r="U257" i="1"/>
  <c r="T257" i="1"/>
  <c r="B257" i="2"/>
  <c r="N260" i="1"/>
  <c r="O260" i="1" s="1"/>
  <c r="A260" i="2"/>
  <c r="Q259" i="1"/>
  <c r="P259" i="1"/>
  <c r="R258" i="1"/>
  <c r="S258" i="1" s="1"/>
  <c r="L262" i="1"/>
  <c r="M261" i="1"/>
  <c r="C324" i="2"/>
  <c r="D323" i="2"/>
  <c r="W65" i="1"/>
  <c r="X65" i="1" s="1"/>
  <c r="N68" i="1"/>
  <c r="O68" i="1" s="1"/>
  <c r="A68" i="2"/>
  <c r="T65" i="1"/>
  <c r="U65" i="1"/>
  <c r="R66" i="1"/>
  <c r="S66" i="1" s="1"/>
  <c r="B66" i="2" s="1"/>
  <c r="P67" i="1"/>
  <c r="Q67" i="1"/>
  <c r="M69" i="1"/>
  <c r="R71" i="6" l="1"/>
  <c r="S71" i="6" s="1"/>
  <c r="U71" i="6" s="1"/>
  <c r="L74" i="6"/>
  <c r="M73" i="6"/>
  <c r="N73" i="6" s="1"/>
  <c r="O73" i="6" s="1"/>
  <c r="P72" i="6"/>
  <c r="Q72" i="6"/>
  <c r="U70" i="6"/>
  <c r="T70" i="6"/>
  <c r="W70" i="6"/>
  <c r="X70" i="6" s="1"/>
  <c r="R259" i="1"/>
  <c r="S259" i="1" s="1"/>
  <c r="W259" i="1" s="1"/>
  <c r="X259" i="1" s="1"/>
  <c r="N261" i="1"/>
  <c r="O261" i="1" s="1"/>
  <c r="A261" i="2"/>
  <c r="M262" i="1"/>
  <c r="L263" i="1"/>
  <c r="B258" i="2"/>
  <c r="U258" i="1"/>
  <c r="T258" i="1"/>
  <c r="W258" i="1"/>
  <c r="X258" i="1" s="1"/>
  <c r="P260" i="1"/>
  <c r="Q260" i="1"/>
  <c r="C325" i="2"/>
  <c r="D324" i="2"/>
  <c r="W66" i="1"/>
  <c r="X66" i="1" s="1"/>
  <c r="N69" i="1"/>
  <c r="O69" i="1" s="1"/>
  <c r="A69" i="2"/>
  <c r="T66" i="1"/>
  <c r="U66" i="1"/>
  <c r="R67" i="1"/>
  <c r="S67" i="1" s="1"/>
  <c r="B67" i="2" s="1"/>
  <c r="P68" i="1"/>
  <c r="Q68" i="1"/>
  <c r="M70" i="1"/>
  <c r="W71" i="6" l="1"/>
  <c r="X71" i="6" s="1"/>
  <c r="T71" i="6"/>
  <c r="R72" i="6"/>
  <c r="S72" i="6" s="1"/>
  <c r="W72" i="6" s="1"/>
  <c r="X72" i="6" s="1"/>
  <c r="P73" i="6"/>
  <c r="Q73" i="6"/>
  <c r="M74" i="6"/>
  <c r="N74" i="6" s="1"/>
  <c r="O74" i="6" s="1"/>
  <c r="L75" i="6"/>
  <c r="B259" i="2"/>
  <c r="U259" i="1"/>
  <c r="T259" i="1"/>
  <c r="Q261" i="1"/>
  <c r="P261" i="1"/>
  <c r="A262" i="2"/>
  <c r="N262" i="1"/>
  <c r="O262" i="1" s="1"/>
  <c r="L264" i="1"/>
  <c r="M263" i="1"/>
  <c r="R260" i="1"/>
  <c r="S260" i="1" s="1"/>
  <c r="C326" i="2"/>
  <c r="D325" i="2"/>
  <c r="W67" i="1"/>
  <c r="X67" i="1" s="1"/>
  <c r="N70" i="1"/>
  <c r="O70" i="1" s="1"/>
  <c r="A70" i="2"/>
  <c r="T67" i="1"/>
  <c r="U67" i="1"/>
  <c r="R68" i="1"/>
  <c r="S68" i="1" s="1"/>
  <c r="B68" i="2" s="1"/>
  <c r="P69" i="1"/>
  <c r="Q69" i="1"/>
  <c r="M71" i="1"/>
  <c r="R73" i="6" l="1"/>
  <c r="S73" i="6" s="1"/>
  <c r="W73" i="6" s="1"/>
  <c r="X73" i="6" s="1"/>
  <c r="T72" i="6"/>
  <c r="U72" i="6"/>
  <c r="L76" i="6"/>
  <c r="M75" i="6"/>
  <c r="N75" i="6" s="1"/>
  <c r="O75" i="6" s="1"/>
  <c r="P74" i="6"/>
  <c r="Q74" i="6"/>
  <c r="R261" i="1"/>
  <c r="S261" i="1" s="1"/>
  <c r="W261" i="1" s="1"/>
  <c r="X261" i="1" s="1"/>
  <c r="N263" i="1"/>
  <c r="O263" i="1" s="1"/>
  <c r="A263" i="2"/>
  <c r="B260" i="2"/>
  <c r="U260" i="1"/>
  <c r="W260" i="1"/>
  <c r="X260" i="1" s="1"/>
  <c r="T260" i="1"/>
  <c r="Q262" i="1"/>
  <c r="P262" i="1"/>
  <c r="M264" i="1"/>
  <c r="L265" i="1"/>
  <c r="C327" i="2"/>
  <c r="D326" i="2"/>
  <c r="W68" i="1"/>
  <c r="X68" i="1" s="1"/>
  <c r="N71" i="1"/>
  <c r="O71" i="1" s="1"/>
  <c r="A71" i="2"/>
  <c r="T68" i="1"/>
  <c r="U68" i="1"/>
  <c r="R69" i="1"/>
  <c r="S69" i="1" s="1"/>
  <c r="B69" i="2" s="1"/>
  <c r="P70" i="1"/>
  <c r="Q70" i="1"/>
  <c r="M72" i="1"/>
  <c r="U73" i="6" l="1"/>
  <c r="T73" i="6"/>
  <c r="R74" i="6"/>
  <c r="S74" i="6" s="1"/>
  <c r="U74" i="6" s="1"/>
  <c r="P75" i="6"/>
  <c r="Q75" i="6"/>
  <c r="M76" i="6"/>
  <c r="N76" i="6" s="1"/>
  <c r="O76" i="6" s="1"/>
  <c r="L77" i="6"/>
  <c r="B261" i="2"/>
  <c r="U261" i="1"/>
  <c r="R262" i="1"/>
  <c r="S262" i="1" s="1"/>
  <c r="T262" i="1" s="1"/>
  <c r="T261" i="1"/>
  <c r="A264" i="2"/>
  <c r="N264" i="1"/>
  <c r="O264" i="1" s="1"/>
  <c r="L266" i="1"/>
  <c r="M265" i="1"/>
  <c r="Q263" i="1"/>
  <c r="P263" i="1"/>
  <c r="C328" i="2"/>
  <c r="D327" i="2"/>
  <c r="W69" i="1"/>
  <c r="X69" i="1" s="1"/>
  <c r="N72" i="1"/>
  <c r="O72" i="1" s="1"/>
  <c r="A72" i="2"/>
  <c r="T69" i="1"/>
  <c r="U69" i="1"/>
  <c r="R70" i="1"/>
  <c r="S70" i="1" s="1"/>
  <c r="B70" i="2" s="1"/>
  <c r="P71" i="1"/>
  <c r="Q71" i="1"/>
  <c r="M73" i="1"/>
  <c r="W74" i="6" l="1"/>
  <c r="X74" i="6" s="1"/>
  <c r="T74" i="6"/>
  <c r="L78" i="6"/>
  <c r="M77" i="6"/>
  <c r="N77" i="6" s="1"/>
  <c r="O77" i="6" s="1"/>
  <c r="P76" i="6"/>
  <c r="Q76" i="6"/>
  <c r="R75" i="6"/>
  <c r="S75" i="6" s="1"/>
  <c r="B262" i="2"/>
  <c r="U262" i="1"/>
  <c r="W262" i="1"/>
  <c r="X262" i="1" s="1"/>
  <c r="R263" i="1"/>
  <c r="S263" i="1" s="1"/>
  <c r="W263" i="1" s="1"/>
  <c r="X263" i="1" s="1"/>
  <c r="N265" i="1"/>
  <c r="O265" i="1" s="1"/>
  <c r="A265" i="2"/>
  <c r="L267" i="1"/>
  <c r="M266" i="1"/>
  <c r="Q264" i="1"/>
  <c r="P264" i="1"/>
  <c r="C329" i="2"/>
  <c r="D328" i="2"/>
  <c r="W70" i="1"/>
  <c r="X70" i="1" s="1"/>
  <c r="N73" i="1"/>
  <c r="O73" i="1" s="1"/>
  <c r="A73" i="2"/>
  <c r="T70" i="1"/>
  <c r="U70" i="1"/>
  <c r="R71" i="1"/>
  <c r="S71" i="1" s="1"/>
  <c r="B71" i="2" s="1"/>
  <c r="P72" i="1"/>
  <c r="Q72" i="1"/>
  <c r="M74" i="1"/>
  <c r="R76" i="6" l="1"/>
  <c r="S76" i="6" s="1"/>
  <c r="U75" i="6"/>
  <c r="T75" i="6"/>
  <c r="W75" i="6"/>
  <c r="X75" i="6" s="1"/>
  <c r="P77" i="6"/>
  <c r="Q77" i="6"/>
  <c r="M78" i="6"/>
  <c r="N78" i="6" s="1"/>
  <c r="O78" i="6" s="1"/>
  <c r="L79" i="6"/>
  <c r="U263" i="1"/>
  <c r="T263" i="1"/>
  <c r="B263" i="2"/>
  <c r="R264" i="1"/>
  <c r="S264" i="1" s="1"/>
  <c r="B264" i="2" s="1"/>
  <c r="N266" i="1"/>
  <c r="O266" i="1" s="1"/>
  <c r="A266" i="2"/>
  <c r="M267" i="1"/>
  <c r="L268" i="1"/>
  <c r="P265" i="1"/>
  <c r="Q265" i="1"/>
  <c r="C330" i="2"/>
  <c r="D329" i="2"/>
  <c r="W71" i="1"/>
  <c r="X71" i="1" s="1"/>
  <c r="N74" i="1"/>
  <c r="O74" i="1" s="1"/>
  <c r="A74" i="2"/>
  <c r="T71" i="1"/>
  <c r="U71" i="1"/>
  <c r="R72" i="1"/>
  <c r="S72" i="1" s="1"/>
  <c r="B72" i="2" s="1"/>
  <c r="P73" i="1"/>
  <c r="Q73" i="1"/>
  <c r="M75" i="1"/>
  <c r="P78" i="6" l="1"/>
  <c r="Q78" i="6"/>
  <c r="R77" i="6"/>
  <c r="S77" i="6" s="1"/>
  <c r="L80" i="6"/>
  <c r="M79" i="6"/>
  <c r="N79" i="6" s="1"/>
  <c r="O79" i="6" s="1"/>
  <c r="U76" i="6"/>
  <c r="T76" i="6"/>
  <c r="W76" i="6"/>
  <c r="X76" i="6" s="1"/>
  <c r="W264" i="1"/>
  <c r="X264" i="1" s="1"/>
  <c r="T264" i="1"/>
  <c r="R265" i="1"/>
  <c r="S265" i="1" s="1"/>
  <c r="T265" i="1" s="1"/>
  <c r="U264" i="1"/>
  <c r="M268" i="1"/>
  <c r="L269" i="1"/>
  <c r="A267" i="2"/>
  <c r="N267" i="1"/>
  <c r="O267" i="1" s="1"/>
  <c r="P266" i="1"/>
  <c r="Q266" i="1"/>
  <c r="C331" i="2"/>
  <c r="D330" i="2"/>
  <c r="W72" i="1"/>
  <c r="X72" i="1" s="1"/>
  <c r="N75" i="1"/>
  <c r="O75" i="1" s="1"/>
  <c r="A75" i="2"/>
  <c r="T72" i="1"/>
  <c r="U72" i="1"/>
  <c r="R73" i="1"/>
  <c r="S73" i="1" s="1"/>
  <c r="B73" i="2" s="1"/>
  <c r="P74" i="1"/>
  <c r="Q74" i="1"/>
  <c r="M76" i="1"/>
  <c r="R78" i="6" l="1"/>
  <c r="S78" i="6" s="1"/>
  <c r="U78" i="6" s="1"/>
  <c r="P79" i="6"/>
  <c r="Q79" i="6"/>
  <c r="U77" i="6"/>
  <c r="T77" i="6"/>
  <c r="W77" i="6"/>
  <c r="X77" i="6" s="1"/>
  <c r="M80" i="6"/>
  <c r="N80" i="6" s="1"/>
  <c r="O80" i="6" s="1"/>
  <c r="L81" i="6"/>
  <c r="U265" i="1"/>
  <c r="B265" i="2"/>
  <c r="W265" i="1"/>
  <c r="X265" i="1" s="1"/>
  <c r="R266" i="1"/>
  <c r="S266" i="1" s="1"/>
  <c r="U266" i="1" s="1"/>
  <c r="Q267" i="1"/>
  <c r="P267" i="1"/>
  <c r="M269" i="1"/>
  <c r="L270" i="1"/>
  <c r="N268" i="1"/>
  <c r="O268" i="1" s="1"/>
  <c r="A268" i="2"/>
  <c r="C332" i="2"/>
  <c r="D331" i="2"/>
  <c r="W73" i="1"/>
  <c r="X73" i="1" s="1"/>
  <c r="N76" i="1"/>
  <c r="O76" i="1" s="1"/>
  <c r="A76" i="2"/>
  <c r="T73" i="1"/>
  <c r="U73" i="1"/>
  <c r="R74" i="1"/>
  <c r="S74" i="1" s="1"/>
  <c r="B74" i="2" s="1"/>
  <c r="P75" i="1"/>
  <c r="Q75" i="1"/>
  <c r="M77" i="1"/>
  <c r="W78" i="6" l="1"/>
  <c r="X78" i="6" s="1"/>
  <c r="R79" i="6"/>
  <c r="S79" i="6" s="1"/>
  <c r="U79" i="6" s="1"/>
  <c r="T78" i="6"/>
  <c r="L82" i="6"/>
  <c r="M81" i="6"/>
  <c r="N81" i="6" s="1"/>
  <c r="O81" i="6" s="1"/>
  <c r="P80" i="6"/>
  <c r="Q80" i="6"/>
  <c r="B266" i="2"/>
  <c r="W266" i="1"/>
  <c r="X266" i="1" s="1"/>
  <c r="T266" i="1"/>
  <c r="R267" i="1"/>
  <c r="S267" i="1" s="1"/>
  <c r="B267" i="2" s="1"/>
  <c r="Q268" i="1"/>
  <c r="P268" i="1"/>
  <c r="M270" i="1"/>
  <c r="L271" i="1"/>
  <c r="N269" i="1"/>
  <c r="O269" i="1" s="1"/>
  <c r="A269" i="2"/>
  <c r="C333" i="2"/>
  <c r="D332" i="2"/>
  <c r="W74" i="1"/>
  <c r="X74" i="1" s="1"/>
  <c r="N77" i="1"/>
  <c r="O77" i="1" s="1"/>
  <c r="A77" i="2"/>
  <c r="T74" i="1"/>
  <c r="U74" i="1"/>
  <c r="R75" i="1"/>
  <c r="S75" i="1" s="1"/>
  <c r="B75" i="2" s="1"/>
  <c r="P76" i="1"/>
  <c r="Q76" i="1"/>
  <c r="M78" i="1"/>
  <c r="W79" i="6" l="1"/>
  <c r="X79" i="6" s="1"/>
  <c r="T79" i="6"/>
  <c r="R80" i="6"/>
  <c r="S80" i="6" s="1"/>
  <c r="P81" i="6"/>
  <c r="Q81" i="6"/>
  <c r="M82" i="6"/>
  <c r="N82" i="6" s="1"/>
  <c r="O82" i="6" s="1"/>
  <c r="L83" i="6"/>
  <c r="W267" i="1"/>
  <c r="X267" i="1" s="1"/>
  <c r="T267" i="1"/>
  <c r="U267" i="1"/>
  <c r="R268" i="1"/>
  <c r="S268" i="1" s="1"/>
  <c r="B268" i="2" s="1"/>
  <c r="L272" i="1"/>
  <c r="M271" i="1"/>
  <c r="A270" i="2"/>
  <c r="N270" i="1"/>
  <c r="O270" i="1" s="1"/>
  <c r="Q269" i="1"/>
  <c r="P269" i="1"/>
  <c r="C334" i="2"/>
  <c r="D333" i="2"/>
  <c r="N78" i="1"/>
  <c r="O78" i="1" s="1"/>
  <c r="A78" i="2"/>
  <c r="W75" i="1"/>
  <c r="X75" i="1" s="1"/>
  <c r="T75" i="1"/>
  <c r="U75" i="1"/>
  <c r="R76" i="1"/>
  <c r="S76" i="1" s="1"/>
  <c r="B76" i="2" s="1"/>
  <c r="P77" i="1"/>
  <c r="Q77" i="1"/>
  <c r="M79" i="1"/>
  <c r="L84" i="6" l="1"/>
  <c r="M83" i="6"/>
  <c r="N83" i="6" s="1"/>
  <c r="O83" i="6" s="1"/>
  <c r="R81" i="6"/>
  <c r="S81" i="6" s="1"/>
  <c r="P82" i="6"/>
  <c r="Q82" i="6"/>
  <c r="U80" i="6"/>
  <c r="T80" i="6"/>
  <c r="W80" i="6"/>
  <c r="X80" i="6" s="1"/>
  <c r="W268" i="1"/>
  <c r="X268" i="1" s="1"/>
  <c r="T268" i="1"/>
  <c r="U268" i="1"/>
  <c r="M272" i="1"/>
  <c r="L273" i="1"/>
  <c r="Q270" i="1"/>
  <c r="P270" i="1"/>
  <c r="R269" i="1"/>
  <c r="S269" i="1" s="1"/>
  <c r="A271" i="2"/>
  <c r="N271" i="1"/>
  <c r="O271" i="1" s="1"/>
  <c r="C335" i="2"/>
  <c r="D334" i="2"/>
  <c r="W76" i="1"/>
  <c r="X76" i="1" s="1"/>
  <c r="N79" i="1"/>
  <c r="O79" i="1" s="1"/>
  <c r="A79" i="2"/>
  <c r="T76" i="1"/>
  <c r="U76" i="1"/>
  <c r="R77" i="1"/>
  <c r="S77" i="1" s="1"/>
  <c r="B77" i="2" s="1"/>
  <c r="P78" i="1"/>
  <c r="Q78" i="1"/>
  <c r="M80" i="1"/>
  <c r="R82" i="6" l="1"/>
  <c r="S82" i="6" s="1"/>
  <c r="U81" i="6"/>
  <c r="T81" i="6"/>
  <c r="W81" i="6"/>
  <c r="X81" i="6" s="1"/>
  <c r="P83" i="6"/>
  <c r="Q83" i="6"/>
  <c r="M84" i="6"/>
  <c r="N84" i="6" s="1"/>
  <c r="O84" i="6" s="1"/>
  <c r="L85" i="6"/>
  <c r="R270" i="1"/>
  <c r="S270" i="1" s="1"/>
  <c r="W270" i="1" s="1"/>
  <c r="X270" i="1" s="1"/>
  <c r="Q271" i="1"/>
  <c r="P271" i="1"/>
  <c r="L274" i="1"/>
  <c r="M273" i="1"/>
  <c r="B269" i="2"/>
  <c r="W269" i="1"/>
  <c r="X269" i="1" s="1"/>
  <c r="T269" i="1"/>
  <c r="U269" i="1"/>
  <c r="N272" i="1"/>
  <c r="O272" i="1" s="1"/>
  <c r="A272" i="2"/>
  <c r="C336" i="2"/>
  <c r="D335" i="2"/>
  <c r="W77" i="1"/>
  <c r="X77" i="1" s="1"/>
  <c r="N80" i="1"/>
  <c r="O80" i="1" s="1"/>
  <c r="A80" i="2"/>
  <c r="T77" i="1"/>
  <c r="U77" i="1"/>
  <c r="R78" i="1"/>
  <c r="S78" i="1" s="1"/>
  <c r="B78" i="2" s="1"/>
  <c r="P79" i="1"/>
  <c r="Q79" i="1"/>
  <c r="M81" i="1"/>
  <c r="P84" i="6" l="1"/>
  <c r="Q84" i="6"/>
  <c r="R83" i="6"/>
  <c r="S83" i="6" s="1"/>
  <c r="L86" i="6"/>
  <c r="M85" i="6"/>
  <c r="N85" i="6" s="1"/>
  <c r="O85" i="6" s="1"/>
  <c r="U82" i="6"/>
  <c r="T82" i="6"/>
  <c r="W82" i="6"/>
  <c r="X82" i="6" s="1"/>
  <c r="U270" i="1"/>
  <c r="T270" i="1"/>
  <c r="B270" i="2"/>
  <c r="R271" i="1"/>
  <c r="S271" i="1" s="1"/>
  <c r="B271" i="2" s="1"/>
  <c r="N273" i="1"/>
  <c r="O273" i="1" s="1"/>
  <c r="A273" i="2"/>
  <c r="M274" i="1"/>
  <c r="L275" i="1"/>
  <c r="Q272" i="1"/>
  <c r="P272" i="1"/>
  <c r="C337" i="2"/>
  <c r="D336" i="2"/>
  <c r="W78" i="1"/>
  <c r="X78" i="1" s="1"/>
  <c r="N81" i="1"/>
  <c r="O81" i="1" s="1"/>
  <c r="A81" i="2"/>
  <c r="T78" i="1"/>
  <c r="U78" i="1"/>
  <c r="R79" i="1"/>
  <c r="S79" i="1" s="1"/>
  <c r="B79" i="2" s="1"/>
  <c r="P80" i="1"/>
  <c r="Q80" i="1"/>
  <c r="M82" i="1"/>
  <c r="R84" i="6" l="1"/>
  <c r="S84" i="6" s="1"/>
  <c r="W84" i="6" s="1"/>
  <c r="X84" i="6" s="1"/>
  <c r="U83" i="6"/>
  <c r="T83" i="6"/>
  <c r="W83" i="6"/>
  <c r="X83" i="6" s="1"/>
  <c r="P85" i="6"/>
  <c r="Q85" i="6"/>
  <c r="M86" i="6"/>
  <c r="N86" i="6" s="1"/>
  <c r="O86" i="6" s="1"/>
  <c r="L87" i="6"/>
  <c r="U271" i="1"/>
  <c r="T271" i="1"/>
  <c r="W271" i="1"/>
  <c r="X271" i="1" s="1"/>
  <c r="R272" i="1"/>
  <c r="S272" i="1" s="1"/>
  <c r="W272" i="1" s="1"/>
  <c r="X272" i="1" s="1"/>
  <c r="M275" i="1"/>
  <c r="L276" i="1"/>
  <c r="A274" i="2"/>
  <c r="N274" i="1"/>
  <c r="O274" i="1" s="1"/>
  <c r="P273" i="1"/>
  <c r="Q273" i="1"/>
  <c r="C338" i="2"/>
  <c r="D337" i="2"/>
  <c r="N82" i="1"/>
  <c r="O82" i="1" s="1"/>
  <c r="A82" i="2"/>
  <c r="W79" i="1"/>
  <c r="X79" i="1" s="1"/>
  <c r="T79" i="1"/>
  <c r="U79" i="1"/>
  <c r="R80" i="1"/>
  <c r="S80" i="1" s="1"/>
  <c r="B80" i="2" s="1"/>
  <c r="P81" i="1"/>
  <c r="Q81" i="1"/>
  <c r="M83" i="1"/>
  <c r="T84" i="6" l="1"/>
  <c r="U84" i="6"/>
  <c r="R85" i="6"/>
  <c r="S85" i="6" s="1"/>
  <c r="U85" i="6" s="1"/>
  <c r="L88" i="6"/>
  <c r="M87" i="6"/>
  <c r="N87" i="6" s="1"/>
  <c r="O87" i="6" s="1"/>
  <c r="P86" i="6"/>
  <c r="Q86" i="6"/>
  <c r="T272" i="1"/>
  <c r="U272" i="1"/>
  <c r="B272" i="2"/>
  <c r="R273" i="1"/>
  <c r="S273" i="1" s="1"/>
  <c r="M276" i="1"/>
  <c r="L277" i="1"/>
  <c r="A275" i="2"/>
  <c r="N275" i="1"/>
  <c r="O275" i="1" s="1"/>
  <c r="P274" i="1"/>
  <c r="Q274" i="1"/>
  <c r="C339" i="2"/>
  <c r="D338" i="2"/>
  <c r="W80" i="1"/>
  <c r="X80" i="1" s="1"/>
  <c r="N83" i="1"/>
  <c r="O83" i="1" s="1"/>
  <c r="A83" i="2"/>
  <c r="T80" i="1"/>
  <c r="U80" i="1"/>
  <c r="R81" i="1"/>
  <c r="S81" i="1" s="1"/>
  <c r="B81" i="2" s="1"/>
  <c r="P82" i="1"/>
  <c r="Q82" i="1"/>
  <c r="M84" i="1"/>
  <c r="R86" i="6" l="1"/>
  <c r="S86" i="6" s="1"/>
  <c r="W86" i="6" s="1"/>
  <c r="X86" i="6" s="1"/>
  <c r="W85" i="6"/>
  <c r="X85" i="6" s="1"/>
  <c r="T85" i="6"/>
  <c r="M88" i="6"/>
  <c r="N88" i="6" s="1"/>
  <c r="O88" i="6" s="1"/>
  <c r="L89" i="6"/>
  <c r="P87" i="6"/>
  <c r="Q87" i="6"/>
  <c r="R274" i="1"/>
  <c r="S274" i="1" s="1"/>
  <c r="B274" i="2" s="1"/>
  <c r="M277" i="1"/>
  <c r="L278" i="1"/>
  <c r="N276" i="1"/>
  <c r="O276" i="1" s="1"/>
  <c r="A276" i="2"/>
  <c r="Q275" i="1"/>
  <c r="P275" i="1"/>
  <c r="B273" i="2"/>
  <c r="U273" i="1"/>
  <c r="T273" i="1"/>
  <c r="W273" i="1"/>
  <c r="X273" i="1" s="1"/>
  <c r="C340" i="2"/>
  <c r="D339" i="2"/>
  <c r="W81" i="1"/>
  <c r="X81" i="1" s="1"/>
  <c r="N84" i="1"/>
  <c r="O84" i="1" s="1"/>
  <c r="A84" i="2"/>
  <c r="T81" i="1"/>
  <c r="U81" i="1"/>
  <c r="R82" i="1"/>
  <c r="S82" i="1" s="1"/>
  <c r="B82" i="2" s="1"/>
  <c r="P83" i="1"/>
  <c r="Q83" i="1"/>
  <c r="M85" i="1"/>
  <c r="T86" i="6" l="1"/>
  <c r="U86" i="6"/>
  <c r="R87" i="6"/>
  <c r="S87" i="6" s="1"/>
  <c r="L90" i="6"/>
  <c r="M89" i="6"/>
  <c r="N89" i="6" s="1"/>
  <c r="O89" i="6" s="1"/>
  <c r="P88" i="6"/>
  <c r="Q88" i="6"/>
  <c r="T274" i="1"/>
  <c r="W274" i="1"/>
  <c r="X274" i="1" s="1"/>
  <c r="R275" i="1"/>
  <c r="S275" i="1" s="1"/>
  <c r="T275" i="1" s="1"/>
  <c r="U274" i="1"/>
  <c r="M278" i="1"/>
  <c r="L279" i="1"/>
  <c r="Q276" i="1"/>
  <c r="P276" i="1"/>
  <c r="N277" i="1"/>
  <c r="O277" i="1" s="1"/>
  <c r="A277" i="2"/>
  <c r="C341" i="2"/>
  <c r="D340" i="2"/>
  <c r="W82" i="1"/>
  <c r="X82" i="1" s="1"/>
  <c r="N85" i="1"/>
  <c r="O85" i="1" s="1"/>
  <c r="A85" i="2"/>
  <c r="T82" i="1"/>
  <c r="U82" i="1"/>
  <c r="R83" i="1"/>
  <c r="S83" i="1" s="1"/>
  <c r="B83" i="2" s="1"/>
  <c r="P84" i="1"/>
  <c r="Q84" i="1"/>
  <c r="M86" i="1"/>
  <c r="R88" i="6" l="1"/>
  <c r="S88" i="6" s="1"/>
  <c r="U88" i="6" s="1"/>
  <c r="P89" i="6"/>
  <c r="Q89" i="6"/>
  <c r="M90" i="6"/>
  <c r="N90" i="6" s="1"/>
  <c r="O90" i="6" s="1"/>
  <c r="L91" i="6"/>
  <c r="U87" i="6"/>
  <c r="T87" i="6"/>
  <c r="W87" i="6"/>
  <c r="X87" i="6" s="1"/>
  <c r="W275" i="1"/>
  <c r="X275" i="1" s="1"/>
  <c r="B275" i="2"/>
  <c r="U275" i="1"/>
  <c r="M279" i="1"/>
  <c r="L280" i="1"/>
  <c r="Q277" i="1"/>
  <c r="P277" i="1"/>
  <c r="N278" i="1"/>
  <c r="O278" i="1" s="1"/>
  <c r="A278" i="2"/>
  <c r="R276" i="1"/>
  <c r="S276" i="1" s="1"/>
  <c r="C342" i="2"/>
  <c r="D341" i="2"/>
  <c r="W83" i="1"/>
  <c r="X83" i="1" s="1"/>
  <c r="N86" i="1"/>
  <c r="O86" i="1" s="1"/>
  <c r="A86" i="2"/>
  <c r="T83" i="1"/>
  <c r="U83" i="1"/>
  <c r="R84" i="1"/>
  <c r="S84" i="1" s="1"/>
  <c r="B84" i="2" s="1"/>
  <c r="P85" i="1"/>
  <c r="Q85" i="1"/>
  <c r="M87" i="1"/>
  <c r="W88" i="6" l="1"/>
  <c r="X88" i="6" s="1"/>
  <c r="T88" i="6"/>
  <c r="R89" i="6"/>
  <c r="S89" i="6" s="1"/>
  <c r="L92" i="6"/>
  <c r="M91" i="6"/>
  <c r="N91" i="6" s="1"/>
  <c r="O91" i="6" s="1"/>
  <c r="P90" i="6"/>
  <c r="Q90" i="6"/>
  <c r="B276" i="2"/>
  <c r="U276" i="1"/>
  <c r="T276" i="1"/>
  <c r="W276" i="1"/>
  <c r="X276" i="1" s="1"/>
  <c r="L281" i="1"/>
  <c r="M280" i="1"/>
  <c r="P278" i="1"/>
  <c r="Q278" i="1"/>
  <c r="N279" i="1"/>
  <c r="O279" i="1" s="1"/>
  <c r="A279" i="2"/>
  <c r="R277" i="1"/>
  <c r="S277" i="1" s="1"/>
  <c r="C343" i="2"/>
  <c r="D342" i="2"/>
  <c r="W84" i="1"/>
  <c r="X84" i="1" s="1"/>
  <c r="N87" i="1"/>
  <c r="O87" i="1" s="1"/>
  <c r="A87" i="2"/>
  <c r="T84" i="1"/>
  <c r="U84" i="1"/>
  <c r="R85" i="1"/>
  <c r="S85" i="1" s="1"/>
  <c r="B85" i="2" s="1"/>
  <c r="P86" i="1"/>
  <c r="Q86" i="1"/>
  <c r="M88" i="1"/>
  <c r="R90" i="6" l="1"/>
  <c r="S90" i="6" s="1"/>
  <c r="W90" i="6" s="1"/>
  <c r="X90" i="6" s="1"/>
  <c r="P91" i="6"/>
  <c r="Q91" i="6"/>
  <c r="M92" i="6"/>
  <c r="N92" i="6" s="1"/>
  <c r="O92" i="6" s="1"/>
  <c r="L93" i="6"/>
  <c r="U89" i="6"/>
  <c r="T89" i="6"/>
  <c r="W89" i="6"/>
  <c r="X89" i="6" s="1"/>
  <c r="R278" i="1"/>
  <c r="S278" i="1" s="1"/>
  <c r="B278" i="2" s="1"/>
  <c r="B277" i="2"/>
  <c r="T277" i="1"/>
  <c r="U277" i="1"/>
  <c r="W277" i="1"/>
  <c r="X277" i="1" s="1"/>
  <c r="N280" i="1"/>
  <c r="O280" i="1" s="1"/>
  <c r="A280" i="2"/>
  <c r="Q279" i="1"/>
  <c r="P279" i="1"/>
  <c r="L282" i="1"/>
  <c r="M281" i="1"/>
  <c r="C344" i="2"/>
  <c r="D343" i="2"/>
  <c r="W85" i="1"/>
  <c r="X85" i="1" s="1"/>
  <c r="N88" i="1"/>
  <c r="O88" i="1" s="1"/>
  <c r="A88" i="2"/>
  <c r="T85" i="1"/>
  <c r="U85" i="1"/>
  <c r="R86" i="1"/>
  <c r="S86" i="1" s="1"/>
  <c r="B86" i="2" s="1"/>
  <c r="P87" i="1"/>
  <c r="Q87" i="1"/>
  <c r="M89" i="1"/>
  <c r="R91" i="6" l="1"/>
  <c r="S91" i="6" s="1"/>
  <c r="U91" i="6" s="1"/>
  <c r="T90" i="6"/>
  <c r="U90" i="6"/>
  <c r="L94" i="6"/>
  <c r="M93" i="6"/>
  <c r="N93" i="6" s="1"/>
  <c r="O93" i="6" s="1"/>
  <c r="P92" i="6"/>
  <c r="Q92" i="6"/>
  <c r="T278" i="1"/>
  <c r="U278" i="1"/>
  <c r="W278" i="1"/>
  <c r="X278" i="1" s="1"/>
  <c r="R279" i="1"/>
  <c r="S279" i="1" s="1"/>
  <c r="U279" i="1" s="1"/>
  <c r="N281" i="1"/>
  <c r="O281" i="1" s="1"/>
  <c r="A281" i="2"/>
  <c r="L283" i="1"/>
  <c r="M282" i="1"/>
  <c r="P280" i="1"/>
  <c r="Q280" i="1"/>
  <c r="C345" i="2"/>
  <c r="D344" i="2"/>
  <c r="W86" i="1"/>
  <c r="X86" i="1" s="1"/>
  <c r="N89" i="1"/>
  <c r="O89" i="1" s="1"/>
  <c r="A89" i="2"/>
  <c r="T86" i="1"/>
  <c r="U86" i="1"/>
  <c r="R87" i="1"/>
  <c r="S87" i="1" s="1"/>
  <c r="B87" i="2" s="1"/>
  <c r="P88" i="1"/>
  <c r="Q88" i="1"/>
  <c r="M90" i="1"/>
  <c r="W91" i="6" l="1"/>
  <c r="X91" i="6" s="1"/>
  <c r="T91" i="6"/>
  <c r="R92" i="6"/>
  <c r="S92" i="6" s="1"/>
  <c r="W92" i="6" s="1"/>
  <c r="X92" i="6" s="1"/>
  <c r="P93" i="6"/>
  <c r="Q93" i="6"/>
  <c r="M94" i="6"/>
  <c r="N94" i="6" s="1"/>
  <c r="O94" i="6" s="1"/>
  <c r="L95" i="6"/>
  <c r="B279" i="2"/>
  <c r="T279" i="1"/>
  <c r="W279" i="1"/>
  <c r="X279" i="1" s="1"/>
  <c r="N282" i="1"/>
  <c r="O282" i="1" s="1"/>
  <c r="A282" i="2"/>
  <c r="M283" i="1"/>
  <c r="L284" i="1"/>
  <c r="R280" i="1"/>
  <c r="S280" i="1" s="1"/>
  <c r="Q281" i="1"/>
  <c r="P281" i="1"/>
  <c r="C346" i="2"/>
  <c r="D345" i="2"/>
  <c r="W87" i="1"/>
  <c r="X87" i="1" s="1"/>
  <c r="N90" i="1"/>
  <c r="O90" i="1" s="1"/>
  <c r="A90" i="2"/>
  <c r="T87" i="1"/>
  <c r="U87" i="1"/>
  <c r="R88" i="1"/>
  <c r="S88" i="1" s="1"/>
  <c r="B88" i="2" s="1"/>
  <c r="P89" i="1"/>
  <c r="Q89" i="1"/>
  <c r="M91" i="1"/>
  <c r="T92" i="6" l="1"/>
  <c r="U92" i="6"/>
  <c r="R93" i="6"/>
  <c r="S93" i="6" s="1"/>
  <c r="L96" i="6"/>
  <c r="M95" i="6"/>
  <c r="N95" i="6" s="1"/>
  <c r="O95" i="6" s="1"/>
  <c r="P94" i="6"/>
  <c r="Q94" i="6"/>
  <c r="R281" i="1"/>
  <c r="S281" i="1" s="1"/>
  <c r="T281" i="1" s="1"/>
  <c r="M284" i="1"/>
  <c r="L285" i="1"/>
  <c r="A283" i="2"/>
  <c r="N283" i="1"/>
  <c r="O283" i="1" s="1"/>
  <c r="B280" i="2"/>
  <c r="T280" i="1"/>
  <c r="W280" i="1"/>
  <c r="X280" i="1" s="1"/>
  <c r="U280" i="1"/>
  <c r="P282" i="1"/>
  <c r="Q282" i="1"/>
  <c r="C347" i="2"/>
  <c r="D346" i="2"/>
  <c r="W88" i="1"/>
  <c r="X88" i="1" s="1"/>
  <c r="N91" i="1"/>
  <c r="O91" i="1" s="1"/>
  <c r="A91" i="2"/>
  <c r="T88" i="1"/>
  <c r="U88" i="1"/>
  <c r="R89" i="1"/>
  <c r="S89" i="1" s="1"/>
  <c r="B89" i="2" s="1"/>
  <c r="P90" i="1"/>
  <c r="Q90" i="1"/>
  <c r="M92" i="1"/>
  <c r="R94" i="6" l="1"/>
  <c r="S94" i="6" s="1"/>
  <c r="W94" i="6" s="1"/>
  <c r="X94" i="6" s="1"/>
  <c r="P95" i="6"/>
  <c r="Q95" i="6"/>
  <c r="M96" i="6"/>
  <c r="N96" i="6" s="1"/>
  <c r="O96" i="6" s="1"/>
  <c r="L97" i="6"/>
  <c r="U93" i="6"/>
  <c r="T93" i="6"/>
  <c r="W93" i="6"/>
  <c r="X93" i="6" s="1"/>
  <c r="U281" i="1"/>
  <c r="B281" i="2"/>
  <c r="W281" i="1"/>
  <c r="X281" i="1" s="1"/>
  <c r="R282" i="1"/>
  <c r="S282" i="1" s="1"/>
  <c r="B282" i="2" s="1"/>
  <c r="Q283" i="1"/>
  <c r="P283" i="1"/>
  <c r="L286" i="1"/>
  <c r="M285" i="1"/>
  <c r="A284" i="2"/>
  <c r="N284" i="1"/>
  <c r="O284" i="1" s="1"/>
  <c r="C348" i="2"/>
  <c r="D347" i="2"/>
  <c r="W89" i="1"/>
  <c r="X89" i="1" s="1"/>
  <c r="N92" i="1"/>
  <c r="O92" i="1" s="1"/>
  <c r="A92" i="2"/>
  <c r="T89" i="1"/>
  <c r="U89" i="1"/>
  <c r="R90" i="1"/>
  <c r="S90" i="1" s="1"/>
  <c r="B90" i="2" s="1"/>
  <c r="P91" i="1"/>
  <c r="Q91" i="1"/>
  <c r="M93" i="1"/>
  <c r="T94" i="6" l="1"/>
  <c r="U94" i="6"/>
  <c r="R95" i="6"/>
  <c r="S95" i="6" s="1"/>
  <c r="L98" i="6"/>
  <c r="M97" i="6"/>
  <c r="N97" i="6" s="1"/>
  <c r="O97" i="6" s="1"/>
  <c r="P96" i="6"/>
  <c r="Q96" i="6"/>
  <c r="T282" i="1"/>
  <c r="U282" i="1"/>
  <c r="W282" i="1"/>
  <c r="X282" i="1" s="1"/>
  <c r="R283" i="1"/>
  <c r="S283" i="1" s="1"/>
  <c r="T283" i="1" s="1"/>
  <c r="N285" i="1"/>
  <c r="O285" i="1" s="1"/>
  <c r="A285" i="2"/>
  <c r="Q284" i="1"/>
  <c r="P284" i="1"/>
  <c r="L287" i="1"/>
  <c r="M286" i="1"/>
  <c r="C349" i="2"/>
  <c r="D348" i="2"/>
  <c r="W90" i="1"/>
  <c r="X90" i="1" s="1"/>
  <c r="N93" i="1"/>
  <c r="O93" i="1" s="1"/>
  <c r="A93" i="2"/>
  <c r="T90" i="1"/>
  <c r="U90" i="1"/>
  <c r="R91" i="1"/>
  <c r="S91" i="1" s="1"/>
  <c r="B91" i="2" s="1"/>
  <c r="P92" i="1"/>
  <c r="Q92" i="1"/>
  <c r="M94" i="1"/>
  <c r="R96" i="6" l="1"/>
  <c r="S96" i="6" s="1"/>
  <c r="P97" i="6"/>
  <c r="Q97" i="6"/>
  <c r="M98" i="6"/>
  <c r="N98" i="6" s="1"/>
  <c r="O98" i="6" s="1"/>
  <c r="L99" i="6"/>
  <c r="U95" i="6"/>
  <c r="T95" i="6"/>
  <c r="W95" i="6"/>
  <c r="X95" i="6" s="1"/>
  <c r="R284" i="1"/>
  <c r="S284" i="1" s="1"/>
  <c r="B284" i="2" s="1"/>
  <c r="W283" i="1"/>
  <c r="X283" i="1" s="1"/>
  <c r="U283" i="1"/>
  <c r="B283" i="2"/>
  <c r="N286" i="1"/>
  <c r="O286" i="1" s="1"/>
  <c r="A286" i="2"/>
  <c r="L288" i="1"/>
  <c r="M287" i="1"/>
  <c r="Q285" i="1"/>
  <c r="P285" i="1"/>
  <c r="C350" i="2"/>
  <c r="D349" i="2"/>
  <c r="W91" i="1"/>
  <c r="X91" i="1" s="1"/>
  <c r="N94" i="1"/>
  <c r="O94" i="1" s="1"/>
  <c r="A94" i="2"/>
  <c r="T91" i="1"/>
  <c r="U91" i="1"/>
  <c r="R92" i="1"/>
  <c r="S92" i="1" s="1"/>
  <c r="B92" i="2" s="1"/>
  <c r="P93" i="1"/>
  <c r="Q93" i="1"/>
  <c r="M95" i="1"/>
  <c r="P98" i="6" l="1"/>
  <c r="Q98" i="6"/>
  <c r="L100" i="6"/>
  <c r="M99" i="6"/>
  <c r="N99" i="6" s="1"/>
  <c r="O99" i="6" s="1"/>
  <c r="R97" i="6"/>
  <c r="S97" i="6" s="1"/>
  <c r="U96" i="6"/>
  <c r="T96" i="6"/>
  <c r="W96" i="6"/>
  <c r="X96" i="6" s="1"/>
  <c r="W284" i="1"/>
  <c r="X284" i="1" s="1"/>
  <c r="U284" i="1"/>
  <c r="T284" i="1"/>
  <c r="R285" i="1"/>
  <c r="S285" i="1" s="1"/>
  <c r="B285" i="2" s="1"/>
  <c r="Q286" i="1"/>
  <c r="P286" i="1"/>
  <c r="A287" i="2"/>
  <c r="N287" i="1"/>
  <c r="O287" i="1" s="1"/>
  <c r="M288" i="1"/>
  <c r="L289" i="1"/>
  <c r="C351" i="2"/>
  <c r="D350" i="2"/>
  <c r="W92" i="1"/>
  <c r="X92" i="1" s="1"/>
  <c r="N95" i="1"/>
  <c r="O95" i="1" s="1"/>
  <c r="A95" i="2"/>
  <c r="T92" i="1"/>
  <c r="U92" i="1"/>
  <c r="R93" i="1"/>
  <c r="S93" i="1" s="1"/>
  <c r="B93" i="2" s="1"/>
  <c r="P94" i="1"/>
  <c r="Q94" i="1"/>
  <c r="M96" i="1"/>
  <c r="R98" i="6" l="1"/>
  <c r="S98" i="6" s="1"/>
  <c r="U98" i="6" s="1"/>
  <c r="P99" i="6"/>
  <c r="Q99" i="6"/>
  <c r="M100" i="6"/>
  <c r="N100" i="6" s="1"/>
  <c r="O100" i="6" s="1"/>
  <c r="L101" i="6"/>
  <c r="U97" i="6"/>
  <c r="T97" i="6"/>
  <c r="W97" i="6"/>
  <c r="X97" i="6" s="1"/>
  <c r="T285" i="1"/>
  <c r="W285" i="1"/>
  <c r="X285" i="1" s="1"/>
  <c r="U285" i="1"/>
  <c r="R286" i="1"/>
  <c r="S286" i="1" s="1"/>
  <c r="W286" i="1" s="1"/>
  <c r="X286" i="1" s="1"/>
  <c r="L290" i="1"/>
  <c r="M289" i="1"/>
  <c r="A288" i="2"/>
  <c r="N288" i="1"/>
  <c r="O288" i="1" s="1"/>
  <c r="P287" i="1"/>
  <c r="Q287" i="1"/>
  <c r="C352" i="2"/>
  <c r="D351" i="2"/>
  <c r="W93" i="1"/>
  <c r="X93" i="1" s="1"/>
  <c r="N96" i="1"/>
  <c r="O96" i="1" s="1"/>
  <c r="A96" i="2"/>
  <c r="T93" i="1"/>
  <c r="U93" i="1"/>
  <c r="R94" i="1"/>
  <c r="S94" i="1" s="1"/>
  <c r="B94" i="2" s="1"/>
  <c r="P95" i="1"/>
  <c r="Q95" i="1"/>
  <c r="M97" i="1"/>
  <c r="W98" i="6" l="1"/>
  <c r="X98" i="6" s="1"/>
  <c r="R99" i="6"/>
  <c r="S99" i="6" s="1"/>
  <c r="U99" i="6" s="1"/>
  <c r="T98" i="6"/>
  <c r="P100" i="6"/>
  <c r="Q100" i="6"/>
  <c r="L102" i="6"/>
  <c r="M101" i="6"/>
  <c r="N101" i="6" s="1"/>
  <c r="O101" i="6" s="1"/>
  <c r="T286" i="1"/>
  <c r="U286" i="1"/>
  <c r="B286" i="2"/>
  <c r="R287" i="1"/>
  <c r="S287" i="1" s="1"/>
  <c r="B287" i="2" s="1"/>
  <c r="A289" i="2"/>
  <c r="N289" i="1"/>
  <c r="O289" i="1" s="1"/>
  <c r="M290" i="1"/>
  <c r="L291" i="1"/>
  <c r="Q288" i="1"/>
  <c r="P288" i="1"/>
  <c r="C353" i="2"/>
  <c r="D352" i="2"/>
  <c r="N97" i="1"/>
  <c r="O97" i="1" s="1"/>
  <c r="A97" i="2"/>
  <c r="W94" i="1"/>
  <c r="X94" i="1" s="1"/>
  <c r="T94" i="1"/>
  <c r="U94" i="1"/>
  <c r="R95" i="1"/>
  <c r="S95" i="1" s="1"/>
  <c r="B95" i="2" s="1"/>
  <c r="P96" i="1"/>
  <c r="Q96" i="1"/>
  <c r="M98" i="1"/>
  <c r="W99" i="6" l="1"/>
  <c r="X99" i="6" s="1"/>
  <c r="T99" i="6"/>
  <c r="R100" i="6"/>
  <c r="S100" i="6" s="1"/>
  <c r="T100" i="6" s="1"/>
  <c r="P101" i="6"/>
  <c r="Q101" i="6"/>
  <c r="M102" i="6"/>
  <c r="N102" i="6" s="1"/>
  <c r="O102" i="6" s="1"/>
  <c r="L103" i="6"/>
  <c r="T287" i="1"/>
  <c r="W287" i="1"/>
  <c r="X287" i="1" s="1"/>
  <c r="R288" i="1"/>
  <c r="S288" i="1" s="1"/>
  <c r="B288" i="2" s="1"/>
  <c r="U287" i="1"/>
  <c r="P289" i="1"/>
  <c r="Q289" i="1"/>
  <c r="M291" i="1"/>
  <c r="L292" i="1"/>
  <c r="A290" i="2"/>
  <c r="N290" i="1"/>
  <c r="O290" i="1" s="1"/>
  <c r="C354" i="2"/>
  <c r="D353" i="2"/>
  <c r="N98" i="1"/>
  <c r="O98" i="1" s="1"/>
  <c r="A98" i="2"/>
  <c r="W95" i="1"/>
  <c r="X95" i="1" s="1"/>
  <c r="T95" i="1"/>
  <c r="U95" i="1"/>
  <c r="R96" i="1"/>
  <c r="S96" i="1" s="1"/>
  <c r="B96" i="2" s="1"/>
  <c r="P97" i="1"/>
  <c r="Q97" i="1"/>
  <c r="M99" i="1"/>
  <c r="R101" i="6" l="1"/>
  <c r="S101" i="6" s="1"/>
  <c r="T101" i="6" s="1"/>
  <c r="W100" i="6"/>
  <c r="X100" i="6" s="1"/>
  <c r="U100" i="6"/>
  <c r="L104" i="6"/>
  <c r="M103" i="6"/>
  <c r="N103" i="6" s="1"/>
  <c r="O103" i="6" s="1"/>
  <c r="P102" i="6"/>
  <c r="Q102" i="6"/>
  <c r="W288" i="1"/>
  <c r="X288" i="1" s="1"/>
  <c r="T288" i="1"/>
  <c r="U288" i="1"/>
  <c r="P290" i="1"/>
  <c r="Q290" i="1"/>
  <c r="L293" i="1"/>
  <c r="M292" i="1"/>
  <c r="N291" i="1"/>
  <c r="O291" i="1" s="1"/>
  <c r="A291" i="2"/>
  <c r="R289" i="1"/>
  <c r="S289" i="1" s="1"/>
  <c r="C355" i="2"/>
  <c r="D354" i="2"/>
  <c r="W96" i="1"/>
  <c r="X96" i="1" s="1"/>
  <c r="N99" i="1"/>
  <c r="O99" i="1" s="1"/>
  <c r="A99" i="2"/>
  <c r="T96" i="1"/>
  <c r="U96" i="1"/>
  <c r="R97" i="1"/>
  <c r="S97" i="1" s="1"/>
  <c r="B97" i="2" s="1"/>
  <c r="P98" i="1"/>
  <c r="Q98" i="1"/>
  <c r="M100" i="1"/>
  <c r="W101" i="6" l="1"/>
  <c r="X101" i="6" s="1"/>
  <c r="U101" i="6"/>
  <c r="R102" i="6"/>
  <c r="S102" i="6" s="1"/>
  <c r="P103" i="6"/>
  <c r="Q103" i="6"/>
  <c r="M104" i="6"/>
  <c r="N104" i="6" s="1"/>
  <c r="O104" i="6" s="1"/>
  <c r="L105" i="6"/>
  <c r="R290" i="1"/>
  <c r="S290" i="1" s="1"/>
  <c r="B290" i="2" s="1"/>
  <c r="N292" i="1"/>
  <c r="O292" i="1" s="1"/>
  <c r="A292" i="2"/>
  <c r="B289" i="2"/>
  <c r="T289" i="1"/>
  <c r="U289" i="1"/>
  <c r="W289" i="1"/>
  <c r="X289" i="1" s="1"/>
  <c r="L294" i="1"/>
  <c r="M293" i="1"/>
  <c r="Q291" i="1"/>
  <c r="P291" i="1"/>
  <c r="C356" i="2"/>
  <c r="D355" i="2"/>
  <c r="W97" i="1"/>
  <c r="X97" i="1" s="1"/>
  <c r="N100" i="1"/>
  <c r="O100" i="1" s="1"/>
  <c r="A100" i="2"/>
  <c r="T97" i="1"/>
  <c r="U97" i="1"/>
  <c r="R98" i="1"/>
  <c r="S98" i="1" s="1"/>
  <c r="B98" i="2" s="1"/>
  <c r="P99" i="1"/>
  <c r="Q99" i="1"/>
  <c r="M101" i="1"/>
  <c r="R103" i="6" l="1"/>
  <c r="S103" i="6" s="1"/>
  <c r="U103" i="6" s="1"/>
  <c r="P104" i="6"/>
  <c r="Q104" i="6"/>
  <c r="L106" i="6"/>
  <c r="M105" i="6"/>
  <c r="N105" i="6" s="1"/>
  <c r="O105" i="6" s="1"/>
  <c r="U102" i="6"/>
  <c r="T102" i="6"/>
  <c r="W102" i="6"/>
  <c r="X102" i="6" s="1"/>
  <c r="U290" i="1"/>
  <c r="W290" i="1"/>
  <c r="X290" i="1" s="1"/>
  <c r="T290" i="1"/>
  <c r="R291" i="1"/>
  <c r="S291" i="1" s="1"/>
  <c r="B291" i="2" s="1"/>
  <c r="N293" i="1"/>
  <c r="O293" i="1" s="1"/>
  <c r="A293" i="2"/>
  <c r="M294" i="1"/>
  <c r="L295" i="1"/>
  <c r="Q292" i="1"/>
  <c r="P292" i="1"/>
  <c r="C357" i="2"/>
  <c r="D356" i="2"/>
  <c r="W98" i="1"/>
  <c r="X98" i="1" s="1"/>
  <c r="N101" i="1"/>
  <c r="O101" i="1" s="1"/>
  <c r="A101" i="2"/>
  <c r="T98" i="1"/>
  <c r="U98" i="1"/>
  <c r="R99" i="1"/>
  <c r="S99" i="1" s="1"/>
  <c r="B99" i="2" s="1"/>
  <c r="P100" i="1"/>
  <c r="Q100" i="1"/>
  <c r="M102" i="1"/>
  <c r="W103" i="6" l="1"/>
  <c r="X103" i="6" s="1"/>
  <c r="T103" i="6"/>
  <c r="R104" i="6"/>
  <c r="S104" i="6" s="1"/>
  <c r="P105" i="6"/>
  <c r="Q105" i="6"/>
  <c r="M106" i="6"/>
  <c r="N106" i="6" s="1"/>
  <c r="O106" i="6" s="1"/>
  <c r="L107" i="6"/>
  <c r="R292" i="1"/>
  <c r="S292" i="1" s="1"/>
  <c r="U292" i="1" s="1"/>
  <c r="W291" i="1"/>
  <c r="X291" i="1" s="1"/>
  <c r="T291" i="1"/>
  <c r="U291" i="1"/>
  <c r="L296" i="1"/>
  <c r="M295" i="1"/>
  <c r="N294" i="1"/>
  <c r="O294" i="1" s="1"/>
  <c r="A294" i="2"/>
  <c r="P293" i="1"/>
  <c r="Q293" i="1"/>
  <c r="C358" i="2"/>
  <c r="D357" i="2"/>
  <c r="W99" i="1"/>
  <c r="X99" i="1" s="1"/>
  <c r="N102" i="1"/>
  <c r="O102" i="1" s="1"/>
  <c r="A102" i="2"/>
  <c r="T99" i="1"/>
  <c r="U99" i="1"/>
  <c r="R100" i="1"/>
  <c r="S100" i="1" s="1"/>
  <c r="B100" i="2" s="1"/>
  <c r="P101" i="1"/>
  <c r="Q101" i="1"/>
  <c r="M103" i="1"/>
  <c r="R105" i="6" l="1"/>
  <c r="S105" i="6" s="1"/>
  <c r="U105" i="6" s="1"/>
  <c r="L108" i="6"/>
  <c r="M107" i="6"/>
  <c r="N107" i="6" s="1"/>
  <c r="O107" i="6" s="1"/>
  <c r="P106" i="6"/>
  <c r="Q106" i="6"/>
  <c r="U104" i="6"/>
  <c r="T104" i="6"/>
  <c r="W104" i="6"/>
  <c r="X104" i="6" s="1"/>
  <c r="B292" i="2"/>
  <c r="T292" i="1"/>
  <c r="W292" i="1"/>
  <c r="X292" i="1" s="1"/>
  <c r="R293" i="1"/>
  <c r="S293" i="1" s="1"/>
  <c r="T293" i="1" s="1"/>
  <c r="Q294" i="1"/>
  <c r="P294" i="1"/>
  <c r="N295" i="1"/>
  <c r="O295" i="1" s="1"/>
  <c r="A295" i="2"/>
  <c r="L297" i="1"/>
  <c r="M296" i="1"/>
  <c r="C359" i="2"/>
  <c r="D358" i="2"/>
  <c r="W100" i="1"/>
  <c r="X100" i="1" s="1"/>
  <c r="N103" i="1"/>
  <c r="O103" i="1" s="1"/>
  <c r="A103" i="2"/>
  <c r="T100" i="1"/>
  <c r="U100" i="1"/>
  <c r="R101" i="1"/>
  <c r="S101" i="1" s="1"/>
  <c r="B101" i="2" s="1"/>
  <c r="P102" i="1"/>
  <c r="Q102" i="1"/>
  <c r="M104" i="1"/>
  <c r="W105" i="6" l="1"/>
  <c r="X105" i="6" s="1"/>
  <c r="T105" i="6"/>
  <c r="R106" i="6"/>
  <c r="S106" i="6" s="1"/>
  <c r="P107" i="6"/>
  <c r="Q107" i="6"/>
  <c r="M108" i="6"/>
  <c r="N108" i="6" s="1"/>
  <c r="O108" i="6" s="1"/>
  <c r="L109" i="6"/>
  <c r="W293" i="1"/>
  <c r="X293" i="1" s="1"/>
  <c r="B293" i="2"/>
  <c r="U293" i="1"/>
  <c r="R294" i="1"/>
  <c r="S294" i="1" s="1"/>
  <c r="T294" i="1" s="1"/>
  <c r="A296" i="2"/>
  <c r="N296" i="1"/>
  <c r="O296" i="1" s="1"/>
  <c r="Q295" i="1"/>
  <c r="P295" i="1"/>
  <c r="M297" i="1"/>
  <c r="L298" i="1"/>
  <c r="C360" i="2"/>
  <c r="D359" i="2"/>
  <c r="W101" i="1"/>
  <c r="X101" i="1" s="1"/>
  <c r="N104" i="1"/>
  <c r="O104" i="1" s="1"/>
  <c r="A104" i="2"/>
  <c r="T101" i="1"/>
  <c r="U101" i="1"/>
  <c r="R102" i="1"/>
  <c r="S102" i="1" s="1"/>
  <c r="B102" i="2" s="1"/>
  <c r="P103" i="1"/>
  <c r="Q103" i="1"/>
  <c r="M105" i="1"/>
  <c r="R107" i="6" l="1"/>
  <c r="S107" i="6" s="1"/>
  <c r="U107" i="6" s="1"/>
  <c r="L110" i="6"/>
  <c r="M109" i="6"/>
  <c r="N109" i="6" s="1"/>
  <c r="O109" i="6" s="1"/>
  <c r="P108" i="6"/>
  <c r="Q108" i="6"/>
  <c r="U106" i="6"/>
  <c r="T106" i="6"/>
  <c r="W106" i="6"/>
  <c r="X106" i="6" s="1"/>
  <c r="U294" i="1"/>
  <c r="B294" i="2"/>
  <c r="W294" i="1"/>
  <c r="X294" i="1" s="1"/>
  <c r="R295" i="1"/>
  <c r="S295" i="1" s="1"/>
  <c r="B295" i="2" s="1"/>
  <c r="N297" i="1"/>
  <c r="O297" i="1" s="1"/>
  <c r="A297" i="2"/>
  <c r="P296" i="1"/>
  <c r="Q296" i="1"/>
  <c r="M298" i="1"/>
  <c r="L299" i="1"/>
  <c r="C361" i="2"/>
  <c r="D360" i="2"/>
  <c r="W102" i="1"/>
  <c r="X102" i="1" s="1"/>
  <c r="N105" i="1"/>
  <c r="O105" i="1" s="1"/>
  <c r="A105" i="2"/>
  <c r="T102" i="1"/>
  <c r="U102" i="1"/>
  <c r="R103" i="1"/>
  <c r="S103" i="1" s="1"/>
  <c r="B103" i="2" s="1"/>
  <c r="P104" i="1"/>
  <c r="Q104" i="1"/>
  <c r="M106" i="1"/>
  <c r="W107" i="6" l="1"/>
  <c r="X107" i="6" s="1"/>
  <c r="T107" i="6"/>
  <c r="R108" i="6"/>
  <c r="S108" i="6" s="1"/>
  <c r="W108" i="6" s="1"/>
  <c r="X108" i="6" s="1"/>
  <c r="P109" i="6"/>
  <c r="Q109" i="6"/>
  <c r="M110" i="6"/>
  <c r="N110" i="6" s="1"/>
  <c r="O110" i="6" s="1"/>
  <c r="L111" i="6"/>
  <c r="T295" i="1"/>
  <c r="W295" i="1"/>
  <c r="X295" i="1" s="1"/>
  <c r="U295" i="1"/>
  <c r="R296" i="1"/>
  <c r="S296" i="1" s="1"/>
  <c r="T296" i="1" s="1"/>
  <c r="A298" i="2"/>
  <c r="N298" i="1"/>
  <c r="O298" i="1" s="1"/>
  <c r="L300" i="1"/>
  <c r="M299" i="1"/>
  <c r="P297" i="1"/>
  <c r="Q297" i="1"/>
  <c r="C362" i="2"/>
  <c r="D361" i="2"/>
  <c r="N106" i="1"/>
  <c r="O106" i="1" s="1"/>
  <c r="A106" i="2"/>
  <c r="W103" i="1"/>
  <c r="X103" i="1" s="1"/>
  <c r="T103" i="1"/>
  <c r="U103" i="1"/>
  <c r="R104" i="1"/>
  <c r="S104" i="1" s="1"/>
  <c r="B104" i="2" s="1"/>
  <c r="P105" i="1"/>
  <c r="Q105" i="1"/>
  <c r="M107" i="1"/>
  <c r="T108" i="6" l="1"/>
  <c r="U108" i="6"/>
  <c r="L112" i="6"/>
  <c r="M111" i="6"/>
  <c r="N111" i="6" s="1"/>
  <c r="O111" i="6" s="1"/>
  <c r="R109" i="6"/>
  <c r="S109" i="6" s="1"/>
  <c r="P110" i="6"/>
  <c r="Q110" i="6"/>
  <c r="W296" i="1"/>
  <c r="X296" i="1" s="1"/>
  <c r="B296" i="2"/>
  <c r="U296" i="1"/>
  <c r="L301" i="1"/>
  <c r="M300" i="1"/>
  <c r="R297" i="1"/>
  <c r="S297" i="1" s="1"/>
  <c r="P298" i="1"/>
  <c r="Q298" i="1"/>
  <c r="N299" i="1"/>
  <c r="O299" i="1" s="1"/>
  <c r="A299" i="2"/>
  <c r="C363" i="2"/>
  <c r="D362" i="2"/>
  <c r="W104" i="1"/>
  <c r="X104" i="1" s="1"/>
  <c r="N107" i="1"/>
  <c r="O107" i="1" s="1"/>
  <c r="A107" i="2"/>
  <c r="T104" i="1"/>
  <c r="U104" i="1"/>
  <c r="R105" i="1"/>
  <c r="S105" i="1" s="1"/>
  <c r="B105" i="2" s="1"/>
  <c r="P106" i="1"/>
  <c r="Q106" i="1"/>
  <c r="M108" i="1"/>
  <c r="U109" i="6" l="1"/>
  <c r="T109" i="6"/>
  <c r="W109" i="6"/>
  <c r="X109" i="6" s="1"/>
  <c r="P111" i="6"/>
  <c r="Q111" i="6"/>
  <c r="R110" i="6"/>
  <c r="S110" i="6" s="1"/>
  <c r="M112" i="6"/>
  <c r="N112" i="6" s="1"/>
  <c r="O112" i="6" s="1"/>
  <c r="L113" i="6"/>
  <c r="B297" i="2"/>
  <c r="W297" i="1"/>
  <c r="X297" i="1" s="1"/>
  <c r="U297" i="1"/>
  <c r="T297" i="1"/>
  <c r="Q299" i="1"/>
  <c r="P299" i="1"/>
  <c r="A300" i="2"/>
  <c r="N300" i="1"/>
  <c r="O300" i="1" s="1"/>
  <c r="R298" i="1"/>
  <c r="S298" i="1" s="1"/>
  <c r="M301" i="1"/>
  <c r="L302" i="1"/>
  <c r="C364" i="2"/>
  <c r="D363" i="2"/>
  <c r="W105" i="1"/>
  <c r="X105" i="1" s="1"/>
  <c r="N108" i="1"/>
  <c r="O108" i="1" s="1"/>
  <c r="A108" i="2"/>
  <c r="T105" i="1"/>
  <c r="U105" i="1"/>
  <c r="R106" i="1"/>
  <c r="S106" i="1" s="1"/>
  <c r="B106" i="2" s="1"/>
  <c r="P107" i="1"/>
  <c r="Q107" i="1"/>
  <c r="M109" i="1"/>
  <c r="R111" i="6" l="1"/>
  <c r="S111" i="6" s="1"/>
  <c r="U111" i="6" s="1"/>
  <c r="U110" i="6"/>
  <c r="T110" i="6"/>
  <c r="W110" i="6"/>
  <c r="X110" i="6" s="1"/>
  <c r="P112" i="6"/>
  <c r="Q112" i="6"/>
  <c r="L114" i="6"/>
  <c r="M113" i="6"/>
  <c r="N113" i="6" s="1"/>
  <c r="O113" i="6" s="1"/>
  <c r="R299" i="1"/>
  <c r="S299" i="1" s="1"/>
  <c r="B299" i="2" s="1"/>
  <c r="L303" i="1"/>
  <c r="M302" i="1"/>
  <c r="N301" i="1"/>
  <c r="O301" i="1" s="1"/>
  <c r="A301" i="2"/>
  <c r="P300" i="1"/>
  <c r="Q300" i="1"/>
  <c r="B298" i="2"/>
  <c r="U298" i="1"/>
  <c r="T298" i="1"/>
  <c r="W298" i="1"/>
  <c r="X298" i="1" s="1"/>
  <c r="C365" i="2"/>
  <c r="D364" i="2"/>
  <c r="W106" i="1"/>
  <c r="X106" i="1" s="1"/>
  <c r="N109" i="1"/>
  <c r="O109" i="1" s="1"/>
  <c r="A109" i="2"/>
  <c r="T106" i="1"/>
  <c r="U106" i="1"/>
  <c r="R107" i="1"/>
  <c r="S107" i="1" s="1"/>
  <c r="B107" i="2" s="1"/>
  <c r="P108" i="1"/>
  <c r="Q108" i="1"/>
  <c r="M110" i="1"/>
  <c r="W111" i="6" l="1"/>
  <c r="X111" i="6" s="1"/>
  <c r="T111" i="6"/>
  <c r="R112" i="6"/>
  <c r="S112" i="6" s="1"/>
  <c r="P113" i="6"/>
  <c r="Q113" i="6"/>
  <c r="M114" i="6"/>
  <c r="N114" i="6" s="1"/>
  <c r="O114" i="6" s="1"/>
  <c r="L115" i="6"/>
  <c r="W299" i="1"/>
  <c r="X299" i="1" s="1"/>
  <c r="U299" i="1"/>
  <c r="T299" i="1"/>
  <c r="R300" i="1"/>
  <c r="S300" i="1" s="1"/>
  <c r="B300" i="2" s="1"/>
  <c r="P301" i="1"/>
  <c r="Q301" i="1"/>
  <c r="N302" i="1"/>
  <c r="O302" i="1" s="1"/>
  <c r="A302" i="2"/>
  <c r="L304" i="1"/>
  <c r="M303" i="1"/>
  <c r="C366" i="2"/>
  <c r="D365" i="2"/>
  <c r="W107" i="1"/>
  <c r="X107" i="1" s="1"/>
  <c r="N110" i="1"/>
  <c r="O110" i="1" s="1"/>
  <c r="A110" i="2"/>
  <c r="T107" i="1"/>
  <c r="U107" i="1"/>
  <c r="R108" i="1"/>
  <c r="S108" i="1" s="1"/>
  <c r="B108" i="2" s="1"/>
  <c r="P109" i="1"/>
  <c r="Q109" i="1"/>
  <c r="M111" i="1"/>
  <c r="R113" i="6" l="1"/>
  <c r="S113" i="6" s="1"/>
  <c r="U113" i="6" s="1"/>
  <c r="L116" i="6"/>
  <c r="M115" i="6"/>
  <c r="N115" i="6" s="1"/>
  <c r="O115" i="6" s="1"/>
  <c r="P114" i="6"/>
  <c r="Q114" i="6"/>
  <c r="U112" i="6"/>
  <c r="T112" i="6"/>
  <c r="W112" i="6"/>
  <c r="X112" i="6" s="1"/>
  <c r="W300" i="1"/>
  <c r="X300" i="1" s="1"/>
  <c r="T300" i="1"/>
  <c r="U300" i="1"/>
  <c r="R301" i="1"/>
  <c r="S301" i="1" s="1"/>
  <c r="W301" i="1" s="1"/>
  <c r="X301" i="1" s="1"/>
  <c r="M304" i="1"/>
  <c r="L305" i="1"/>
  <c r="P302" i="1"/>
  <c r="Q302" i="1"/>
  <c r="N303" i="1"/>
  <c r="O303" i="1" s="1"/>
  <c r="A303" i="2"/>
  <c r="C367" i="2"/>
  <c r="D366" i="2"/>
  <c r="N111" i="1"/>
  <c r="O111" i="1" s="1"/>
  <c r="A111" i="2"/>
  <c r="W108" i="1"/>
  <c r="X108" i="1" s="1"/>
  <c r="T108" i="1"/>
  <c r="U108" i="1"/>
  <c r="R109" i="1"/>
  <c r="S109" i="1" s="1"/>
  <c r="B109" i="2" s="1"/>
  <c r="P110" i="1"/>
  <c r="Q110" i="1"/>
  <c r="M112" i="1"/>
  <c r="W113" i="6" l="1"/>
  <c r="X113" i="6" s="1"/>
  <c r="T113" i="6"/>
  <c r="P115" i="6"/>
  <c r="Q115" i="6"/>
  <c r="R114" i="6"/>
  <c r="S114" i="6" s="1"/>
  <c r="M116" i="6"/>
  <c r="N116" i="6" s="1"/>
  <c r="O116" i="6" s="1"/>
  <c r="L117" i="6"/>
  <c r="R302" i="1"/>
  <c r="S302" i="1" s="1"/>
  <c r="T302" i="1" s="1"/>
  <c r="U301" i="1"/>
  <c r="T301" i="1"/>
  <c r="B301" i="2"/>
  <c r="L306" i="1"/>
  <c r="M305" i="1"/>
  <c r="Q303" i="1"/>
  <c r="P303" i="1"/>
  <c r="N304" i="1"/>
  <c r="O304" i="1" s="1"/>
  <c r="A304" i="2"/>
  <c r="C368" i="2"/>
  <c r="D367" i="2"/>
  <c r="W109" i="1"/>
  <c r="X109" i="1" s="1"/>
  <c r="N112" i="1"/>
  <c r="O112" i="1" s="1"/>
  <c r="A112" i="2"/>
  <c r="T109" i="1"/>
  <c r="U109" i="1"/>
  <c r="R110" i="1"/>
  <c r="S110" i="1" s="1"/>
  <c r="B110" i="2" s="1"/>
  <c r="P111" i="1"/>
  <c r="Q111" i="1"/>
  <c r="M113" i="1"/>
  <c r="R115" i="6" l="1"/>
  <c r="S115" i="6" s="1"/>
  <c r="T115" i="6" s="1"/>
  <c r="L118" i="6"/>
  <c r="M117" i="6"/>
  <c r="N117" i="6" s="1"/>
  <c r="O117" i="6" s="1"/>
  <c r="P116" i="6"/>
  <c r="Q116" i="6"/>
  <c r="U114" i="6"/>
  <c r="T114" i="6"/>
  <c r="W114" i="6"/>
  <c r="X114" i="6" s="1"/>
  <c r="B302" i="2"/>
  <c r="W302" i="1"/>
  <c r="X302" i="1" s="1"/>
  <c r="U302" i="1"/>
  <c r="R303" i="1"/>
  <c r="S303" i="1" s="1"/>
  <c r="B303" i="2" s="1"/>
  <c r="N305" i="1"/>
  <c r="O305" i="1" s="1"/>
  <c r="A305" i="2"/>
  <c r="P304" i="1"/>
  <c r="Q304" i="1"/>
  <c r="M306" i="1"/>
  <c r="L307" i="1"/>
  <c r="C369" i="2"/>
  <c r="D368" i="2"/>
  <c r="W110" i="1"/>
  <c r="X110" i="1" s="1"/>
  <c r="N113" i="1"/>
  <c r="O113" i="1" s="1"/>
  <c r="A113" i="2"/>
  <c r="T110" i="1"/>
  <c r="U110" i="1"/>
  <c r="R111" i="1"/>
  <c r="S111" i="1" s="1"/>
  <c r="B111" i="2" s="1"/>
  <c r="P112" i="1"/>
  <c r="Q112" i="1"/>
  <c r="M114" i="1"/>
  <c r="U115" i="6" l="1"/>
  <c r="W115" i="6"/>
  <c r="X115" i="6" s="1"/>
  <c r="R116" i="6"/>
  <c r="S116" i="6" s="1"/>
  <c r="P117" i="6"/>
  <c r="Q117" i="6"/>
  <c r="M118" i="6"/>
  <c r="N118" i="6" s="1"/>
  <c r="O118" i="6" s="1"/>
  <c r="L119" i="6"/>
  <c r="W303" i="1"/>
  <c r="X303" i="1" s="1"/>
  <c r="U303" i="1"/>
  <c r="T303" i="1"/>
  <c r="R304" i="1"/>
  <c r="S304" i="1" s="1"/>
  <c r="T304" i="1" s="1"/>
  <c r="M307" i="1"/>
  <c r="L308" i="1"/>
  <c r="N306" i="1"/>
  <c r="O306" i="1" s="1"/>
  <c r="A306" i="2"/>
  <c r="P305" i="1"/>
  <c r="Q305" i="1"/>
  <c r="C370" i="2"/>
  <c r="D369" i="2"/>
  <c r="N114" i="1"/>
  <c r="O114" i="1" s="1"/>
  <c r="A114" i="2"/>
  <c r="W111" i="1"/>
  <c r="X111" i="1" s="1"/>
  <c r="T111" i="1"/>
  <c r="U111" i="1"/>
  <c r="R112" i="1"/>
  <c r="S112" i="1" s="1"/>
  <c r="B112" i="2" s="1"/>
  <c r="P113" i="1"/>
  <c r="Q113" i="1"/>
  <c r="M115" i="1"/>
  <c r="L120" i="6" l="1"/>
  <c r="M119" i="6"/>
  <c r="N119" i="6" s="1"/>
  <c r="O119" i="6" s="1"/>
  <c r="P118" i="6"/>
  <c r="Q118" i="6"/>
  <c r="R117" i="6"/>
  <c r="S117" i="6" s="1"/>
  <c r="U116" i="6"/>
  <c r="T116" i="6"/>
  <c r="W116" i="6"/>
  <c r="X116" i="6" s="1"/>
  <c r="W304" i="1"/>
  <c r="X304" i="1" s="1"/>
  <c r="B304" i="2"/>
  <c r="U304" i="1"/>
  <c r="R305" i="1"/>
  <c r="S305" i="1" s="1"/>
  <c r="T305" i="1" s="1"/>
  <c r="Q306" i="1"/>
  <c r="P306" i="1"/>
  <c r="M308" i="1"/>
  <c r="L309" i="1"/>
  <c r="A307" i="2"/>
  <c r="N307" i="1"/>
  <c r="O307" i="1" s="1"/>
  <c r="C371" i="2"/>
  <c r="D370" i="2"/>
  <c r="N115" i="1"/>
  <c r="O115" i="1" s="1"/>
  <c r="A115" i="2"/>
  <c r="W112" i="1"/>
  <c r="X112" i="1" s="1"/>
  <c r="T112" i="1"/>
  <c r="U112" i="1"/>
  <c r="R113" i="1"/>
  <c r="S113" i="1" s="1"/>
  <c r="B113" i="2" s="1"/>
  <c r="P114" i="1"/>
  <c r="Q114" i="1"/>
  <c r="M116" i="1"/>
  <c r="R118" i="6" l="1"/>
  <c r="S118" i="6" s="1"/>
  <c r="P119" i="6"/>
  <c r="Q119" i="6"/>
  <c r="U117" i="6"/>
  <c r="T117" i="6"/>
  <c r="W117" i="6"/>
  <c r="X117" i="6" s="1"/>
  <c r="M120" i="6"/>
  <c r="N120" i="6" s="1"/>
  <c r="O120" i="6" s="1"/>
  <c r="L121" i="6"/>
  <c r="W305" i="1"/>
  <c r="X305" i="1" s="1"/>
  <c r="U305" i="1"/>
  <c r="B305" i="2"/>
  <c r="R306" i="1"/>
  <c r="S306" i="1" s="1"/>
  <c r="U306" i="1" s="1"/>
  <c r="M309" i="1"/>
  <c r="L310" i="1"/>
  <c r="N308" i="1"/>
  <c r="O308" i="1" s="1"/>
  <c r="A308" i="2"/>
  <c r="P307" i="1"/>
  <c r="Q307" i="1"/>
  <c r="C372" i="2"/>
  <c r="D371" i="2"/>
  <c r="W113" i="1"/>
  <c r="X113" i="1" s="1"/>
  <c r="N116" i="1"/>
  <c r="O116" i="1" s="1"/>
  <c r="A116" i="2"/>
  <c r="T113" i="1"/>
  <c r="U113" i="1"/>
  <c r="R114" i="1"/>
  <c r="S114" i="1" s="1"/>
  <c r="B114" i="2" s="1"/>
  <c r="P115" i="1"/>
  <c r="Q115" i="1"/>
  <c r="M117" i="1"/>
  <c r="R119" i="6" l="1"/>
  <c r="S119" i="6" s="1"/>
  <c r="T119" i="6" s="1"/>
  <c r="P120" i="6"/>
  <c r="Q120" i="6"/>
  <c r="L122" i="6"/>
  <c r="M121" i="6"/>
  <c r="N121" i="6" s="1"/>
  <c r="O121" i="6" s="1"/>
  <c r="U118" i="6"/>
  <c r="T118" i="6"/>
  <c r="W118" i="6"/>
  <c r="X118" i="6" s="1"/>
  <c r="W306" i="1"/>
  <c r="X306" i="1" s="1"/>
  <c r="T306" i="1"/>
  <c r="B306" i="2"/>
  <c r="R307" i="1"/>
  <c r="S307" i="1" s="1"/>
  <c r="T307" i="1" s="1"/>
  <c r="P308" i="1"/>
  <c r="Q308" i="1"/>
  <c r="M310" i="1"/>
  <c r="L311" i="1"/>
  <c r="N309" i="1"/>
  <c r="O309" i="1" s="1"/>
  <c r="A309" i="2"/>
  <c r="C373" i="2"/>
  <c r="D372" i="2"/>
  <c r="W114" i="1"/>
  <c r="X114" i="1" s="1"/>
  <c r="N117" i="1"/>
  <c r="O117" i="1" s="1"/>
  <c r="A117" i="2"/>
  <c r="T114" i="1"/>
  <c r="U114" i="1"/>
  <c r="R115" i="1"/>
  <c r="S115" i="1" s="1"/>
  <c r="B115" i="2" s="1"/>
  <c r="P116" i="1"/>
  <c r="Q116" i="1"/>
  <c r="M118" i="1"/>
  <c r="U119" i="6" l="1"/>
  <c r="W119" i="6"/>
  <c r="X119" i="6" s="1"/>
  <c r="R120" i="6"/>
  <c r="S120" i="6" s="1"/>
  <c r="U120" i="6" s="1"/>
  <c r="P121" i="6"/>
  <c r="Q121" i="6"/>
  <c r="M122" i="6"/>
  <c r="N122" i="6" s="1"/>
  <c r="O122" i="6" s="1"/>
  <c r="L123" i="6"/>
  <c r="U307" i="1"/>
  <c r="B307" i="2"/>
  <c r="W307" i="1"/>
  <c r="X307" i="1" s="1"/>
  <c r="R308" i="1"/>
  <c r="S308" i="1" s="1"/>
  <c r="W308" i="1" s="1"/>
  <c r="X308" i="1" s="1"/>
  <c r="N310" i="1"/>
  <c r="O310" i="1" s="1"/>
  <c r="A310" i="2"/>
  <c r="M311" i="1"/>
  <c r="L312" i="1"/>
  <c r="P309" i="1"/>
  <c r="Q309" i="1"/>
  <c r="C374" i="2"/>
  <c r="D373" i="2"/>
  <c r="W115" i="1"/>
  <c r="X115" i="1" s="1"/>
  <c r="N118" i="1"/>
  <c r="O118" i="1" s="1"/>
  <c r="A118" i="2"/>
  <c r="T115" i="1"/>
  <c r="U115" i="1"/>
  <c r="R116" i="1"/>
  <c r="S116" i="1" s="1"/>
  <c r="B116" i="2" s="1"/>
  <c r="P117" i="1"/>
  <c r="Q117" i="1"/>
  <c r="M119" i="1"/>
  <c r="R121" i="6" l="1"/>
  <c r="S121" i="6" s="1"/>
  <c r="U121" i="6" s="1"/>
  <c r="W120" i="6"/>
  <c r="X120" i="6" s="1"/>
  <c r="T120" i="6"/>
  <c r="P122" i="6"/>
  <c r="Q122" i="6"/>
  <c r="L124" i="6"/>
  <c r="M123" i="6"/>
  <c r="N123" i="6" s="1"/>
  <c r="O123" i="6" s="1"/>
  <c r="U308" i="1"/>
  <c r="B308" i="2"/>
  <c r="T308" i="1"/>
  <c r="R309" i="1"/>
  <c r="S309" i="1" s="1"/>
  <c r="B309" i="2" s="1"/>
  <c r="N311" i="1"/>
  <c r="O311" i="1" s="1"/>
  <c r="A311" i="2"/>
  <c r="Q310" i="1"/>
  <c r="P310" i="1"/>
  <c r="L313" i="1"/>
  <c r="M312" i="1"/>
  <c r="C375" i="2"/>
  <c r="D374" i="2"/>
  <c r="W116" i="1"/>
  <c r="X116" i="1" s="1"/>
  <c r="N119" i="1"/>
  <c r="O119" i="1" s="1"/>
  <c r="A119" i="2"/>
  <c r="T116" i="1"/>
  <c r="U116" i="1"/>
  <c r="R117" i="1"/>
  <c r="S117" i="1" s="1"/>
  <c r="B117" i="2" s="1"/>
  <c r="P118" i="1"/>
  <c r="Q118" i="1"/>
  <c r="M120" i="1"/>
  <c r="W121" i="6" l="1"/>
  <c r="X121" i="6" s="1"/>
  <c r="T121" i="6"/>
  <c r="R122" i="6"/>
  <c r="S122" i="6" s="1"/>
  <c r="U122" i="6" s="1"/>
  <c r="P123" i="6"/>
  <c r="Q123" i="6"/>
  <c r="M124" i="6"/>
  <c r="N124" i="6" s="1"/>
  <c r="O124" i="6" s="1"/>
  <c r="L125" i="6"/>
  <c r="T309" i="1"/>
  <c r="W309" i="1"/>
  <c r="X309" i="1" s="1"/>
  <c r="U309" i="1"/>
  <c r="R310" i="1"/>
  <c r="S310" i="1" s="1"/>
  <c r="U310" i="1" s="1"/>
  <c r="N312" i="1"/>
  <c r="O312" i="1" s="1"/>
  <c r="A312" i="2"/>
  <c r="P311" i="1"/>
  <c r="Q311" i="1"/>
  <c r="M313" i="1"/>
  <c r="L314" i="1"/>
  <c r="C376" i="2"/>
  <c r="D375" i="2"/>
  <c r="W117" i="1"/>
  <c r="X117" i="1" s="1"/>
  <c r="N120" i="1"/>
  <c r="O120" i="1" s="1"/>
  <c r="A120" i="2"/>
  <c r="T117" i="1"/>
  <c r="U117" i="1"/>
  <c r="R118" i="1"/>
  <c r="S118" i="1" s="1"/>
  <c r="B118" i="2" s="1"/>
  <c r="P119" i="1"/>
  <c r="Q119" i="1"/>
  <c r="M121" i="1"/>
  <c r="W122" i="6" l="1"/>
  <c r="X122" i="6" s="1"/>
  <c r="T122" i="6"/>
  <c r="R123" i="6"/>
  <c r="S123" i="6" s="1"/>
  <c r="W123" i="6" s="1"/>
  <c r="X123" i="6" s="1"/>
  <c r="P124" i="6"/>
  <c r="Q124" i="6"/>
  <c r="L126" i="6"/>
  <c r="M125" i="6"/>
  <c r="N125" i="6" s="1"/>
  <c r="O125" i="6" s="1"/>
  <c r="B310" i="2"/>
  <c r="T310" i="1"/>
  <c r="W310" i="1"/>
  <c r="X310" i="1" s="1"/>
  <c r="R311" i="1"/>
  <c r="S311" i="1" s="1"/>
  <c r="T311" i="1" s="1"/>
  <c r="L315" i="1"/>
  <c r="M314" i="1"/>
  <c r="A313" i="2"/>
  <c r="N313" i="1"/>
  <c r="O313" i="1" s="1"/>
  <c r="P312" i="1"/>
  <c r="Q312" i="1"/>
  <c r="C377" i="2"/>
  <c r="D376" i="2"/>
  <c r="W118" i="1"/>
  <c r="X118" i="1" s="1"/>
  <c r="N121" i="1"/>
  <c r="O121" i="1" s="1"/>
  <c r="A121" i="2"/>
  <c r="T118" i="1"/>
  <c r="U118" i="1"/>
  <c r="R119" i="1"/>
  <c r="S119" i="1" s="1"/>
  <c r="B119" i="2" s="1"/>
  <c r="P120" i="1"/>
  <c r="Q120" i="1"/>
  <c r="M122" i="1"/>
  <c r="R124" i="6" l="1"/>
  <c r="S124" i="6" s="1"/>
  <c r="T124" i="6" s="1"/>
  <c r="T123" i="6"/>
  <c r="U123" i="6"/>
  <c r="P125" i="6"/>
  <c r="Q125" i="6"/>
  <c r="M126" i="6"/>
  <c r="N126" i="6" s="1"/>
  <c r="O126" i="6" s="1"/>
  <c r="L127" i="6"/>
  <c r="U311" i="1"/>
  <c r="B311" i="2"/>
  <c r="W311" i="1"/>
  <c r="X311" i="1" s="1"/>
  <c r="Q313" i="1"/>
  <c r="P313" i="1"/>
  <c r="N314" i="1"/>
  <c r="O314" i="1" s="1"/>
  <c r="A314" i="2"/>
  <c r="R312" i="1"/>
  <c r="S312" i="1" s="1"/>
  <c r="L316" i="1"/>
  <c r="M315" i="1"/>
  <c r="C378" i="2"/>
  <c r="D377" i="2"/>
  <c r="W119" i="1"/>
  <c r="X119" i="1" s="1"/>
  <c r="N122" i="1"/>
  <c r="O122" i="1" s="1"/>
  <c r="A122" i="2"/>
  <c r="T119" i="1"/>
  <c r="U119" i="1"/>
  <c r="R120" i="1"/>
  <c r="S120" i="1" s="1"/>
  <c r="B120" i="2" s="1"/>
  <c r="P121" i="1"/>
  <c r="Q121" i="1"/>
  <c r="M123" i="1"/>
  <c r="W124" i="6" l="1"/>
  <c r="X124" i="6" s="1"/>
  <c r="U124" i="6"/>
  <c r="R125" i="6"/>
  <c r="S125" i="6" s="1"/>
  <c r="U125" i="6" s="1"/>
  <c r="L128" i="6"/>
  <c r="M127" i="6"/>
  <c r="N127" i="6" s="1"/>
  <c r="O127" i="6" s="1"/>
  <c r="P126" i="6"/>
  <c r="Q126" i="6"/>
  <c r="R313" i="1"/>
  <c r="S313" i="1" s="1"/>
  <c r="W313" i="1" s="1"/>
  <c r="X313" i="1" s="1"/>
  <c r="N315" i="1"/>
  <c r="O315" i="1" s="1"/>
  <c r="A315" i="2"/>
  <c r="P314" i="1"/>
  <c r="Q314" i="1"/>
  <c r="M316" i="1"/>
  <c r="L317" i="1"/>
  <c r="B312" i="2"/>
  <c r="W312" i="1"/>
  <c r="X312" i="1" s="1"/>
  <c r="T312" i="1"/>
  <c r="U312" i="1"/>
  <c r="C379" i="2"/>
  <c r="D378" i="2"/>
  <c r="W120" i="1"/>
  <c r="X120" i="1" s="1"/>
  <c r="N123" i="1"/>
  <c r="O123" i="1" s="1"/>
  <c r="A123" i="2"/>
  <c r="T120" i="1"/>
  <c r="U120" i="1"/>
  <c r="R121" i="1"/>
  <c r="S121" i="1" s="1"/>
  <c r="B121" i="2" s="1"/>
  <c r="P122" i="1"/>
  <c r="Q122" i="1"/>
  <c r="M124" i="1"/>
  <c r="W125" i="6" l="1"/>
  <c r="X125" i="6" s="1"/>
  <c r="T125" i="6"/>
  <c r="R126" i="6"/>
  <c r="S126" i="6" s="1"/>
  <c r="P127" i="6"/>
  <c r="Q127" i="6"/>
  <c r="M128" i="6"/>
  <c r="N128" i="6" s="1"/>
  <c r="O128" i="6" s="1"/>
  <c r="L129" i="6"/>
  <c r="U313" i="1"/>
  <c r="T313" i="1"/>
  <c r="B313" i="2"/>
  <c r="R314" i="1"/>
  <c r="S314" i="1" s="1"/>
  <c r="B314" i="2" s="1"/>
  <c r="L318" i="1"/>
  <c r="M317" i="1"/>
  <c r="A316" i="2"/>
  <c r="N316" i="1"/>
  <c r="O316" i="1" s="1"/>
  <c r="Q315" i="1"/>
  <c r="P315" i="1"/>
  <c r="C380" i="2"/>
  <c r="D379" i="2"/>
  <c r="W121" i="1"/>
  <c r="X121" i="1" s="1"/>
  <c r="N124" i="1"/>
  <c r="O124" i="1" s="1"/>
  <c r="A124" i="2"/>
  <c r="T121" i="1"/>
  <c r="U121" i="1"/>
  <c r="R122" i="1"/>
  <c r="S122" i="1" s="1"/>
  <c r="B122" i="2" s="1"/>
  <c r="P123" i="1"/>
  <c r="Q123" i="1"/>
  <c r="M125" i="1"/>
  <c r="R127" i="6" l="1"/>
  <c r="S127" i="6" s="1"/>
  <c r="U127" i="6" s="1"/>
  <c r="L130" i="6"/>
  <c r="M129" i="6"/>
  <c r="N129" i="6" s="1"/>
  <c r="O129" i="6" s="1"/>
  <c r="P128" i="6"/>
  <c r="Q128" i="6"/>
  <c r="U126" i="6"/>
  <c r="T126" i="6"/>
  <c r="W126" i="6"/>
  <c r="X126" i="6" s="1"/>
  <c r="T314" i="1"/>
  <c r="R315" i="1"/>
  <c r="S315" i="1" s="1"/>
  <c r="W315" i="1" s="1"/>
  <c r="X315" i="1" s="1"/>
  <c r="W314" i="1"/>
  <c r="X314" i="1" s="1"/>
  <c r="U314" i="1"/>
  <c r="Q316" i="1"/>
  <c r="P316" i="1"/>
  <c r="A317" i="2"/>
  <c r="N317" i="1"/>
  <c r="O317" i="1" s="1"/>
  <c r="L319" i="1"/>
  <c r="M318" i="1"/>
  <c r="C381" i="2"/>
  <c r="D380" i="2"/>
  <c r="W122" i="1"/>
  <c r="X122" i="1" s="1"/>
  <c r="N125" i="1"/>
  <c r="O125" i="1" s="1"/>
  <c r="A125" i="2"/>
  <c r="T122" i="1"/>
  <c r="U122" i="1"/>
  <c r="R123" i="1"/>
  <c r="S123" i="1" s="1"/>
  <c r="B123" i="2" s="1"/>
  <c r="P124" i="1"/>
  <c r="Q124" i="1"/>
  <c r="M126" i="1"/>
  <c r="W127" i="6" l="1"/>
  <c r="X127" i="6" s="1"/>
  <c r="T127" i="6"/>
  <c r="P129" i="6"/>
  <c r="Q129" i="6"/>
  <c r="R128" i="6"/>
  <c r="S128" i="6" s="1"/>
  <c r="M130" i="6"/>
  <c r="N130" i="6" s="1"/>
  <c r="O130" i="6" s="1"/>
  <c r="L131" i="6"/>
  <c r="U315" i="1"/>
  <c r="T315" i="1"/>
  <c r="B315" i="2"/>
  <c r="R316" i="1"/>
  <c r="S316" i="1" s="1"/>
  <c r="T316" i="1" s="1"/>
  <c r="P317" i="1"/>
  <c r="Q317" i="1"/>
  <c r="N318" i="1"/>
  <c r="O318" i="1" s="1"/>
  <c r="A318" i="2"/>
  <c r="L320" i="1"/>
  <c r="M319" i="1"/>
  <c r="R124" i="1"/>
  <c r="S124" i="1" s="1"/>
  <c r="B124" i="2" s="1"/>
  <c r="C382" i="2"/>
  <c r="D381" i="2"/>
  <c r="W123" i="1"/>
  <c r="X123" i="1" s="1"/>
  <c r="N126" i="1"/>
  <c r="O126" i="1" s="1"/>
  <c r="A126" i="2"/>
  <c r="T123" i="1"/>
  <c r="U123" i="1"/>
  <c r="P125" i="1"/>
  <c r="Q125" i="1"/>
  <c r="M127" i="1"/>
  <c r="R129" i="6" l="1"/>
  <c r="S129" i="6" s="1"/>
  <c r="T129" i="6" s="1"/>
  <c r="L132" i="6"/>
  <c r="M131" i="6"/>
  <c r="N131" i="6" s="1"/>
  <c r="O131" i="6" s="1"/>
  <c r="U128" i="6"/>
  <c r="T128" i="6"/>
  <c r="W128" i="6"/>
  <c r="X128" i="6" s="1"/>
  <c r="P130" i="6"/>
  <c r="Q130" i="6"/>
  <c r="U316" i="1"/>
  <c r="W316" i="1"/>
  <c r="X316" i="1" s="1"/>
  <c r="B316" i="2"/>
  <c r="P318" i="1"/>
  <c r="Q318" i="1"/>
  <c r="N319" i="1"/>
  <c r="O319" i="1" s="1"/>
  <c r="A319" i="2"/>
  <c r="L321" i="1"/>
  <c r="M320" i="1"/>
  <c r="R317" i="1"/>
  <c r="S317" i="1" s="1"/>
  <c r="W124" i="1"/>
  <c r="X124" i="1" s="1"/>
  <c r="U124" i="1"/>
  <c r="T124" i="1"/>
  <c r="C383" i="2"/>
  <c r="D382" i="2"/>
  <c r="N127" i="1"/>
  <c r="O127" i="1" s="1"/>
  <c r="A127" i="2"/>
  <c r="R125" i="1"/>
  <c r="S125" i="1" s="1"/>
  <c r="B125" i="2" s="1"/>
  <c r="P126" i="1"/>
  <c r="Q126" i="1"/>
  <c r="M128" i="1"/>
  <c r="U129" i="6" l="1"/>
  <c r="W129" i="6"/>
  <c r="X129" i="6" s="1"/>
  <c r="R130" i="6"/>
  <c r="S130" i="6" s="1"/>
  <c r="P131" i="6"/>
  <c r="Q131" i="6"/>
  <c r="M132" i="6"/>
  <c r="N132" i="6" s="1"/>
  <c r="O132" i="6" s="1"/>
  <c r="L133" i="6"/>
  <c r="R318" i="1"/>
  <c r="S318" i="1" s="1"/>
  <c r="B318" i="2" s="1"/>
  <c r="A320" i="2"/>
  <c r="N320" i="1"/>
  <c r="O320" i="1" s="1"/>
  <c r="B317" i="2"/>
  <c r="T317" i="1"/>
  <c r="U317" i="1"/>
  <c r="W317" i="1"/>
  <c r="X317" i="1" s="1"/>
  <c r="Q319" i="1"/>
  <c r="P319" i="1"/>
  <c r="M321" i="1"/>
  <c r="L322" i="1"/>
  <c r="C384" i="2"/>
  <c r="D383" i="2"/>
  <c r="W125" i="1"/>
  <c r="X125" i="1" s="1"/>
  <c r="N128" i="1"/>
  <c r="O128" i="1" s="1"/>
  <c r="A128" i="2"/>
  <c r="T125" i="1"/>
  <c r="U125" i="1"/>
  <c r="R126" i="1"/>
  <c r="S126" i="1" s="1"/>
  <c r="B126" i="2" s="1"/>
  <c r="P127" i="1"/>
  <c r="Q127" i="1"/>
  <c r="M129" i="1"/>
  <c r="R131" i="6" l="1"/>
  <c r="S131" i="6" s="1"/>
  <c r="U131" i="6" s="1"/>
  <c r="L134" i="6"/>
  <c r="M133" i="6"/>
  <c r="N133" i="6" s="1"/>
  <c r="O133" i="6" s="1"/>
  <c r="P132" i="6"/>
  <c r="Q132" i="6"/>
  <c r="U130" i="6"/>
  <c r="T130" i="6"/>
  <c r="W130" i="6"/>
  <c r="X130" i="6" s="1"/>
  <c r="T318" i="1"/>
  <c r="W318" i="1"/>
  <c r="X318" i="1" s="1"/>
  <c r="U318" i="1"/>
  <c r="R319" i="1"/>
  <c r="S319" i="1" s="1"/>
  <c r="T319" i="1" s="1"/>
  <c r="M322" i="1"/>
  <c r="L323" i="1"/>
  <c r="Q320" i="1"/>
  <c r="P320" i="1"/>
  <c r="A321" i="2"/>
  <c r="N321" i="1"/>
  <c r="O321" i="1" s="1"/>
  <c r="C385" i="2"/>
  <c r="D384" i="2"/>
  <c r="W126" i="1"/>
  <c r="X126" i="1" s="1"/>
  <c r="N129" i="1"/>
  <c r="O129" i="1" s="1"/>
  <c r="A129" i="2"/>
  <c r="T126" i="1"/>
  <c r="U126" i="1"/>
  <c r="R127" i="1"/>
  <c r="S127" i="1" s="1"/>
  <c r="B127" i="2" s="1"/>
  <c r="P128" i="1"/>
  <c r="Q128" i="1"/>
  <c r="M130" i="1"/>
  <c r="W131" i="6" l="1"/>
  <c r="X131" i="6" s="1"/>
  <c r="T131" i="6"/>
  <c r="P133" i="6"/>
  <c r="Q133" i="6"/>
  <c r="M134" i="6"/>
  <c r="N134" i="6" s="1"/>
  <c r="O134" i="6" s="1"/>
  <c r="L135" i="6"/>
  <c r="R132" i="6"/>
  <c r="S132" i="6" s="1"/>
  <c r="U319" i="1"/>
  <c r="B319" i="2"/>
  <c r="R320" i="1"/>
  <c r="S320" i="1" s="1"/>
  <c r="B320" i="2" s="1"/>
  <c r="W319" i="1"/>
  <c r="X319" i="1" s="1"/>
  <c r="P321" i="1"/>
  <c r="Q321" i="1"/>
  <c r="L324" i="1"/>
  <c r="M323" i="1"/>
  <c r="N322" i="1"/>
  <c r="O322" i="1" s="1"/>
  <c r="A322" i="2"/>
  <c r="C386" i="2"/>
  <c r="D385" i="2"/>
  <c r="N130" i="1"/>
  <c r="O130" i="1" s="1"/>
  <c r="A130" i="2"/>
  <c r="W127" i="1"/>
  <c r="X127" i="1" s="1"/>
  <c r="T127" i="1"/>
  <c r="U127" i="1"/>
  <c r="R128" i="1"/>
  <c r="S128" i="1" s="1"/>
  <c r="B128" i="2" s="1"/>
  <c r="P129" i="1"/>
  <c r="Q129" i="1"/>
  <c r="M131" i="1"/>
  <c r="R133" i="6" l="1"/>
  <c r="S133" i="6" s="1"/>
  <c r="T133" i="6" s="1"/>
  <c r="L136" i="6"/>
  <c r="M135" i="6"/>
  <c r="N135" i="6" s="1"/>
  <c r="O135" i="6" s="1"/>
  <c r="P134" i="6"/>
  <c r="Q134" i="6"/>
  <c r="U132" i="6"/>
  <c r="T132" i="6"/>
  <c r="W132" i="6"/>
  <c r="X132" i="6" s="1"/>
  <c r="W320" i="1"/>
  <c r="X320" i="1" s="1"/>
  <c r="T320" i="1"/>
  <c r="U320" i="1"/>
  <c r="A323" i="2"/>
  <c r="N323" i="1"/>
  <c r="O323" i="1" s="1"/>
  <c r="M324" i="1"/>
  <c r="L325" i="1"/>
  <c r="P322" i="1"/>
  <c r="Q322" i="1"/>
  <c r="R321" i="1"/>
  <c r="S321" i="1" s="1"/>
  <c r="C387" i="2"/>
  <c r="D386" i="2"/>
  <c r="W128" i="1"/>
  <c r="X128" i="1" s="1"/>
  <c r="N131" i="1"/>
  <c r="O131" i="1" s="1"/>
  <c r="A131" i="2"/>
  <c r="T128" i="1"/>
  <c r="U128" i="1"/>
  <c r="R129" i="1"/>
  <c r="S129" i="1" s="1"/>
  <c r="B129" i="2" s="1"/>
  <c r="P130" i="1"/>
  <c r="Q130" i="1"/>
  <c r="M132" i="1"/>
  <c r="U133" i="6" l="1"/>
  <c r="W133" i="6"/>
  <c r="X133" i="6" s="1"/>
  <c r="R134" i="6"/>
  <c r="S134" i="6" s="1"/>
  <c r="P135" i="6"/>
  <c r="Q135" i="6"/>
  <c r="M136" i="6"/>
  <c r="N136" i="6" s="1"/>
  <c r="O136" i="6" s="1"/>
  <c r="L137" i="6"/>
  <c r="R322" i="1"/>
  <c r="S322" i="1" s="1"/>
  <c r="B322" i="2" s="1"/>
  <c r="M325" i="1"/>
  <c r="L326" i="1"/>
  <c r="B321" i="2"/>
  <c r="W321" i="1"/>
  <c r="X321" i="1" s="1"/>
  <c r="T321" i="1"/>
  <c r="U321" i="1"/>
  <c r="N324" i="1"/>
  <c r="O324" i="1" s="1"/>
  <c r="A324" i="2"/>
  <c r="P323" i="1"/>
  <c r="Q323" i="1"/>
  <c r="C388" i="2"/>
  <c r="D387" i="2"/>
  <c r="W129" i="1"/>
  <c r="X129" i="1" s="1"/>
  <c r="N132" i="1"/>
  <c r="O132" i="1" s="1"/>
  <c r="A132" i="2"/>
  <c r="T129" i="1"/>
  <c r="U129" i="1"/>
  <c r="R130" i="1"/>
  <c r="S130" i="1" s="1"/>
  <c r="B130" i="2" s="1"/>
  <c r="P131" i="1"/>
  <c r="Q131" i="1"/>
  <c r="M133" i="1"/>
  <c r="R135" i="6" l="1"/>
  <c r="S135" i="6" s="1"/>
  <c r="T135" i="6" s="1"/>
  <c r="P136" i="6"/>
  <c r="Q136" i="6"/>
  <c r="L138" i="6"/>
  <c r="M137" i="6"/>
  <c r="N137" i="6" s="1"/>
  <c r="O137" i="6" s="1"/>
  <c r="U134" i="6"/>
  <c r="T134" i="6"/>
  <c r="W134" i="6"/>
  <c r="X134" i="6" s="1"/>
  <c r="T322" i="1"/>
  <c r="U322" i="1"/>
  <c r="W322" i="1"/>
  <c r="X322" i="1" s="1"/>
  <c r="Q324" i="1"/>
  <c r="P324" i="1"/>
  <c r="M326" i="1"/>
  <c r="L327" i="1"/>
  <c r="R323" i="1"/>
  <c r="S323" i="1" s="1"/>
  <c r="N325" i="1"/>
  <c r="O325" i="1" s="1"/>
  <c r="A325" i="2"/>
  <c r="C389" i="2"/>
  <c r="D388" i="2"/>
  <c r="W130" i="1"/>
  <c r="X130" i="1" s="1"/>
  <c r="N133" i="1"/>
  <c r="O133" i="1" s="1"/>
  <c r="A133" i="2"/>
  <c r="T130" i="1"/>
  <c r="U130" i="1"/>
  <c r="R131" i="1"/>
  <c r="S131" i="1" s="1"/>
  <c r="B131" i="2" s="1"/>
  <c r="P132" i="1"/>
  <c r="Q132" i="1"/>
  <c r="M134" i="1"/>
  <c r="R136" i="6" l="1"/>
  <c r="S136" i="6" s="1"/>
  <c r="W136" i="6" s="1"/>
  <c r="X136" i="6" s="1"/>
  <c r="U135" i="6"/>
  <c r="W135" i="6"/>
  <c r="X135" i="6" s="1"/>
  <c r="M138" i="6"/>
  <c r="N138" i="6" s="1"/>
  <c r="O138" i="6" s="1"/>
  <c r="L139" i="6"/>
  <c r="P137" i="6"/>
  <c r="Q137" i="6"/>
  <c r="R324" i="1"/>
  <c r="S324" i="1" s="1"/>
  <c r="U324" i="1" s="1"/>
  <c r="N326" i="1"/>
  <c r="O326" i="1" s="1"/>
  <c r="A326" i="2"/>
  <c r="Q325" i="1"/>
  <c r="P325" i="1"/>
  <c r="L328" i="1"/>
  <c r="M327" i="1"/>
  <c r="B323" i="2"/>
  <c r="W323" i="1"/>
  <c r="X323" i="1" s="1"/>
  <c r="T323" i="1"/>
  <c r="U323" i="1"/>
  <c r="C390" i="2"/>
  <c r="D389" i="2"/>
  <c r="W131" i="1"/>
  <c r="X131" i="1" s="1"/>
  <c r="N134" i="1"/>
  <c r="O134" i="1" s="1"/>
  <c r="A134" i="2"/>
  <c r="T131" i="1"/>
  <c r="U131" i="1"/>
  <c r="R132" i="1"/>
  <c r="S132" i="1" s="1"/>
  <c r="B132" i="2" s="1"/>
  <c r="P133" i="1"/>
  <c r="Q133" i="1"/>
  <c r="M135" i="1"/>
  <c r="U136" i="6" l="1"/>
  <c r="T136" i="6"/>
  <c r="R137" i="6"/>
  <c r="S137" i="6" s="1"/>
  <c r="L140" i="6"/>
  <c r="M139" i="6"/>
  <c r="N139" i="6" s="1"/>
  <c r="O139" i="6" s="1"/>
  <c r="P138" i="6"/>
  <c r="Q138" i="6"/>
  <c r="T324" i="1"/>
  <c r="W324" i="1"/>
  <c r="X324" i="1" s="1"/>
  <c r="B324" i="2"/>
  <c r="R325" i="1"/>
  <c r="S325" i="1" s="1"/>
  <c r="T325" i="1" s="1"/>
  <c r="N327" i="1"/>
  <c r="O327" i="1" s="1"/>
  <c r="A327" i="2"/>
  <c r="M328" i="1"/>
  <c r="L329" i="1"/>
  <c r="P326" i="1"/>
  <c r="Q326" i="1"/>
  <c r="C391" i="2"/>
  <c r="D390" i="2"/>
  <c r="W132" i="1"/>
  <c r="X132" i="1" s="1"/>
  <c r="N135" i="1"/>
  <c r="O135" i="1" s="1"/>
  <c r="A135" i="2"/>
  <c r="T132" i="1"/>
  <c r="U132" i="1"/>
  <c r="R133" i="1"/>
  <c r="S133" i="1" s="1"/>
  <c r="B133" i="2" s="1"/>
  <c r="P134" i="1"/>
  <c r="Q134" i="1"/>
  <c r="M136" i="1"/>
  <c r="R138" i="6" l="1"/>
  <c r="S138" i="6" s="1"/>
  <c r="P139" i="6"/>
  <c r="Q139" i="6"/>
  <c r="M140" i="6"/>
  <c r="N140" i="6" s="1"/>
  <c r="O140" i="6" s="1"/>
  <c r="L141" i="6"/>
  <c r="U137" i="6"/>
  <c r="T137" i="6"/>
  <c r="W137" i="6"/>
  <c r="X137" i="6" s="1"/>
  <c r="W325" i="1"/>
  <c r="X325" i="1" s="1"/>
  <c r="U325" i="1"/>
  <c r="B325" i="2"/>
  <c r="R326" i="1"/>
  <c r="S326" i="1" s="1"/>
  <c r="W326" i="1" s="1"/>
  <c r="X326" i="1" s="1"/>
  <c r="L330" i="1"/>
  <c r="M329" i="1"/>
  <c r="N328" i="1"/>
  <c r="O328" i="1" s="1"/>
  <c r="A328" i="2"/>
  <c r="Q327" i="1"/>
  <c r="P327" i="1"/>
  <c r="C392" i="2"/>
  <c r="D391" i="2"/>
  <c r="N136" i="1"/>
  <c r="O136" i="1" s="1"/>
  <c r="A136" i="2"/>
  <c r="W133" i="1"/>
  <c r="X133" i="1" s="1"/>
  <c r="T133" i="1"/>
  <c r="U133" i="1"/>
  <c r="R134" i="1"/>
  <c r="S134" i="1" s="1"/>
  <c r="B134" i="2" s="1"/>
  <c r="P135" i="1"/>
  <c r="Q135" i="1"/>
  <c r="M137" i="1"/>
  <c r="R139" i="6" l="1"/>
  <c r="S139" i="6" s="1"/>
  <c r="U139" i="6" s="1"/>
  <c r="P140" i="6"/>
  <c r="Q140" i="6"/>
  <c r="L142" i="6"/>
  <c r="M141" i="6"/>
  <c r="N141" i="6" s="1"/>
  <c r="O141" i="6" s="1"/>
  <c r="U138" i="6"/>
  <c r="T138" i="6"/>
  <c r="W138" i="6"/>
  <c r="X138" i="6" s="1"/>
  <c r="T326" i="1"/>
  <c r="U326" i="1"/>
  <c r="B326" i="2"/>
  <c r="R327" i="1"/>
  <c r="S327" i="1" s="1"/>
  <c r="W327" i="1" s="1"/>
  <c r="X327" i="1" s="1"/>
  <c r="N329" i="1"/>
  <c r="O329" i="1" s="1"/>
  <c r="A329" i="2"/>
  <c r="Q328" i="1"/>
  <c r="P328" i="1"/>
  <c r="L331" i="1"/>
  <c r="M330" i="1"/>
  <c r="C393" i="2"/>
  <c r="D392" i="2"/>
  <c r="W134" i="1"/>
  <c r="X134" i="1" s="1"/>
  <c r="N137" i="1"/>
  <c r="O137" i="1" s="1"/>
  <c r="A137" i="2"/>
  <c r="T134" i="1"/>
  <c r="U134" i="1"/>
  <c r="R135" i="1"/>
  <c r="S135" i="1" s="1"/>
  <c r="B135" i="2" s="1"/>
  <c r="P136" i="1"/>
  <c r="Q136" i="1"/>
  <c r="M138" i="1"/>
  <c r="W139" i="6" l="1"/>
  <c r="X139" i="6" s="1"/>
  <c r="T139" i="6"/>
  <c r="R140" i="6"/>
  <c r="S140" i="6" s="1"/>
  <c r="W140" i="6" s="1"/>
  <c r="X140" i="6" s="1"/>
  <c r="P141" i="6"/>
  <c r="Q141" i="6"/>
  <c r="M142" i="6"/>
  <c r="N142" i="6" s="1"/>
  <c r="O142" i="6" s="1"/>
  <c r="L143" i="6"/>
  <c r="U327" i="1"/>
  <c r="B327" i="2"/>
  <c r="T327" i="1"/>
  <c r="R328" i="1"/>
  <c r="S328" i="1" s="1"/>
  <c r="T328" i="1" s="1"/>
  <c r="A330" i="2"/>
  <c r="N330" i="1"/>
  <c r="O330" i="1" s="1"/>
  <c r="L332" i="1"/>
  <c r="M331" i="1"/>
  <c r="Q329" i="1"/>
  <c r="P329" i="1"/>
  <c r="C394" i="2"/>
  <c r="D393" i="2"/>
  <c r="W135" i="1"/>
  <c r="X135" i="1" s="1"/>
  <c r="N138" i="1"/>
  <c r="O138" i="1" s="1"/>
  <c r="A138" i="2"/>
  <c r="T135" i="1"/>
  <c r="U135" i="1"/>
  <c r="R136" i="1"/>
  <c r="S136" i="1" s="1"/>
  <c r="B136" i="2" s="1"/>
  <c r="P137" i="1"/>
  <c r="Q137" i="1"/>
  <c r="M139" i="1"/>
  <c r="T140" i="6" l="1"/>
  <c r="U140" i="6"/>
  <c r="R141" i="6"/>
  <c r="S141" i="6" s="1"/>
  <c r="U141" i="6" s="1"/>
  <c r="P142" i="6"/>
  <c r="Q142" i="6"/>
  <c r="L144" i="6"/>
  <c r="M143" i="6"/>
  <c r="N143" i="6" s="1"/>
  <c r="O143" i="6" s="1"/>
  <c r="W328" i="1"/>
  <c r="X328" i="1" s="1"/>
  <c r="U328" i="1"/>
  <c r="B328" i="2"/>
  <c r="R329" i="1"/>
  <c r="S329" i="1" s="1"/>
  <c r="T329" i="1" s="1"/>
  <c r="M332" i="1"/>
  <c r="L333" i="1"/>
  <c r="Q330" i="1"/>
  <c r="P330" i="1"/>
  <c r="N331" i="1"/>
  <c r="O331" i="1" s="1"/>
  <c r="A331" i="2"/>
  <c r="C395" i="2"/>
  <c r="D394" i="2"/>
  <c r="N139" i="1"/>
  <c r="O139" i="1" s="1"/>
  <c r="A139" i="2"/>
  <c r="W136" i="1"/>
  <c r="X136" i="1" s="1"/>
  <c r="T136" i="1"/>
  <c r="U136" i="1"/>
  <c r="R137" i="1"/>
  <c r="S137" i="1" s="1"/>
  <c r="B137" i="2" s="1"/>
  <c r="P138" i="1"/>
  <c r="Q138" i="1"/>
  <c r="M140" i="1"/>
  <c r="R142" i="6" l="1"/>
  <c r="S142" i="6" s="1"/>
  <c r="U142" i="6" s="1"/>
  <c r="W141" i="6"/>
  <c r="X141" i="6" s="1"/>
  <c r="T141" i="6"/>
  <c r="P143" i="6"/>
  <c r="Q143" i="6"/>
  <c r="M144" i="6"/>
  <c r="N144" i="6" s="1"/>
  <c r="O144" i="6" s="1"/>
  <c r="L145" i="6"/>
  <c r="R330" i="1"/>
  <c r="S330" i="1" s="1"/>
  <c r="W330" i="1" s="1"/>
  <c r="X330" i="1" s="1"/>
  <c r="U329" i="1"/>
  <c r="B329" i="2"/>
  <c r="W329" i="1"/>
  <c r="X329" i="1" s="1"/>
  <c r="M333" i="1"/>
  <c r="L334" i="1"/>
  <c r="Q331" i="1"/>
  <c r="P331" i="1"/>
  <c r="N332" i="1"/>
  <c r="O332" i="1" s="1"/>
  <c r="A332" i="2"/>
  <c r="C396" i="2"/>
  <c r="D395" i="2"/>
  <c r="W137" i="1"/>
  <c r="X137" i="1" s="1"/>
  <c r="N140" i="1"/>
  <c r="O140" i="1" s="1"/>
  <c r="A140" i="2"/>
  <c r="T137" i="1"/>
  <c r="U137" i="1"/>
  <c r="R138" i="1"/>
  <c r="S138" i="1" s="1"/>
  <c r="B138" i="2" s="1"/>
  <c r="P139" i="1"/>
  <c r="Q139" i="1"/>
  <c r="M141" i="1"/>
  <c r="W142" i="6" l="1"/>
  <c r="X142" i="6" s="1"/>
  <c r="R143" i="6"/>
  <c r="S143" i="6" s="1"/>
  <c r="U143" i="6" s="1"/>
  <c r="T142" i="6"/>
  <c r="L146" i="6"/>
  <c r="M145" i="6"/>
  <c r="N145" i="6" s="1"/>
  <c r="O145" i="6" s="1"/>
  <c r="P144" i="6"/>
  <c r="Q144" i="6"/>
  <c r="B330" i="2"/>
  <c r="U330" i="1"/>
  <c r="T330" i="1"/>
  <c r="R331" i="1"/>
  <c r="S331" i="1" s="1"/>
  <c r="U331" i="1" s="1"/>
  <c r="M334" i="1"/>
  <c r="L335" i="1"/>
  <c r="P332" i="1"/>
  <c r="Q332" i="1"/>
  <c r="N333" i="1"/>
  <c r="O333" i="1" s="1"/>
  <c r="A333" i="2"/>
  <c r="C397" i="2"/>
  <c r="D396" i="2"/>
  <c r="W138" i="1"/>
  <c r="X138" i="1" s="1"/>
  <c r="N141" i="1"/>
  <c r="O141" i="1" s="1"/>
  <c r="A141" i="2"/>
  <c r="T138" i="1"/>
  <c r="U138" i="1"/>
  <c r="R139" i="1"/>
  <c r="S139" i="1" s="1"/>
  <c r="B139" i="2" s="1"/>
  <c r="P140" i="1"/>
  <c r="Q140" i="1"/>
  <c r="M142" i="1"/>
  <c r="W143" i="6" l="1"/>
  <c r="X143" i="6" s="1"/>
  <c r="T143" i="6"/>
  <c r="R144" i="6"/>
  <c r="S144" i="6" s="1"/>
  <c r="P145" i="6"/>
  <c r="Q145" i="6"/>
  <c r="M146" i="6"/>
  <c r="N146" i="6" s="1"/>
  <c r="O146" i="6" s="1"/>
  <c r="L147" i="6"/>
  <c r="W331" i="1"/>
  <c r="X331" i="1" s="1"/>
  <c r="T331" i="1"/>
  <c r="B331" i="2"/>
  <c r="R332" i="1"/>
  <c r="S332" i="1" s="1"/>
  <c r="B332" i="2" s="1"/>
  <c r="M335" i="1"/>
  <c r="L336" i="1"/>
  <c r="Q333" i="1"/>
  <c r="P333" i="1"/>
  <c r="N334" i="1"/>
  <c r="O334" i="1" s="1"/>
  <c r="A334" i="2"/>
  <c r="C398" i="2"/>
  <c r="D397" i="2"/>
  <c r="N142" i="1"/>
  <c r="O142" i="1" s="1"/>
  <c r="A142" i="2"/>
  <c r="W139" i="1"/>
  <c r="X139" i="1" s="1"/>
  <c r="T139" i="1"/>
  <c r="U139" i="1"/>
  <c r="R140" i="1"/>
  <c r="S140" i="1" s="1"/>
  <c r="B140" i="2" s="1"/>
  <c r="P141" i="1"/>
  <c r="Q141" i="1"/>
  <c r="M143" i="1"/>
  <c r="L148" i="6" l="1"/>
  <c r="M147" i="6"/>
  <c r="N147" i="6" s="1"/>
  <c r="O147" i="6" s="1"/>
  <c r="R145" i="6"/>
  <c r="S145" i="6" s="1"/>
  <c r="P146" i="6"/>
  <c r="Q146" i="6"/>
  <c r="U144" i="6"/>
  <c r="T144" i="6"/>
  <c r="W144" i="6"/>
  <c r="X144" i="6" s="1"/>
  <c r="T332" i="1"/>
  <c r="W332" i="1"/>
  <c r="X332" i="1" s="1"/>
  <c r="U332" i="1"/>
  <c r="R333" i="1"/>
  <c r="S333" i="1" s="1"/>
  <c r="B333" i="2" s="1"/>
  <c r="L337" i="1"/>
  <c r="M336" i="1"/>
  <c r="P334" i="1"/>
  <c r="Q334" i="1"/>
  <c r="N335" i="1"/>
  <c r="O335" i="1" s="1"/>
  <c r="A335" i="2"/>
  <c r="C399" i="2"/>
  <c r="D398" i="2"/>
  <c r="W140" i="1"/>
  <c r="X140" i="1" s="1"/>
  <c r="N143" i="1"/>
  <c r="O143" i="1" s="1"/>
  <c r="A143" i="2"/>
  <c r="T140" i="1"/>
  <c r="U140" i="1"/>
  <c r="R141" i="1"/>
  <c r="S141" i="1" s="1"/>
  <c r="B141" i="2" s="1"/>
  <c r="P142" i="1"/>
  <c r="Q142" i="1"/>
  <c r="M144" i="1"/>
  <c r="R146" i="6" l="1"/>
  <c r="S146" i="6" s="1"/>
  <c r="W146" i="6" s="1"/>
  <c r="X146" i="6" s="1"/>
  <c r="U145" i="6"/>
  <c r="T145" i="6"/>
  <c r="W145" i="6"/>
  <c r="X145" i="6" s="1"/>
  <c r="P147" i="6"/>
  <c r="Q147" i="6"/>
  <c r="M148" i="6"/>
  <c r="N148" i="6" s="1"/>
  <c r="O148" i="6" s="1"/>
  <c r="L149" i="6"/>
  <c r="T333" i="1"/>
  <c r="W333" i="1"/>
  <c r="X333" i="1" s="1"/>
  <c r="U333" i="1"/>
  <c r="R334" i="1"/>
  <c r="S334" i="1" s="1"/>
  <c r="U334" i="1" s="1"/>
  <c r="N336" i="1"/>
  <c r="O336" i="1" s="1"/>
  <c r="A336" i="2"/>
  <c r="Q335" i="1"/>
  <c r="P335" i="1"/>
  <c r="M337" i="1"/>
  <c r="L338" i="1"/>
  <c r="C400" i="2"/>
  <c r="D399" i="2"/>
  <c r="N144" i="1"/>
  <c r="O144" i="1" s="1"/>
  <c r="A144" i="2"/>
  <c r="W141" i="1"/>
  <c r="X141" i="1" s="1"/>
  <c r="T141" i="1"/>
  <c r="U141" i="1"/>
  <c r="R142" i="1"/>
  <c r="S142" i="1" s="1"/>
  <c r="B142" i="2" s="1"/>
  <c r="P143" i="1"/>
  <c r="Q143" i="1"/>
  <c r="M145" i="1"/>
  <c r="T146" i="6" l="1"/>
  <c r="U146" i="6"/>
  <c r="R147" i="6"/>
  <c r="S147" i="6" s="1"/>
  <c r="L150" i="6"/>
  <c r="M149" i="6"/>
  <c r="N149" i="6" s="1"/>
  <c r="O149" i="6" s="1"/>
  <c r="P148" i="6"/>
  <c r="Q148" i="6"/>
  <c r="R335" i="1"/>
  <c r="S335" i="1" s="1"/>
  <c r="B335" i="2" s="1"/>
  <c r="W334" i="1"/>
  <c r="X334" i="1" s="1"/>
  <c r="T334" i="1"/>
  <c r="B334" i="2"/>
  <c r="L339" i="1"/>
  <c r="M338" i="1"/>
  <c r="N337" i="1"/>
  <c r="O337" i="1" s="1"/>
  <c r="A337" i="2"/>
  <c r="P336" i="1"/>
  <c r="Q336" i="1"/>
  <c r="C401" i="2"/>
  <c r="D400" i="2"/>
  <c r="W142" i="1"/>
  <c r="X142" i="1" s="1"/>
  <c r="N145" i="1"/>
  <c r="O145" i="1" s="1"/>
  <c r="A145" i="2"/>
  <c r="T142" i="1"/>
  <c r="U142" i="1"/>
  <c r="R143" i="1"/>
  <c r="S143" i="1" s="1"/>
  <c r="B143" i="2" s="1"/>
  <c r="P144" i="1"/>
  <c r="Q144" i="1"/>
  <c r="M146" i="1"/>
  <c r="P149" i="6" l="1"/>
  <c r="Q149" i="6"/>
  <c r="R148" i="6"/>
  <c r="S148" i="6" s="1"/>
  <c r="M150" i="6"/>
  <c r="N150" i="6" s="1"/>
  <c r="O150" i="6" s="1"/>
  <c r="L151" i="6"/>
  <c r="U147" i="6"/>
  <c r="T147" i="6"/>
  <c r="W147" i="6"/>
  <c r="X147" i="6" s="1"/>
  <c r="U335" i="1"/>
  <c r="T335" i="1"/>
  <c r="W335" i="1"/>
  <c r="X335" i="1" s="1"/>
  <c r="R336" i="1"/>
  <c r="S336" i="1" s="1"/>
  <c r="U336" i="1" s="1"/>
  <c r="N338" i="1"/>
  <c r="O338" i="1" s="1"/>
  <c r="A338" i="2"/>
  <c r="M339" i="1"/>
  <c r="L340" i="1"/>
  <c r="Q337" i="1"/>
  <c r="P337" i="1"/>
  <c r="C402" i="2"/>
  <c r="D401" i="2"/>
  <c r="W143" i="1"/>
  <c r="X143" i="1" s="1"/>
  <c r="N146" i="1"/>
  <c r="O146" i="1" s="1"/>
  <c r="A146" i="2"/>
  <c r="T143" i="1"/>
  <c r="U143" i="1"/>
  <c r="R144" i="1"/>
  <c r="S144" i="1" s="1"/>
  <c r="B144" i="2" s="1"/>
  <c r="P145" i="1"/>
  <c r="Q145" i="1"/>
  <c r="M147" i="1"/>
  <c r="R149" i="6" l="1"/>
  <c r="S149" i="6" s="1"/>
  <c r="U149" i="6" s="1"/>
  <c r="P150" i="6"/>
  <c r="Q150" i="6"/>
  <c r="L152" i="6"/>
  <c r="M151" i="6"/>
  <c r="N151" i="6" s="1"/>
  <c r="O151" i="6" s="1"/>
  <c r="U148" i="6"/>
  <c r="T148" i="6"/>
  <c r="W148" i="6"/>
  <c r="X148" i="6" s="1"/>
  <c r="T336" i="1"/>
  <c r="B336" i="2"/>
  <c r="R337" i="1"/>
  <c r="S337" i="1" s="1"/>
  <c r="B337" i="2" s="1"/>
  <c r="W336" i="1"/>
  <c r="X336" i="1" s="1"/>
  <c r="M340" i="1"/>
  <c r="L341" i="1"/>
  <c r="N339" i="1"/>
  <c r="O339" i="1" s="1"/>
  <c r="A339" i="2"/>
  <c r="P338" i="1"/>
  <c r="Q338" i="1"/>
  <c r="C403" i="2"/>
  <c r="D402" i="2"/>
  <c r="W144" i="1"/>
  <c r="X144" i="1" s="1"/>
  <c r="N147" i="1"/>
  <c r="O147" i="1" s="1"/>
  <c r="A147" i="2"/>
  <c r="T144" i="1"/>
  <c r="U144" i="1"/>
  <c r="R145" i="1"/>
  <c r="S145" i="1" s="1"/>
  <c r="B145" i="2" s="1"/>
  <c r="P146" i="1"/>
  <c r="Q146" i="1"/>
  <c r="M148" i="1"/>
  <c r="W149" i="6" l="1"/>
  <c r="X149" i="6" s="1"/>
  <c r="T149" i="6"/>
  <c r="R150" i="6"/>
  <c r="S150" i="6" s="1"/>
  <c r="U150" i="6" s="1"/>
  <c r="P151" i="6"/>
  <c r="Q151" i="6"/>
  <c r="M152" i="6"/>
  <c r="N152" i="6" s="1"/>
  <c r="O152" i="6" s="1"/>
  <c r="L153" i="6"/>
  <c r="U337" i="1"/>
  <c r="W337" i="1"/>
  <c r="X337" i="1" s="1"/>
  <c r="T337" i="1"/>
  <c r="P339" i="1"/>
  <c r="Q339" i="1"/>
  <c r="L342" i="1"/>
  <c r="M341" i="1"/>
  <c r="R338" i="1"/>
  <c r="S338" i="1" s="1"/>
  <c r="N340" i="1"/>
  <c r="O340" i="1" s="1"/>
  <c r="A340" i="2"/>
  <c r="C404" i="2"/>
  <c r="D403" i="2"/>
  <c r="W145" i="1"/>
  <c r="X145" i="1" s="1"/>
  <c r="N148" i="1"/>
  <c r="O148" i="1" s="1"/>
  <c r="A148" i="2"/>
  <c r="T145" i="1"/>
  <c r="U145" i="1"/>
  <c r="R146" i="1"/>
  <c r="S146" i="1" s="1"/>
  <c r="B146" i="2" s="1"/>
  <c r="P147" i="1"/>
  <c r="Q147" i="1"/>
  <c r="M149" i="1"/>
  <c r="W150" i="6" l="1"/>
  <c r="X150" i="6" s="1"/>
  <c r="T150" i="6"/>
  <c r="R151" i="6"/>
  <c r="S151" i="6" s="1"/>
  <c r="U151" i="6" s="1"/>
  <c r="M153" i="6"/>
  <c r="N153" i="6" s="1"/>
  <c r="O153" i="6" s="1"/>
  <c r="L154" i="6"/>
  <c r="P152" i="6"/>
  <c r="Q152" i="6"/>
  <c r="N341" i="1"/>
  <c r="O341" i="1" s="1"/>
  <c r="A341" i="2"/>
  <c r="M342" i="1"/>
  <c r="L343" i="1"/>
  <c r="Q340" i="1"/>
  <c r="P340" i="1"/>
  <c r="R339" i="1"/>
  <c r="S339" i="1" s="1"/>
  <c r="B338" i="2"/>
  <c r="T338" i="1"/>
  <c r="U338" i="1"/>
  <c r="W338" i="1"/>
  <c r="X338" i="1" s="1"/>
  <c r="C405" i="2"/>
  <c r="D404" i="2"/>
  <c r="W146" i="1"/>
  <c r="X146" i="1" s="1"/>
  <c r="N149" i="1"/>
  <c r="O149" i="1" s="1"/>
  <c r="A149" i="2"/>
  <c r="T146" i="1"/>
  <c r="U146" i="1"/>
  <c r="R147" i="1"/>
  <c r="S147" i="1" s="1"/>
  <c r="B147" i="2" s="1"/>
  <c r="P148" i="1"/>
  <c r="Q148" i="1"/>
  <c r="M150" i="1"/>
  <c r="W151" i="6" l="1"/>
  <c r="X151" i="6" s="1"/>
  <c r="T151" i="6"/>
  <c r="R152" i="6"/>
  <c r="S152" i="6" s="1"/>
  <c r="L155" i="6"/>
  <c r="M154" i="6"/>
  <c r="N154" i="6" s="1"/>
  <c r="O154" i="6" s="1"/>
  <c r="P153" i="6"/>
  <c r="Q153" i="6"/>
  <c r="R340" i="1"/>
  <c r="S340" i="1" s="1"/>
  <c r="B340" i="2" s="1"/>
  <c r="L344" i="1"/>
  <c r="M343" i="1"/>
  <c r="B339" i="2"/>
  <c r="U339" i="1"/>
  <c r="W339" i="1"/>
  <c r="X339" i="1" s="1"/>
  <c r="T339" i="1"/>
  <c r="N342" i="1"/>
  <c r="O342" i="1" s="1"/>
  <c r="A342" i="2"/>
  <c r="Q341" i="1"/>
  <c r="P341" i="1"/>
  <c r="C406" i="2"/>
  <c r="D405" i="2"/>
  <c r="W147" i="1"/>
  <c r="X147" i="1" s="1"/>
  <c r="N150" i="1"/>
  <c r="O150" i="1" s="1"/>
  <c r="A150" i="2"/>
  <c r="T147" i="1"/>
  <c r="U147" i="1"/>
  <c r="R148" i="1"/>
  <c r="S148" i="1" s="1"/>
  <c r="B148" i="2" s="1"/>
  <c r="P149" i="1"/>
  <c r="Q149" i="1"/>
  <c r="M151" i="1"/>
  <c r="R153" i="6" l="1"/>
  <c r="S153" i="6" s="1"/>
  <c r="P154" i="6"/>
  <c r="Q154" i="6"/>
  <c r="L156" i="6"/>
  <c r="M155" i="6"/>
  <c r="N155" i="6" s="1"/>
  <c r="O155" i="6" s="1"/>
  <c r="U152" i="6"/>
  <c r="T152" i="6"/>
  <c r="W152" i="6"/>
  <c r="X152" i="6" s="1"/>
  <c r="W340" i="1"/>
  <c r="X340" i="1" s="1"/>
  <c r="U340" i="1"/>
  <c r="R341" i="1"/>
  <c r="S341" i="1" s="1"/>
  <c r="T341" i="1" s="1"/>
  <c r="T340" i="1"/>
  <c r="Q342" i="1"/>
  <c r="P342" i="1"/>
  <c r="N343" i="1"/>
  <c r="O343" i="1" s="1"/>
  <c r="A343" i="2"/>
  <c r="M344" i="1"/>
  <c r="L345" i="1"/>
  <c r="C407" i="2"/>
  <c r="D406" i="2"/>
  <c r="W148" i="1"/>
  <c r="X148" i="1" s="1"/>
  <c r="N151" i="1"/>
  <c r="O151" i="1" s="1"/>
  <c r="A151" i="2"/>
  <c r="T148" i="1"/>
  <c r="U148" i="1"/>
  <c r="R149" i="1"/>
  <c r="S149" i="1" s="1"/>
  <c r="B149" i="2" s="1"/>
  <c r="P150" i="1"/>
  <c r="Q150" i="1"/>
  <c r="M152" i="1"/>
  <c r="P155" i="6" l="1"/>
  <c r="Q155" i="6"/>
  <c r="R154" i="6"/>
  <c r="S154" i="6" s="1"/>
  <c r="L157" i="6"/>
  <c r="M156" i="6"/>
  <c r="N156" i="6" s="1"/>
  <c r="O156" i="6" s="1"/>
  <c r="T153" i="6"/>
  <c r="U153" i="6"/>
  <c r="W153" i="6"/>
  <c r="X153" i="6" s="1"/>
  <c r="B341" i="2"/>
  <c r="W341" i="1"/>
  <c r="X341" i="1" s="1"/>
  <c r="U341" i="1"/>
  <c r="R342" i="1"/>
  <c r="S342" i="1" s="1"/>
  <c r="T342" i="1" s="1"/>
  <c r="P343" i="1"/>
  <c r="Q343" i="1"/>
  <c r="L346" i="1"/>
  <c r="M345" i="1"/>
  <c r="N344" i="1"/>
  <c r="O344" i="1" s="1"/>
  <c r="A344" i="2"/>
  <c r="C408" i="2"/>
  <c r="D407" i="2"/>
  <c r="W149" i="1"/>
  <c r="X149" i="1" s="1"/>
  <c r="N152" i="1"/>
  <c r="O152" i="1" s="1"/>
  <c r="A152" i="2"/>
  <c r="R150" i="1"/>
  <c r="S150" i="1" s="1"/>
  <c r="B150" i="2" s="1"/>
  <c r="T149" i="1"/>
  <c r="U149" i="1"/>
  <c r="P151" i="1"/>
  <c r="Q151" i="1"/>
  <c r="M153" i="1"/>
  <c r="R155" i="6" l="1"/>
  <c r="S155" i="6" s="1"/>
  <c r="U155" i="6" s="1"/>
  <c r="P156" i="6"/>
  <c r="Q156" i="6"/>
  <c r="U154" i="6"/>
  <c r="T154" i="6"/>
  <c r="W154" i="6"/>
  <c r="X154" i="6" s="1"/>
  <c r="L158" i="6"/>
  <c r="M157" i="6"/>
  <c r="N157" i="6" s="1"/>
  <c r="O157" i="6" s="1"/>
  <c r="U342" i="1"/>
  <c r="W342" i="1"/>
  <c r="X342" i="1" s="1"/>
  <c r="B342" i="2"/>
  <c r="R343" i="1"/>
  <c r="S343" i="1" s="1"/>
  <c r="W343" i="1" s="1"/>
  <c r="X343" i="1" s="1"/>
  <c r="N345" i="1"/>
  <c r="O345" i="1" s="1"/>
  <c r="A345" i="2"/>
  <c r="M346" i="1"/>
  <c r="L347" i="1"/>
  <c r="Q344" i="1"/>
  <c r="P344" i="1"/>
  <c r="C409" i="2"/>
  <c r="D408" i="2"/>
  <c r="N153" i="1"/>
  <c r="O153" i="1" s="1"/>
  <c r="A153" i="2"/>
  <c r="T150" i="1"/>
  <c r="W150" i="1"/>
  <c r="X150" i="1" s="1"/>
  <c r="U150" i="1"/>
  <c r="R151" i="1"/>
  <c r="S151" i="1" s="1"/>
  <c r="B151" i="2" s="1"/>
  <c r="P152" i="1"/>
  <c r="Q152" i="1"/>
  <c r="M154" i="1"/>
  <c r="T155" i="6" l="1"/>
  <c r="W155" i="6"/>
  <c r="X155" i="6" s="1"/>
  <c r="R156" i="6"/>
  <c r="S156" i="6" s="1"/>
  <c r="U156" i="6" s="1"/>
  <c r="P157" i="6"/>
  <c r="Q157" i="6"/>
  <c r="L159" i="6"/>
  <c r="M158" i="6"/>
  <c r="N158" i="6" s="1"/>
  <c r="O158" i="6" s="1"/>
  <c r="U343" i="1"/>
  <c r="T343" i="1"/>
  <c r="B343" i="2"/>
  <c r="R344" i="1"/>
  <c r="S344" i="1" s="1"/>
  <c r="U344" i="1" s="1"/>
  <c r="M347" i="1"/>
  <c r="L348" i="1"/>
  <c r="N346" i="1"/>
  <c r="O346" i="1" s="1"/>
  <c r="A346" i="2"/>
  <c r="P345" i="1"/>
  <c r="Q345" i="1"/>
  <c r="C410" i="2"/>
  <c r="D409" i="2"/>
  <c r="N154" i="1"/>
  <c r="O154" i="1" s="1"/>
  <c r="A154" i="2"/>
  <c r="W151" i="1"/>
  <c r="X151" i="1" s="1"/>
  <c r="T151" i="1"/>
  <c r="U151" i="1"/>
  <c r="R152" i="1"/>
  <c r="S152" i="1" s="1"/>
  <c r="B152" i="2" s="1"/>
  <c r="P153" i="1"/>
  <c r="Q153" i="1"/>
  <c r="M155" i="1"/>
  <c r="W156" i="6" l="1"/>
  <c r="X156" i="6" s="1"/>
  <c r="T156" i="6"/>
  <c r="R157" i="6"/>
  <c r="S157" i="6" s="1"/>
  <c r="M159" i="6"/>
  <c r="N159" i="6" s="1"/>
  <c r="O159" i="6" s="1"/>
  <c r="L160" i="6"/>
  <c r="P158" i="6"/>
  <c r="Q158" i="6"/>
  <c r="W344" i="1"/>
  <c r="X344" i="1" s="1"/>
  <c r="T344" i="1"/>
  <c r="B344" i="2"/>
  <c r="R345" i="1"/>
  <c r="S345" i="1" s="1"/>
  <c r="W345" i="1" s="1"/>
  <c r="X345" i="1" s="1"/>
  <c r="L349" i="1"/>
  <c r="M348" i="1"/>
  <c r="Q346" i="1"/>
  <c r="P346" i="1"/>
  <c r="N347" i="1"/>
  <c r="O347" i="1" s="1"/>
  <c r="A347" i="2"/>
  <c r="C411" i="2"/>
  <c r="D410" i="2"/>
  <c r="W152" i="1"/>
  <c r="X152" i="1" s="1"/>
  <c r="N155" i="1"/>
  <c r="O155" i="1" s="1"/>
  <c r="A155" i="2"/>
  <c r="T152" i="1"/>
  <c r="U152" i="1"/>
  <c r="R153" i="1"/>
  <c r="S153" i="1" s="1"/>
  <c r="B153" i="2" s="1"/>
  <c r="P154" i="1"/>
  <c r="Q154" i="1"/>
  <c r="M156" i="1"/>
  <c r="R158" i="6" l="1"/>
  <c r="S158" i="6" s="1"/>
  <c r="L161" i="6"/>
  <c r="M160" i="6"/>
  <c r="N160" i="6" s="1"/>
  <c r="O160" i="6" s="1"/>
  <c r="P159" i="6"/>
  <c r="Q159" i="6"/>
  <c r="T157" i="6"/>
  <c r="U157" i="6"/>
  <c r="W157" i="6"/>
  <c r="X157" i="6" s="1"/>
  <c r="T345" i="1"/>
  <c r="B345" i="2"/>
  <c r="U345" i="1"/>
  <c r="R346" i="1"/>
  <c r="S346" i="1" s="1"/>
  <c r="W346" i="1" s="1"/>
  <c r="X346" i="1" s="1"/>
  <c r="N348" i="1"/>
  <c r="O348" i="1" s="1"/>
  <c r="A348" i="2"/>
  <c r="Q347" i="1"/>
  <c r="P347" i="1"/>
  <c r="M349" i="1"/>
  <c r="L350" i="1"/>
  <c r="C412" i="2"/>
  <c r="D411" i="2"/>
  <c r="W153" i="1"/>
  <c r="X153" i="1" s="1"/>
  <c r="N156" i="1"/>
  <c r="O156" i="1" s="1"/>
  <c r="A156" i="2"/>
  <c r="T153" i="1"/>
  <c r="U153" i="1"/>
  <c r="R154" i="1"/>
  <c r="S154" i="1" s="1"/>
  <c r="B154" i="2" s="1"/>
  <c r="P155" i="1"/>
  <c r="Q155" i="1"/>
  <c r="M157" i="1"/>
  <c r="R159" i="6" l="1"/>
  <c r="S159" i="6" s="1"/>
  <c r="T159" i="6" s="1"/>
  <c r="P160" i="6"/>
  <c r="Q160" i="6"/>
  <c r="M161" i="6"/>
  <c r="N161" i="6" s="1"/>
  <c r="O161" i="6" s="1"/>
  <c r="L162" i="6"/>
  <c r="U158" i="6"/>
  <c r="T158" i="6"/>
  <c r="W158" i="6"/>
  <c r="X158" i="6" s="1"/>
  <c r="T346" i="1"/>
  <c r="B346" i="2"/>
  <c r="U346" i="1"/>
  <c r="R347" i="1"/>
  <c r="S347" i="1" s="1"/>
  <c r="T347" i="1" s="1"/>
  <c r="M350" i="1"/>
  <c r="L351" i="1"/>
  <c r="N349" i="1"/>
  <c r="O349" i="1" s="1"/>
  <c r="A349" i="2"/>
  <c r="Q348" i="1"/>
  <c r="P348" i="1"/>
  <c r="C413" i="2"/>
  <c r="D412" i="2"/>
  <c r="W154" i="1"/>
  <c r="X154" i="1" s="1"/>
  <c r="N157" i="1"/>
  <c r="O157" i="1" s="1"/>
  <c r="A157" i="2"/>
  <c r="T154" i="1"/>
  <c r="U154" i="1"/>
  <c r="R155" i="1"/>
  <c r="S155" i="1" s="1"/>
  <c r="B155" i="2" s="1"/>
  <c r="P156" i="1"/>
  <c r="Q156" i="1"/>
  <c r="M158" i="1"/>
  <c r="W159" i="6" l="1"/>
  <c r="X159" i="6" s="1"/>
  <c r="U159" i="6"/>
  <c r="L163" i="6"/>
  <c r="M162" i="6"/>
  <c r="N162" i="6" s="1"/>
  <c r="O162" i="6" s="1"/>
  <c r="R160" i="6"/>
  <c r="S160" i="6" s="1"/>
  <c r="P161" i="6"/>
  <c r="Q161" i="6"/>
  <c r="W347" i="1"/>
  <c r="X347" i="1" s="1"/>
  <c r="R348" i="1"/>
  <c r="S348" i="1" s="1"/>
  <c r="W348" i="1" s="1"/>
  <c r="X348" i="1" s="1"/>
  <c r="U347" i="1"/>
  <c r="B347" i="2"/>
  <c r="Q349" i="1"/>
  <c r="P349" i="1"/>
  <c r="M351" i="1"/>
  <c r="L352" i="1"/>
  <c r="N350" i="1"/>
  <c r="O350" i="1" s="1"/>
  <c r="A350" i="2"/>
  <c r="C414" i="2"/>
  <c r="D413" i="2"/>
  <c r="W155" i="1"/>
  <c r="X155" i="1" s="1"/>
  <c r="N158" i="1"/>
  <c r="O158" i="1" s="1"/>
  <c r="A158" i="2"/>
  <c r="T155" i="1"/>
  <c r="U155" i="1"/>
  <c r="R156" i="1"/>
  <c r="S156" i="1" s="1"/>
  <c r="B156" i="2" s="1"/>
  <c r="P157" i="1"/>
  <c r="Q157" i="1"/>
  <c r="M159" i="1"/>
  <c r="R161" i="6" l="1"/>
  <c r="S161" i="6" s="1"/>
  <c r="U161" i="6" s="1"/>
  <c r="T160" i="6"/>
  <c r="U160" i="6"/>
  <c r="W160" i="6"/>
  <c r="X160" i="6" s="1"/>
  <c r="P162" i="6"/>
  <c r="Q162" i="6"/>
  <c r="L164" i="6"/>
  <c r="M163" i="6"/>
  <c r="N163" i="6" s="1"/>
  <c r="O163" i="6" s="1"/>
  <c r="T348" i="1"/>
  <c r="B348" i="2"/>
  <c r="U348" i="1"/>
  <c r="R349" i="1"/>
  <c r="S349" i="1" s="1"/>
  <c r="U349" i="1" s="1"/>
  <c r="N351" i="1"/>
  <c r="O351" i="1" s="1"/>
  <c r="A351" i="2"/>
  <c r="L353" i="1"/>
  <c r="M352" i="1"/>
  <c r="Q350" i="1"/>
  <c r="P350" i="1"/>
  <c r="C415" i="2"/>
  <c r="D414" i="2"/>
  <c r="W156" i="1"/>
  <c r="X156" i="1" s="1"/>
  <c r="N159" i="1"/>
  <c r="O159" i="1" s="1"/>
  <c r="A159" i="2"/>
  <c r="T156" i="1"/>
  <c r="U156" i="1"/>
  <c r="R157" i="1"/>
  <c r="S157" i="1" s="1"/>
  <c r="B157" i="2" s="1"/>
  <c r="P158" i="1"/>
  <c r="Q158" i="1"/>
  <c r="M160" i="1"/>
  <c r="T161" i="6" l="1"/>
  <c r="W161" i="6"/>
  <c r="X161" i="6" s="1"/>
  <c r="R162" i="6"/>
  <c r="S162" i="6" s="1"/>
  <c r="W162" i="6" s="1"/>
  <c r="X162" i="6" s="1"/>
  <c r="P163" i="6"/>
  <c r="Q163" i="6"/>
  <c r="L165" i="6"/>
  <c r="M164" i="6"/>
  <c r="N164" i="6" s="1"/>
  <c r="O164" i="6" s="1"/>
  <c r="W349" i="1"/>
  <c r="X349" i="1" s="1"/>
  <c r="B349" i="2"/>
  <c r="T349" i="1"/>
  <c r="R350" i="1"/>
  <c r="S350" i="1" s="1"/>
  <c r="U350" i="1" s="1"/>
  <c r="A352" i="2"/>
  <c r="N352" i="1"/>
  <c r="O352" i="1" s="1"/>
  <c r="M353" i="1"/>
  <c r="L354" i="1"/>
  <c r="P351" i="1"/>
  <c r="Q351" i="1"/>
  <c r="C416" i="2"/>
  <c r="D415" i="2"/>
  <c r="W157" i="1"/>
  <c r="X157" i="1" s="1"/>
  <c r="N160" i="1"/>
  <c r="O160" i="1" s="1"/>
  <c r="A160" i="2"/>
  <c r="T157" i="1"/>
  <c r="U157" i="1"/>
  <c r="R158" i="1"/>
  <c r="S158" i="1" s="1"/>
  <c r="B158" i="2" s="1"/>
  <c r="P159" i="1"/>
  <c r="Q159" i="1"/>
  <c r="M161" i="1"/>
  <c r="R163" i="6" l="1"/>
  <c r="S163" i="6" s="1"/>
  <c r="W163" i="6" s="1"/>
  <c r="X163" i="6" s="1"/>
  <c r="T162" i="6"/>
  <c r="U162" i="6"/>
  <c r="L166" i="6"/>
  <c r="M165" i="6"/>
  <c r="N165" i="6" s="1"/>
  <c r="O165" i="6" s="1"/>
  <c r="P164" i="6"/>
  <c r="Q164" i="6"/>
  <c r="B350" i="2"/>
  <c r="W350" i="1"/>
  <c r="X350" i="1" s="1"/>
  <c r="T350" i="1"/>
  <c r="R351" i="1"/>
  <c r="S351" i="1" s="1"/>
  <c r="B351" i="2" s="1"/>
  <c r="M354" i="1"/>
  <c r="L355" i="1"/>
  <c r="N353" i="1"/>
  <c r="O353" i="1" s="1"/>
  <c r="A353" i="2"/>
  <c r="Q352" i="1"/>
  <c r="P352" i="1"/>
  <c r="C417" i="2"/>
  <c r="D416" i="2"/>
  <c r="W158" i="1"/>
  <c r="X158" i="1" s="1"/>
  <c r="N161" i="1"/>
  <c r="O161" i="1" s="1"/>
  <c r="A161" i="2"/>
  <c r="T158" i="1"/>
  <c r="U158" i="1"/>
  <c r="R159" i="1"/>
  <c r="S159" i="1" s="1"/>
  <c r="B159" i="2" s="1"/>
  <c r="P160" i="1"/>
  <c r="Q160" i="1"/>
  <c r="M162" i="1"/>
  <c r="U163" i="6" l="1"/>
  <c r="T163" i="6"/>
  <c r="R164" i="6"/>
  <c r="S164" i="6" s="1"/>
  <c r="P165" i="6"/>
  <c r="Q165" i="6"/>
  <c r="L167" i="6"/>
  <c r="M166" i="6"/>
  <c r="N166" i="6" s="1"/>
  <c r="O166" i="6" s="1"/>
  <c r="U351" i="1"/>
  <c r="W351" i="1"/>
  <c r="X351" i="1" s="1"/>
  <c r="R352" i="1"/>
  <c r="S352" i="1" s="1"/>
  <c r="T352" i="1" s="1"/>
  <c r="T351" i="1"/>
  <c r="Q353" i="1"/>
  <c r="P353" i="1"/>
  <c r="L356" i="1"/>
  <c r="M355" i="1"/>
  <c r="N354" i="1"/>
  <c r="O354" i="1" s="1"/>
  <c r="A354" i="2"/>
  <c r="C418" i="2"/>
  <c r="D417" i="2"/>
  <c r="W159" i="1"/>
  <c r="X159" i="1" s="1"/>
  <c r="N162" i="1"/>
  <c r="O162" i="1" s="1"/>
  <c r="A162" i="2"/>
  <c r="T159" i="1"/>
  <c r="U159" i="1"/>
  <c r="R160" i="1"/>
  <c r="S160" i="1" s="1"/>
  <c r="B160" i="2" s="1"/>
  <c r="P161" i="1"/>
  <c r="Q161" i="1"/>
  <c r="M163" i="1"/>
  <c r="R165" i="6" l="1"/>
  <c r="S165" i="6" s="1"/>
  <c r="T165" i="6" s="1"/>
  <c r="P166" i="6"/>
  <c r="Q166" i="6"/>
  <c r="M167" i="6"/>
  <c r="N167" i="6" s="1"/>
  <c r="O167" i="6" s="1"/>
  <c r="L168" i="6"/>
  <c r="U164" i="6"/>
  <c r="T164" i="6"/>
  <c r="W164" i="6"/>
  <c r="X164" i="6" s="1"/>
  <c r="W352" i="1"/>
  <c r="X352" i="1" s="1"/>
  <c r="B352" i="2"/>
  <c r="U352" i="1"/>
  <c r="R353" i="1"/>
  <c r="S353" i="1" s="1"/>
  <c r="W353" i="1" s="1"/>
  <c r="X353" i="1" s="1"/>
  <c r="M356" i="1"/>
  <c r="L357" i="1"/>
  <c r="Q354" i="1"/>
  <c r="P354" i="1"/>
  <c r="N355" i="1"/>
  <c r="O355" i="1" s="1"/>
  <c r="A355" i="2"/>
  <c r="C419" i="2"/>
  <c r="D418" i="2"/>
  <c r="W160" i="1"/>
  <c r="X160" i="1" s="1"/>
  <c r="N163" i="1"/>
  <c r="O163" i="1" s="1"/>
  <c r="A163" i="2"/>
  <c r="T160" i="1"/>
  <c r="U160" i="1"/>
  <c r="R161" i="1"/>
  <c r="S161" i="1" s="1"/>
  <c r="B161" i="2" s="1"/>
  <c r="P162" i="1"/>
  <c r="Q162" i="1"/>
  <c r="M164" i="1"/>
  <c r="W165" i="6" l="1"/>
  <c r="X165" i="6" s="1"/>
  <c r="U165" i="6"/>
  <c r="R166" i="6"/>
  <c r="S166" i="6" s="1"/>
  <c r="W166" i="6" s="1"/>
  <c r="X166" i="6" s="1"/>
  <c r="L169" i="6"/>
  <c r="M168" i="6"/>
  <c r="N168" i="6" s="1"/>
  <c r="O168" i="6" s="1"/>
  <c r="P167" i="6"/>
  <c r="Q167" i="6"/>
  <c r="U353" i="1"/>
  <c r="T353" i="1"/>
  <c r="B353" i="2"/>
  <c r="R354" i="1"/>
  <c r="S354" i="1" s="1"/>
  <c r="B354" i="2" s="1"/>
  <c r="L358" i="1"/>
  <c r="M357" i="1"/>
  <c r="P355" i="1"/>
  <c r="Q355" i="1"/>
  <c r="A356" i="2"/>
  <c r="N356" i="1"/>
  <c r="O356" i="1" s="1"/>
  <c r="C420" i="2"/>
  <c r="D419" i="2"/>
  <c r="W161" i="1"/>
  <c r="X161" i="1" s="1"/>
  <c r="N164" i="1"/>
  <c r="O164" i="1" s="1"/>
  <c r="A164" i="2"/>
  <c r="T161" i="1"/>
  <c r="U161" i="1"/>
  <c r="R162" i="1"/>
  <c r="S162" i="1" s="1"/>
  <c r="B162" i="2" s="1"/>
  <c r="P163" i="1"/>
  <c r="Q163" i="1"/>
  <c r="M165" i="1"/>
  <c r="R167" i="6" l="1"/>
  <c r="S167" i="6" s="1"/>
  <c r="T167" i="6" s="1"/>
  <c r="T166" i="6"/>
  <c r="U166" i="6"/>
  <c r="P168" i="6"/>
  <c r="Q168" i="6"/>
  <c r="M169" i="6"/>
  <c r="N169" i="6" s="1"/>
  <c r="O169" i="6" s="1"/>
  <c r="L170" i="6"/>
  <c r="W354" i="1"/>
  <c r="X354" i="1" s="1"/>
  <c r="U354" i="1"/>
  <c r="T354" i="1"/>
  <c r="P356" i="1"/>
  <c r="Q356" i="1"/>
  <c r="N357" i="1"/>
  <c r="O357" i="1" s="1"/>
  <c r="A357" i="2"/>
  <c r="L359" i="1"/>
  <c r="M358" i="1"/>
  <c r="R355" i="1"/>
  <c r="S355" i="1" s="1"/>
  <c r="C421" i="2"/>
  <c r="D420" i="2"/>
  <c r="W162" i="1"/>
  <c r="X162" i="1" s="1"/>
  <c r="N165" i="1"/>
  <c r="O165" i="1" s="1"/>
  <c r="A165" i="2"/>
  <c r="T162" i="1"/>
  <c r="U162" i="1"/>
  <c r="R163" i="1"/>
  <c r="S163" i="1" s="1"/>
  <c r="B163" i="2" s="1"/>
  <c r="P164" i="1"/>
  <c r="Q164" i="1"/>
  <c r="M166" i="1"/>
  <c r="W167" i="6" l="1"/>
  <c r="X167" i="6" s="1"/>
  <c r="U167" i="6"/>
  <c r="L171" i="6"/>
  <c r="M170" i="6"/>
  <c r="N170" i="6" s="1"/>
  <c r="O170" i="6" s="1"/>
  <c r="P169" i="6"/>
  <c r="Q169" i="6"/>
  <c r="R168" i="6"/>
  <c r="S168" i="6" s="1"/>
  <c r="R356" i="1"/>
  <c r="S356" i="1" s="1"/>
  <c r="B356" i="2" s="1"/>
  <c r="N358" i="1"/>
  <c r="O358" i="1" s="1"/>
  <c r="A358" i="2"/>
  <c r="B355" i="2"/>
  <c r="U355" i="1"/>
  <c r="T355" i="1"/>
  <c r="W355" i="1"/>
  <c r="X355" i="1" s="1"/>
  <c r="Q357" i="1"/>
  <c r="P357" i="1"/>
  <c r="M359" i="1"/>
  <c r="L360" i="1"/>
  <c r="C422" i="2"/>
  <c r="D421" i="2"/>
  <c r="N166" i="1"/>
  <c r="O166" i="1" s="1"/>
  <c r="A166" i="2"/>
  <c r="W163" i="1"/>
  <c r="X163" i="1" s="1"/>
  <c r="T163" i="1"/>
  <c r="U163" i="1"/>
  <c r="R164" i="1"/>
  <c r="S164" i="1" s="1"/>
  <c r="B164" i="2" s="1"/>
  <c r="P165" i="1"/>
  <c r="Q165" i="1"/>
  <c r="M167" i="1"/>
  <c r="R169" i="6" l="1"/>
  <c r="S169" i="6" s="1"/>
  <c r="P170" i="6"/>
  <c r="Q170" i="6"/>
  <c r="T168" i="6"/>
  <c r="U168" i="6"/>
  <c r="W168" i="6"/>
  <c r="X168" i="6" s="1"/>
  <c r="L172" i="6"/>
  <c r="M171" i="6"/>
  <c r="N171" i="6" s="1"/>
  <c r="O171" i="6" s="1"/>
  <c r="T356" i="1"/>
  <c r="U356" i="1"/>
  <c r="W356" i="1"/>
  <c r="X356" i="1" s="1"/>
  <c r="R357" i="1"/>
  <c r="S357" i="1" s="1"/>
  <c r="B357" i="2" s="1"/>
  <c r="M360" i="1"/>
  <c r="L361" i="1"/>
  <c r="N359" i="1"/>
  <c r="O359" i="1" s="1"/>
  <c r="A359" i="2"/>
  <c r="P358" i="1"/>
  <c r="Q358" i="1"/>
  <c r="C423" i="2"/>
  <c r="D422" i="2"/>
  <c r="W164" i="1"/>
  <c r="X164" i="1" s="1"/>
  <c r="N167" i="1"/>
  <c r="O167" i="1" s="1"/>
  <c r="A167" i="2"/>
  <c r="T164" i="1"/>
  <c r="U164" i="1"/>
  <c r="R165" i="1"/>
  <c r="S165" i="1" s="1"/>
  <c r="B165" i="2" s="1"/>
  <c r="P166" i="1"/>
  <c r="Q166" i="1"/>
  <c r="M168" i="1"/>
  <c r="L173" i="6" l="1"/>
  <c r="M172" i="6"/>
  <c r="N172" i="6" s="1"/>
  <c r="O172" i="6" s="1"/>
  <c r="R170" i="6"/>
  <c r="S170" i="6" s="1"/>
  <c r="P171" i="6"/>
  <c r="Q171" i="6"/>
  <c r="T169" i="6"/>
  <c r="U169" i="6"/>
  <c r="W169" i="6"/>
  <c r="X169" i="6" s="1"/>
  <c r="T357" i="1"/>
  <c r="W357" i="1"/>
  <c r="X357" i="1" s="1"/>
  <c r="R358" i="1"/>
  <c r="S358" i="1" s="1"/>
  <c r="T358" i="1" s="1"/>
  <c r="U357" i="1"/>
  <c r="Q359" i="1"/>
  <c r="P359" i="1"/>
  <c r="L362" i="1"/>
  <c r="M361" i="1"/>
  <c r="N360" i="1"/>
  <c r="O360" i="1" s="1"/>
  <c r="A360" i="2"/>
  <c r="C424" i="2"/>
  <c r="D423" i="2"/>
  <c r="W165" i="1"/>
  <c r="X165" i="1" s="1"/>
  <c r="N168" i="1"/>
  <c r="O168" i="1" s="1"/>
  <c r="A168" i="2"/>
  <c r="T165" i="1"/>
  <c r="U165" i="1"/>
  <c r="R166" i="1"/>
  <c r="S166" i="1" s="1"/>
  <c r="B166" i="2" s="1"/>
  <c r="P167" i="1"/>
  <c r="Q167" i="1"/>
  <c r="M169" i="1"/>
  <c r="R171" i="6" l="1"/>
  <c r="S171" i="6" s="1"/>
  <c r="U170" i="6"/>
  <c r="T170" i="6"/>
  <c r="W170" i="6"/>
  <c r="X170" i="6" s="1"/>
  <c r="P172" i="6"/>
  <c r="Q172" i="6"/>
  <c r="M173" i="6"/>
  <c r="N173" i="6" s="1"/>
  <c r="O173" i="6" s="1"/>
  <c r="L174" i="6"/>
  <c r="B358" i="2"/>
  <c r="W358" i="1"/>
  <c r="X358" i="1" s="1"/>
  <c r="U358" i="1"/>
  <c r="R359" i="1"/>
  <c r="S359" i="1" s="1"/>
  <c r="W359" i="1" s="1"/>
  <c r="X359" i="1" s="1"/>
  <c r="A361" i="2"/>
  <c r="N361" i="1"/>
  <c r="O361" i="1" s="1"/>
  <c r="L363" i="1"/>
  <c r="M362" i="1"/>
  <c r="Q360" i="1"/>
  <c r="P360" i="1"/>
  <c r="C425" i="2"/>
  <c r="D424" i="2"/>
  <c r="W166" i="1"/>
  <c r="X166" i="1" s="1"/>
  <c r="N169" i="1"/>
  <c r="O169" i="1" s="1"/>
  <c r="A169" i="2"/>
  <c r="T166" i="1"/>
  <c r="U166" i="1"/>
  <c r="R167" i="1"/>
  <c r="S167" i="1" s="1"/>
  <c r="B167" i="2" s="1"/>
  <c r="P168" i="1"/>
  <c r="Q168" i="1"/>
  <c r="M170" i="1"/>
  <c r="R172" i="6" l="1"/>
  <c r="S172" i="6" s="1"/>
  <c r="P173" i="6"/>
  <c r="Q173" i="6"/>
  <c r="L175" i="6"/>
  <c r="M174" i="6"/>
  <c r="N174" i="6" s="1"/>
  <c r="O174" i="6" s="1"/>
  <c r="T171" i="6"/>
  <c r="U171" i="6"/>
  <c r="W171" i="6"/>
  <c r="X171" i="6" s="1"/>
  <c r="T359" i="1"/>
  <c r="B359" i="2"/>
  <c r="U359" i="1"/>
  <c r="R360" i="1"/>
  <c r="S360" i="1" s="1"/>
  <c r="B360" i="2" s="1"/>
  <c r="Q361" i="1"/>
  <c r="P361" i="1"/>
  <c r="A362" i="2"/>
  <c r="N362" i="1"/>
  <c r="O362" i="1" s="1"/>
  <c r="M363" i="1"/>
  <c r="L364" i="1"/>
  <c r="C426" i="2"/>
  <c r="D425" i="2"/>
  <c r="W167" i="1"/>
  <c r="X167" i="1" s="1"/>
  <c r="N170" i="1"/>
  <c r="O170" i="1" s="1"/>
  <c r="A170" i="2"/>
  <c r="T167" i="1"/>
  <c r="U167" i="1"/>
  <c r="R168" i="1"/>
  <c r="S168" i="1" s="1"/>
  <c r="B168" i="2" s="1"/>
  <c r="P169" i="1"/>
  <c r="Q169" i="1"/>
  <c r="M171" i="1"/>
  <c r="R173" i="6" l="1"/>
  <c r="S173" i="6" s="1"/>
  <c r="T173" i="6" s="1"/>
  <c r="L176" i="6"/>
  <c r="M175" i="6"/>
  <c r="N175" i="6" s="1"/>
  <c r="O175" i="6" s="1"/>
  <c r="P174" i="6"/>
  <c r="Q174" i="6"/>
  <c r="U172" i="6"/>
  <c r="T172" i="6"/>
  <c r="W172" i="6"/>
  <c r="X172" i="6" s="1"/>
  <c r="U360" i="1"/>
  <c r="W360" i="1"/>
  <c r="X360" i="1" s="1"/>
  <c r="R361" i="1"/>
  <c r="S361" i="1" s="1"/>
  <c r="W361" i="1" s="1"/>
  <c r="X361" i="1" s="1"/>
  <c r="T360" i="1"/>
  <c r="L365" i="1"/>
  <c r="M364" i="1"/>
  <c r="Q362" i="1"/>
  <c r="P362" i="1"/>
  <c r="N363" i="1"/>
  <c r="O363" i="1" s="1"/>
  <c r="A363" i="2"/>
  <c r="C427" i="2"/>
  <c r="D426" i="2"/>
  <c r="W168" i="1"/>
  <c r="X168" i="1" s="1"/>
  <c r="N171" i="1"/>
  <c r="O171" i="1" s="1"/>
  <c r="A171" i="2"/>
  <c r="T168" i="1"/>
  <c r="U168" i="1"/>
  <c r="R169" i="1"/>
  <c r="S169" i="1" s="1"/>
  <c r="B169" i="2" s="1"/>
  <c r="P170" i="1"/>
  <c r="Q170" i="1"/>
  <c r="M172" i="1"/>
  <c r="U173" i="6" l="1"/>
  <c r="W173" i="6"/>
  <c r="X173" i="6" s="1"/>
  <c r="P175" i="6"/>
  <c r="Q175" i="6"/>
  <c r="R174" i="6"/>
  <c r="S174" i="6" s="1"/>
  <c r="L177" i="6"/>
  <c r="M176" i="6"/>
  <c r="N176" i="6" s="1"/>
  <c r="O176" i="6" s="1"/>
  <c r="R362" i="1"/>
  <c r="S362" i="1" s="1"/>
  <c r="W362" i="1" s="1"/>
  <c r="X362" i="1" s="1"/>
  <c r="U361" i="1"/>
  <c r="T361" i="1"/>
  <c r="B361" i="2"/>
  <c r="P363" i="1"/>
  <c r="Q363" i="1"/>
  <c r="N364" i="1"/>
  <c r="O364" i="1" s="1"/>
  <c r="A364" i="2"/>
  <c r="M365" i="1"/>
  <c r="L366" i="1"/>
  <c r="C428" i="2"/>
  <c r="D427" i="2"/>
  <c r="W169" i="1"/>
  <c r="X169" i="1" s="1"/>
  <c r="N172" i="1"/>
  <c r="O172" i="1" s="1"/>
  <c r="A172" i="2"/>
  <c r="T169" i="1"/>
  <c r="U169" i="1"/>
  <c r="R170" i="1"/>
  <c r="S170" i="1" s="1"/>
  <c r="B170" i="2" s="1"/>
  <c r="P171" i="1"/>
  <c r="Q171" i="1"/>
  <c r="M173" i="1"/>
  <c r="R175" i="6" l="1"/>
  <c r="S175" i="6" s="1"/>
  <c r="T175" i="6" s="1"/>
  <c r="P176" i="6"/>
  <c r="Q176" i="6"/>
  <c r="U174" i="6"/>
  <c r="T174" i="6"/>
  <c r="W174" i="6"/>
  <c r="X174" i="6" s="1"/>
  <c r="L178" i="6"/>
  <c r="M177" i="6"/>
  <c r="N177" i="6" s="1"/>
  <c r="O177" i="6" s="1"/>
  <c r="B362" i="2"/>
  <c r="U362" i="1"/>
  <c r="T362" i="1"/>
  <c r="R363" i="1"/>
  <c r="S363" i="1" s="1"/>
  <c r="T363" i="1" s="1"/>
  <c r="M366" i="1"/>
  <c r="L367" i="1"/>
  <c r="Q364" i="1"/>
  <c r="P364" i="1"/>
  <c r="N365" i="1"/>
  <c r="O365" i="1" s="1"/>
  <c r="A365" i="2"/>
  <c r="C429" i="2"/>
  <c r="D428" i="2"/>
  <c r="N173" i="1"/>
  <c r="O173" i="1" s="1"/>
  <c r="A173" i="2"/>
  <c r="W170" i="1"/>
  <c r="X170" i="1" s="1"/>
  <c r="T170" i="1"/>
  <c r="U170" i="1"/>
  <c r="R171" i="1"/>
  <c r="S171" i="1" s="1"/>
  <c r="B171" i="2" s="1"/>
  <c r="P172" i="1"/>
  <c r="Q172" i="1"/>
  <c r="M174" i="1"/>
  <c r="W175" i="6" l="1"/>
  <c r="X175" i="6" s="1"/>
  <c r="U175" i="6"/>
  <c r="R176" i="6"/>
  <c r="S176" i="6" s="1"/>
  <c r="W176" i="6" s="1"/>
  <c r="X176" i="6" s="1"/>
  <c r="P177" i="6"/>
  <c r="Q177" i="6"/>
  <c r="L179" i="6"/>
  <c r="M178" i="6"/>
  <c r="N178" i="6" s="1"/>
  <c r="O178" i="6" s="1"/>
  <c r="U363" i="1"/>
  <c r="B363" i="2"/>
  <c r="W363" i="1"/>
  <c r="X363" i="1" s="1"/>
  <c r="R364" i="1"/>
  <c r="S364" i="1" s="1"/>
  <c r="T364" i="1" s="1"/>
  <c r="L368" i="1"/>
  <c r="M367" i="1"/>
  <c r="Q365" i="1"/>
  <c r="P365" i="1"/>
  <c r="N366" i="1"/>
  <c r="O366" i="1" s="1"/>
  <c r="A366" i="2"/>
  <c r="C430" i="2"/>
  <c r="D429" i="2"/>
  <c r="W171" i="1"/>
  <c r="X171" i="1" s="1"/>
  <c r="N174" i="1"/>
  <c r="O174" i="1" s="1"/>
  <c r="A174" i="2"/>
  <c r="T171" i="1"/>
  <c r="U171" i="1"/>
  <c r="R172" i="1"/>
  <c r="S172" i="1" s="1"/>
  <c r="B172" i="2" s="1"/>
  <c r="P173" i="1"/>
  <c r="Q173" i="1"/>
  <c r="M175" i="1"/>
  <c r="R177" i="6" l="1"/>
  <c r="S177" i="6" s="1"/>
  <c r="W177" i="6" s="1"/>
  <c r="X177" i="6" s="1"/>
  <c r="U176" i="6"/>
  <c r="T176" i="6"/>
  <c r="L180" i="6"/>
  <c r="M179" i="6"/>
  <c r="N179" i="6" s="1"/>
  <c r="O179" i="6" s="1"/>
  <c r="P178" i="6"/>
  <c r="Q178" i="6"/>
  <c r="U364" i="1"/>
  <c r="W364" i="1"/>
  <c r="X364" i="1" s="1"/>
  <c r="B364" i="2"/>
  <c r="R365" i="1"/>
  <c r="S365" i="1" s="1"/>
  <c r="U365" i="1" s="1"/>
  <c r="N367" i="1"/>
  <c r="O367" i="1" s="1"/>
  <c r="A367" i="2"/>
  <c r="P366" i="1"/>
  <c r="Q366" i="1"/>
  <c r="M368" i="1"/>
  <c r="L369" i="1"/>
  <c r="C431" i="2"/>
  <c r="D430" i="2"/>
  <c r="W172" i="1"/>
  <c r="X172" i="1" s="1"/>
  <c r="N175" i="1"/>
  <c r="O175" i="1" s="1"/>
  <c r="A175" i="2"/>
  <c r="T172" i="1"/>
  <c r="U172" i="1"/>
  <c r="R173" i="1"/>
  <c r="S173" i="1" s="1"/>
  <c r="B173" i="2" s="1"/>
  <c r="P174" i="1"/>
  <c r="Q174" i="1"/>
  <c r="M176" i="1"/>
  <c r="U177" i="6" l="1"/>
  <c r="T177" i="6"/>
  <c r="R178" i="6"/>
  <c r="S178" i="6" s="1"/>
  <c r="P179" i="6"/>
  <c r="Q179" i="6"/>
  <c r="L181" i="6"/>
  <c r="M180" i="6"/>
  <c r="N180" i="6" s="1"/>
  <c r="O180" i="6" s="1"/>
  <c r="W365" i="1"/>
  <c r="X365" i="1" s="1"/>
  <c r="B365" i="2"/>
  <c r="T365" i="1"/>
  <c r="R366" i="1"/>
  <c r="S366" i="1" s="1"/>
  <c r="M369" i="1"/>
  <c r="L370" i="1"/>
  <c r="N368" i="1"/>
  <c r="O368" i="1" s="1"/>
  <c r="A368" i="2"/>
  <c r="P367" i="1"/>
  <c r="Q367" i="1"/>
  <c r="C432" i="2"/>
  <c r="D431" i="2"/>
  <c r="W173" i="1"/>
  <c r="X173" i="1" s="1"/>
  <c r="N176" i="1"/>
  <c r="O176" i="1" s="1"/>
  <c r="A176" i="2"/>
  <c r="T173" i="1"/>
  <c r="U173" i="1"/>
  <c r="R174" i="1"/>
  <c r="S174" i="1" s="1"/>
  <c r="B174" i="2" s="1"/>
  <c r="P175" i="1"/>
  <c r="Q175" i="1"/>
  <c r="M177" i="1"/>
  <c r="R179" i="6" l="1"/>
  <c r="S179" i="6" s="1"/>
  <c r="T179" i="6" s="1"/>
  <c r="P180" i="6"/>
  <c r="Q180" i="6"/>
  <c r="L182" i="6"/>
  <c r="M181" i="6"/>
  <c r="N181" i="6" s="1"/>
  <c r="O181" i="6" s="1"/>
  <c r="T178" i="6"/>
  <c r="U178" i="6"/>
  <c r="W178" i="6"/>
  <c r="X178" i="6" s="1"/>
  <c r="R367" i="1"/>
  <c r="S367" i="1" s="1"/>
  <c r="B367" i="2" s="1"/>
  <c r="L371" i="1"/>
  <c r="M370" i="1"/>
  <c r="N369" i="1"/>
  <c r="O369" i="1" s="1"/>
  <c r="A369" i="2"/>
  <c r="Q368" i="1"/>
  <c r="P368" i="1"/>
  <c r="B366" i="2"/>
  <c r="W366" i="1"/>
  <c r="X366" i="1" s="1"/>
  <c r="T366" i="1"/>
  <c r="U366" i="1"/>
  <c r="C433" i="2"/>
  <c r="D432" i="2"/>
  <c r="W174" i="1"/>
  <c r="X174" i="1" s="1"/>
  <c r="N177" i="1"/>
  <c r="O177" i="1" s="1"/>
  <c r="A177" i="2"/>
  <c r="T174" i="1"/>
  <c r="U174" i="1"/>
  <c r="R175" i="1"/>
  <c r="S175" i="1" s="1"/>
  <c r="B175" i="2" s="1"/>
  <c r="P176" i="1"/>
  <c r="Q176" i="1"/>
  <c r="M178" i="1"/>
  <c r="W179" i="6" l="1"/>
  <c r="X179" i="6" s="1"/>
  <c r="U179" i="6"/>
  <c r="R180" i="6"/>
  <c r="S180" i="6" s="1"/>
  <c r="W180" i="6" s="1"/>
  <c r="X180" i="6" s="1"/>
  <c r="L183" i="6"/>
  <c r="M182" i="6"/>
  <c r="N182" i="6" s="1"/>
  <c r="O182" i="6" s="1"/>
  <c r="P181" i="6"/>
  <c r="Q181" i="6"/>
  <c r="U367" i="1"/>
  <c r="W367" i="1"/>
  <c r="X367" i="1" s="1"/>
  <c r="R368" i="1"/>
  <c r="S368" i="1" s="1"/>
  <c r="W368" i="1" s="1"/>
  <c r="X368" i="1" s="1"/>
  <c r="T367" i="1"/>
  <c r="Q369" i="1"/>
  <c r="P369" i="1"/>
  <c r="N370" i="1"/>
  <c r="O370" i="1" s="1"/>
  <c r="A370" i="2"/>
  <c r="M371" i="1"/>
  <c r="L372" i="1"/>
  <c r="C434" i="2"/>
  <c r="D433" i="2"/>
  <c r="W175" i="1"/>
  <c r="X175" i="1" s="1"/>
  <c r="N178" i="1"/>
  <c r="O178" i="1" s="1"/>
  <c r="A178" i="2"/>
  <c r="T175" i="1"/>
  <c r="U175" i="1"/>
  <c r="R176" i="1"/>
  <c r="S176" i="1" s="1"/>
  <c r="B176" i="2" s="1"/>
  <c r="P177" i="1"/>
  <c r="Q177" i="1"/>
  <c r="M179" i="1"/>
  <c r="T180" i="6" l="1"/>
  <c r="U180" i="6"/>
  <c r="R181" i="6"/>
  <c r="S181" i="6" s="1"/>
  <c r="P182" i="6"/>
  <c r="Q182" i="6"/>
  <c r="L184" i="6"/>
  <c r="M183" i="6"/>
  <c r="N183" i="6" s="1"/>
  <c r="O183" i="6" s="1"/>
  <c r="B368" i="2"/>
  <c r="T368" i="1"/>
  <c r="U368" i="1"/>
  <c r="R369" i="1"/>
  <c r="S369" i="1" s="1"/>
  <c r="U369" i="1" s="1"/>
  <c r="P370" i="1"/>
  <c r="Q370" i="1"/>
  <c r="M372" i="1"/>
  <c r="L373" i="1"/>
  <c r="N371" i="1"/>
  <c r="O371" i="1" s="1"/>
  <c r="A371" i="2"/>
  <c r="R177" i="1"/>
  <c r="S177" i="1" s="1"/>
  <c r="B177" i="2" s="1"/>
  <c r="C435" i="2"/>
  <c r="D434" i="2"/>
  <c r="W176" i="1"/>
  <c r="X176" i="1" s="1"/>
  <c r="N179" i="1"/>
  <c r="O179" i="1" s="1"/>
  <c r="A179" i="2"/>
  <c r="T176" i="1"/>
  <c r="U176" i="1"/>
  <c r="P178" i="1"/>
  <c r="Q178" i="1"/>
  <c r="M180" i="1"/>
  <c r="P183" i="6" l="1"/>
  <c r="Q183" i="6"/>
  <c r="R182" i="6"/>
  <c r="S182" i="6" s="1"/>
  <c r="L185" i="6"/>
  <c r="M184" i="6"/>
  <c r="N184" i="6" s="1"/>
  <c r="O184" i="6" s="1"/>
  <c r="T181" i="6"/>
  <c r="U181" i="6"/>
  <c r="W181" i="6"/>
  <c r="X181" i="6" s="1"/>
  <c r="W369" i="1"/>
  <c r="X369" i="1" s="1"/>
  <c r="T369" i="1"/>
  <c r="B369" i="2"/>
  <c r="R370" i="1"/>
  <c r="S370" i="1" s="1"/>
  <c r="W370" i="1" s="1"/>
  <c r="X370" i="1" s="1"/>
  <c r="L374" i="1"/>
  <c r="M373" i="1"/>
  <c r="N372" i="1"/>
  <c r="O372" i="1" s="1"/>
  <c r="A372" i="2"/>
  <c r="Q371" i="1"/>
  <c r="P371" i="1"/>
  <c r="U177" i="1"/>
  <c r="W177" i="1"/>
  <c r="X177" i="1" s="1"/>
  <c r="T177" i="1"/>
  <c r="C436" i="2"/>
  <c r="D435" i="2"/>
  <c r="N180" i="1"/>
  <c r="O180" i="1" s="1"/>
  <c r="A180" i="2"/>
  <c r="R178" i="1"/>
  <c r="S178" i="1" s="1"/>
  <c r="B178" i="2" s="1"/>
  <c r="P179" i="1"/>
  <c r="Q179" i="1"/>
  <c r="M181" i="1"/>
  <c r="R183" i="6" l="1"/>
  <c r="S183" i="6" s="1"/>
  <c r="U183" i="6" s="1"/>
  <c r="M185" i="6"/>
  <c r="N185" i="6" s="1"/>
  <c r="O185" i="6" s="1"/>
  <c r="L186" i="6"/>
  <c r="U182" i="6"/>
  <c r="T182" i="6"/>
  <c r="W182" i="6"/>
  <c r="X182" i="6" s="1"/>
  <c r="P184" i="6"/>
  <c r="Q184" i="6"/>
  <c r="B370" i="2"/>
  <c r="U370" i="1"/>
  <c r="T370" i="1"/>
  <c r="R371" i="1"/>
  <c r="S371" i="1" s="1"/>
  <c r="T371" i="1" s="1"/>
  <c r="A373" i="2"/>
  <c r="N373" i="1"/>
  <c r="O373" i="1" s="1"/>
  <c r="P372" i="1"/>
  <c r="Q372" i="1"/>
  <c r="L375" i="1"/>
  <c r="M374" i="1"/>
  <c r="C437" i="2"/>
  <c r="D436" i="2"/>
  <c r="W178" i="1"/>
  <c r="X178" i="1" s="1"/>
  <c r="N181" i="1"/>
  <c r="O181" i="1" s="1"/>
  <c r="A181" i="2"/>
  <c r="T178" i="1"/>
  <c r="U178" i="1"/>
  <c r="R179" i="1"/>
  <c r="S179" i="1" s="1"/>
  <c r="B179" i="2" s="1"/>
  <c r="P180" i="1"/>
  <c r="Q180" i="1"/>
  <c r="M182" i="1"/>
  <c r="T183" i="6" l="1"/>
  <c r="W183" i="6"/>
  <c r="X183" i="6" s="1"/>
  <c r="R184" i="6"/>
  <c r="S184" i="6" s="1"/>
  <c r="L187" i="6"/>
  <c r="M186" i="6"/>
  <c r="N186" i="6" s="1"/>
  <c r="O186" i="6" s="1"/>
  <c r="P185" i="6"/>
  <c r="Q185" i="6"/>
  <c r="B371" i="2"/>
  <c r="W371" i="1"/>
  <c r="X371" i="1" s="1"/>
  <c r="U371" i="1"/>
  <c r="R372" i="1"/>
  <c r="S372" i="1" s="1"/>
  <c r="T372" i="1" s="1"/>
  <c r="N374" i="1"/>
  <c r="O374" i="1" s="1"/>
  <c r="A374" i="2"/>
  <c r="Q373" i="1"/>
  <c r="P373" i="1"/>
  <c r="M375" i="1"/>
  <c r="L376" i="1"/>
  <c r="C438" i="2"/>
  <c r="D437" i="2"/>
  <c r="W179" i="1"/>
  <c r="X179" i="1" s="1"/>
  <c r="N182" i="1"/>
  <c r="O182" i="1" s="1"/>
  <c r="A182" i="2"/>
  <c r="T179" i="1"/>
  <c r="U179" i="1"/>
  <c r="R180" i="1"/>
  <c r="S180" i="1" s="1"/>
  <c r="B180" i="2" s="1"/>
  <c r="P181" i="1"/>
  <c r="Q181" i="1"/>
  <c r="M183" i="1"/>
  <c r="R185" i="6" l="1"/>
  <c r="S185" i="6" s="1"/>
  <c r="P186" i="6"/>
  <c r="Q186" i="6"/>
  <c r="L188" i="6"/>
  <c r="M187" i="6"/>
  <c r="N187" i="6" s="1"/>
  <c r="O187" i="6" s="1"/>
  <c r="U184" i="6"/>
  <c r="T184" i="6"/>
  <c r="W184" i="6"/>
  <c r="X184" i="6" s="1"/>
  <c r="U372" i="1"/>
  <c r="B372" i="2"/>
  <c r="W372" i="1"/>
  <c r="X372" i="1" s="1"/>
  <c r="R373" i="1"/>
  <c r="S373" i="1" s="1"/>
  <c r="U373" i="1" s="1"/>
  <c r="L377" i="1"/>
  <c r="M376" i="1"/>
  <c r="N375" i="1"/>
  <c r="O375" i="1" s="1"/>
  <c r="A375" i="2"/>
  <c r="P374" i="1"/>
  <c r="Q374" i="1"/>
  <c r="C439" i="2"/>
  <c r="D438" i="2"/>
  <c r="W180" i="1"/>
  <c r="X180" i="1" s="1"/>
  <c r="N183" i="1"/>
  <c r="O183" i="1" s="1"/>
  <c r="A183" i="2"/>
  <c r="T180" i="1"/>
  <c r="U180" i="1"/>
  <c r="R181" i="1"/>
  <c r="S181" i="1" s="1"/>
  <c r="B181" i="2" s="1"/>
  <c r="P182" i="1"/>
  <c r="Q182" i="1"/>
  <c r="M184" i="1"/>
  <c r="P187" i="6" l="1"/>
  <c r="Q187" i="6"/>
  <c r="R186" i="6"/>
  <c r="S186" i="6" s="1"/>
  <c r="L189" i="6"/>
  <c r="M188" i="6"/>
  <c r="N188" i="6" s="1"/>
  <c r="O188" i="6" s="1"/>
  <c r="T185" i="6"/>
  <c r="U185" i="6"/>
  <c r="W185" i="6"/>
  <c r="X185" i="6" s="1"/>
  <c r="W373" i="1"/>
  <c r="X373" i="1" s="1"/>
  <c r="T373" i="1"/>
  <c r="B373" i="2"/>
  <c r="R374" i="1"/>
  <c r="S374" i="1" s="1"/>
  <c r="W374" i="1" s="1"/>
  <c r="X374" i="1" s="1"/>
  <c r="P375" i="1"/>
  <c r="Q375" i="1"/>
  <c r="M377" i="1"/>
  <c r="L378" i="1"/>
  <c r="N376" i="1"/>
  <c r="O376" i="1" s="1"/>
  <c r="A376" i="2"/>
  <c r="C440" i="2"/>
  <c r="D439" i="2"/>
  <c r="W181" i="1"/>
  <c r="X181" i="1" s="1"/>
  <c r="N184" i="1"/>
  <c r="O184" i="1" s="1"/>
  <c r="A184" i="2"/>
  <c r="T181" i="1"/>
  <c r="U181" i="1"/>
  <c r="R182" i="1"/>
  <c r="S182" i="1" s="1"/>
  <c r="B182" i="2" s="1"/>
  <c r="P183" i="1"/>
  <c r="Q183" i="1"/>
  <c r="M185" i="1"/>
  <c r="R187" i="6" l="1"/>
  <c r="S187" i="6" s="1"/>
  <c r="T187" i="6" s="1"/>
  <c r="T186" i="6"/>
  <c r="U186" i="6"/>
  <c r="W186" i="6"/>
  <c r="X186" i="6" s="1"/>
  <c r="M189" i="6"/>
  <c r="N189" i="6" s="1"/>
  <c r="O189" i="6" s="1"/>
  <c r="L190" i="6"/>
  <c r="P188" i="6"/>
  <c r="Q188" i="6"/>
  <c r="U374" i="1"/>
  <c r="B374" i="2"/>
  <c r="T374" i="1"/>
  <c r="R375" i="1"/>
  <c r="S375" i="1" s="1"/>
  <c r="T375" i="1" s="1"/>
  <c r="M378" i="1"/>
  <c r="L379" i="1"/>
  <c r="N377" i="1"/>
  <c r="O377" i="1" s="1"/>
  <c r="A377" i="2"/>
  <c r="P376" i="1"/>
  <c r="Q376" i="1"/>
  <c r="C441" i="2"/>
  <c r="D440" i="2"/>
  <c r="W182" i="1"/>
  <c r="X182" i="1" s="1"/>
  <c r="N185" i="1"/>
  <c r="O185" i="1" s="1"/>
  <c r="A185" i="2"/>
  <c r="R183" i="1"/>
  <c r="S183" i="1" s="1"/>
  <c r="B183" i="2" s="1"/>
  <c r="T182" i="1"/>
  <c r="U182" i="1"/>
  <c r="P184" i="1"/>
  <c r="Q184" i="1"/>
  <c r="M186" i="1"/>
  <c r="W187" i="6" l="1"/>
  <c r="X187" i="6" s="1"/>
  <c r="R188" i="6"/>
  <c r="S188" i="6" s="1"/>
  <c r="W188" i="6" s="1"/>
  <c r="X188" i="6" s="1"/>
  <c r="U187" i="6"/>
  <c r="L191" i="6"/>
  <c r="M190" i="6"/>
  <c r="N190" i="6" s="1"/>
  <c r="O190" i="6" s="1"/>
  <c r="P189" i="6"/>
  <c r="Q189" i="6"/>
  <c r="R376" i="1"/>
  <c r="S376" i="1" s="1"/>
  <c r="B376" i="2" s="1"/>
  <c r="U375" i="1"/>
  <c r="W375" i="1"/>
  <c r="X375" i="1" s="1"/>
  <c r="B375" i="2"/>
  <c r="P377" i="1"/>
  <c r="Q377" i="1"/>
  <c r="M379" i="1"/>
  <c r="L380" i="1"/>
  <c r="N378" i="1"/>
  <c r="O378" i="1" s="1"/>
  <c r="A378" i="2"/>
  <c r="C442" i="2"/>
  <c r="D441" i="2"/>
  <c r="N186" i="1"/>
  <c r="O186" i="1" s="1"/>
  <c r="A186" i="2"/>
  <c r="T183" i="1"/>
  <c r="W183" i="1"/>
  <c r="X183" i="1" s="1"/>
  <c r="U183" i="1"/>
  <c r="R184" i="1"/>
  <c r="S184" i="1" s="1"/>
  <c r="B184" i="2" s="1"/>
  <c r="P185" i="1"/>
  <c r="Q185" i="1"/>
  <c r="M187" i="1"/>
  <c r="U188" i="6" l="1"/>
  <c r="T188" i="6"/>
  <c r="R189" i="6"/>
  <c r="S189" i="6" s="1"/>
  <c r="P190" i="6"/>
  <c r="Q190" i="6"/>
  <c r="L192" i="6"/>
  <c r="M191" i="6"/>
  <c r="N191" i="6" s="1"/>
  <c r="O191" i="6" s="1"/>
  <c r="W376" i="1"/>
  <c r="X376" i="1" s="1"/>
  <c r="U376" i="1"/>
  <c r="T376" i="1"/>
  <c r="R377" i="1"/>
  <c r="S377" i="1" s="1"/>
  <c r="U377" i="1" s="1"/>
  <c r="M380" i="1"/>
  <c r="L381" i="1"/>
  <c r="N379" i="1"/>
  <c r="O379" i="1" s="1"/>
  <c r="A379" i="2"/>
  <c r="Q378" i="1"/>
  <c r="P378" i="1"/>
  <c r="C443" i="2"/>
  <c r="D442" i="2"/>
  <c r="W184" i="1"/>
  <c r="X184" i="1" s="1"/>
  <c r="N187" i="1"/>
  <c r="O187" i="1" s="1"/>
  <c r="A187" i="2"/>
  <c r="T184" i="1"/>
  <c r="U184" i="1"/>
  <c r="R185" i="1"/>
  <c r="S185" i="1" s="1"/>
  <c r="B185" i="2" s="1"/>
  <c r="P186" i="1"/>
  <c r="Q186" i="1"/>
  <c r="M188" i="1"/>
  <c r="P191" i="6" l="1"/>
  <c r="Q191" i="6"/>
  <c r="L193" i="6"/>
  <c r="M192" i="6"/>
  <c r="N192" i="6" s="1"/>
  <c r="O192" i="6" s="1"/>
  <c r="R190" i="6"/>
  <c r="S190" i="6" s="1"/>
  <c r="T189" i="6"/>
  <c r="U189" i="6"/>
  <c r="W189" i="6"/>
  <c r="X189" i="6" s="1"/>
  <c r="W377" i="1"/>
  <c r="X377" i="1" s="1"/>
  <c r="T377" i="1"/>
  <c r="B377" i="2"/>
  <c r="R378" i="1"/>
  <c r="S378" i="1" s="1"/>
  <c r="W378" i="1" s="1"/>
  <c r="X378" i="1" s="1"/>
  <c r="P379" i="1"/>
  <c r="Q379" i="1"/>
  <c r="M381" i="1"/>
  <c r="L382" i="1"/>
  <c r="N380" i="1"/>
  <c r="O380" i="1" s="1"/>
  <c r="A380" i="2"/>
  <c r="C444" i="2"/>
  <c r="D443" i="2"/>
  <c r="W185" i="1"/>
  <c r="X185" i="1" s="1"/>
  <c r="N188" i="1"/>
  <c r="O188" i="1" s="1"/>
  <c r="A188" i="2"/>
  <c r="R186" i="1"/>
  <c r="S186" i="1" s="1"/>
  <c r="B186" i="2" s="1"/>
  <c r="T185" i="1"/>
  <c r="U185" i="1"/>
  <c r="P187" i="1"/>
  <c r="Q187" i="1"/>
  <c r="M189" i="1"/>
  <c r="R191" i="6" l="1"/>
  <c r="S191" i="6" s="1"/>
  <c r="U191" i="6" s="1"/>
  <c r="T190" i="6"/>
  <c r="U190" i="6"/>
  <c r="W190" i="6"/>
  <c r="X190" i="6" s="1"/>
  <c r="P192" i="6"/>
  <c r="Q192" i="6"/>
  <c r="M193" i="6"/>
  <c r="N193" i="6" s="1"/>
  <c r="O193" i="6" s="1"/>
  <c r="L194" i="6"/>
  <c r="T378" i="1"/>
  <c r="B378" i="2"/>
  <c r="U378" i="1"/>
  <c r="R379" i="1"/>
  <c r="S379" i="1" s="1"/>
  <c r="W379" i="1" s="1"/>
  <c r="X379" i="1" s="1"/>
  <c r="L383" i="1"/>
  <c r="M382" i="1"/>
  <c r="N381" i="1"/>
  <c r="O381" i="1" s="1"/>
  <c r="A381" i="2"/>
  <c r="Q380" i="1"/>
  <c r="P380" i="1"/>
  <c r="C445" i="2"/>
  <c r="D444" i="2"/>
  <c r="N189" i="1"/>
  <c r="O189" i="1" s="1"/>
  <c r="A189" i="2"/>
  <c r="T186" i="1"/>
  <c r="W186" i="1"/>
  <c r="X186" i="1" s="1"/>
  <c r="U186" i="1"/>
  <c r="R187" i="1"/>
  <c r="S187" i="1" s="1"/>
  <c r="B187" i="2" s="1"/>
  <c r="P188" i="1"/>
  <c r="Q188" i="1"/>
  <c r="M190" i="1"/>
  <c r="W191" i="6" l="1"/>
  <c r="X191" i="6" s="1"/>
  <c r="T191" i="6"/>
  <c r="L195" i="6"/>
  <c r="M194" i="6"/>
  <c r="N194" i="6" s="1"/>
  <c r="O194" i="6" s="1"/>
  <c r="P193" i="6"/>
  <c r="Q193" i="6"/>
  <c r="R192" i="6"/>
  <c r="S192" i="6" s="1"/>
  <c r="B379" i="2"/>
  <c r="T379" i="1"/>
  <c r="U379" i="1"/>
  <c r="P381" i="1"/>
  <c r="Q381" i="1"/>
  <c r="N382" i="1"/>
  <c r="O382" i="1" s="1"/>
  <c r="A382" i="2"/>
  <c r="R380" i="1"/>
  <c r="S380" i="1" s="1"/>
  <c r="M383" i="1"/>
  <c r="L384" i="1"/>
  <c r="C446" i="2"/>
  <c r="D445" i="2"/>
  <c r="W187" i="1"/>
  <c r="X187" i="1" s="1"/>
  <c r="N190" i="1"/>
  <c r="O190" i="1" s="1"/>
  <c r="A190" i="2"/>
  <c r="T187" i="1"/>
  <c r="U187" i="1"/>
  <c r="R188" i="1"/>
  <c r="S188" i="1" s="1"/>
  <c r="B188" i="2" s="1"/>
  <c r="P189" i="1"/>
  <c r="Q189" i="1"/>
  <c r="M191" i="1"/>
  <c r="U192" i="6" l="1"/>
  <c r="T192" i="6"/>
  <c r="W192" i="6"/>
  <c r="X192" i="6" s="1"/>
  <c r="R193" i="6"/>
  <c r="S193" i="6" s="1"/>
  <c r="P194" i="6"/>
  <c r="Q194" i="6"/>
  <c r="L196" i="6"/>
  <c r="M195" i="6"/>
  <c r="N195" i="6" s="1"/>
  <c r="O195" i="6" s="1"/>
  <c r="R381" i="1"/>
  <c r="S381" i="1" s="1"/>
  <c r="B381" i="2" s="1"/>
  <c r="L385" i="1"/>
  <c r="M384" i="1"/>
  <c r="P382" i="1"/>
  <c r="Q382" i="1"/>
  <c r="A383" i="2"/>
  <c r="N383" i="1"/>
  <c r="O383" i="1" s="1"/>
  <c r="B380" i="2"/>
  <c r="T380" i="1"/>
  <c r="W380" i="1"/>
  <c r="X380" i="1" s="1"/>
  <c r="U380" i="1"/>
  <c r="C447" i="2"/>
  <c r="D446" i="2"/>
  <c r="W188" i="1"/>
  <c r="X188" i="1" s="1"/>
  <c r="N191" i="1"/>
  <c r="O191" i="1" s="1"/>
  <c r="A191" i="2"/>
  <c r="T188" i="1"/>
  <c r="U188" i="1"/>
  <c r="R189" i="1"/>
  <c r="S189" i="1" s="1"/>
  <c r="B189" i="2" s="1"/>
  <c r="P190" i="1"/>
  <c r="Q190" i="1"/>
  <c r="M192" i="1"/>
  <c r="R194" i="6" l="1"/>
  <c r="S194" i="6" s="1"/>
  <c r="L197" i="6"/>
  <c r="M196" i="6"/>
  <c r="N196" i="6" s="1"/>
  <c r="O196" i="6" s="1"/>
  <c r="T193" i="6"/>
  <c r="U193" i="6"/>
  <c r="W193" i="6"/>
  <c r="X193" i="6" s="1"/>
  <c r="P195" i="6"/>
  <c r="Q195" i="6"/>
  <c r="W381" i="1"/>
  <c r="X381" i="1" s="1"/>
  <c r="T381" i="1"/>
  <c r="U381" i="1"/>
  <c r="R382" i="1"/>
  <c r="S382" i="1" s="1"/>
  <c r="T382" i="1" s="1"/>
  <c r="Q383" i="1"/>
  <c r="P383" i="1"/>
  <c r="N384" i="1"/>
  <c r="O384" i="1" s="1"/>
  <c r="A384" i="2"/>
  <c r="M385" i="1"/>
  <c r="L386" i="1"/>
  <c r="C448" i="2"/>
  <c r="D447" i="2"/>
  <c r="W189" i="1"/>
  <c r="X189" i="1" s="1"/>
  <c r="N192" i="1"/>
  <c r="O192" i="1" s="1"/>
  <c r="A192" i="2"/>
  <c r="T189" i="1"/>
  <c r="U189" i="1"/>
  <c r="R190" i="1"/>
  <c r="S190" i="1" s="1"/>
  <c r="B190" i="2" s="1"/>
  <c r="P191" i="1"/>
  <c r="Q191" i="1"/>
  <c r="M193" i="1"/>
  <c r="R195" i="6" l="1"/>
  <c r="S195" i="6" s="1"/>
  <c r="T195" i="6" s="1"/>
  <c r="P196" i="6"/>
  <c r="Q196" i="6"/>
  <c r="L198" i="6"/>
  <c r="M197" i="6"/>
  <c r="N197" i="6" s="1"/>
  <c r="O197" i="6" s="1"/>
  <c r="T194" i="6"/>
  <c r="U194" i="6"/>
  <c r="W194" i="6"/>
  <c r="X194" i="6" s="1"/>
  <c r="U382" i="1"/>
  <c r="B382" i="2"/>
  <c r="W382" i="1"/>
  <c r="X382" i="1" s="1"/>
  <c r="R383" i="1"/>
  <c r="S383" i="1" s="1"/>
  <c r="T383" i="1" s="1"/>
  <c r="P384" i="1"/>
  <c r="Q384" i="1"/>
  <c r="L387" i="1"/>
  <c r="M386" i="1"/>
  <c r="N385" i="1"/>
  <c r="O385" i="1" s="1"/>
  <c r="A385" i="2"/>
  <c r="C449" i="2"/>
  <c r="D448" i="2"/>
  <c r="W190" i="1"/>
  <c r="X190" i="1" s="1"/>
  <c r="N193" i="1"/>
  <c r="O193" i="1" s="1"/>
  <c r="A193" i="2"/>
  <c r="T190" i="1"/>
  <c r="U190" i="1"/>
  <c r="R191" i="1"/>
  <c r="S191" i="1" s="1"/>
  <c r="B191" i="2" s="1"/>
  <c r="P192" i="1"/>
  <c r="Q192" i="1"/>
  <c r="M194" i="1"/>
  <c r="W195" i="6" l="1"/>
  <c r="X195" i="6" s="1"/>
  <c r="U195" i="6"/>
  <c r="R196" i="6"/>
  <c r="S196" i="6" s="1"/>
  <c r="U196" i="6" s="1"/>
  <c r="L199" i="6"/>
  <c r="M198" i="6"/>
  <c r="N198" i="6" s="1"/>
  <c r="O198" i="6" s="1"/>
  <c r="P197" i="6"/>
  <c r="Q197" i="6"/>
  <c r="U383" i="1"/>
  <c r="B383" i="2"/>
  <c r="W383" i="1"/>
  <c r="X383" i="1" s="1"/>
  <c r="M387" i="1"/>
  <c r="L388" i="1"/>
  <c r="N386" i="1"/>
  <c r="O386" i="1" s="1"/>
  <c r="A386" i="2"/>
  <c r="R384" i="1"/>
  <c r="S384" i="1" s="1"/>
  <c r="Q385" i="1"/>
  <c r="P385" i="1"/>
  <c r="C450" i="2"/>
  <c r="D449" i="2"/>
  <c r="W191" i="1"/>
  <c r="X191" i="1" s="1"/>
  <c r="N194" i="1"/>
  <c r="O194" i="1" s="1"/>
  <c r="A194" i="2"/>
  <c r="T191" i="1"/>
  <c r="U191" i="1"/>
  <c r="R192" i="1"/>
  <c r="S192" i="1" s="1"/>
  <c r="B192" i="2" s="1"/>
  <c r="P193" i="1"/>
  <c r="Q193" i="1"/>
  <c r="M195" i="1"/>
  <c r="W196" i="6" l="1"/>
  <c r="X196" i="6" s="1"/>
  <c r="T196" i="6"/>
  <c r="R197" i="6"/>
  <c r="S197" i="6" s="1"/>
  <c r="U197" i="6" s="1"/>
  <c r="P198" i="6"/>
  <c r="Q198" i="6"/>
  <c r="L200" i="6"/>
  <c r="M199" i="6"/>
  <c r="N199" i="6" s="1"/>
  <c r="O199" i="6" s="1"/>
  <c r="R385" i="1"/>
  <c r="S385" i="1" s="1"/>
  <c r="T385" i="1" s="1"/>
  <c r="P386" i="1"/>
  <c r="Q386" i="1"/>
  <c r="L389" i="1"/>
  <c r="M388" i="1"/>
  <c r="B384" i="2"/>
  <c r="W384" i="1"/>
  <c r="X384" i="1" s="1"/>
  <c r="T384" i="1"/>
  <c r="U384" i="1"/>
  <c r="N387" i="1"/>
  <c r="O387" i="1" s="1"/>
  <c r="A387" i="2"/>
  <c r="C451" i="2"/>
  <c r="D450" i="2"/>
  <c r="W192" i="1"/>
  <c r="X192" i="1" s="1"/>
  <c r="N195" i="1"/>
  <c r="O195" i="1" s="1"/>
  <c r="A195" i="2"/>
  <c r="T192" i="1"/>
  <c r="U192" i="1"/>
  <c r="R193" i="1"/>
  <c r="S193" i="1" s="1"/>
  <c r="B193" i="2" s="1"/>
  <c r="P194" i="1"/>
  <c r="Q194" i="1"/>
  <c r="M196" i="1"/>
  <c r="R198" i="6" l="1"/>
  <c r="S198" i="6" s="1"/>
  <c r="T198" i="6" s="1"/>
  <c r="W197" i="6"/>
  <c r="X197" i="6" s="1"/>
  <c r="T197" i="6"/>
  <c r="P199" i="6"/>
  <c r="Q199" i="6"/>
  <c r="L201" i="6"/>
  <c r="M200" i="6"/>
  <c r="N200" i="6" s="1"/>
  <c r="O200" i="6" s="1"/>
  <c r="W385" i="1"/>
  <c r="X385" i="1" s="1"/>
  <c r="U385" i="1"/>
  <c r="B385" i="2"/>
  <c r="A388" i="2"/>
  <c r="N388" i="1"/>
  <c r="O388" i="1" s="1"/>
  <c r="M389" i="1"/>
  <c r="L390" i="1"/>
  <c r="P387" i="1"/>
  <c r="Q387" i="1"/>
  <c r="R386" i="1"/>
  <c r="S386" i="1" s="1"/>
  <c r="C452" i="2"/>
  <c r="D451" i="2"/>
  <c r="W193" i="1"/>
  <c r="X193" i="1" s="1"/>
  <c r="N196" i="1"/>
  <c r="O196" i="1" s="1"/>
  <c r="A196" i="2"/>
  <c r="T193" i="1"/>
  <c r="U193" i="1"/>
  <c r="R194" i="1"/>
  <c r="S194" i="1" s="1"/>
  <c r="B194" i="2" s="1"/>
  <c r="P195" i="1"/>
  <c r="Q195" i="1"/>
  <c r="M197" i="1"/>
  <c r="W198" i="6" l="1"/>
  <c r="X198" i="6" s="1"/>
  <c r="U198" i="6"/>
  <c r="R199" i="6"/>
  <c r="S199" i="6" s="1"/>
  <c r="T199" i="6" s="1"/>
  <c r="P200" i="6"/>
  <c r="Q200" i="6"/>
  <c r="M201" i="6"/>
  <c r="N201" i="6" s="1"/>
  <c r="O201" i="6" s="1"/>
  <c r="L202" i="6"/>
  <c r="R387" i="1"/>
  <c r="S387" i="1" s="1"/>
  <c r="B387" i="2" s="1"/>
  <c r="M390" i="1"/>
  <c r="L391" i="1"/>
  <c r="B386" i="2"/>
  <c r="U386" i="1"/>
  <c r="T386" i="1"/>
  <c r="W386" i="1"/>
  <c r="X386" i="1" s="1"/>
  <c r="A389" i="2"/>
  <c r="N389" i="1"/>
  <c r="O389" i="1" s="1"/>
  <c r="Q388" i="1"/>
  <c r="P388" i="1"/>
  <c r="C453" i="2"/>
  <c r="D452" i="2"/>
  <c r="N197" i="1"/>
  <c r="O197" i="1" s="1"/>
  <c r="A197" i="2"/>
  <c r="W194" i="1"/>
  <c r="X194" i="1" s="1"/>
  <c r="T194" i="1"/>
  <c r="U194" i="1"/>
  <c r="R195" i="1"/>
  <c r="S195" i="1" s="1"/>
  <c r="B195" i="2" s="1"/>
  <c r="P196" i="1"/>
  <c r="Q196" i="1"/>
  <c r="M198" i="1"/>
  <c r="R200" i="6" l="1"/>
  <c r="S200" i="6" s="1"/>
  <c r="W200" i="6" s="1"/>
  <c r="X200" i="6" s="1"/>
  <c r="U199" i="6"/>
  <c r="W199" i="6"/>
  <c r="X199" i="6" s="1"/>
  <c r="L203" i="6"/>
  <c r="M202" i="6"/>
  <c r="N202" i="6" s="1"/>
  <c r="O202" i="6" s="1"/>
  <c r="P201" i="6"/>
  <c r="Q201" i="6"/>
  <c r="U387" i="1"/>
  <c r="T387" i="1"/>
  <c r="W387" i="1"/>
  <c r="X387" i="1" s="1"/>
  <c r="R388" i="1"/>
  <c r="S388" i="1" s="1"/>
  <c r="T388" i="1" s="1"/>
  <c r="Q389" i="1"/>
  <c r="P389" i="1"/>
  <c r="L392" i="1"/>
  <c r="M391" i="1"/>
  <c r="N390" i="1"/>
  <c r="O390" i="1" s="1"/>
  <c r="A390" i="2"/>
  <c r="C454" i="2"/>
  <c r="D453" i="2"/>
  <c r="W195" i="1"/>
  <c r="X195" i="1" s="1"/>
  <c r="N198" i="1"/>
  <c r="O198" i="1" s="1"/>
  <c r="A198" i="2"/>
  <c r="T195" i="1"/>
  <c r="U195" i="1"/>
  <c r="R196" i="1"/>
  <c r="S196" i="1" s="1"/>
  <c r="B196" i="2" s="1"/>
  <c r="P197" i="1"/>
  <c r="Q197" i="1"/>
  <c r="U200" i="6" l="1"/>
  <c r="T200" i="6"/>
  <c r="P202" i="6"/>
  <c r="Q202" i="6"/>
  <c r="R201" i="6"/>
  <c r="S201" i="6" s="1"/>
  <c r="L204" i="6"/>
  <c r="M203" i="6"/>
  <c r="N203" i="6" s="1"/>
  <c r="O203" i="6" s="1"/>
  <c r="W388" i="1"/>
  <c r="X388" i="1" s="1"/>
  <c r="B388" i="2"/>
  <c r="U388" i="1"/>
  <c r="R389" i="1"/>
  <c r="S389" i="1" s="1"/>
  <c r="U389" i="1" s="1"/>
  <c r="A391" i="2"/>
  <c r="N391" i="1"/>
  <c r="O391" i="1" s="1"/>
  <c r="L393" i="1"/>
  <c r="M392" i="1"/>
  <c r="P390" i="1"/>
  <c r="Q390" i="1"/>
  <c r="C455" i="2"/>
  <c r="D454" i="2"/>
  <c r="W196" i="1"/>
  <c r="X196" i="1" s="1"/>
  <c r="T196" i="1"/>
  <c r="U196" i="1"/>
  <c r="R197" i="1"/>
  <c r="S197" i="1" s="1"/>
  <c r="B197" i="2" s="1"/>
  <c r="P198" i="1"/>
  <c r="Q198" i="1"/>
  <c r="R202" i="6" l="1"/>
  <c r="S202" i="6" s="1"/>
  <c r="T202" i="6" s="1"/>
  <c r="P203" i="6"/>
  <c r="Q203" i="6"/>
  <c r="T201" i="6"/>
  <c r="U201" i="6"/>
  <c r="W201" i="6"/>
  <c r="X201" i="6" s="1"/>
  <c r="L205" i="6"/>
  <c r="M204" i="6"/>
  <c r="N204" i="6" s="1"/>
  <c r="O204" i="6" s="1"/>
  <c r="B389" i="2"/>
  <c r="W389" i="1"/>
  <c r="X389" i="1" s="1"/>
  <c r="T389" i="1"/>
  <c r="R390" i="1"/>
  <c r="S390" i="1" s="1"/>
  <c r="T390" i="1" s="1"/>
  <c r="L394" i="1"/>
  <c r="M393" i="1"/>
  <c r="P391" i="1"/>
  <c r="Q391" i="1"/>
  <c r="N392" i="1"/>
  <c r="O392" i="1" s="1"/>
  <c r="A392" i="2"/>
  <c r="C456" i="2"/>
  <c r="D455" i="2"/>
  <c r="W197" i="1"/>
  <c r="X197" i="1" s="1"/>
  <c r="T197" i="1"/>
  <c r="U197" i="1"/>
  <c r="R198" i="1"/>
  <c r="S198" i="1" s="1"/>
  <c r="B198" i="2" s="1"/>
  <c r="W202" i="6" l="1"/>
  <c r="X202" i="6" s="1"/>
  <c r="U202" i="6"/>
  <c r="R203" i="6"/>
  <c r="S203" i="6" s="1"/>
  <c r="T203" i="6" s="1"/>
  <c r="P204" i="6"/>
  <c r="Q204" i="6"/>
  <c r="L206" i="6"/>
  <c r="M205" i="6"/>
  <c r="N205" i="6" s="1"/>
  <c r="O205" i="6" s="1"/>
  <c r="U390" i="1"/>
  <c r="B390" i="2"/>
  <c r="W390" i="1"/>
  <c r="X390" i="1" s="1"/>
  <c r="P392" i="1"/>
  <c r="Q392" i="1"/>
  <c r="R391" i="1"/>
  <c r="S391" i="1" s="1"/>
  <c r="N393" i="1"/>
  <c r="O393" i="1" s="1"/>
  <c r="A393" i="2"/>
  <c r="M394" i="1"/>
  <c r="L395" i="1"/>
  <c r="C457" i="2"/>
  <c r="D456" i="2"/>
  <c r="W198" i="1"/>
  <c r="X198" i="1" s="1"/>
  <c r="T198" i="1"/>
  <c r="U198" i="1"/>
  <c r="U203" i="6" l="1"/>
  <c r="W203" i="6"/>
  <c r="X203" i="6" s="1"/>
  <c r="P205" i="6"/>
  <c r="Q205" i="6"/>
  <c r="R204" i="6"/>
  <c r="S204" i="6" s="1"/>
  <c r="L207" i="6"/>
  <c r="M206" i="6"/>
  <c r="N206" i="6" s="1"/>
  <c r="O206" i="6" s="1"/>
  <c r="M395" i="1"/>
  <c r="L396" i="1"/>
  <c r="A394" i="2"/>
  <c r="N394" i="1"/>
  <c r="O394" i="1" s="1"/>
  <c r="B391" i="2"/>
  <c r="W391" i="1"/>
  <c r="X391" i="1" s="1"/>
  <c r="T391" i="1"/>
  <c r="U391" i="1"/>
  <c r="R392" i="1"/>
  <c r="S392" i="1" s="1"/>
  <c r="Q393" i="1"/>
  <c r="P393" i="1"/>
  <c r="C458" i="2"/>
  <c r="D457" i="2"/>
  <c r="R205" i="6" l="1"/>
  <c r="S205" i="6" s="1"/>
  <c r="W205" i="6" s="1"/>
  <c r="X205" i="6" s="1"/>
  <c r="L208" i="6"/>
  <c r="M207" i="6"/>
  <c r="N207" i="6" s="1"/>
  <c r="O207" i="6" s="1"/>
  <c r="U204" i="6"/>
  <c r="T204" i="6"/>
  <c r="W204" i="6"/>
  <c r="X204" i="6" s="1"/>
  <c r="P206" i="6"/>
  <c r="Q206" i="6"/>
  <c r="R393" i="1"/>
  <c r="S393" i="1" s="1"/>
  <c r="B393" i="2" s="1"/>
  <c r="L397" i="1"/>
  <c r="M396" i="1"/>
  <c r="B392" i="2"/>
  <c r="U392" i="1"/>
  <c r="T392" i="1"/>
  <c r="W392" i="1"/>
  <c r="X392" i="1" s="1"/>
  <c r="N395" i="1"/>
  <c r="O395" i="1" s="1"/>
  <c r="A395" i="2"/>
  <c r="Q394" i="1"/>
  <c r="P394" i="1"/>
  <c r="C459" i="2"/>
  <c r="D458" i="2"/>
  <c r="U205" i="6" l="1"/>
  <c r="T205" i="6"/>
  <c r="P207" i="6"/>
  <c r="Q207" i="6"/>
  <c r="R206" i="6"/>
  <c r="S206" i="6" s="1"/>
  <c r="L209" i="6"/>
  <c r="M208" i="6"/>
  <c r="N208" i="6" s="1"/>
  <c r="O208" i="6" s="1"/>
  <c r="W393" i="1"/>
  <c r="X393" i="1" s="1"/>
  <c r="R394" i="1"/>
  <c r="S394" i="1" s="1"/>
  <c r="B394" i="2" s="1"/>
  <c r="T393" i="1"/>
  <c r="U393" i="1"/>
  <c r="M397" i="1"/>
  <c r="L398" i="1"/>
  <c r="P395" i="1"/>
  <c r="Q395" i="1"/>
  <c r="A396" i="2"/>
  <c r="N396" i="1"/>
  <c r="O396" i="1" s="1"/>
  <c r="C460" i="2"/>
  <c r="D459" i="2"/>
  <c r="R207" i="6" l="1"/>
  <c r="S207" i="6" s="1"/>
  <c r="T207" i="6" s="1"/>
  <c r="T206" i="6"/>
  <c r="U206" i="6"/>
  <c r="W206" i="6"/>
  <c r="X206" i="6" s="1"/>
  <c r="L210" i="6"/>
  <c r="M209" i="6"/>
  <c r="N209" i="6" s="1"/>
  <c r="O209" i="6" s="1"/>
  <c r="P208" i="6"/>
  <c r="Q208" i="6"/>
  <c r="U394" i="1"/>
  <c r="W394" i="1"/>
  <c r="X394" i="1" s="1"/>
  <c r="T394" i="1"/>
  <c r="R395" i="1"/>
  <c r="S395" i="1" s="1"/>
  <c r="U395" i="1" s="1"/>
  <c r="M398" i="1"/>
  <c r="L399" i="1"/>
  <c r="Q396" i="1"/>
  <c r="P396" i="1"/>
  <c r="N397" i="1"/>
  <c r="O397" i="1" s="1"/>
  <c r="A397" i="2"/>
  <c r="C461" i="2"/>
  <c r="D460" i="2"/>
  <c r="W207" i="6" l="1"/>
  <c r="X207" i="6" s="1"/>
  <c r="R208" i="6"/>
  <c r="S208" i="6" s="1"/>
  <c r="W208" i="6" s="1"/>
  <c r="X208" i="6" s="1"/>
  <c r="U207" i="6"/>
  <c r="P209" i="6"/>
  <c r="Q209" i="6"/>
  <c r="L211" i="6"/>
  <c r="M210" i="6"/>
  <c r="N210" i="6" s="1"/>
  <c r="O210" i="6" s="1"/>
  <c r="T395" i="1"/>
  <c r="W395" i="1"/>
  <c r="X395" i="1" s="1"/>
  <c r="R396" i="1"/>
  <c r="S396" i="1" s="1"/>
  <c r="B396" i="2" s="1"/>
  <c r="B395" i="2"/>
  <c r="M399" i="1"/>
  <c r="L400" i="1"/>
  <c r="P397" i="1"/>
  <c r="Q397" i="1"/>
  <c r="N398" i="1"/>
  <c r="O398" i="1" s="1"/>
  <c r="A398" i="2"/>
  <c r="C462" i="2"/>
  <c r="D461" i="2"/>
  <c r="R209" i="6" l="1"/>
  <c r="S209" i="6" s="1"/>
  <c r="W209" i="6" s="1"/>
  <c r="X209" i="6" s="1"/>
  <c r="T208" i="6"/>
  <c r="U208" i="6"/>
  <c r="P210" i="6"/>
  <c r="Q210" i="6"/>
  <c r="L212" i="6"/>
  <c r="M211" i="6"/>
  <c r="N211" i="6" s="1"/>
  <c r="O211" i="6" s="1"/>
  <c r="W396" i="1"/>
  <c r="X396" i="1" s="1"/>
  <c r="U396" i="1"/>
  <c r="T396" i="1"/>
  <c r="P398" i="1"/>
  <c r="Q398" i="1"/>
  <c r="N399" i="1"/>
  <c r="O399" i="1" s="1"/>
  <c r="A399" i="2"/>
  <c r="R397" i="1"/>
  <c r="S397" i="1" s="1"/>
  <c r="L401" i="1"/>
  <c r="M400" i="1"/>
  <c r="C463" i="2"/>
  <c r="D462" i="2"/>
  <c r="R210" i="6" l="1"/>
  <c r="S210" i="6" s="1"/>
  <c r="W210" i="6" s="1"/>
  <c r="X210" i="6" s="1"/>
  <c r="U209" i="6"/>
  <c r="T209" i="6"/>
  <c r="L213" i="6"/>
  <c r="M212" i="6"/>
  <c r="N212" i="6" s="1"/>
  <c r="O212" i="6" s="1"/>
  <c r="P211" i="6"/>
  <c r="Q211" i="6"/>
  <c r="A400" i="2"/>
  <c r="N400" i="1"/>
  <c r="O400" i="1" s="1"/>
  <c r="L402" i="1"/>
  <c r="M401" i="1"/>
  <c r="P399" i="1"/>
  <c r="Q399" i="1"/>
  <c r="R398" i="1"/>
  <c r="S398" i="1" s="1"/>
  <c r="B397" i="2"/>
  <c r="W397" i="1"/>
  <c r="X397" i="1" s="1"/>
  <c r="U397" i="1"/>
  <c r="T397" i="1"/>
  <c r="C464" i="2"/>
  <c r="D463" i="2"/>
  <c r="U210" i="6" l="1"/>
  <c r="T210" i="6"/>
  <c r="R211" i="6"/>
  <c r="S211" i="6" s="1"/>
  <c r="W211" i="6" s="1"/>
  <c r="X211" i="6" s="1"/>
  <c r="P212" i="6"/>
  <c r="Q212" i="6"/>
  <c r="M213" i="6"/>
  <c r="N213" i="6" s="1"/>
  <c r="O213" i="6" s="1"/>
  <c r="L214" i="6"/>
  <c r="R399" i="1"/>
  <c r="S399" i="1" s="1"/>
  <c r="B399" i="2" s="1"/>
  <c r="N401" i="1"/>
  <c r="O401" i="1" s="1"/>
  <c r="A401" i="2"/>
  <c r="B398" i="2"/>
  <c r="T398" i="1"/>
  <c r="U398" i="1"/>
  <c r="W398" i="1"/>
  <c r="X398" i="1" s="1"/>
  <c r="M402" i="1"/>
  <c r="L403" i="1"/>
  <c r="P400" i="1"/>
  <c r="Q400" i="1"/>
  <c r="C465" i="2"/>
  <c r="D464" i="2"/>
  <c r="U211" i="6" l="1"/>
  <c r="T211" i="6"/>
  <c r="R212" i="6"/>
  <c r="S212" i="6" s="1"/>
  <c r="P213" i="6"/>
  <c r="Q213" i="6"/>
  <c r="L215" i="6"/>
  <c r="M214" i="6"/>
  <c r="N214" i="6" s="1"/>
  <c r="O214" i="6" s="1"/>
  <c r="W399" i="1"/>
  <c r="X399" i="1" s="1"/>
  <c r="U399" i="1"/>
  <c r="R400" i="1"/>
  <c r="S400" i="1" s="1"/>
  <c r="W400" i="1" s="1"/>
  <c r="X400" i="1" s="1"/>
  <c r="T399" i="1"/>
  <c r="M403" i="1"/>
  <c r="L404" i="1"/>
  <c r="N402" i="1"/>
  <c r="O402" i="1" s="1"/>
  <c r="A402" i="2"/>
  <c r="Q401" i="1"/>
  <c r="P401" i="1"/>
  <c r="C466" i="2"/>
  <c r="D465" i="2"/>
  <c r="R213" i="6" l="1"/>
  <c r="S213" i="6" s="1"/>
  <c r="T213" i="6" s="1"/>
  <c r="P214" i="6"/>
  <c r="Q214" i="6"/>
  <c r="L216" i="6"/>
  <c r="M215" i="6"/>
  <c r="N215" i="6" s="1"/>
  <c r="O215" i="6" s="1"/>
  <c r="U212" i="6"/>
  <c r="T212" i="6"/>
  <c r="W212" i="6"/>
  <c r="X212" i="6" s="1"/>
  <c r="T400" i="1"/>
  <c r="U400" i="1"/>
  <c r="B400" i="2"/>
  <c r="R401" i="1"/>
  <c r="S401" i="1" s="1"/>
  <c r="W401" i="1" s="1"/>
  <c r="X401" i="1" s="1"/>
  <c r="P402" i="1"/>
  <c r="Q402" i="1"/>
  <c r="M404" i="1"/>
  <c r="L405" i="1"/>
  <c r="N403" i="1"/>
  <c r="O403" i="1" s="1"/>
  <c r="A403" i="2"/>
  <c r="C467" i="2"/>
  <c r="D466" i="2"/>
  <c r="R214" i="6" l="1"/>
  <c r="S214" i="6" s="1"/>
  <c r="T214" i="6" s="1"/>
  <c r="W213" i="6"/>
  <c r="X213" i="6" s="1"/>
  <c r="U213" i="6"/>
  <c r="P215" i="6"/>
  <c r="Q215" i="6"/>
  <c r="L217" i="6"/>
  <c r="M216" i="6"/>
  <c r="N216" i="6" s="1"/>
  <c r="O216" i="6" s="1"/>
  <c r="U401" i="1"/>
  <c r="T401" i="1"/>
  <c r="B401" i="2"/>
  <c r="Q403" i="1"/>
  <c r="P403" i="1"/>
  <c r="L406" i="1"/>
  <c r="M405" i="1"/>
  <c r="N404" i="1"/>
  <c r="O404" i="1" s="1"/>
  <c r="A404" i="2"/>
  <c r="R402" i="1"/>
  <c r="S402" i="1" s="1"/>
  <c r="C468" i="2"/>
  <c r="D467" i="2"/>
  <c r="W214" i="6" l="1"/>
  <c r="X214" i="6" s="1"/>
  <c r="U214" i="6"/>
  <c r="R215" i="6"/>
  <c r="S215" i="6" s="1"/>
  <c r="T215" i="6" s="1"/>
  <c r="P216" i="6"/>
  <c r="Q216" i="6"/>
  <c r="L218" i="6"/>
  <c r="M217" i="6"/>
  <c r="N217" i="6" s="1"/>
  <c r="O217" i="6" s="1"/>
  <c r="R403" i="1"/>
  <c r="S403" i="1" s="1"/>
  <c r="B403" i="2" s="1"/>
  <c r="P404" i="1"/>
  <c r="Q404" i="1"/>
  <c r="B402" i="2"/>
  <c r="T402" i="1"/>
  <c r="U402" i="1"/>
  <c r="W402" i="1"/>
  <c r="X402" i="1" s="1"/>
  <c r="N405" i="1"/>
  <c r="O405" i="1" s="1"/>
  <c r="A405" i="2"/>
  <c r="L407" i="1"/>
  <c r="M406" i="1"/>
  <c r="C469" i="2"/>
  <c r="D468" i="2"/>
  <c r="W215" i="6" l="1"/>
  <c r="X215" i="6" s="1"/>
  <c r="U215" i="6"/>
  <c r="R216" i="6"/>
  <c r="S216" i="6" s="1"/>
  <c r="T216" i="6" s="1"/>
  <c r="P217" i="6"/>
  <c r="Q217" i="6"/>
  <c r="L219" i="6"/>
  <c r="M218" i="6"/>
  <c r="N218" i="6" s="1"/>
  <c r="O218" i="6" s="1"/>
  <c r="W403" i="1"/>
  <c r="X403" i="1" s="1"/>
  <c r="U403" i="1"/>
  <c r="T403" i="1"/>
  <c r="A406" i="2"/>
  <c r="N406" i="1"/>
  <c r="O406" i="1" s="1"/>
  <c r="M407" i="1"/>
  <c r="L408" i="1"/>
  <c r="R404" i="1"/>
  <c r="S404" i="1" s="1"/>
  <c r="Q405" i="1"/>
  <c r="P405" i="1"/>
  <c r="C470" i="2"/>
  <c r="D469" i="2"/>
  <c r="R217" i="6" l="1"/>
  <c r="S217" i="6" s="1"/>
  <c r="W217" i="6" s="1"/>
  <c r="X217" i="6" s="1"/>
  <c r="W216" i="6"/>
  <c r="X216" i="6" s="1"/>
  <c r="U216" i="6"/>
  <c r="P218" i="6"/>
  <c r="Q218" i="6"/>
  <c r="L220" i="6"/>
  <c r="M219" i="6"/>
  <c r="N219" i="6" s="1"/>
  <c r="O219" i="6" s="1"/>
  <c r="R405" i="1"/>
  <c r="S405" i="1" s="1"/>
  <c r="B405" i="2" s="1"/>
  <c r="A407" i="2"/>
  <c r="N407" i="1"/>
  <c r="O407" i="1" s="1"/>
  <c r="P406" i="1"/>
  <c r="Q406" i="1"/>
  <c r="L409" i="1"/>
  <c r="M408" i="1"/>
  <c r="B404" i="2"/>
  <c r="T404" i="1"/>
  <c r="U404" i="1"/>
  <c r="W404" i="1"/>
  <c r="X404" i="1" s="1"/>
  <c r="C471" i="2"/>
  <c r="D470" i="2"/>
  <c r="R218" i="6" l="1"/>
  <c r="S218" i="6" s="1"/>
  <c r="W218" i="6" s="1"/>
  <c r="X218" i="6" s="1"/>
  <c r="U217" i="6"/>
  <c r="T217" i="6"/>
  <c r="P219" i="6"/>
  <c r="Q219" i="6"/>
  <c r="L221" i="6"/>
  <c r="M220" i="6"/>
  <c r="N220" i="6" s="1"/>
  <c r="O220" i="6" s="1"/>
  <c r="W405" i="1"/>
  <c r="X405" i="1" s="1"/>
  <c r="T405" i="1"/>
  <c r="U405" i="1"/>
  <c r="R406" i="1"/>
  <c r="S406" i="1" s="1"/>
  <c r="T406" i="1" s="1"/>
  <c r="Q407" i="1"/>
  <c r="P407" i="1"/>
  <c r="A408" i="2"/>
  <c r="N408" i="1"/>
  <c r="O408" i="1" s="1"/>
  <c r="M409" i="1"/>
  <c r="L410" i="1"/>
  <c r="C472" i="2"/>
  <c r="D471" i="2"/>
  <c r="R219" i="6" l="1"/>
  <c r="S219" i="6" s="1"/>
  <c r="W219" i="6" s="1"/>
  <c r="X219" i="6" s="1"/>
  <c r="U218" i="6"/>
  <c r="T218" i="6"/>
  <c r="M221" i="6"/>
  <c r="N221" i="6" s="1"/>
  <c r="O221" i="6" s="1"/>
  <c r="L222" i="6"/>
  <c r="P220" i="6"/>
  <c r="Q220" i="6"/>
  <c r="R407" i="1"/>
  <c r="S407" i="1" s="1"/>
  <c r="B407" i="2" s="1"/>
  <c r="W406" i="1"/>
  <c r="X406" i="1" s="1"/>
  <c r="U406" i="1"/>
  <c r="B406" i="2"/>
  <c r="Q408" i="1"/>
  <c r="P408" i="1"/>
  <c r="M410" i="1"/>
  <c r="L411" i="1"/>
  <c r="A409" i="2"/>
  <c r="N409" i="1"/>
  <c r="O409" i="1" s="1"/>
  <c r="C473" i="2"/>
  <c r="D472" i="2"/>
  <c r="U219" i="6" l="1"/>
  <c r="T219" i="6"/>
  <c r="R220" i="6"/>
  <c r="S220" i="6" s="1"/>
  <c r="L223" i="6"/>
  <c r="M222" i="6"/>
  <c r="N222" i="6" s="1"/>
  <c r="O222" i="6" s="1"/>
  <c r="P221" i="6"/>
  <c r="Q221" i="6"/>
  <c r="U407" i="1"/>
  <c r="W407" i="1"/>
  <c r="X407" i="1" s="1"/>
  <c r="T407" i="1"/>
  <c r="M411" i="1"/>
  <c r="L412" i="1"/>
  <c r="P409" i="1"/>
  <c r="Q409" i="1"/>
  <c r="N410" i="1"/>
  <c r="O410" i="1" s="1"/>
  <c r="A410" i="2"/>
  <c r="R408" i="1"/>
  <c r="S408" i="1" s="1"/>
  <c r="C474" i="2"/>
  <c r="D473" i="2"/>
  <c r="R221" i="6" l="1"/>
  <c r="S221" i="6" s="1"/>
  <c r="P222" i="6"/>
  <c r="Q222" i="6"/>
  <c r="L224" i="6"/>
  <c r="M223" i="6"/>
  <c r="N223" i="6" s="1"/>
  <c r="O223" i="6" s="1"/>
  <c r="U220" i="6"/>
  <c r="T220" i="6"/>
  <c r="W220" i="6"/>
  <c r="X220" i="6" s="1"/>
  <c r="R409" i="1"/>
  <c r="S409" i="1" s="1"/>
  <c r="T409" i="1" s="1"/>
  <c r="B408" i="2"/>
  <c r="T408" i="1"/>
  <c r="U408" i="1"/>
  <c r="W408" i="1"/>
  <c r="X408" i="1" s="1"/>
  <c r="M412" i="1"/>
  <c r="L413" i="1"/>
  <c r="P410" i="1"/>
  <c r="Q410" i="1"/>
  <c r="A411" i="2"/>
  <c r="N411" i="1"/>
  <c r="O411" i="1" s="1"/>
  <c r="C475" i="2"/>
  <c r="D474" i="2"/>
  <c r="P223" i="6" l="1"/>
  <c r="Q223" i="6"/>
  <c r="R222" i="6"/>
  <c r="S222" i="6" s="1"/>
  <c r="L225" i="6"/>
  <c r="M224" i="6"/>
  <c r="N224" i="6" s="1"/>
  <c r="O224" i="6" s="1"/>
  <c r="T221" i="6"/>
  <c r="U221" i="6"/>
  <c r="W221" i="6"/>
  <c r="X221" i="6" s="1"/>
  <c r="W409" i="1"/>
  <c r="X409" i="1" s="1"/>
  <c r="B409" i="2"/>
  <c r="R410" i="1"/>
  <c r="S410" i="1" s="1"/>
  <c r="U410" i="1" s="1"/>
  <c r="U409" i="1"/>
  <c r="Q411" i="1"/>
  <c r="P411" i="1"/>
  <c r="L414" i="1"/>
  <c r="M413" i="1"/>
  <c r="A412" i="2"/>
  <c r="N412" i="1"/>
  <c r="O412" i="1" s="1"/>
  <c r="C476" i="2"/>
  <c r="D475" i="2"/>
  <c r="R223" i="6" l="1"/>
  <c r="S223" i="6" s="1"/>
  <c r="T223" i="6" s="1"/>
  <c r="P224" i="6"/>
  <c r="Q224" i="6"/>
  <c r="M225" i="6"/>
  <c r="N225" i="6" s="1"/>
  <c r="O225" i="6" s="1"/>
  <c r="L226" i="6"/>
  <c r="T222" i="6"/>
  <c r="U222" i="6"/>
  <c r="W222" i="6"/>
  <c r="X222" i="6" s="1"/>
  <c r="B410" i="2"/>
  <c r="T410" i="1"/>
  <c r="W410" i="1"/>
  <c r="X410" i="1" s="1"/>
  <c r="N413" i="1"/>
  <c r="O413" i="1" s="1"/>
  <c r="A413" i="2"/>
  <c r="Q412" i="1"/>
  <c r="P412" i="1"/>
  <c r="L415" i="1"/>
  <c r="M414" i="1"/>
  <c r="R411" i="1"/>
  <c r="S411" i="1" s="1"/>
  <c r="C477" i="2"/>
  <c r="D476" i="2"/>
  <c r="R224" i="6" l="1"/>
  <c r="S224" i="6" s="1"/>
  <c r="U224" i="6" s="1"/>
  <c r="W223" i="6"/>
  <c r="X223" i="6" s="1"/>
  <c r="U223" i="6"/>
  <c r="L227" i="6"/>
  <c r="M226" i="6"/>
  <c r="N226" i="6" s="1"/>
  <c r="O226" i="6" s="1"/>
  <c r="P225" i="6"/>
  <c r="Q225" i="6"/>
  <c r="R412" i="1"/>
  <c r="S412" i="1" s="1"/>
  <c r="U412" i="1" s="1"/>
  <c r="B411" i="2"/>
  <c r="T411" i="1"/>
  <c r="U411" i="1"/>
  <c r="W411" i="1"/>
  <c r="X411" i="1" s="1"/>
  <c r="A414" i="2"/>
  <c r="N414" i="1"/>
  <c r="O414" i="1" s="1"/>
  <c r="L416" i="1"/>
  <c r="M415" i="1"/>
  <c r="P413" i="1"/>
  <c r="Q413" i="1"/>
  <c r="C478" i="2"/>
  <c r="D477" i="2"/>
  <c r="W224" i="6" l="1"/>
  <c r="X224" i="6" s="1"/>
  <c r="T224" i="6"/>
  <c r="R225" i="6"/>
  <c r="S225" i="6" s="1"/>
  <c r="P226" i="6"/>
  <c r="Q226" i="6"/>
  <c r="L228" i="6"/>
  <c r="M227" i="6"/>
  <c r="N227" i="6" s="1"/>
  <c r="O227" i="6" s="1"/>
  <c r="B412" i="2"/>
  <c r="W412" i="1"/>
  <c r="X412" i="1" s="1"/>
  <c r="T412" i="1"/>
  <c r="R413" i="1"/>
  <c r="S413" i="1" s="1"/>
  <c r="T413" i="1" s="1"/>
  <c r="A415" i="2"/>
  <c r="N415" i="1"/>
  <c r="O415" i="1" s="1"/>
  <c r="L417" i="1"/>
  <c r="M416" i="1"/>
  <c r="Q414" i="1"/>
  <c r="P414" i="1"/>
  <c r="C479" i="2"/>
  <c r="D478" i="2"/>
  <c r="R226" i="6" l="1"/>
  <c r="S226" i="6" s="1"/>
  <c r="W226" i="6" s="1"/>
  <c r="X226" i="6" s="1"/>
  <c r="P227" i="6"/>
  <c r="Q227" i="6"/>
  <c r="L229" i="6"/>
  <c r="M228" i="6"/>
  <c r="N228" i="6" s="1"/>
  <c r="O228" i="6" s="1"/>
  <c r="T225" i="6"/>
  <c r="U225" i="6"/>
  <c r="W225" i="6"/>
  <c r="X225" i="6" s="1"/>
  <c r="R414" i="1"/>
  <c r="S414" i="1" s="1"/>
  <c r="W414" i="1" s="1"/>
  <c r="X414" i="1" s="1"/>
  <c r="W413" i="1"/>
  <c r="X413" i="1" s="1"/>
  <c r="B413" i="2"/>
  <c r="U413" i="1"/>
  <c r="N416" i="1"/>
  <c r="O416" i="1" s="1"/>
  <c r="A416" i="2"/>
  <c r="M417" i="1"/>
  <c r="L418" i="1"/>
  <c r="P415" i="1"/>
  <c r="Q415" i="1"/>
  <c r="C480" i="2"/>
  <c r="D479" i="2"/>
  <c r="U226" i="6" l="1"/>
  <c r="T226" i="6"/>
  <c r="P228" i="6"/>
  <c r="Q228" i="6"/>
  <c r="R227" i="6"/>
  <c r="S227" i="6" s="1"/>
  <c r="L230" i="6"/>
  <c r="M229" i="6"/>
  <c r="N229" i="6" s="1"/>
  <c r="O229" i="6" s="1"/>
  <c r="T414" i="1"/>
  <c r="B414" i="2"/>
  <c r="U414" i="1"/>
  <c r="R415" i="1"/>
  <c r="S415" i="1" s="1"/>
  <c r="B415" i="2" s="1"/>
  <c r="L419" i="1"/>
  <c r="M418" i="1"/>
  <c r="N417" i="1"/>
  <c r="O417" i="1" s="1"/>
  <c r="A417" i="2"/>
  <c r="Q416" i="1"/>
  <c r="P416" i="1"/>
  <c r="C481" i="2"/>
  <c r="D480" i="2"/>
  <c r="R228" i="6" l="1"/>
  <c r="S228" i="6" s="1"/>
  <c r="T228" i="6" s="1"/>
  <c r="P229" i="6"/>
  <c r="Q229" i="6"/>
  <c r="T227" i="6"/>
  <c r="U227" i="6"/>
  <c r="W227" i="6"/>
  <c r="X227" i="6" s="1"/>
  <c r="L231" i="6"/>
  <c r="M230" i="6"/>
  <c r="N230" i="6" s="1"/>
  <c r="O230" i="6" s="1"/>
  <c r="R416" i="1"/>
  <c r="S416" i="1" s="1"/>
  <c r="B416" i="2" s="1"/>
  <c r="U415" i="1"/>
  <c r="T415" i="1"/>
  <c r="W415" i="1"/>
  <c r="X415" i="1" s="1"/>
  <c r="P417" i="1"/>
  <c r="Q417" i="1"/>
  <c r="N418" i="1"/>
  <c r="O418" i="1" s="1"/>
  <c r="A418" i="2"/>
  <c r="M419" i="1"/>
  <c r="L420" i="1"/>
  <c r="C482" i="2"/>
  <c r="D481" i="2"/>
  <c r="U228" i="6" l="1"/>
  <c r="W228" i="6"/>
  <c r="X228" i="6" s="1"/>
  <c r="R229" i="6"/>
  <c r="S229" i="6" s="1"/>
  <c r="T229" i="6" s="1"/>
  <c r="P230" i="6"/>
  <c r="Q230" i="6"/>
  <c r="L232" i="6"/>
  <c r="M231" i="6"/>
  <c r="N231" i="6" s="1"/>
  <c r="O231" i="6" s="1"/>
  <c r="U416" i="1"/>
  <c r="W416" i="1"/>
  <c r="X416" i="1" s="1"/>
  <c r="T416" i="1"/>
  <c r="A419" i="2"/>
  <c r="N419" i="1"/>
  <c r="O419" i="1" s="1"/>
  <c r="Q418" i="1"/>
  <c r="P418" i="1"/>
  <c r="L421" i="1"/>
  <c r="M420" i="1"/>
  <c r="R417" i="1"/>
  <c r="S417" i="1" s="1"/>
  <c r="C483" i="2"/>
  <c r="D482" i="2"/>
  <c r="W229" i="6" l="1"/>
  <c r="X229" i="6" s="1"/>
  <c r="U229" i="6"/>
  <c r="R230" i="6"/>
  <c r="S230" i="6" s="1"/>
  <c r="L233" i="6"/>
  <c r="M232" i="6"/>
  <c r="N232" i="6" s="1"/>
  <c r="O232" i="6" s="1"/>
  <c r="P231" i="6"/>
  <c r="Q231" i="6"/>
  <c r="R418" i="1"/>
  <c r="S418" i="1" s="1"/>
  <c r="W418" i="1" s="1"/>
  <c r="X418" i="1" s="1"/>
  <c r="Q419" i="1"/>
  <c r="P419" i="1"/>
  <c r="B417" i="2"/>
  <c r="W417" i="1"/>
  <c r="X417" i="1" s="1"/>
  <c r="T417" i="1"/>
  <c r="U417" i="1"/>
  <c r="N420" i="1"/>
  <c r="O420" i="1" s="1"/>
  <c r="A420" i="2"/>
  <c r="L422" i="1"/>
  <c r="M421" i="1"/>
  <c r="C484" i="2"/>
  <c r="D483" i="2"/>
  <c r="R231" i="6" l="1"/>
  <c r="S231" i="6" s="1"/>
  <c r="W231" i="6" s="1"/>
  <c r="X231" i="6" s="1"/>
  <c r="P232" i="6"/>
  <c r="Q232" i="6"/>
  <c r="M233" i="6"/>
  <c r="N233" i="6" s="1"/>
  <c r="O233" i="6" s="1"/>
  <c r="L234" i="6"/>
  <c r="T230" i="6"/>
  <c r="U230" i="6"/>
  <c r="W230" i="6"/>
  <c r="X230" i="6" s="1"/>
  <c r="U418" i="1"/>
  <c r="T418" i="1"/>
  <c r="B418" i="2"/>
  <c r="R419" i="1"/>
  <c r="S419" i="1" s="1"/>
  <c r="U419" i="1" s="1"/>
  <c r="M422" i="1"/>
  <c r="L423" i="1"/>
  <c r="N421" i="1"/>
  <c r="O421" i="1" s="1"/>
  <c r="A421" i="2"/>
  <c r="P420" i="1"/>
  <c r="Q420" i="1"/>
  <c r="C485" i="2"/>
  <c r="D484" i="2"/>
  <c r="U231" i="6" l="1"/>
  <c r="T231" i="6"/>
  <c r="R232" i="6"/>
  <c r="S232" i="6" s="1"/>
  <c r="U232" i="6" s="1"/>
  <c r="P233" i="6"/>
  <c r="Q233" i="6"/>
  <c r="L235" i="6"/>
  <c r="M234" i="6"/>
  <c r="N234" i="6" s="1"/>
  <c r="O234" i="6" s="1"/>
  <c r="B419" i="2"/>
  <c r="T419" i="1"/>
  <c r="W419" i="1"/>
  <c r="X419" i="1" s="1"/>
  <c r="Q421" i="1"/>
  <c r="P421" i="1"/>
  <c r="R420" i="1"/>
  <c r="S420" i="1" s="1"/>
  <c r="M423" i="1"/>
  <c r="L424" i="1"/>
  <c r="A422" i="2"/>
  <c r="N422" i="1"/>
  <c r="O422" i="1" s="1"/>
  <c r="C486" i="2"/>
  <c r="D485" i="2"/>
  <c r="R233" i="6" l="1"/>
  <c r="S233" i="6" s="1"/>
  <c r="T233" i="6" s="1"/>
  <c r="T232" i="6"/>
  <c r="W232" i="6"/>
  <c r="X232" i="6" s="1"/>
  <c r="P234" i="6"/>
  <c r="Q234" i="6"/>
  <c r="L236" i="6"/>
  <c r="M235" i="6"/>
  <c r="N235" i="6" s="1"/>
  <c r="O235" i="6" s="1"/>
  <c r="R421" i="1"/>
  <c r="S421" i="1" s="1"/>
  <c r="W421" i="1" s="1"/>
  <c r="X421" i="1" s="1"/>
  <c r="Q422" i="1"/>
  <c r="P422" i="1"/>
  <c r="B420" i="2"/>
  <c r="W420" i="1"/>
  <c r="X420" i="1" s="1"/>
  <c r="U420" i="1"/>
  <c r="T420" i="1"/>
  <c r="N423" i="1"/>
  <c r="O423" i="1" s="1"/>
  <c r="A423" i="2"/>
  <c r="M424" i="1"/>
  <c r="L425" i="1"/>
  <c r="C487" i="2"/>
  <c r="D486" i="2"/>
  <c r="W233" i="6" l="1"/>
  <c r="X233" i="6" s="1"/>
  <c r="U233" i="6"/>
  <c r="R234" i="6"/>
  <c r="S234" i="6" s="1"/>
  <c r="W234" i="6" s="1"/>
  <c r="X234" i="6" s="1"/>
  <c r="P235" i="6"/>
  <c r="Q235" i="6"/>
  <c r="L237" i="6"/>
  <c r="M236" i="6"/>
  <c r="N236" i="6" s="1"/>
  <c r="O236" i="6" s="1"/>
  <c r="T421" i="1"/>
  <c r="B421" i="2"/>
  <c r="U421" i="1"/>
  <c r="R422" i="1"/>
  <c r="S422" i="1" s="1"/>
  <c r="B422" i="2" s="1"/>
  <c r="N424" i="1"/>
  <c r="O424" i="1" s="1"/>
  <c r="A424" i="2"/>
  <c r="L426" i="1"/>
  <c r="M425" i="1"/>
  <c r="P423" i="1"/>
  <c r="Q423" i="1"/>
  <c r="C488" i="2"/>
  <c r="D487" i="2"/>
  <c r="R235" i="6" l="1"/>
  <c r="S235" i="6" s="1"/>
  <c r="W235" i="6" s="1"/>
  <c r="X235" i="6" s="1"/>
  <c r="U234" i="6"/>
  <c r="T234" i="6"/>
  <c r="L238" i="6"/>
  <c r="M237" i="6"/>
  <c r="N237" i="6" s="1"/>
  <c r="O237" i="6" s="1"/>
  <c r="P236" i="6"/>
  <c r="Q236" i="6"/>
  <c r="W422" i="1"/>
  <c r="X422" i="1" s="1"/>
  <c r="U422" i="1"/>
  <c r="T422" i="1"/>
  <c r="R423" i="1"/>
  <c r="S423" i="1" s="1"/>
  <c r="U423" i="1" s="1"/>
  <c r="N425" i="1"/>
  <c r="O425" i="1" s="1"/>
  <c r="A425" i="2"/>
  <c r="M426" i="1"/>
  <c r="L427" i="1"/>
  <c r="Q424" i="1"/>
  <c r="P424" i="1"/>
  <c r="C489" i="2"/>
  <c r="D488" i="2"/>
  <c r="U235" i="6" l="1"/>
  <c r="T235" i="6"/>
  <c r="R236" i="6"/>
  <c r="S236" i="6" s="1"/>
  <c r="P237" i="6"/>
  <c r="Q237" i="6"/>
  <c r="L239" i="6"/>
  <c r="M238" i="6"/>
  <c r="N238" i="6" s="1"/>
  <c r="O238" i="6" s="1"/>
  <c r="B423" i="2"/>
  <c r="W423" i="1"/>
  <c r="X423" i="1" s="1"/>
  <c r="T423" i="1"/>
  <c r="R424" i="1"/>
  <c r="S424" i="1" s="1"/>
  <c r="W424" i="1" s="1"/>
  <c r="X424" i="1" s="1"/>
  <c r="M427" i="1"/>
  <c r="L428" i="1"/>
  <c r="N426" i="1"/>
  <c r="O426" i="1" s="1"/>
  <c r="A426" i="2"/>
  <c r="P425" i="1"/>
  <c r="Q425" i="1"/>
  <c r="C490" i="2"/>
  <c r="D489" i="2"/>
  <c r="P238" i="6" l="1"/>
  <c r="Q238" i="6"/>
  <c r="R237" i="6"/>
  <c r="S237" i="6" s="1"/>
  <c r="L240" i="6"/>
  <c r="M239" i="6"/>
  <c r="N239" i="6" s="1"/>
  <c r="O239" i="6" s="1"/>
  <c r="U236" i="6"/>
  <c r="T236" i="6"/>
  <c r="W236" i="6"/>
  <c r="X236" i="6" s="1"/>
  <c r="B424" i="2"/>
  <c r="U424" i="1"/>
  <c r="T424" i="1"/>
  <c r="R425" i="1"/>
  <c r="S425" i="1" s="1"/>
  <c r="B425" i="2" s="1"/>
  <c r="Q426" i="1"/>
  <c r="P426" i="1"/>
  <c r="L429" i="1"/>
  <c r="M428" i="1"/>
  <c r="N427" i="1"/>
  <c r="O427" i="1" s="1"/>
  <c r="A427" i="2"/>
  <c r="C491" i="2"/>
  <c r="D490" i="2"/>
  <c r="R238" i="6" l="1"/>
  <c r="S238" i="6" s="1"/>
  <c r="U238" i="6" s="1"/>
  <c r="P239" i="6"/>
  <c r="Q239" i="6"/>
  <c r="L241" i="6"/>
  <c r="M240" i="6"/>
  <c r="N240" i="6" s="1"/>
  <c r="O240" i="6" s="1"/>
  <c r="T237" i="6"/>
  <c r="U237" i="6"/>
  <c r="W237" i="6"/>
  <c r="X237" i="6" s="1"/>
  <c r="R426" i="1"/>
  <c r="S426" i="1" s="1"/>
  <c r="U426" i="1" s="1"/>
  <c r="U425" i="1"/>
  <c r="T425" i="1"/>
  <c r="W425" i="1"/>
  <c r="X425" i="1" s="1"/>
  <c r="N428" i="1"/>
  <c r="O428" i="1" s="1"/>
  <c r="A428" i="2"/>
  <c r="L430" i="1"/>
  <c r="M429" i="1"/>
  <c r="Q427" i="1"/>
  <c r="P427" i="1"/>
  <c r="C492" i="2"/>
  <c r="D491" i="2"/>
  <c r="T238" i="6" l="1"/>
  <c r="W238" i="6"/>
  <c r="X238" i="6" s="1"/>
  <c r="R239" i="6"/>
  <c r="S239" i="6" s="1"/>
  <c r="U239" i="6" s="1"/>
  <c r="P240" i="6"/>
  <c r="Q240" i="6"/>
  <c r="L242" i="6"/>
  <c r="M241" i="6"/>
  <c r="N241" i="6" s="1"/>
  <c r="O241" i="6" s="1"/>
  <c r="B426" i="2"/>
  <c r="W426" i="1"/>
  <c r="X426" i="1" s="1"/>
  <c r="T426" i="1"/>
  <c r="R427" i="1"/>
  <c r="S427" i="1" s="1"/>
  <c r="B427" i="2" s="1"/>
  <c r="M430" i="1"/>
  <c r="L431" i="1"/>
  <c r="P428" i="1"/>
  <c r="Q428" i="1"/>
  <c r="N429" i="1"/>
  <c r="O429" i="1" s="1"/>
  <c r="A429" i="2"/>
  <c r="C493" i="2"/>
  <c r="D492" i="2"/>
  <c r="R240" i="6" l="1"/>
  <c r="S240" i="6" s="1"/>
  <c r="W240" i="6" s="1"/>
  <c r="X240" i="6" s="1"/>
  <c r="T239" i="6"/>
  <c r="W239" i="6"/>
  <c r="X239" i="6" s="1"/>
  <c r="P241" i="6"/>
  <c r="Q241" i="6"/>
  <c r="L243" i="6"/>
  <c r="M242" i="6"/>
  <c r="N242" i="6" s="1"/>
  <c r="O242" i="6" s="1"/>
  <c r="W427" i="1"/>
  <c r="X427" i="1" s="1"/>
  <c r="T427" i="1"/>
  <c r="U427" i="1"/>
  <c r="R428" i="1"/>
  <c r="S428" i="1" s="1"/>
  <c r="W428" i="1" s="1"/>
  <c r="X428" i="1" s="1"/>
  <c r="Q429" i="1"/>
  <c r="P429" i="1"/>
  <c r="A430" i="2"/>
  <c r="N430" i="1"/>
  <c r="O430" i="1" s="1"/>
  <c r="L432" i="1"/>
  <c r="M431" i="1"/>
  <c r="C494" i="2"/>
  <c r="D493" i="2"/>
  <c r="R241" i="6" l="1"/>
  <c r="S241" i="6" s="1"/>
  <c r="U241" i="6" s="1"/>
  <c r="T240" i="6"/>
  <c r="U240" i="6"/>
  <c r="L244" i="6"/>
  <c r="M243" i="6"/>
  <c r="N243" i="6" s="1"/>
  <c r="O243" i="6" s="1"/>
  <c r="P242" i="6"/>
  <c r="Q242" i="6"/>
  <c r="B428" i="2"/>
  <c r="U428" i="1"/>
  <c r="T428" i="1"/>
  <c r="R429" i="1"/>
  <c r="S429" i="1" s="1"/>
  <c r="U429" i="1" s="1"/>
  <c r="M432" i="1"/>
  <c r="L433" i="1"/>
  <c r="P430" i="1"/>
  <c r="Q430" i="1"/>
  <c r="N431" i="1"/>
  <c r="O431" i="1" s="1"/>
  <c r="A431" i="2"/>
  <c r="C495" i="2"/>
  <c r="D494" i="2"/>
  <c r="T241" i="6" l="1"/>
  <c r="W241" i="6"/>
  <c r="X241" i="6" s="1"/>
  <c r="R242" i="6"/>
  <c r="S242" i="6" s="1"/>
  <c r="P243" i="6"/>
  <c r="Q243" i="6"/>
  <c r="L245" i="6"/>
  <c r="M244" i="6"/>
  <c r="N244" i="6" s="1"/>
  <c r="O244" i="6" s="1"/>
  <c r="R430" i="1"/>
  <c r="S430" i="1" s="1"/>
  <c r="W430" i="1" s="1"/>
  <c r="X430" i="1" s="1"/>
  <c r="T429" i="1"/>
  <c r="B429" i="2"/>
  <c r="W429" i="1"/>
  <c r="X429" i="1" s="1"/>
  <c r="L434" i="1"/>
  <c r="M433" i="1"/>
  <c r="P431" i="1"/>
  <c r="Q431" i="1"/>
  <c r="N432" i="1"/>
  <c r="O432" i="1" s="1"/>
  <c r="A432" i="2"/>
  <c r="C496" i="2"/>
  <c r="D495" i="2"/>
  <c r="R243" i="6" l="1"/>
  <c r="S243" i="6" s="1"/>
  <c r="T243" i="6" s="1"/>
  <c r="M245" i="6"/>
  <c r="N245" i="6" s="1"/>
  <c r="O245" i="6" s="1"/>
  <c r="L246" i="6"/>
  <c r="P244" i="6"/>
  <c r="Q244" i="6"/>
  <c r="T242" i="6"/>
  <c r="U242" i="6"/>
  <c r="W242" i="6"/>
  <c r="X242" i="6" s="1"/>
  <c r="B430" i="2"/>
  <c r="U430" i="1"/>
  <c r="T430" i="1"/>
  <c r="R431" i="1"/>
  <c r="S431" i="1" s="1"/>
  <c r="B431" i="2" s="1"/>
  <c r="N433" i="1"/>
  <c r="O433" i="1" s="1"/>
  <c r="A433" i="2"/>
  <c r="Q432" i="1"/>
  <c r="P432" i="1"/>
  <c r="M434" i="1"/>
  <c r="L435" i="1"/>
  <c r="C497" i="2"/>
  <c r="D496" i="2"/>
  <c r="W243" i="6" l="1"/>
  <c r="X243" i="6" s="1"/>
  <c r="R244" i="6"/>
  <c r="S244" i="6" s="1"/>
  <c r="U244" i="6" s="1"/>
  <c r="U243" i="6"/>
  <c r="L247" i="6"/>
  <c r="M246" i="6"/>
  <c r="N246" i="6" s="1"/>
  <c r="O246" i="6" s="1"/>
  <c r="P245" i="6"/>
  <c r="Q245" i="6"/>
  <c r="R432" i="1"/>
  <c r="S432" i="1" s="1"/>
  <c r="T432" i="1" s="1"/>
  <c r="T431" i="1"/>
  <c r="W431" i="1"/>
  <c r="X431" i="1" s="1"/>
  <c r="U431" i="1"/>
  <c r="M435" i="1"/>
  <c r="L436" i="1"/>
  <c r="N434" i="1"/>
  <c r="O434" i="1" s="1"/>
  <c r="A434" i="2"/>
  <c r="P433" i="1"/>
  <c r="Q433" i="1"/>
  <c r="C498" i="2"/>
  <c r="D497" i="2"/>
  <c r="W244" i="6" l="1"/>
  <c r="X244" i="6" s="1"/>
  <c r="T244" i="6"/>
  <c r="P246" i="6"/>
  <c r="Q246" i="6"/>
  <c r="L248" i="6"/>
  <c r="M247" i="6"/>
  <c r="N247" i="6" s="1"/>
  <c r="O247" i="6" s="1"/>
  <c r="R245" i="6"/>
  <c r="S245" i="6" s="1"/>
  <c r="W432" i="1"/>
  <c r="X432" i="1" s="1"/>
  <c r="B432" i="2"/>
  <c r="U432" i="1"/>
  <c r="R433" i="1"/>
  <c r="S433" i="1" s="1"/>
  <c r="B433" i="2" s="1"/>
  <c r="L437" i="1"/>
  <c r="M436" i="1"/>
  <c r="Q434" i="1"/>
  <c r="P434" i="1"/>
  <c r="N435" i="1"/>
  <c r="O435" i="1" s="1"/>
  <c r="A435" i="2"/>
  <c r="C499" i="2"/>
  <c r="D498" i="2"/>
  <c r="R246" i="6" l="1"/>
  <c r="S246" i="6" s="1"/>
  <c r="U246" i="6" s="1"/>
  <c r="T245" i="6"/>
  <c r="U245" i="6"/>
  <c r="W245" i="6"/>
  <c r="X245" i="6" s="1"/>
  <c r="P247" i="6"/>
  <c r="Q247" i="6"/>
  <c r="L249" i="6"/>
  <c r="M248" i="6"/>
  <c r="N248" i="6" s="1"/>
  <c r="O248" i="6" s="1"/>
  <c r="R434" i="1"/>
  <c r="S434" i="1" s="1"/>
  <c r="U434" i="1" s="1"/>
  <c r="W433" i="1"/>
  <c r="X433" i="1" s="1"/>
  <c r="U433" i="1"/>
  <c r="T433" i="1"/>
  <c r="N436" i="1"/>
  <c r="O436" i="1" s="1"/>
  <c r="A436" i="2"/>
  <c r="Q435" i="1"/>
  <c r="P435" i="1"/>
  <c r="M437" i="1"/>
  <c r="L438" i="1"/>
  <c r="C500" i="2"/>
  <c r="D499" i="2"/>
  <c r="W246" i="6" l="1"/>
  <c r="X246" i="6" s="1"/>
  <c r="T246" i="6"/>
  <c r="R247" i="6"/>
  <c r="S247" i="6" s="1"/>
  <c r="P248" i="6"/>
  <c r="Q248" i="6"/>
  <c r="L250" i="6"/>
  <c r="M249" i="6"/>
  <c r="N249" i="6" s="1"/>
  <c r="O249" i="6" s="1"/>
  <c r="W434" i="1"/>
  <c r="X434" i="1" s="1"/>
  <c r="B434" i="2"/>
  <c r="T434" i="1"/>
  <c r="R435" i="1"/>
  <c r="S435" i="1" s="1"/>
  <c r="W435" i="1" s="1"/>
  <c r="X435" i="1" s="1"/>
  <c r="L439" i="1"/>
  <c r="M438" i="1"/>
  <c r="N437" i="1"/>
  <c r="O437" i="1" s="1"/>
  <c r="A437" i="2"/>
  <c r="Q436" i="1"/>
  <c r="P436" i="1"/>
  <c r="C501" i="2"/>
  <c r="D500" i="2"/>
  <c r="R248" i="6" l="1"/>
  <c r="S248" i="6" s="1"/>
  <c r="T248" i="6" s="1"/>
  <c r="P249" i="6"/>
  <c r="Q249" i="6"/>
  <c r="L251" i="6"/>
  <c r="M250" i="6"/>
  <c r="N250" i="6" s="1"/>
  <c r="O250" i="6" s="1"/>
  <c r="T247" i="6"/>
  <c r="U247" i="6"/>
  <c r="W247" i="6"/>
  <c r="X247" i="6" s="1"/>
  <c r="B435" i="2"/>
  <c r="U435" i="1"/>
  <c r="T435" i="1"/>
  <c r="R436" i="1"/>
  <c r="S436" i="1" s="1"/>
  <c r="W436" i="1" s="1"/>
  <c r="X436" i="1" s="1"/>
  <c r="Q437" i="1"/>
  <c r="P437" i="1"/>
  <c r="N438" i="1"/>
  <c r="O438" i="1" s="1"/>
  <c r="A438" i="2"/>
  <c r="L440" i="1"/>
  <c r="M439" i="1"/>
  <c r="C502" i="2"/>
  <c r="D501" i="2"/>
  <c r="W248" i="6" l="1"/>
  <c r="X248" i="6" s="1"/>
  <c r="U248" i="6"/>
  <c r="R249" i="6"/>
  <c r="S249" i="6" s="1"/>
  <c r="W249" i="6" s="1"/>
  <c r="X249" i="6" s="1"/>
  <c r="P250" i="6"/>
  <c r="Q250" i="6"/>
  <c r="M251" i="6"/>
  <c r="N251" i="6" s="1"/>
  <c r="O251" i="6" s="1"/>
  <c r="L252" i="6"/>
  <c r="T436" i="1"/>
  <c r="B436" i="2"/>
  <c r="U436" i="1"/>
  <c r="R437" i="1"/>
  <c r="S437" i="1" s="1"/>
  <c r="W437" i="1" s="1"/>
  <c r="X437" i="1" s="1"/>
  <c r="M440" i="1"/>
  <c r="L441" i="1"/>
  <c r="A439" i="2"/>
  <c r="N439" i="1"/>
  <c r="O439" i="1" s="1"/>
  <c r="P438" i="1"/>
  <c r="Q438" i="1"/>
  <c r="C503" i="2"/>
  <c r="D502" i="2"/>
  <c r="U249" i="6" l="1"/>
  <c r="T249" i="6"/>
  <c r="R250" i="6"/>
  <c r="S250" i="6" s="1"/>
  <c r="U250" i="6" s="1"/>
  <c r="P251" i="6"/>
  <c r="Q251" i="6"/>
  <c r="L253" i="6"/>
  <c r="M252" i="6"/>
  <c r="N252" i="6" s="1"/>
  <c r="O252" i="6" s="1"/>
  <c r="U437" i="1"/>
  <c r="B437" i="2"/>
  <c r="T437" i="1"/>
  <c r="Q439" i="1"/>
  <c r="P439" i="1"/>
  <c r="R438" i="1"/>
  <c r="S438" i="1" s="1"/>
  <c r="L442" i="1"/>
  <c r="M441" i="1"/>
  <c r="N440" i="1"/>
  <c r="O440" i="1" s="1"/>
  <c r="A440" i="2"/>
  <c r="C504" i="2"/>
  <c r="D503" i="2"/>
  <c r="R251" i="6" l="1"/>
  <c r="S251" i="6" s="1"/>
  <c r="T251" i="6" s="1"/>
  <c r="W250" i="6"/>
  <c r="X250" i="6" s="1"/>
  <c r="T250" i="6"/>
  <c r="L254" i="6"/>
  <c r="M253" i="6"/>
  <c r="N253" i="6" s="1"/>
  <c r="O253" i="6" s="1"/>
  <c r="P252" i="6"/>
  <c r="Q252" i="6"/>
  <c r="R439" i="1"/>
  <c r="S439" i="1" s="1"/>
  <c r="T439" i="1" s="1"/>
  <c r="L443" i="1"/>
  <c r="M442" i="1"/>
  <c r="B438" i="2"/>
  <c r="T438" i="1"/>
  <c r="U438" i="1"/>
  <c r="W438" i="1"/>
  <c r="X438" i="1" s="1"/>
  <c r="Q440" i="1"/>
  <c r="P440" i="1"/>
  <c r="N441" i="1"/>
  <c r="O441" i="1" s="1"/>
  <c r="A441" i="2"/>
  <c r="C505" i="2"/>
  <c r="D504" i="2"/>
  <c r="W251" i="6" l="1"/>
  <c r="X251" i="6" s="1"/>
  <c r="R252" i="6"/>
  <c r="S252" i="6" s="1"/>
  <c r="W252" i="6" s="1"/>
  <c r="X252" i="6" s="1"/>
  <c r="U251" i="6"/>
  <c r="P253" i="6"/>
  <c r="Q253" i="6"/>
  <c r="L255" i="6"/>
  <c r="M254" i="6"/>
  <c r="N254" i="6" s="1"/>
  <c r="O254" i="6" s="1"/>
  <c r="U439" i="1"/>
  <c r="W439" i="1"/>
  <c r="X439" i="1" s="1"/>
  <c r="B439" i="2"/>
  <c r="A442" i="2"/>
  <c r="N442" i="1"/>
  <c r="O442" i="1" s="1"/>
  <c r="P441" i="1"/>
  <c r="Q441" i="1"/>
  <c r="M443" i="1"/>
  <c r="L444" i="1"/>
  <c r="R440" i="1"/>
  <c r="S440" i="1" s="1"/>
  <c r="C506" i="2"/>
  <c r="D505" i="2"/>
  <c r="U252" i="6" l="1"/>
  <c r="T252" i="6"/>
  <c r="R253" i="6"/>
  <c r="S253" i="6" s="1"/>
  <c r="T253" i="6" s="1"/>
  <c r="L256" i="6"/>
  <c r="M255" i="6"/>
  <c r="N255" i="6" s="1"/>
  <c r="O255" i="6" s="1"/>
  <c r="P254" i="6"/>
  <c r="Q254" i="6"/>
  <c r="R441" i="1"/>
  <c r="S441" i="1" s="1"/>
  <c r="B441" i="2" s="1"/>
  <c r="P442" i="1"/>
  <c r="Q442" i="1"/>
  <c r="B440" i="2"/>
  <c r="U440" i="1"/>
  <c r="T440" i="1"/>
  <c r="W440" i="1"/>
  <c r="X440" i="1" s="1"/>
  <c r="M444" i="1"/>
  <c r="L445" i="1"/>
  <c r="A443" i="2"/>
  <c r="N443" i="1"/>
  <c r="O443" i="1" s="1"/>
  <c r="C507" i="2"/>
  <c r="D506" i="2"/>
  <c r="W253" i="6" l="1"/>
  <c r="X253" i="6" s="1"/>
  <c r="U253" i="6"/>
  <c r="P255" i="6"/>
  <c r="Q255" i="6"/>
  <c r="R254" i="6"/>
  <c r="S254" i="6" s="1"/>
  <c r="L257" i="6"/>
  <c r="M256" i="6"/>
  <c r="N256" i="6" s="1"/>
  <c r="O256" i="6" s="1"/>
  <c r="R442" i="1"/>
  <c r="S442" i="1" s="1"/>
  <c r="W442" i="1" s="1"/>
  <c r="X442" i="1" s="1"/>
  <c r="U441" i="1"/>
  <c r="T441" i="1"/>
  <c r="W441" i="1"/>
  <c r="X441" i="1" s="1"/>
  <c r="A444" i="2"/>
  <c r="N444" i="1"/>
  <c r="O444" i="1" s="1"/>
  <c r="Q443" i="1"/>
  <c r="P443" i="1"/>
  <c r="M445" i="1"/>
  <c r="L446" i="1"/>
  <c r="C508" i="2"/>
  <c r="D507" i="2"/>
  <c r="R255" i="6" l="1"/>
  <c r="S255" i="6" s="1"/>
  <c r="W255" i="6" s="1"/>
  <c r="X255" i="6" s="1"/>
  <c r="P256" i="6"/>
  <c r="Q256" i="6"/>
  <c r="U254" i="6"/>
  <c r="T254" i="6"/>
  <c r="W254" i="6"/>
  <c r="X254" i="6" s="1"/>
  <c r="L258" i="6"/>
  <c r="M257" i="6"/>
  <c r="N257" i="6" s="1"/>
  <c r="O257" i="6" s="1"/>
  <c r="B442" i="2"/>
  <c r="R443" i="1"/>
  <c r="S443" i="1" s="1"/>
  <c r="T443" i="1" s="1"/>
  <c r="U442" i="1"/>
  <c r="T442" i="1"/>
  <c r="A445" i="2"/>
  <c r="N445" i="1"/>
  <c r="O445" i="1" s="1"/>
  <c r="P444" i="1"/>
  <c r="Q444" i="1"/>
  <c r="L447" i="1"/>
  <c r="M446" i="1"/>
  <c r="C509" i="2"/>
  <c r="D508" i="2"/>
  <c r="T255" i="6" l="1"/>
  <c r="U255" i="6"/>
  <c r="R256" i="6"/>
  <c r="S256" i="6" s="1"/>
  <c r="T256" i="6" s="1"/>
  <c r="P257" i="6"/>
  <c r="Q257" i="6"/>
  <c r="M258" i="6"/>
  <c r="N258" i="6" s="1"/>
  <c r="O258" i="6" s="1"/>
  <c r="L259" i="6"/>
  <c r="W443" i="1"/>
  <c r="X443" i="1" s="1"/>
  <c r="U443" i="1"/>
  <c r="B443" i="2"/>
  <c r="R444" i="1"/>
  <c r="S444" i="1" s="1"/>
  <c r="U444" i="1" s="1"/>
  <c r="N446" i="1"/>
  <c r="O446" i="1" s="1"/>
  <c r="A446" i="2"/>
  <c r="Q445" i="1"/>
  <c r="P445" i="1"/>
  <c r="L448" i="1"/>
  <c r="M447" i="1"/>
  <c r="C510" i="2"/>
  <c r="D509" i="2"/>
  <c r="W256" i="6" l="1"/>
  <c r="X256" i="6" s="1"/>
  <c r="U256" i="6"/>
  <c r="R257" i="6"/>
  <c r="S257" i="6" s="1"/>
  <c r="W257" i="6" s="1"/>
  <c r="X257" i="6" s="1"/>
  <c r="P258" i="6"/>
  <c r="Q258" i="6"/>
  <c r="L260" i="6"/>
  <c r="M259" i="6"/>
  <c r="N259" i="6" s="1"/>
  <c r="O259" i="6" s="1"/>
  <c r="W444" i="1"/>
  <c r="X444" i="1" s="1"/>
  <c r="B444" i="2"/>
  <c r="T444" i="1"/>
  <c r="R445" i="1"/>
  <c r="S445" i="1" s="1"/>
  <c r="T445" i="1" s="1"/>
  <c r="A447" i="2"/>
  <c r="N447" i="1"/>
  <c r="O447" i="1" s="1"/>
  <c r="L449" i="1"/>
  <c r="M448" i="1"/>
  <c r="P446" i="1"/>
  <c r="Q446" i="1"/>
  <c r="C511" i="2"/>
  <c r="D510" i="2"/>
  <c r="T257" i="6" l="1"/>
  <c r="U257" i="6"/>
  <c r="R258" i="6"/>
  <c r="S258" i="6" s="1"/>
  <c r="U258" i="6" s="1"/>
  <c r="L261" i="6"/>
  <c r="M260" i="6"/>
  <c r="N260" i="6" s="1"/>
  <c r="O260" i="6" s="1"/>
  <c r="P259" i="6"/>
  <c r="Q259" i="6"/>
  <c r="W445" i="1"/>
  <c r="X445" i="1" s="1"/>
  <c r="B445" i="2"/>
  <c r="R446" i="1"/>
  <c r="S446" i="1" s="1"/>
  <c r="U446" i="1" s="1"/>
  <c r="U445" i="1"/>
  <c r="N448" i="1"/>
  <c r="O448" i="1" s="1"/>
  <c r="A448" i="2"/>
  <c r="L450" i="1"/>
  <c r="M449" i="1"/>
  <c r="P447" i="1"/>
  <c r="Q447" i="1"/>
  <c r="C512" i="2"/>
  <c r="D511" i="2"/>
  <c r="T258" i="6" l="1"/>
  <c r="W258" i="6"/>
  <c r="X258" i="6" s="1"/>
  <c r="R259" i="6"/>
  <c r="S259" i="6" s="1"/>
  <c r="P260" i="6"/>
  <c r="Q260" i="6"/>
  <c r="L262" i="6"/>
  <c r="M261" i="6"/>
  <c r="N261" i="6" s="1"/>
  <c r="O261" i="6" s="1"/>
  <c r="W446" i="1"/>
  <c r="X446" i="1" s="1"/>
  <c r="T446" i="1"/>
  <c r="B446" i="2"/>
  <c r="R447" i="1"/>
  <c r="S447" i="1" s="1"/>
  <c r="B447" i="2" s="1"/>
  <c r="A449" i="2"/>
  <c r="N449" i="1"/>
  <c r="O449" i="1" s="1"/>
  <c r="L451" i="1"/>
  <c r="M450" i="1"/>
  <c r="Q448" i="1"/>
  <c r="P448" i="1"/>
  <c r="C513" i="2"/>
  <c r="D512" i="2"/>
  <c r="R260" i="6" l="1"/>
  <c r="S260" i="6" s="1"/>
  <c r="U260" i="6" s="1"/>
  <c r="P261" i="6"/>
  <c r="Q261" i="6"/>
  <c r="L263" i="6"/>
  <c r="M262" i="6"/>
  <c r="N262" i="6" s="1"/>
  <c r="O262" i="6" s="1"/>
  <c r="U259" i="6"/>
  <c r="T259" i="6"/>
  <c r="W259" i="6"/>
  <c r="X259" i="6" s="1"/>
  <c r="R448" i="1"/>
  <c r="S448" i="1" s="1"/>
  <c r="U448" i="1" s="1"/>
  <c r="W447" i="1"/>
  <c r="X447" i="1" s="1"/>
  <c r="U447" i="1"/>
  <c r="T447" i="1"/>
  <c r="N450" i="1"/>
  <c r="O450" i="1" s="1"/>
  <c r="A450" i="2"/>
  <c r="M451" i="1"/>
  <c r="L452" i="1"/>
  <c r="P449" i="1"/>
  <c r="Q449" i="1"/>
  <c r="G513" i="2"/>
  <c r="D513" i="2"/>
  <c r="W260" i="6" l="1"/>
  <c r="X260" i="6" s="1"/>
  <c r="T260" i="6"/>
  <c r="R261" i="6"/>
  <c r="S261" i="6" s="1"/>
  <c r="W261" i="6" s="1"/>
  <c r="X261" i="6" s="1"/>
  <c r="P262" i="6"/>
  <c r="Q262" i="6"/>
  <c r="L264" i="6"/>
  <c r="M263" i="6"/>
  <c r="N263" i="6" s="1"/>
  <c r="O263" i="6" s="1"/>
  <c r="B448" i="2"/>
  <c r="W448" i="1"/>
  <c r="X448" i="1" s="1"/>
  <c r="T448" i="1"/>
  <c r="R449" i="1"/>
  <c r="S449" i="1" s="1"/>
  <c r="B449" i="2" s="1"/>
  <c r="L453" i="1"/>
  <c r="M452" i="1"/>
  <c r="N451" i="1"/>
  <c r="O451" i="1" s="1"/>
  <c r="A451" i="2"/>
  <c r="P450" i="1"/>
  <c r="Q450" i="1"/>
  <c r="R262" i="6" l="1"/>
  <c r="S262" i="6" s="1"/>
  <c r="T262" i="6" s="1"/>
  <c r="T261" i="6"/>
  <c r="U261" i="6"/>
  <c r="M264" i="6"/>
  <c r="N264" i="6" s="1"/>
  <c r="O264" i="6" s="1"/>
  <c r="L265" i="6"/>
  <c r="P263" i="6"/>
  <c r="Q263" i="6"/>
  <c r="R450" i="1"/>
  <c r="S450" i="1" s="1"/>
  <c r="U450" i="1" s="1"/>
  <c r="T449" i="1"/>
  <c r="U449" i="1"/>
  <c r="W449" i="1"/>
  <c r="X449" i="1" s="1"/>
  <c r="Q451" i="1"/>
  <c r="P451" i="1"/>
  <c r="N452" i="1"/>
  <c r="O452" i="1" s="1"/>
  <c r="A452" i="2"/>
  <c r="L454" i="1"/>
  <c r="M453" i="1"/>
  <c r="W262" i="6" l="1"/>
  <c r="X262" i="6" s="1"/>
  <c r="U262" i="6"/>
  <c r="R263" i="6"/>
  <c r="S263" i="6" s="1"/>
  <c r="L266" i="6"/>
  <c r="M265" i="6"/>
  <c r="N265" i="6" s="1"/>
  <c r="O265" i="6" s="1"/>
  <c r="P264" i="6"/>
  <c r="Q264" i="6"/>
  <c r="B450" i="2"/>
  <c r="W450" i="1"/>
  <c r="X450" i="1" s="1"/>
  <c r="T450" i="1"/>
  <c r="R451" i="1"/>
  <c r="S451" i="1" s="1"/>
  <c r="U451" i="1" s="1"/>
  <c r="Q452" i="1"/>
  <c r="P452" i="1"/>
  <c r="N453" i="1"/>
  <c r="O453" i="1" s="1"/>
  <c r="A453" i="2"/>
  <c r="M454" i="1"/>
  <c r="L455" i="1"/>
  <c r="R264" i="6" l="1"/>
  <c r="S264" i="6" s="1"/>
  <c r="W264" i="6" s="1"/>
  <c r="X264" i="6" s="1"/>
  <c r="P265" i="6"/>
  <c r="Q265" i="6"/>
  <c r="M266" i="6"/>
  <c r="N266" i="6" s="1"/>
  <c r="O266" i="6" s="1"/>
  <c r="L267" i="6"/>
  <c r="U263" i="6"/>
  <c r="T263" i="6"/>
  <c r="W263" i="6"/>
  <c r="X263" i="6" s="1"/>
  <c r="T451" i="1"/>
  <c r="W451" i="1"/>
  <c r="X451" i="1" s="1"/>
  <c r="B451" i="2"/>
  <c r="R452" i="1"/>
  <c r="S452" i="1" s="1"/>
  <c r="W452" i="1" s="1"/>
  <c r="X452" i="1" s="1"/>
  <c r="Q453" i="1"/>
  <c r="P453" i="1"/>
  <c r="M455" i="1"/>
  <c r="L456" i="1"/>
  <c r="A454" i="2"/>
  <c r="N454" i="1"/>
  <c r="O454" i="1" s="1"/>
  <c r="U264" i="6" l="1"/>
  <c r="T264" i="6"/>
  <c r="P266" i="6"/>
  <c r="Q266" i="6"/>
  <c r="R265" i="6"/>
  <c r="S265" i="6" s="1"/>
  <c r="L268" i="6"/>
  <c r="M267" i="6"/>
  <c r="N267" i="6" s="1"/>
  <c r="O267" i="6" s="1"/>
  <c r="U452" i="1"/>
  <c r="T452" i="1"/>
  <c r="B452" i="2"/>
  <c r="R453" i="1"/>
  <c r="S453" i="1" s="1"/>
  <c r="B453" i="2" s="1"/>
  <c r="P454" i="1"/>
  <c r="Q454" i="1"/>
  <c r="L457" i="1"/>
  <c r="M456" i="1"/>
  <c r="A455" i="2"/>
  <c r="N455" i="1"/>
  <c r="O455" i="1" s="1"/>
  <c r="R266" i="6" l="1"/>
  <c r="S266" i="6" s="1"/>
  <c r="T266" i="6" s="1"/>
  <c r="P267" i="6"/>
  <c r="Q267" i="6"/>
  <c r="L269" i="6"/>
  <c r="M268" i="6"/>
  <c r="N268" i="6" s="1"/>
  <c r="O268" i="6" s="1"/>
  <c r="T265" i="6"/>
  <c r="U265" i="6"/>
  <c r="W265" i="6"/>
  <c r="X265" i="6" s="1"/>
  <c r="T453" i="1"/>
  <c r="U453" i="1"/>
  <c r="W453" i="1"/>
  <c r="X453" i="1" s="1"/>
  <c r="N456" i="1"/>
  <c r="O456" i="1" s="1"/>
  <c r="A456" i="2"/>
  <c r="P455" i="1"/>
  <c r="Q455" i="1"/>
  <c r="M457" i="1"/>
  <c r="L458" i="1"/>
  <c r="R454" i="1"/>
  <c r="S454" i="1" s="1"/>
  <c r="W266" i="6" l="1"/>
  <c r="X266" i="6" s="1"/>
  <c r="R267" i="6"/>
  <c r="S267" i="6" s="1"/>
  <c r="T267" i="6" s="1"/>
  <c r="U266" i="6"/>
  <c r="L270" i="6"/>
  <c r="M269" i="6"/>
  <c r="N269" i="6" s="1"/>
  <c r="O269" i="6" s="1"/>
  <c r="P268" i="6"/>
  <c r="Q268" i="6"/>
  <c r="R455" i="1"/>
  <c r="S455" i="1" s="1"/>
  <c r="U455" i="1" s="1"/>
  <c r="B454" i="2"/>
  <c r="T454" i="1"/>
  <c r="U454" i="1"/>
  <c r="W454" i="1"/>
  <c r="X454" i="1" s="1"/>
  <c r="M458" i="1"/>
  <c r="L459" i="1"/>
  <c r="A457" i="2"/>
  <c r="N457" i="1"/>
  <c r="O457" i="1" s="1"/>
  <c r="Q456" i="1"/>
  <c r="P456" i="1"/>
  <c r="W267" i="6" l="1"/>
  <c r="X267" i="6" s="1"/>
  <c r="U267" i="6"/>
  <c r="R268" i="6"/>
  <c r="S268" i="6" s="1"/>
  <c r="P269" i="6"/>
  <c r="Q269" i="6"/>
  <c r="L271" i="6"/>
  <c r="M270" i="6"/>
  <c r="N270" i="6" s="1"/>
  <c r="O270" i="6" s="1"/>
  <c r="R456" i="1"/>
  <c r="S456" i="1" s="1"/>
  <c r="T456" i="1" s="1"/>
  <c r="W455" i="1"/>
  <c r="X455" i="1" s="1"/>
  <c r="B455" i="2"/>
  <c r="T455" i="1"/>
  <c r="Q457" i="1"/>
  <c r="P457" i="1"/>
  <c r="M459" i="1"/>
  <c r="L460" i="1"/>
  <c r="A458" i="2"/>
  <c r="N458" i="1"/>
  <c r="O458" i="1" s="1"/>
  <c r="R269" i="6" l="1"/>
  <c r="S269" i="6" s="1"/>
  <c r="U269" i="6" s="1"/>
  <c r="P270" i="6"/>
  <c r="Q270" i="6"/>
  <c r="L272" i="6"/>
  <c r="M271" i="6"/>
  <c r="N271" i="6" s="1"/>
  <c r="O271" i="6" s="1"/>
  <c r="T268" i="6"/>
  <c r="U268" i="6"/>
  <c r="W268" i="6"/>
  <c r="X268" i="6" s="1"/>
  <c r="U456" i="1"/>
  <c r="B456" i="2"/>
  <c r="W456" i="1"/>
  <c r="X456" i="1" s="1"/>
  <c r="R457" i="1"/>
  <c r="S457" i="1" s="1"/>
  <c r="W457" i="1" s="1"/>
  <c r="X457" i="1" s="1"/>
  <c r="N459" i="1"/>
  <c r="O459" i="1" s="1"/>
  <c r="A459" i="2"/>
  <c r="P458" i="1"/>
  <c r="Q458" i="1"/>
  <c r="L461" i="1"/>
  <c r="M460" i="1"/>
  <c r="W269" i="6" l="1"/>
  <c r="X269" i="6" s="1"/>
  <c r="T269" i="6"/>
  <c r="P271" i="6"/>
  <c r="Q271" i="6"/>
  <c r="R270" i="6"/>
  <c r="S270" i="6" s="1"/>
  <c r="L273" i="6"/>
  <c r="M272" i="6"/>
  <c r="N272" i="6" s="1"/>
  <c r="O272" i="6" s="1"/>
  <c r="B457" i="2"/>
  <c r="U457" i="1"/>
  <c r="T457" i="1"/>
  <c r="R458" i="1"/>
  <c r="S458" i="1" s="1"/>
  <c r="W458" i="1" s="1"/>
  <c r="X458" i="1" s="1"/>
  <c r="L462" i="1"/>
  <c r="M461" i="1"/>
  <c r="N460" i="1"/>
  <c r="O460" i="1" s="1"/>
  <c r="A460" i="2"/>
  <c r="Q459" i="1"/>
  <c r="P459" i="1"/>
  <c r="R271" i="6" l="1"/>
  <c r="S271" i="6" s="1"/>
  <c r="U271" i="6" s="1"/>
  <c r="P272" i="6"/>
  <c r="Q272" i="6"/>
  <c r="T270" i="6"/>
  <c r="U270" i="6"/>
  <c r="W270" i="6"/>
  <c r="X270" i="6" s="1"/>
  <c r="L274" i="6"/>
  <c r="M273" i="6"/>
  <c r="N273" i="6" s="1"/>
  <c r="O273" i="6" s="1"/>
  <c r="R459" i="1"/>
  <c r="S459" i="1" s="1"/>
  <c r="B459" i="2" s="1"/>
  <c r="T458" i="1"/>
  <c r="U458" i="1"/>
  <c r="B458" i="2"/>
  <c r="P460" i="1"/>
  <c r="Q460" i="1"/>
  <c r="N461" i="1"/>
  <c r="O461" i="1" s="1"/>
  <c r="A461" i="2"/>
  <c r="L463" i="1"/>
  <c r="M462" i="1"/>
  <c r="W271" i="6" l="1"/>
  <c r="X271" i="6" s="1"/>
  <c r="T271" i="6"/>
  <c r="R272" i="6"/>
  <c r="S272" i="6" s="1"/>
  <c r="W272" i="6" s="1"/>
  <c r="X272" i="6" s="1"/>
  <c r="M274" i="6"/>
  <c r="N274" i="6" s="1"/>
  <c r="O274" i="6" s="1"/>
  <c r="L275" i="6"/>
  <c r="P273" i="6"/>
  <c r="Q273" i="6"/>
  <c r="W459" i="1"/>
  <c r="X459" i="1" s="1"/>
  <c r="T459" i="1"/>
  <c r="U459" i="1"/>
  <c r="N462" i="1"/>
  <c r="O462" i="1" s="1"/>
  <c r="A462" i="2"/>
  <c r="M463" i="1"/>
  <c r="L464" i="1"/>
  <c r="P461" i="1"/>
  <c r="Q461" i="1"/>
  <c r="R460" i="1"/>
  <c r="S460" i="1" s="1"/>
  <c r="U272" i="6" l="1"/>
  <c r="T272" i="6"/>
  <c r="R273" i="6"/>
  <c r="S273" i="6" s="1"/>
  <c r="L276" i="6"/>
  <c r="M275" i="6"/>
  <c r="N275" i="6" s="1"/>
  <c r="O275" i="6" s="1"/>
  <c r="P274" i="6"/>
  <c r="Q274" i="6"/>
  <c r="M464" i="1"/>
  <c r="L465" i="1"/>
  <c r="B460" i="2"/>
  <c r="W460" i="1"/>
  <c r="X460" i="1" s="1"/>
  <c r="T460" i="1"/>
  <c r="U460" i="1"/>
  <c r="N463" i="1"/>
  <c r="O463" i="1" s="1"/>
  <c r="A463" i="2"/>
  <c r="R461" i="1"/>
  <c r="S461" i="1" s="1"/>
  <c r="P462" i="1"/>
  <c r="Q462" i="1"/>
  <c r="R274" i="6" l="1"/>
  <c r="S274" i="6" s="1"/>
  <c r="T274" i="6" s="1"/>
  <c r="P275" i="6"/>
  <c r="Q275" i="6"/>
  <c r="L277" i="6"/>
  <c r="M276" i="6"/>
  <c r="N276" i="6" s="1"/>
  <c r="O276" i="6" s="1"/>
  <c r="U273" i="6"/>
  <c r="T273" i="6"/>
  <c r="W273" i="6"/>
  <c r="X273" i="6" s="1"/>
  <c r="R462" i="1"/>
  <c r="S462" i="1" s="1"/>
  <c r="P463" i="1"/>
  <c r="Q463" i="1"/>
  <c r="L466" i="1"/>
  <c r="M465" i="1"/>
  <c r="B461" i="2"/>
  <c r="T461" i="1"/>
  <c r="W461" i="1"/>
  <c r="X461" i="1" s="1"/>
  <c r="U461" i="1"/>
  <c r="N464" i="1"/>
  <c r="O464" i="1" s="1"/>
  <c r="A464" i="2"/>
  <c r="R275" i="6" l="1"/>
  <c r="S275" i="6" s="1"/>
  <c r="W275" i="6" s="1"/>
  <c r="X275" i="6" s="1"/>
  <c r="W274" i="6"/>
  <c r="X274" i="6" s="1"/>
  <c r="U274" i="6"/>
  <c r="P276" i="6"/>
  <c r="Q276" i="6"/>
  <c r="L278" i="6"/>
  <c r="M277" i="6"/>
  <c r="N277" i="6" s="1"/>
  <c r="O277" i="6" s="1"/>
  <c r="M466" i="1"/>
  <c r="L467" i="1"/>
  <c r="R463" i="1"/>
  <c r="S463" i="1" s="1"/>
  <c r="Q464" i="1"/>
  <c r="P464" i="1"/>
  <c r="N465" i="1"/>
  <c r="O465" i="1" s="1"/>
  <c r="A465" i="2"/>
  <c r="B462" i="2"/>
  <c r="W462" i="1"/>
  <c r="X462" i="1" s="1"/>
  <c r="T462" i="1"/>
  <c r="U462" i="1"/>
  <c r="R276" i="6" l="1"/>
  <c r="S276" i="6" s="1"/>
  <c r="T276" i="6" s="1"/>
  <c r="T275" i="6"/>
  <c r="U275" i="6"/>
  <c r="P277" i="6"/>
  <c r="Q277" i="6"/>
  <c r="L279" i="6"/>
  <c r="M278" i="6"/>
  <c r="N278" i="6" s="1"/>
  <c r="O278" i="6" s="1"/>
  <c r="B463" i="2"/>
  <c r="U463" i="1"/>
  <c r="T463" i="1"/>
  <c r="W463" i="1"/>
  <c r="X463" i="1" s="1"/>
  <c r="P465" i="1"/>
  <c r="Q465" i="1"/>
  <c r="M467" i="1"/>
  <c r="L468" i="1"/>
  <c r="R464" i="1"/>
  <c r="S464" i="1" s="1"/>
  <c r="N466" i="1"/>
  <c r="O466" i="1" s="1"/>
  <c r="A466" i="2"/>
  <c r="W276" i="6" l="1"/>
  <c r="X276" i="6" s="1"/>
  <c r="U276" i="6"/>
  <c r="R277" i="6"/>
  <c r="S277" i="6" s="1"/>
  <c r="W277" i="6" s="1"/>
  <c r="X277" i="6" s="1"/>
  <c r="L280" i="6"/>
  <c r="M279" i="6"/>
  <c r="N279" i="6" s="1"/>
  <c r="O279" i="6" s="1"/>
  <c r="P278" i="6"/>
  <c r="Q278" i="6"/>
  <c r="R465" i="1"/>
  <c r="S465" i="1" s="1"/>
  <c r="U465" i="1" s="1"/>
  <c r="Q466" i="1"/>
  <c r="P466" i="1"/>
  <c r="M468" i="1"/>
  <c r="L469" i="1"/>
  <c r="N467" i="1"/>
  <c r="O467" i="1" s="1"/>
  <c r="A467" i="2"/>
  <c r="B464" i="2"/>
  <c r="T464" i="1"/>
  <c r="U464" i="1"/>
  <c r="W464" i="1"/>
  <c r="X464" i="1" s="1"/>
  <c r="R278" i="6" l="1"/>
  <c r="S278" i="6" s="1"/>
  <c r="T278" i="6" s="1"/>
  <c r="T277" i="6"/>
  <c r="U277" i="6"/>
  <c r="P279" i="6"/>
  <c r="Q279" i="6"/>
  <c r="L281" i="6"/>
  <c r="M280" i="6"/>
  <c r="N280" i="6" s="1"/>
  <c r="O280" i="6" s="1"/>
  <c r="T465" i="1"/>
  <c r="B465" i="2"/>
  <c r="R466" i="1"/>
  <c r="S466" i="1" s="1"/>
  <c r="W466" i="1" s="1"/>
  <c r="X466" i="1" s="1"/>
  <c r="W465" i="1"/>
  <c r="X465" i="1" s="1"/>
  <c r="Q467" i="1"/>
  <c r="P467" i="1"/>
  <c r="A468" i="2"/>
  <c r="N468" i="1"/>
  <c r="O468" i="1" s="1"/>
  <c r="M469" i="1"/>
  <c r="L470" i="1"/>
  <c r="W278" i="6" l="1"/>
  <c r="X278" i="6" s="1"/>
  <c r="U278" i="6"/>
  <c r="R279" i="6"/>
  <c r="S279" i="6" s="1"/>
  <c r="W279" i="6" s="1"/>
  <c r="X279" i="6" s="1"/>
  <c r="P280" i="6"/>
  <c r="Q280" i="6"/>
  <c r="L282" i="6"/>
  <c r="M281" i="6"/>
  <c r="N281" i="6" s="1"/>
  <c r="O281" i="6" s="1"/>
  <c r="R467" i="1"/>
  <c r="S467" i="1" s="1"/>
  <c r="B467" i="2" s="1"/>
  <c r="B466" i="2"/>
  <c r="T466" i="1"/>
  <c r="U466" i="1"/>
  <c r="L471" i="1"/>
  <c r="M470" i="1"/>
  <c r="N469" i="1"/>
  <c r="O469" i="1" s="1"/>
  <c r="A469" i="2"/>
  <c r="Q468" i="1"/>
  <c r="P468" i="1"/>
  <c r="R280" i="6" l="1"/>
  <c r="S280" i="6" s="1"/>
  <c r="U280" i="6" s="1"/>
  <c r="T279" i="6"/>
  <c r="U279" i="6"/>
  <c r="P281" i="6"/>
  <c r="Q281" i="6"/>
  <c r="M282" i="6"/>
  <c r="N282" i="6" s="1"/>
  <c r="O282" i="6" s="1"/>
  <c r="L283" i="6"/>
  <c r="W467" i="1"/>
  <c r="X467" i="1" s="1"/>
  <c r="T467" i="1"/>
  <c r="U467" i="1"/>
  <c r="R468" i="1"/>
  <c r="S468" i="1" s="1"/>
  <c r="U468" i="1" s="1"/>
  <c r="Q469" i="1"/>
  <c r="P469" i="1"/>
  <c r="N470" i="1"/>
  <c r="O470" i="1" s="1"/>
  <c r="A470" i="2"/>
  <c r="L472" i="1"/>
  <c r="M471" i="1"/>
  <c r="W280" i="6" l="1"/>
  <c r="X280" i="6" s="1"/>
  <c r="T280" i="6"/>
  <c r="R281" i="6"/>
  <c r="S281" i="6" s="1"/>
  <c r="U281" i="6" s="1"/>
  <c r="P282" i="6"/>
  <c r="Q282" i="6"/>
  <c r="L284" i="6"/>
  <c r="M283" i="6"/>
  <c r="N283" i="6" s="1"/>
  <c r="O283" i="6" s="1"/>
  <c r="R469" i="1"/>
  <c r="S469" i="1" s="1"/>
  <c r="U469" i="1" s="1"/>
  <c r="W468" i="1"/>
  <c r="X468" i="1" s="1"/>
  <c r="T468" i="1"/>
  <c r="B468" i="2"/>
  <c r="A471" i="2"/>
  <c r="N471" i="1"/>
  <c r="O471" i="1" s="1"/>
  <c r="Q470" i="1"/>
  <c r="P470" i="1"/>
  <c r="L473" i="1"/>
  <c r="M472" i="1"/>
  <c r="R282" i="6" l="1"/>
  <c r="S282" i="6" s="1"/>
  <c r="U282" i="6" s="1"/>
  <c r="W281" i="6"/>
  <c r="X281" i="6" s="1"/>
  <c r="T281" i="6"/>
  <c r="M284" i="6"/>
  <c r="N284" i="6" s="1"/>
  <c r="O284" i="6" s="1"/>
  <c r="L285" i="6"/>
  <c r="P283" i="6"/>
  <c r="Q283" i="6"/>
  <c r="W469" i="1"/>
  <c r="X469" i="1" s="1"/>
  <c r="B469" i="2"/>
  <c r="T469" i="1"/>
  <c r="R470" i="1"/>
  <c r="S470" i="1" s="1"/>
  <c r="B470" i="2" s="1"/>
  <c r="Q471" i="1"/>
  <c r="P471" i="1"/>
  <c r="N472" i="1"/>
  <c r="O472" i="1" s="1"/>
  <c r="A472" i="2"/>
  <c r="L474" i="1"/>
  <c r="M473" i="1"/>
  <c r="W282" i="6" l="1"/>
  <c r="X282" i="6" s="1"/>
  <c r="T282" i="6"/>
  <c r="R283" i="6"/>
  <c r="S283" i="6" s="1"/>
  <c r="L286" i="6"/>
  <c r="M285" i="6"/>
  <c r="N285" i="6" s="1"/>
  <c r="O285" i="6" s="1"/>
  <c r="P284" i="6"/>
  <c r="Q284" i="6"/>
  <c r="R471" i="1"/>
  <c r="S471" i="1" s="1"/>
  <c r="U471" i="1" s="1"/>
  <c r="U470" i="1"/>
  <c r="T470" i="1"/>
  <c r="W470" i="1"/>
  <c r="X470" i="1" s="1"/>
  <c r="P472" i="1"/>
  <c r="Q472" i="1"/>
  <c r="A473" i="2"/>
  <c r="N473" i="1"/>
  <c r="O473" i="1" s="1"/>
  <c r="M474" i="1"/>
  <c r="L475" i="1"/>
  <c r="R284" i="6" l="1"/>
  <c r="S284" i="6" s="1"/>
  <c r="W284" i="6" s="1"/>
  <c r="X284" i="6" s="1"/>
  <c r="P285" i="6"/>
  <c r="Q285" i="6"/>
  <c r="M286" i="6"/>
  <c r="N286" i="6" s="1"/>
  <c r="O286" i="6" s="1"/>
  <c r="L287" i="6"/>
  <c r="T283" i="6"/>
  <c r="U283" i="6"/>
  <c r="W283" i="6"/>
  <c r="X283" i="6" s="1"/>
  <c r="B471" i="2"/>
  <c r="W471" i="1"/>
  <c r="X471" i="1" s="1"/>
  <c r="T471" i="1"/>
  <c r="P473" i="1"/>
  <c r="Q473" i="1"/>
  <c r="R472" i="1"/>
  <c r="S472" i="1" s="1"/>
  <c r="M475" i="1"/>
  <c r="L476" i="1"/>
  <c r="A474" i="2"/>
  <c r="N474" i="1"/>
  <c r="O474" i="1" s="1"/>
  <c r="T284" i="6" l="1"/>
  <c r="U284" i="6"/>
  <c r="R285" i="6"/>
  <c r="S285" i="6" s="1"/>
  <c r="U285" i="6" s="1"/>
  <c r="P286" i="6"/>
  <c r="Q286" i="6"/>
  <c r="L288" i="6"/>
  <c r="M287" i="6"/>
  <c r="N287" i="6" s="1"/>
  <c r="O287" i="6" s="1"/>
  <c r="Q474" i="1"/>
  <c r="P474" i="1"/>
  <c r="B472" i="2"/>
  <c r="T472" i="1"/>
  <c r="W472" i="1"/>
  <c r="X472" i="1" s="1"/>
  <c r="U472" i="1"/>
  <c r="R473" i="1"/>
  <c r="S473" i="1" s="1"/>
  <c r="N475" i="1"/>
  <c r="O475" i="1" s="1"/>
  <c r="A475" i="2"/>
  <c r="L477" i="1"/>
  <c r="M476" i="1"/>
  <c r="R286" i="6" l="1"/>
  <c r="S286" i="6" s="1"/>
  <c r="U286" i="6" s="1"/>
  <c r="W285" i="6"/>
  <c r="X285" i="6" s="1"/>
  <c r="T285" i="6"/>
  <c r="P287" i="6"/>
  <c r="Q287" i="6"/>
  <c r="M288" i="6"/>
  <c r="N288" i="6" s="1"/>
  <c r="O288" i="6" s="1"/>
  <c r="L289" i="6"/>
  <c r="R474" i="1"/>
  <c r="S474" i="1" s="1"/>
  <c r="W474" i="1" s="1"/>
  <c r="X474" i="1" s="1"/>
  <c r="Q475" i="1"/>
  <c r="P475" i="1"/>
  <c r="N476" i="1"/>
  <c r="O476" i="1" s="1"/>
  <c r="A476" i="2"/>
  <c r="B473" i="2"/>
  <c r="W473" i="1"/>
  <c r="X473" i="1" s="1"/>
  <c r="T473" i="1"/>
  <c r="U473" i="1"/>
  <c r="M477" i="1"/>
  <c r="L478" i="1"/>
  <c r="W286" i="6" l="1"/>
  <c r="X286" i="6" s="1"/>
  <c r="T286" i="6"/>
  <c r="R287" i="6"/>
  <c r="S287" i="6" s="1"/>
  <c r="U287" i="6" s="1"/>
  <c r="L290" i="6"/>
  <c r="M289" i="6"/>
  <c r="N289" i="6" s="1"/>
  <c r="O289" i="6" s="1"/>
  <c r="P288" i="6"/>
  <c r="Q288" i="6"/>
  <c r="U474" i="1"/>
  <c r="B474" i="2"/>
  <c r="T474" i="1"/>
  <c r="R475" i="1"/>
  <c r="S475" i="1" s="1"/>
  <c r="T475" i="1" s="1"/>
  <c r="M478" i="1"/>
  <c r="L479" i="1"/>
  <c r="Q476" i="1"/>
  <c r="P476" i="1"/>
  <c r="N477" i="1"/>
  <c r="O477" i="1" s="1"/>
  <c r="A477" i="2"/>
  <c r="R288" i="6" l="1"/>
  <c r="S288" i="6" s="1"/>
  <c r="U288" i="6" s="1"/>
  <c r="W287" i="6"/>
  <c r="X287" i="6" s="1"/>
  <c r="T287" i="6"/>
  <c r="P289" i="6"/>
  <c r="Q289" i="6"/>
  <c r="M290" i="6"/>
  <c r="N290" i="6" s="1"/>
  <c r="O290" i="6" s="1"/>
  <c r="L291" i="6"/>
  <c r="R476" i="1"/>
  <c r="S476" i="1" s="1"/>
  <c r="W476" i="1" s="1"/>
  <c r="X476" i="1" s="1"/>
  <c r="B475" i="2"/>
  <c r="W475" i="1"/>
  <c r="X475" i="1" s="1"/>
  <c r="U475" i="1"/>
  <c r="L480" i="1"/>
  <c r="M479" i="1"/>
  <c r="P477" i="1"/>
  <c r="Q477" i="1"/>
  <c r="A478" i="2"/>
  <c r="N478" i="1"/>
  <c r="O478" i="1" s="1"/>
  <c r="W288" i="6" l="1"/>
  <c r="X288" i="6" s="1"/>
  <c r="T288" i="6"/>
  <c r="R289" i="6"/>
  <c r="S289" i="6" s="1"/>
  <c r="U289" i="6" s="1"/>
  <c r="P290" i="6"/>
  <c r="Q290" i="6"/>
  <c r="L292" i="6"/>
  <c r="M291" i="6"/>
  <c r="N291" i="6" s="1"/>
  <c r="O291" i="6" s="1"/>
  <c r="B476" i="2"/>
  <c r="T476" i="1"/>
  <c r="U476" i="1"/>
  <c r="R477" i="1"/>
  <c r="S477" i="1" s="1"/>
  <c r="B477" i="2" s="1"/>
  <c r="Q478" i="1"/>
  <c r="P478" i="1"/>
  <c r="N479" i="1"/>
  <c r="O479" i="1" s="1"/>
  <c r="A479" i="2"/>
  <c r="M480" i="1"/>
  <c r="L481" i="1"/>
  <c r="R290" i="6" l="1"/>
  <c r="S290" i="6" s="1"/>
  <c r="W290" i="6" s="1"/>
  <c r="X290" i="6" s="1"/>
  <c r="W289" i="6"/>
  <c r="X289" i="6" s="1"/>
  <c r="T289" i="6"/>
  <c r="M292" i="6"/>
  <c r="N292" i="6" s="1"/>
  <c r="O292" i="6" s="1"/>
  <c r="L293" i="6"/>
  <c r="P291" i="6"/>
  <c r="Q291" i="6"/>
  <c r="R478" i="1"/>
  <c r="S478" i="1" s="1"/>
  <c r="T478" i="1" s="1"/>
  <c r="U477" i="1"/>
  <c r="T477" i="1"/>
  <c r="W477" i="1"/>
  <c r="X477" i="1" s="1"/>
  <c r="P479" i="1"/>
  <c r="Q479" i="1"/>
  <c r="M481" i="1"/>
  <c r="L482" i="1"/>
  <c r="A480" i="2"/>
  <c r="N480" i="1"/>
  <c r="O480" i="1" s="1"/>
  <c r="T290" i="6" l="1"/>
  <c r="U290" i="6"/>
  <c r="R291" i="6"/>
  <c r="S291" i="6" s="1"/>
  <c r="L294" i="6"/>
  <c r="M293" i="6"/>
  <c r="N293" i="6" s="1"/>
  <c r="O293" i="6" s="1"/>
  <c r="P292" i="6"/>
  <c r="Q292" i="6"/>
  <c r="B478" i="2"/>
  <c r="W478" i="1"/>
  <c r="X478" i="1" s="1"/>
  <c r="U478" i="1"/>
  <c r="Q480" i="1"/>
  <c r="P480" i="1"/>
  <c r="M482" i="1"/>
  <c r="L483" i="1"/>
  <c r="N481" i="1"/>
  <c r="O481" i="1" s="1"/>
  <c r="A481" i="2"/>
  <c r="R479" i="1"/>
  <c r="S479" i="1" s="1"/>
  <c r="R292" i="6" l="1"/>
  <c r="S292" i="6" s="1"/>
  <c r="W292" i="6" s="1"/>
  <c r="X292" i="6" s="1"/>
  <c r="P293" i="6"/>
  <c r="Q293" i="6"/>
  <c r="M294" i="6"/>
  <c r="N294" i="6" s="1"/>
  <c r="O294" i="6" s="1"/>
  <c r="L295" i="6"/>
  <c r="T291" i="6"/>
  <c r="U291" i="6"/>
  <c r="W291" i="6"/>
  <c r="X291" i="6" s="1"/>
  <c r="R480" i="1"/>
  <c r="S480" i="1" s="1"/>
  <c r="W480" i="1" s="1"/>
  <c r="X480" i="1" s="1"/>
  <c r="B479" i="2"/>
  <c r="W479" i="1"/>
  <c r="X479" i="1" s="1"/>
  <c r="T479" i="1"/>
  <c r="U479" i="1"/>
  <c r="N482" i="1"/>
  <c r="O482" i="1" s="1"/>
  <c r="A482" i="2"/>
  <c r="P481" i="1"/>
  <c r="Q481" i="1"/>
  <c r="M483" i="1"/>
  <c r="L484" i="1"/>
  <c r="T292" i="6" l="1"/>
  <c r="U292" i="6"/>
  <c r="R293" i="6"/>
  <c r="S293" i="6" s="1"/>
  <c r="U293" i="6" s="1"/>
  <c r="L296" i="6"/>
  <c r="M295" i="6"/>
  <c r="N295" i="6" s="1"/>
  <c r="O295" i="6" s="1"/>
  <c r="P294" i="6"/>
  <c r="Q294" i="6"/>
  <c r="T480" i="1"/>
  <c r="B480" i="2"/>
  <c r="U480" i="1"/>
  <c r="R481" i="1"/>
  <c r="S481" i="1" s="1"/>
  <c r="L485" i="1"/>
  <c r="M484" i="1"/>
  <c r="A483" i="2"/>
  <c r="N483" i="1"/>
  <c r="O483" i="1" s="1"/>
  <c r="P482" i="1"/>
  <c r="Q482" i="1"/>
  <c r="W293" i="6" l="1"/>
  <c r="X293" i="6" s="1"/>
  <c r="T293" i="6"/>
  <c r="R294" i="6"/>
  <c r="S294" i="6" s="1"/>
  <c r="P295" i="6"/>
  <c r="Q295" i="6"/>
  <c r="M296" i="6"/>
  <c r="N296" i="6" s="1"/>
  <c r="O296" i="6" s="1"/>
  <c r="L297" i="6"/>
  <c r="R482" i="1"/>
  <c r="S482" i="1" s="1"/>
  <c r="N484" i="1"/>
  <c r="O484" i="1" s="1"/>
  <c r="A484" i="2"/>
  <c r="L486" i="1"/>
  <c r="M485" i="1"/>
  <c r="Q483" i="1"/>
  <c r="P483" i="1"/>
  <c r="B481" i="2"/>
  <c r="T481" i="1"/>
  <c r="U481" i="1"/>
  <c r="W481" i="1"/>
  <c r="X481" i="1" s="1"/>
  <c r="L298" i="6" l="1"/>
  <c r="M297" i="6"/>
  <c r="N297" i="6" s="1"/>
  <c r="O297" i="6" s="1"/>
  <c r="R295" i="6"/>
  <c r="S295" i="6" s="1"/>
  <c r="P296" i="6"/>
  <c r="Q296" i="6"/>
  <c r="U294" i="6"/>
  <c r="T294" i="6"/>
  <c r="W294" i="6"/>
  <c r="X294" i="6" s="1"/>
  <c r="R483" i="1"/>
  <c r="S483" i="1" s="1"/>
  <c r="B483" i="2" s="1"/>
  <c r="Q484" i="1"/>
  <c r="P484" i="1"/>
  <c r="N485" i="1"/>
  <c r="O485" i="1" s="1"/>
  <c r="A485" i="2"/>
  <c r="B482" i="2"/>
  <c r="U482" i="1"/>
  <c r="W482" i="1"/>
  <c r="X482" i="1" s="1"/>
  <c r="T482" i="1"/>
  <c r="M486" i="1"/>
  <c r="L487" i="1"/>
  <c r="R296" i="6" l="1"/>
  <c r="S296" i="6" s="1"/>
  <c r="U296" i="6" s="1"/>
  <c r="U295" i="6"/>
  <c r="T295" i="6"/>
  <c r="W295" i="6"/>
  <c r="X295" i="6" s="1"/>
  <c r="P297" i="6"/>
  <c r="Q297" i="6"/>
  <c r="M298" i="6"/>
  <c r="N298" i="6" s="1"/>
  <c r="O298" i="6" s="1"/>
  <c r="L299" i="6"/>
  <c r="W483" i="1"/>
  <c r="X483" i="1" s="1"/>
  <c r="T483" i="1"/>
  <c r="U483" i="1"/>
  <c r="N486" i="1"/>
  <c r="O486" i="1" s="1"/>
  <c r="A486" i="2"/>
  <c r="Q485" i="1"/>
  <c r="P485" i="1"/>
  <c r="L488" i="1"/>
  <c r="M487" i="1"/>
  <c r="R484" i="1"/>
  <c r="S484" i="1" s="1"/>
  <c r="W296" i="6" l="1"/>
  <c r="X296" i="6" s="1"/>
  <c r="T296" i="6"/>
  <c r="R297" i="6"/>
  <c r="S297" i="6" s="1"/>
  <c r="U297" i="6" s="1"/>
  <c r="L300" i="6"/>
  <c r="M299" i="6"/>
  <c r="N299" i="6" s="1"/>
  <c r="O299" i="6" s="1"/>
  <c r="P298" i="6"/>
  <c r="Q298" i="6"/>
  <c r="R485" i="1"/>
  <c r="S485" i="1" s="1"/>
  <c r="U485" i="1" s="1"/>
  <c r="A487" i="2"/>
  <c r="N487" i="1"/>
  <c r="O487" i="1" s="1"/>
  <c r="B484" i="2"/>
  <c r="W484" i="1"/>
  <c r="X484" i="1" s="1"/>
  <c r="T484" i="1"/>
  <c r="U484" i="1"/>
  <c r="L489" i="1"/>
  <c r="M488" i="1"/>
  <c r="Q486" i="1"/>
  <c r="P486" i="1"/>
  <c r="W297" i="6" l="1"/>
  <c r="X297" i="6" s="1"/>
  <c r="T297" i="6"/>
  <c r="R298" i="6"/>
  <c r="S298" i="6" s="1"/>
  <c r="P299" i="6"/>
  <c r="Q299" i="6"/>
  <c r="M300" i="6"/>
  <c r="N300" i="6" s="1"/>
  <c r="O300" i="6" s="1"/>
  <c r="L301" i="6"/>
  <c r="T485" i="1"/>
  <c r="B485" i="2"/>
  <c r="W485" i="1"/>
  <c r="X485" i="1" s="1"/>
  <c r="R486" i="1"/>
  <c r="S486" i="1" s="1"/>
  <c r="W486" i="1" s="1"/>
  <c r="X486" i="1" s="1"/>
  <c r="N488" i="1"/>
  <c r="O488" i="1" s="1"/>
  <c r="A488" i="2"/>
  <c r="M489" i="1"/>
  <c r="L490" i="1"/>
  <c r="P487" i="1"/>
  <c r="Q487" i="1"/>
  <c r="R299" i="6" l="1"/>
  <c r="S299" i="6" s="1"/>
  <c r="T299" i="6" s="1"/>
  <c r="L302" i="6"/>
  <c r="M301" i="6"/>
  <c r="N301" i="6" s="1"/>
  <c r="O301" i="6" s="1"/>
  <c r="P300" i="6"/>
  <c r="Q300" i="6"/>
  <c r="U298" i="6"/>
  <c r="T298" i="6"/>
  <c r="W298" i="6"/>
  <c r="X298" i="6" s="1"/>
  <c r="U486" i="1"/>
  <c r="B486" i="2"/>
  <c r="T486" i="1"/>
  <c r="N489" i="1"/>
  <c r="O489" i="1" s="1"/>
  <c r="A489" i="2"/>
  <c r="R487" i="1"/>
  <c r="S487" i="1" s="1"/>
  <c r="Q488" i="1"/>
  <c r="P488" i="1"/>
  <c r="L491" i="1"/>
  <c r="M490" i="1"/>
  <c r="W299" i="6" l="1"/>
  <c r="X299" i="6" s="1"/>
  <c r="U299" i="6"/>
  <c r="R300" i="6"/>
  <c r="S300" i="6" s="1"/>
  <c r="P301" i="6"/>
  <c r="Q301" i="6"/>
  <c r="M302" i="6"/>
  <c r="N302" i="6" s="1"/>
  <c r="O302" i="6" s="1"/>
  <c r="L303" i="6"/>
  <c r="R488" i="1"/>
  <c r="S488" i="1" s="1"/>
  <c r="B488" i="2" s="1"/>
  <c r="B487" i="2"/>
  <c r="T487" i="1"/>
  <c r="U487" i="1"/>
  <c r="W487" i="1"/>
  <c r="X487" i="1" s="1"/>
  <c r="N490" i="1"/>
  <c r="O490" i="1" s="1"/>
  <c r="A490" i="2"/>
  <c r="L492" i="1"/>
  <c r="M491" i="1"/>
  <c r="P489" i="1"/>
  <c r="Q489" i="1"/>
  <c r="R301" i="6" l="1"/>
  <c r="S301" i="6" s="1"/>
  <c r="T301" i="6" s="1"/>
  <c r="L304" i="6"/>
  <c r="M303" i="6"/>
  <c r="N303" i="6" s="1"/>
  <c r="O303" i="6" s="1"/>
  <c r="P302" i="6"/>
  <c r="Q302" i="6"/>
  <c r="U300" i="6"/>
  <c r="T300" i="6"/>
  <c r="W300" i="6"/>
  <c r="X300" i="6" s="1"/>
  <c r="R489" i="1"/>
  <c r="S489" i="1" s="1"/>
  <c r="T489" i="1" s="1"/>
  <c r="W488" i="1"/>
  <c r="X488" i="1" s="1"/>
  <c r="T488" i="1"/>
  <c r="U488" i="1"/>
  <c r="N491" i="1"/>
  <c r="O491" i="1" s="1"/>
  <c r="A491" i="2"/>
  <c r="L493" i="1"/>
  <c r="M492" i="1"/>
  <c r="P490" i="1"/>
  <c r="Q490" i="1"/>
  <c r="W301" i="6" l="1"/>
  <c r="X301" i="6" s="1"/>
  <c r="U301" i="6"/>
  <c r="R302" i="6"/>
  <c r="S302" i="6" s="1"/>
  <c r="P303" i="6"/>
  <c r="Q303" i="6"/>
  <c r="M304" i="6"/>
  <c r="N304" i="6" s="1"/>
  <c r="O304" i="6" s="1"/>
  <c r="L305" i="6"/>
  <c r="U489" i="1"/>
  <c r="B489" i="2"/>
  <c r="W489" i="1"/>
  <c r="X489" i="1" s="1"/>
  <c r="N492" i="1"/>
  <c r="O492" i="1" s="1"/>
  <c r="A492" i="2"/>
  <c r="L494" i="1"/>
  <c r="M493" i="1"/>
  <c r="R490" i="1"/>
  <c r="S490" i="1" s="1"/>
  <c r="P491" i="1"/>
  <c r="Q491" i="1"/>
  <c r="R303" i="6" l="1"/>
  <c r="S303" i="6" s="1"/>
  <c r="T303" i="6" s="1"/>
  <c r="L306" i="6"/>
  <c r="M305" i="6"/>
  <c r="N305" i="6" s="1"/>
  <c r="O305" i="6" s="1"/>
  <c r="P304" i="6"/>
  <c r="Q304" i="6"/>
  <c r="U302" i="6"/>
  <c r="T302" i="6"/>
  <c r="W302" i="6"/>
  <c r="X302" i="6" s="1"/>
  <c r="N493" i="1"/>
  <c r="O493" i="1" s="1"/>
  <c r="A493" i="2"/>
  <c r="R491" i="1"/>
  <c r="S491" i="1" s="1"/>
  <c r="L495" i="1"/>
  <c r="M494" i="1"/>
  <c r="B490" i="2"/>
  <c r="U490" i="1"/>
  <c r="W490" i="1"/>
  <c r="X490" i="1" s="1"/>
  <c r="T490" i="1"/>
  <c r="P492" i="1"/>
  <c r="Q492" i="1"/>
  <c r="W303" i="6" l="1"/>
  <c r="X303" i="6" s="1"/>
  <c r="U303" i="6"/>
  <c r="R304" i="6"/>
  <c r="S304" i="6" s="1"/>
  <c r="P305" i="6"/>
  <c r="Q305" i="6"/>
  <c r="M306" i="6"/>
  <c r="N306" i="6" s="1"/>
  <c r="O306" i="6" s="1"/>
  <c r="L307" i="6"/>
  <c r="R492" i="1"/>
  <c r="S492" i="1" s="1"/>
  <c r="W492" i="1" s="1"/>
  <c r="X492" i="1" s="1"/>
  <c r="M495" i="1"/>
  <c r="L496" i="1"/>
  <c r="B491" i="2"/>
  <c r="U491" i="1"/>
  <c r="W491" i="1"/>
  <c r="X491" i="1" s="1"/>
  <c r="T491" i="1"/>
  <c r="N494" i="1"/>
  <c r="O494" i="1" s="1"/>
  <c r="A494" i="2"/>
  <c r="Q493" i="1"/>
  <c r="P493" i="1"/>
  <c r="R305" i="6" l="1"/>
  <c r="S305" i="6" s="1"/>
  <c r="U305" i="6" s="1"/>
  <c r="P306" i="6"/>
  <c r="Q306" i="6"/>
  <c r="L308" i="6"/>
  <c r="M307" i="6"/>
  <c r="N307" i="6" s="1"/>
  <c r="O307" i="6" s="1"/>
  <c r="U304" i="6"/>
  <c r="T304" i="6"/>
  <c r="W304" i="6"/>
  <c r="X304" i="6" s="1"/>
  <c r="U492" i="1"/>
  <c r="T492" i="1"/>
  <c r="B492" i="2"/>
  <c r="R493" i="1"/>
  <c r="S493" i="1" s="1"/>
  <c r="B493" i="2" s="1"/>
  <c r="P494" i="1"/>
  <c r="Q494" i="1"/>
  <c r="M496" i="1"/>
  <c r="L497" i="1"/>
  <c r="A495" i="2"/>
  <c r="N495" i="1"/>
  <c r="O495" i="1" s="1"/>
  <c r="R306" i="6" l="1"/>
  <c r="S306" i="6" s="1"/>
  <c r="U306" i="6" s="1"/>
  <c r="W305" i="6"/>
  <c r="X305" i="6" s="1"/>
  <c r="T305" i="6"/>
  <c r="P307" i="6"/>
  <c r="Q307" i="6"/>
  <c r="M308" i="6"/>
  <c r="N308" i="6" s="1"/>
  <c r="O308" i="6" s="1"/>
  <c r="L309" i="6"/>
  <c r="U493" i="1"/>
  <c r="W493" i="1"/>
  <c r="X493" i="1" s="1"/>
  <c r="T493" i="1"/>
  <c r="M497" i="1"/>
  <c r="L498" i="1"/>
  <c r="A496" i="2"/>
  <c r="N496" i="1"/>
  <c r="O496" i="1" s="1"/>
  <c r="R494" i="1"/>
  <c r="S494" i="1" s="1"/>
  <c r="P495" i="1"/>
  <c r="Q495" i="1"/>
  <c r="T306" i="6" l="1"/>
  <c r="W306" i="6"/>
  <c r="X306" i="6" s="1"/>
  <c r="R307" i="6"/>
  <c r="S307" i="6" s="1"/>
  <c r="T307" i="6" s="1"/>
  <c r="L310" i="6"/>
  <c r="M309" i="6"/>
  <c r="N309" i="6" s="1"/>
  <c r="O309" i="6" s="1"/>
  <c r="P308" i="6"/>
  <c r="Q308" i="6"/>
  <c r="Q496" i="1"/>
  <c r="P496" i="1"/>
  <c r="R495" i="1"/>
  <c r="S495" i="1" s="1"/>
  <c r="M498" i="1"/>
  <c r="L499" i="1"/>
  <c r="B494" i="2"/>
  <c r="W494" i="1"/>
  <c r="X494" i="1" s="1"/>
  <c r="T494" i="1"/>
  <c r="U494" i="1"/>
  <c r="N497" i="1"/>
  <c r="O497" i="1" s="1"/>
  <c r="A497" i="2"/>
  <c r="W307" i="6" l="1"/>
  <c r="X307" i="6" s="1"/>
  <c r="U307" i="6"/>
  <c r="R308" i="6"/>
  <c r="S308" i="6" s="1"/>
  <c r="W308" i="6" s="1"/>
  <c r="X308" i="6" s="1"/>
  <c r="P309" i="6"/>
  <c r="Q309" i="6"/>
  <c r="M310" i="6"/>
  <c r="N310" i="6" s="1"/>
  <c r="O310" i="6" s="1"/>
  <c r="L311" i="6"/>
  <c r="R496" i="1"/>
  <c r="S496" i="1" s="1"/>
  <c r="W496" i="1" s="1"/>
  <c r="X496" i="1" s="1"/>
  <c r="Q497" i="1"/>
  <c r="P497" i="1"/>
  <c r="B495" i="2"/>
  <c r="W495" i="1"/>
  <c r="X495" i="1" s="1"/>
  <c r="T495" i="1"/>
  <c r="U495" i="1"/>
  <c r="M499" i="1"/>
  <c r="L500" i="1"/>
  <c r="A498" i="2"/>
  <c r="N498" i="1"/>
  <c r="O498" i="1" s="1"/>
  <c r="T308" i="6" l="1"/>
  <c r="U308" i="6"/>
  <c r="R309" i="6"/>
  <c r="S309" i="6" s="1"/>
  <c r="L312" i="6"/>
  <c r="M311" i="6"/>
  <c r="N311" i="6" s="1"/>
  <c r="O311" i="6" s="1"/>
  <c r="P310" i="6"/>
  <c r="Q310" i="6"/>
  <c r="B496" i="2"/>
  <c r="T496" i="1"/>
  <c r="U496" i="1"/>
  <c r="R497" i="1"/>
  <c r="S497" i="1" s="1"/>
  <c r="W497" i="1" s="1"/>
  <c r="X497" i="1" s="1"/>
  <c r="M500" i="1"/>
  <c r="L501" i="1"/>
  <c r="N499" i="1"/>
  <c r="O499" i="1" s="1"/>
  <c r="A499" i="2"/>
  <c r="Q498" i="1"/>
  <c r="P498" i="1"/>
  <c r="R310" i="6" l="1"/>
  <c r="S310" i="6" s="1"/>
  <c r="P311" i="6"/>
  <c r="Q311" i="6"/>
  <c r="M312" i="6"/>
  <c r="N312" i="6" s="1"/>
  <c r="O312" i="6" s="1"/>
  <c r="L313" i="6"/>
  <c r="U309" i="6"/>
  <c r="T309" i="6"/>
  <c r="W309" i="6"/>
  <c r="X309" i="6" s="1"/>
  <c r="B497" i="2"/>
  <c r="U497" i="1"/>
  <c r="T497" i="1"/>
  <c r="R498" i="1"/>
  <c r="S498" i="1" s="1"/>
  <c r="B498" i="2" s="1"/>
  <c r="Q499" i="1"/>
  <c r="P499" i="1"/>
  <c r="L502" i="1"/>
  <c r="M501" i="1"/>
  <c r="N500" i="1"/>
  <c r="O500" i="1" s="1"/>
  <c r="A500" i="2"/>
  <c r="R311" i="6" l="1"/>
  <c r="S311" i="6" s="1"/>
  <c r="U311" i="6" s="1"/>
  <c r="L314" i="6"/>
  <c r="M313" i="6"/>
  <c r="N313" i="6" s="1"/>
  <c r="O313" i="6" s="1"/>
  <c r="P312" i="6"/>
  <c r="Q312" i="6"/>
  <c r="U310" i="6"/>
  <c r="T310" i="6"/>
  <c r="W310" i="6"/>
  <c r="X310" i="6" s="1"/>
  <c r="T498" i="1"/>
  <c r="W498" i="1"/>
  <c r="X498" i="1" s="1"/>
  <c r="U498" i="1"/>
  <c r="R499" i="1"/>
  <c r="S499" i="1" s="1"/>
  <c r="B499" i="2" s="1"/>
  <c r="A501" i="2"/>
  <c r="N501" i="1"/>
  <c r="O501" i="1" s="1"/>
  <c r="L503" i="1"/>
  <c r="M502" i="1"/>
  <c r="Q500" i="1"/>
  <c r="P500" i="1"/>
  <c r="W311" i="6" l="1"/>
  <c r="X311" i="6" s="1"/>
  <c r="T311" i="6"/>
  <c r="P313" i="6"/>
  <c r="Q313" i="6"/>
  <c r="M314" i="6"/>
  <c r="N314" i="6" s="1"/>
  <c r="O314" i="6" s="1"/>
  <c r="L315" i="6"/>
  <c r="R312" i="6"/>
  <c r="S312" i="6" s="1"/>
  <c r="U499" i="1"/>
  <c r="T499" i="1"/>
  <c r="R500" i="1"/>
  <c r="S500" i="1" s="1"/>
  <c r="U500" i="1" s="1"/>
  <c r="W499" i="1"/>
  <c r="X499" i="1" s="1"/>
  <c r="Q501" i="1"/>
  <c r="P501" i="1"/>
  <c r="L504" i="1"/>
  <c r="M503" i="1"/>
  <c r="A502" i="2"/>
  <c r="N502" i="1"/>
  <c r="O502" i="1" s="1"/>
  <c r="R313" i="6" l="1"/>
  <c r="S313" i="6" s="1"/>
  <c r="T313" i="6" s="1"/>
  <c r="U312" i="6"/>
  <c r="T312" i="6"/>
  <c r="W312" i="6"/>
  <c r="X312" i="6" s="1"/>
  <c r="L316" i="6"/>
  <c r="M315" i="6"/>
  <c r="N315" i="6" s="1"/>
  <c r="O315" i="6" s="1"/>
  <c r="P314" i="6"/>
  <c r="Q314" i="6"/>
  <c r="T500" i="1"/>
  <c r="B500" i="2"/>
  <c r="W500" i="1"/>
  <c r="X500" i="1" s="1"/>
  <c r="R501" i="1"/>
  <c r="S501" i="1" s="1"/>
  <c r="T501" i="1" s="1"/>
  <c r="M504" i="1"/>
  <c r="L505" i="1"/>
  <c r="Q502" i="1"/>
  <c r="P502" i="1"/>
  <c r="A503" i="2"/>
  <c r="N503" i="1"/>
  <c r="O503" i="1" s="1"/>
  <c r="U313" i="6" l="1"/>
  <c r="W313" i="6"/>
  <c r="X313" i="6" s="1"/>
  <c r="R314" i="6"/>
  <c r="S314" i="6" s="1"/>
  <c r="P315" i="6"/>
  <c r="Q315" i="6"/>
  <c r="M316" i="6"/>
  <c r="N316" i="6" s="1"/>
  <c r="O316" i="6" s="1"/>
  <c r="L317" i="6"/>
  <c r="R502" i="1"/>
  <c r="S502" i="1" s="1"/>
  <c r="U502" i="1" s="1"/>
  <c r="U501" i="1"/>
  <c r="B501" i="2"/>
  <c r="W501" i="1"/>
  <c r="X501" i="1" s="1"/>
  <c r="Q503" i="1"/>
  <c r="P503" i="1"/>
  <c r="L506" i="1"/>
  <c r="M505" i="1"/>
  <c r="A504" i="2"/>
  <c r="N504" i="1"/>
  <c r="O504" i="1" s="1"/>
  <c r="L318" i="6" l="1"/>
  <c r="M317" i="6"/>
  <c r="N317" i="6" s="1"/>
  <c r="O317" i="6" s="1"/>
  <c r="R315" i="6"/>
  <c r="S315" i="6" s="1"/>
  <c r="P316" i="6"/>
  <c r="Q316" i="6"/>
  <c r="U314" i="6"/>
  <c r="T314" i="6"/>
  <c r="W314" i="6"/>
  <c r="X314" i="6" s="1"/>
  <c r="B502" i="2"/>
  <c r="W502" i="1"/>
  <c r="X502" i="1" s="1"/>
  <c r="T502" i="1"/>
  <c r="Q504" i="1"/>
  <c r="P504" i="1"/>
  <c r="A505" i="2"/>
  <c r="N505" i="1"/>
  <c r="O505" i="1" s="1"/>
  <c r="M506" i="1"/>
  <c r="L507" i="1"/>
  <c r="R503" i="1"/>
  <c r="S503" i="1" s="1"/>
  <c r="R316" i="6" l="1"/>
  <c r="S316" i="6" s="1"/>
  <c r="T315" i="6"/>
  <c r="U315" i="6"/>
  <c r="W315" i="6"/>
  <c r="X315" i="6" s="1"/>
  <c r="P317" i="6"/>
  <c r="Q317" i="6"/>
  <c r="M318" i="6"/>
  <c r="N318" i="6" s="1"/>
  <c r="O318" i="6" s="1"/>
  <c r="L319" i="6"/>
  <c r="R504" i="1"/>
  <c r="S504" i="1" s="1"/>
  <c r="W504" i="1" s="1"/>
  <c r="X504" i="1" s="1"/>
  <c r="B503" i="2"/>
  <c r="U503" i="1"/>
  <c r="T503" i="1"/>
  <c r="W503" i="1"/>
  <c r="X503" i="1" s="1"/>
  <c r="P505" i="1"/>
  <c r="Q505" i="1"/>
  <c r="L508" i="1"/>
  <c r="M507" i="1"/>
  <c r="A506" i="2"/>
  <c r="N506" i="1"/>
  <c r="O506" i="1" s="1"/>
  <c r="R317" i="6" l="1"/>
  <c r="S317" i="6" s="1"/>
  <c r="U317" i="6" s="1"/>
  <c r="P318" i="6"/>
  <c r="Q318" i="6"/>
  <c r="L320" i="6"/>
  <c r="M319" i="6"/>
  <c r="N319" i="6" s="1"/>
  <c r="O319" i="6" s="1"/>
  <c r="U316" i="6"/>
  <c r="T316" i="6"/>
  <c r="W316" i="6"/>
  <c r="X316" i="6" s="1"/>
  <c r="U504" i="1"/>
  <c r="T504" i="1"/>
  <c r="R505" i="1"/>
  <c r="S505" i="1" s="1"/>
  <c r="W505" i="1" s="1"/>
  <c r="X505" i="1" s="1"/>
  <c r="B504" i="2"/>
  <c r="P506" i="1"/>
  <c r="Q506" i="1"/>
  <c r="L509" i="1"/>
  <c r="M508" i="1"/>
  <c r="N507" i="1"/>
  <c r="O507" i="1" s="1"/>
  <c r="A507" i="2"/>
  <c r="R318" i="6" l="1"/>
  <c r="S318" i="6" s="1"/>
  <c r="U318" i="6" s="1"/>
  <c r="W317" i="6"/>
  <c r="X317" i="6" s="1"/>
  <c r="T317" i="6"/>
  <c r="P319" i="6"/>
  <c r="Q319" i="6"/>
  <c r="M320" i="6"/>
  <c r="N320" i="6" s="1"/>
  <c r="O320" i="6" s="1"/>
  <c r="L321" i="6"/>
  <c r="T505" i="1"/>
  <c r="B505" i="2"/>
  <c r="U505" i="1"/>
  <c r="Q507" i="1"/>
  <c r="P507" i="1"/>
  <c r="N508" i="1"/>
  <c r="O508" i="1" s="1"/>
  <c r="A508" i="2"/>
  <c r="L510" i="1"/>
  <c r="M509" i="1"/>
  <c r="R506" i="1"/>
  <c r="S506" i="1" s="1"/>
  <c r="W318" i="6" l="1"/>
  <c r="X318" i="6" s="1"/>
  <c r="T318" i="6"/>
  <c r="R319" i="6"/>
  <c r="S319" i="6" s="1"/>
  <c r="U319" i="6" s="1"/>
  <c r="P320" i="6"/>
  <c r="Q320" i="6"/>
  <c r="L322" i="6"/>
  <c r="M321" i="6"/>
  <c r="N321" i="6" s="1"/>
  <c r="O321" i="6" s="1"/>
  <c r="R507" i="1"/>
  <c r="S507" i="1" s="1"/>
  <c r="T507" i="1" s="1"/>
  <c r="B506" i="2"/>
  <c r="U506" i="1"/>
  <c r="W506" i="1"/>
  <c r="X506" i="1" s="1"/>
  <c r="T506" i="1"/>
  <c r="Q508" i="1"/>
  <c r="P508" i="1"/>
  <c r="N509" i="1"/>
  <c r="O509" i="1" s="1"/>
  <c r="A509" i="2"/>
  <c r="M510" i="1"/>
  <c r="L511" i="1"/>
  <c r="R320" i="6" l="1"/>
  <c r="S320" i="6" s="1"/>
  <c r="U320" i="6" s="1"/>
  <c r="W319" i="6"/>
  <c r="X319" i="6" s="1"/>
  <c r="T319" i="6"/>
  <c r="M322" i="6"/>
  <c r="N322" i="6" s="1"/>
  <c r="O322" i="6" s="1"/>
  <c r="L323" i="6"/>
  <c r="P321" i="6"/>
  <c r="Q321" i="6"/>
  <c r="W507" i="1"/>
  <c r="X507" i="1" s="1"/>
  <c r="U507" i="1"/>
  <c r="B507" i="2"/>
  <c r="R508" i="1"/>
  <c r="S508" i="1" s="1"/>
  <c r="T508" i="1" s="1"/>
  <c r="P509" i="1"/>
  <c r="Q509" i="1"/>
  <c r="M511" i="1"/>
  <c r="L512" i="1"/>
  <c r="N510" i="1"/>
  <c r="O510" i="1" s="1"/>
  <c r="A510" i="2"/>
  <c r="W320" i="6" l="1"/>
  <c r="X320" i="6" s="1"/>
  <c r="T320" i="6"/>
  <c r="R321" i="6"/>
  <c r="S321" i="6" s="1"/>
  <c r="U321" i="6" s="1"/>
  <c r="L324" i="6"/>
  <c r="M323" i="6"/>
  <c r="N323" i="6" s="1"/>
  <c r="O323" i="6" s="1"/>
  <c r="P322" i="6"/>
  <c r="Q322" i="6"/>
  <c r="W508" i="1"/>
  <c r="X508" i="1" s="1"/>
  <c r="U508" i="1"/>
  <c r="B508" i="2"/>
  <c r="R509" i="1"/>
  <c r="S509" i="1" s="1"/>
  <c r="B509" i="2" s="1"/>
  <c r="M512" i="1"/>
  <c r="L513" i="1"/>
  <c r="N511" i="1"/>
  <c r="O511" i="1" s="1"/>
  <c r="A511" i="2"/>
  <c r="P510" i="1"/>
  <c r="Q510" i="1"/>
  <c r="R322" i="6" l="1"/>
  <c r="S322" i="6" s="1"/>
  <c r="U322" i="6" s="1"/>
  <c r="T321" i="6"/>
  <c r="W321" i="6"/>
  <c r="X321" i="6" s="1"/>
  <c r="P323" i="6"/>
  <c r="Q323" i="6"/>
  <c r="M324" i="6"/>
  <c r="N324" i="6" s="1"/>
  <c r="O324" i="6" s="1"/>
  <c r="L325" i="6"/>
  <c r="W509" i="1"/>
  <c r="X509" i="1" s="1"/>
  <c r="T509" i="1"/>
  <c r="U509" i="1"/>
  <c r="R510" i="1"/>
  <c r="S510" i="1" s="1"/>
  <c r="U510" i="1" s="1"/>
  <c r="P511" i="1"/>
  <c r="Q511" i="1"/>
  <c r="L514" i="1"/>
  <c r="M513" i="1"/>
  <c r="N512" i="1"/>
  <c r="O512" i="1" s="1"/>
  <c r="A512" i="2"/>
  <c r="W322" i="6" l="1"/>
  <c r="X322" i="6" s="1"/>
  <c r="T322" i="6"/>
  <c r="R323" i="6"/>
  <c r="S323" i="6" s="1"/>
  <c r="T323" i="6" s="1"/>
  <c r="P324" i="6"/>
  <c r="Q324" i="6"/>
  <c r="L326" i="6"/>
  <c r="M325" i="6"/>
  <c r="N325" i="6" s="1"/>
  <c r="O325" i="6" s="1"/>
  <c r="T510" i="1"/>
  <c r="W510" i="1"/>
  <c r="X510" i="1" s="1"/>
  <c r="B510" i="2"/>
  <c r="M514" i="1"/>
  <c r="L515" i="1"/>
  <c r="P512" i="1"/>
  <c r="Q512" i="1"/>
  <c r="N513" i="1"/>
  <c r="O513" i="1" s="1"/>
  <c r="A513" i="2"/>
  <c r="R511" i="1"/>
  <c r="S511" i="1" s="1"/>
  <c r="W323" i="6" l="1"/>
  <c r="X323" i="6" s="1"/>
  <c r="U323" i="6"/>
  <c r="R324" i="6"/>
  <c r="S324" i="6" s="1"/>
  <c r="W324" i="6" s="1"/>
  <c r="X324" i="6" s="1"/>
  <c r="P325" i="6"/>
  <c r="Q325" i="6"/>
  <c r="M326" i="6"/>
  <c r="N326" i="6" s="1"/>
  <c r="O326" i="6" s="1"/>
  <c r="L327" i="6"/>
  <c r="R512" i="1"/>
  <c r="S512" i="1" s="1"/>
  <c r="W512" i="1" s="1"/>
  <c r="X512" i="1" s="1"/>
  <c r="L516" i="1"/>
  <c r="M515" i="1"/>
  <c r="B511" i="2"/>
  <c r="U511" i="1"/>
  <c r="W511" i="1"/>
  <c r="X511" i="1" s="1"/>
  <c r="T511" i="1"/>
  <c r="Q513" i="1"/>
  <c r="P513" i="1"/>
  <c r="A514" i="2"/>
  <c r="N514" i="1"/>
  <c r="O514" i="1" s="1"/>
  <c r="R325" i="6" l="1"/>
  <c r="S325" i="6" s="1"/>
  <c r="U325" i="6" s="1"/>
  <c r="T324" i="6"/>
  <c r="U324" i="6"/>
  <c r="L328" i="6"/>
  <c r="M327" i="6"/>
  <c r="N327" i="6" s="1"/>
  <c r="O327" i="6" s="1"/>
  <c r="P326" i="6"/>
  <c r="Q326" i="6"/>
  <c r="T512" i="1"/>
  <c r="U512" i="1"/>
  <c r="B512" i="2"/>
  <c r="R513" i="1"/>
  <c r="S513" i="1" s="1"/>
  <c r="U513" i="1" s="1"/>
  <c r="P514" i="1"/>
  <c r="Q514" i="1"/>
  <c r="N515" i="1"/>
  <c r="O515" i="1" s="1"/>
  <c r="A515" i="2"/>
  <c r="L517" i="1"/>
  <c r="M516" i="1"/>
  <c r="W325" i="6" l="1"/>
  <c r="X325" i="6" s="1"/>
  <c r="T325" i="6"/>
  <c r="R326" i="6"/>
  <c r="S326" i="6" s="1"/>
  <c r="U326" i="6" s="1"/>
  <c r="P327" i="6"/>
  <c r="Q327" i="6"/>
  <c r="M328" i="6"/>
  <c r="N328" i="6" s="1"/>
  <c r="O328" i="6" s="1"/>
  <c r="L329" i="6"/>
  <c r="T513" i="1"/>
  <c r="W513" i="1"/>
  <c r="X513" i="1" s="1"/>
  <c r="B513" i="2"/>
  <c r="N516" i="1"/>
  <c r="O516" i="1" s="1"/>
  <c r="A516" i="2"/>
  <c r="R514" i="1"/>
  <c r="S514" i="1" s="1"/>
  <c r="P515" i="1"/>
  <c r="Q515" i="1"/>
  <c r="L518" i="1"/>
  <c r="M517" i="1"/>
  <c r="W326" i="6" l="1"/>
  <c r="X326" i="6" s="1"/>
  <c r="T326" i="6"/>
  <c r="R327" i="6"/>
  <c r="S327" i="6" s="1"/>
  <c r="W327" i="6" s="1"/>
  <c r="X327" i="6" s="1"/>
  <c r="L330" i="6"/>
  <c r="M329" i="6"/>
  <c r="N329" i="6" s="1"/>
  <c r="O329" i="6" s="1"/>
  <c r="P328" i="6"/>
  <c r="Q328" i="6"/>
  <c r="B514" i="2"/>
  <c r="T514" i="1"/>
  <c r="U514" i="1"/>
  <c r="W514" i="1"/>
  <c r="X514" i="1" s="1"/>
  <c r="N517" i="1"/>
  <c r="O517" i="1" s="1"/>
  <c r="A517" i="2"/>
  <c r="L519" i="1"/>
  <c r="M518" i="1"/>
  <c r="R515" i="1"/>
  <c r="S515" i="1" s="1"/>
  <c r="P516" i="1"/>
  <c r="Q516" i="1"/>
  <c r="T327" i="6" l="1"/>
  <c r="U327" i="6"/>
  <c r="R328" i="6"/>
  <c r="S328" i="6" s="1"/>
  <c r="P329" i="6"/>
  <c r="Q329" i="6"/>
  <c r="L331" i="6"/>
  <c r="M330" i="6"/>
  <c r="N330" i="6" s="1"/>
  <c r="O330" i="6" s="1"/>
  <c r="R516" i="1"/>
  <c r="S516" i="1" s="1"/>
  <c r="T516" i="1" s="1"/>
  <c r="M519" i="1"/>
  <c r="L520" i="1"/>
  <c r="B515" i="2"/>
  <c r="U515" i="1"/>
  <c r="T515" i="1"/>
  <c r="W515" i="1"/>
  <c r="X515" i="1" s="1"/>
  <c r="Q517" i="1"/>
  <c r="P517" i="1"/>
  <c r="N518" i="1"/>
  <c r="O518" i="1" s="1"/>
  <c r="A518" i="2"/>
  <c r="P330" i="6" l="1"/>
  <c r="Q330" i="6"/>
  <c r="M331" i="6"/>
  <c r="N331" i="6" s="1"/>
  <c r="O331" i="6" s="1"/>
  <c r="L332" i="6"/>
  <c r="R329" i="6"/>
  <c r="S329" i="6" s="1"/>
  <c r="U328" i="6"/>
  <c r="T328" i="6"/>
  <c r="W328" i="6"/>
  <c r="X328" i="6" s="1"/>
  <c r="W516" i="1"/>
  <c r="X516" i="1" s="1"/>
  <c r="U516" i="1"/>
  <c r="B516" i="2"/>
  <c r="A519" i="2"/>
  <c r="N519" i="1"/>
  <c r="O519" i="1" s="1"/>
  <c r="R517" i="1"/>
  <c r="S517" i="1" s="1"/>
  <c r="Q518" i="1"/>
  <c r="P518" i="1"/>
  <c r="M520" i="1"/>
  <c r="L521" i="1"/>
  <c r="R330" i="6" l="1"/>
  <c r="S330" i="6" s="1"/>
  <c r="U330" i="6" s="1"/>
  <c r="U329" i="6"/>
  <c r="T329" i="6"/>
  <c r="W329" i="6"/>
  <c r="X329" i="6" s="1"/>
  <c r="M332" i="6"/>
  <c r="N332" i="6" s="1"/>
  <c r="O332" i="6" s="1"/>
  <c r="L333" i="6"/>
  <c r="P331" i="6"/>
  <c r="Q331" i="6"/>
  <c r="M521" i="1"/>
  <c r="L522" i="1"/>
  <c r="B517" i="2"/>
  <c r="U517" i="1"/>
  <c r="W517" i="1"/>
  <c r="X517" i="1" s="1"/>
  <c r="T517" i="1"/>
  <c r="N520" i="1"/>
  <c r="O520" i="1" s="1"/>
  <c r="A520" i="2"/>
  <c r="P519" i="1"/>
  <c r="Q519" i="1"/>
  <c r="R518" i="1"/>
  <c r="S518" i="1" s="1"/>
  <c r="T330" i="6" l="1"/>
  <c r="W330" i="6"/>
  <c r="X330" i="6" s="1"/>
  <c r="R331" i="6"/>
  <c r="S331" i="6" s="1"/>
  <c r="P332" i="6"/>
  <c r="Q332" i="6"/>
  <c r="L334" i="6"/>
  <c r="M333" i="6"/>
  <c r="N333" i="6" s="1"/>
  <c r="O333" i="6" s="1"/>
  <c r="B518" i="2"/>
  <c r="T518" i="1"/>
  <c r="U518" i="1"/>
  <c r="W518" i="1"/>
  <c r="X518" i="1" s="1"/>
  <c r="Q520" i="1"/>
  <c r="P520" i="1"/>
  <c r="R519" i="1"/>
  <c r="S519" i="1" s="1"/>
  <c r="M522" i="1"/>
  <c r="L523" i="1"/>
  <c r="N521" i="1"/>
  <c r="O521" i="1" s="1"/>
  <c r="A521" i="2"/>
  <c r="R332" i="6" l="1"/>
  <c r="S332" i="6" s="1"/>
  <c r="U332" i="6" s="1"/>
  <c r="M334" i="6"/>
  <c r="N334" i="6" s="1"/>
  <c r="O334" i="6" s="1"/>
  <c r="L335" i="6"/>
  <c r="P333" i="6"/>
  <c r="Q333" i="6"/>
  <c r="U331" i="6"/>
  <c r="T331" i="6"/>
  <c r="W331" i="6"/>
  <c r="X331" i="6" s="1"/>
  <c r="R520" i="1"/>
  <c r="S520" i="1" s="1"/>
  <c r="T520" i="1" s="1"/>
  <c r="B519" i="2"/>
  <c r="T519" i="1"/>
  <c r="W519" i="1"/>
  <c r="X519" i="1" s="1"/>
  <c r="U519" i="1"/>
  <c r="N522" i="1"/>
  <c r="O522" i="1" s="1"/>
  <c r="A522" i="2"/>
  <c r="P521" i="1"/>
  <c r="Q521" i="1"/>
  <c r="L524" i="1"/>
  <c r="M523" i="1"/>
  <c r="W332" i="6" l="1"/>
  <c r="X332" i="6" s="1"/>
  <c r="T332" i="6"/>
  <c r="R333" i="6"/>
  <c r="S333" i="6" s="1"/>
  <c r="M335" i="6"/>
  <c r="N335" i="6" s="1"/>
  <c r="O335" i="6" s="1"/>
  <c r="L336" i="6"/>
  <c r="P334" i="6"/>
  <c r="Q334" i="6"/>
  <c r="W520" i="1"/>
  <c r="X520" i="1" s="1"/>
  <c r="U520" i="1"/>
  <c r="B520" i="2"/>
  <c r="R521" i="1"/>
  <c r="S521" i="1" s="1"/>
  <c r="B521" i="2" s="1"/>
  <c r="N523" i="1"/>
  <c r="O523" i="1" s="1"/>
  <c r="A523" i="2"/>
  <c r="L525" i="1"/>
  <c r="M524" i="1"/>
  <c r="Q522" i="1"/>
  <c r="P522" i="1"/>
  <c r="R334" i="6" l="1"/>
  <c r="S334" i="6" s="1"/>
  <c r="W334" i="6" s="1"/>
  <c r="X334" i="6" s="1"/>
  <c r="M336" i="6"/>
  <c r="N336" i="6" s="1"/>
  <c r="O336" i="6" s="1"/>
  <c r="L337" i="6"/>
  <c r="P335" i="6"/>
  <c r="Q335" i="6"/>
  <c r="U333" i="6"/>
  <c r="T333" i="6"/>
  <c r="W333" i="6"/>
  <c r="X333" i="6" s="1"/>
  <c r="T521" i="1"/>
  <c r="W521" i="1"/>
  <c r="X521" i="1" s="1"/>
  <c r="U521" i="1"/>
  <c r="R522" i="1"/>
  <c r="S522" i="1" s="1"/>
  <c r="U522" i="1" s="1"/>
  <c r="A524" i="2"/>
  <c r="N524" i="1"/>
  <c r="O524" i="1" s="1"/>
  <c r="L526" i="1"/>
  <c r="M525" i="1"/>
  <c r="P523" i="1"/>
  <c r="Q523" i="1"/>
  <c r="R335" i="6" l="1"/>
  <c r="S335" i="6" s="1"/>
  <c r="W335" i="6" s="1"/>
  <c r="X335" i="6" s="1"/>
  <c r="T334" i="6"/>
  <c r="U334" i="6"/>
  <c r="M337" i="6"/>
  <c r="N337" i="6" s="1"/>
  <c r="O337" i="6" s="1"/>
  <c r="L338" i="6"/>
  <c r="P336" i="6"/>
  <c r="Q336" i="6"/>
  <c r="T522" i="1"/>
  <c r="W522" i="1"/>
  <c r="X522" i="1" s="1"/>
  <c r="B522" i="2"/>
  <c r="R523" i="1"/>
  <c r="S523" i="1" s="1"/>
  <c r="W523" i="1" s="1"/>
  <c r="X523" i="1" s="1"/>
  <c r="M526" i="1"/>
  <c r="L527" i="1"/>
  <c r="Q524" i="1"/>
  <c r="P524" i="1"/>
  <c r="N525" i="1"/>
  <c r="O525" i="1" s="1"/>
  <c r="A525" i="2"/>
  <c r="R336" i="6" l="1"/>
  <c r="S336" i="6" s="1"/>
  <c r="W336" i="6" s="1"/>
  <c r="X336" i="6" s="1"/>
  <c r="T335" i="6"/>
  <c r="U335" i="6"/>
  <c r="L339" i="6"/>
  <c r="M338" i="6"/>
  <c r="N338" i="6" s="1"/>
  <c r="O338" i="6" s="1"/>
  <c r="P337" i="6"/>
  <c r="Q337" i="6"/>
  <c r="R524" i="1"/>
  <c r="S524" i="1" s="1"/>
  <c r="T524" i="1" s="1"/>
  <c r="T523" i="1"/>
  <c r="U523" i="1"/>
  <c r="B523" i="2"/>
  <c r="Q525" i="1"/>
  <c r="P525" i="1"/>
  <c r="M527" i="1"/>
  <c r="L528" i="1"/>
  <c r="N526" i="1"/>
  <c r="O526" i="1" s="1"/>
  <c r="A526" i="2"/>
  <c r="T336" i="6" l="1"/>
  <c r="U336" i="6"/>
  <c r="R337" i="6"/>
  <c r="S337" i="6" s="1"/>
  <c r="W337" i="6" s="1"/>
  <c r="X337" i="6" s="1"/>
  <c r="P338" i="6"/>
  <c r="Q338" i="6"/>
  <c r="L340" i="6"/>
  <c r="M339" i="6"/>
  <c r="N339" i="6" s="1"/>
  <c r="O339" i="6" s="1"/>
  <c r="W524" i="1"/>
  <c r="X524" i="1" s="1"/>
  <c r="B524" i="2"/>
  <c r="U524" i="1"/>
  <c r="R525" i="1"/>
  <c r="S525" i="1" s="1"/>
  <c r="W525" i="1" s="1"/>
  <c r="X525" i="1" s="1"/>
  <c r="P526" i="1"/>
  <c r="Q526" i="1"/>
  <c r="A527" i="2"/>
  <c r="N527" i="1"/>
  <c r="O527" i="1" s="1"/>
  <c r="M528" i="1"/>
  <c r="L529" i="1"/>
  <c r="T337" i="6" l="1"/>
  <c r="U337" i="6"/>
  <c r="P339" i="6"/>
  <c r="Q339" i="6"/>
  <c r="L341" i="6"/>
  <c r="M340" i="6"/>
  <c r="N340" i="6" s="1"/>
  <c r="O340" i="6" s="1"/>
  <c r="R338" i="6"/>
  <c r="S338" i="6" s="1"/>
  <c r="B525" i="2"/>
  <c r="T525" i="1"/>
  <c r="U525" i="1"/>
  <c r="R526" i="1"/>
  <c r="S526" i="1" s="1"/>
  <c r="W526" i="1" s="1"/>
  <c r="X526" i="1" s="1"/>
  <c r="M529" i="1"/>
  <c r="L530" i="1"/>
  <c r="N528" i="1"/>
  <c r="O528" i="1" s="1"/>
  <c r="A528" i="2"/>
  <c r="Q527" i="1"/>
  <c r="P527" i="1"/>
  <c r="R339" i="6" l="1"/>
  <c r="S339" i="6" s="1"/>
  <c r="T339" i="6" s="1"/>
  <c r="U338" i="6"/>
  <c r="T338" i="6"/>
  <c r="W338" i="6"/>
  <c r="X338" i="6" s="1"/>
  <c r="P340" i="6"/>
  <c r="Q340" i="6"/>
  <c r="L342" i="6"/>
  <c r="M341" i="6"/>
  <c r="N341" i="6" s="1"/>
  <c r="O341" i="6" s="1"/>
  <c r="R527" i="1"/>
  <c r="S527" i="1" s="1"/>
  <c r="U527" i="1" s="1"/>
  <c r="T526" i="1"/>
  <c r="U526" i="1"/>
  <c r="B526" i="2"/>
  <c r="Q528" i="1"/>
  <c r="P528" i="1"/>
  <c r="M530" i="1"/>
  <c r="L531" i="1"/>
  <c r="N529" i="1"/>
  <c r="O529" i="1" s="1"/>
  <c r="A529" i="2"/>
  <c r="U339" i="6" l="1"/>
  <c r="W339" i="6"/>
  <c r="X339" i="6" s="1"/>
  <c r="R340" i="6"/>
  <c r="S340" i="6" s="1"/>
  <c r="P341" i="6"/>
  <c r="Q341" i="6"/>
  <c r="M342" i="6"/>
  <c r="N342" i="6" s="1"/>
  <c r="O342" i="6" s="1"/>
  <c r="L343" i="6"/>
  <c r="B527" i="2"/>
  <c r="W527" i="1"/>
  <c r="X527" i="1" s="1"/>
  <c r="T527" i="1"/>
  <c r="R528" i="1"/>
  <c r="S528" i="1" s="1"/>
  <c r="U528" i="1" s="1"/>
  <c r="P529" i="1"/>
  <c r="Q529" i="1"/>
  <c r="M531" i="1"/>
  <c r="L532" i="1"/>
  <c r="N530" i="1"/>
  <c r="O530" i="1" s="1"/>
  <c r="A530" i="2"/>
  <c r="R341" i="6" l="1"/>
  <c r="S341" i="6" s="1"/>
  <c r="U341" i="6" s="1"/>
  <c r="M343" i="6"/>
  <c r="N343" i="6" s="1"/>
  <c r="O343" i="6" s="1"/>
  <c r="L344" i="6"/>
  <c r="P342" i="6"/>
  <c r="Q342" i="6"/>
  <c r="U340" i="6"/>
  <c r="T340" i="6"/>
  <c r="W340" i="6"/>
  <c r="X340" i="6" s="1"/>
  <c r="W528" i="1"/>
  <c r="X528" i="1" s="1"/>
  <c r="B528" i="2"/>
  <c r="T528" i="1"/>
  <c r="L533" i="1"/>
  <c r="M532" i="1"/>
  <c r="N531" i="1"/>
  <c r="O531" i="1" s="1"/>
  <c r="A531" i="2"/>
  <c r="R529" i="1"/>
  <c r="S529" i="1" s="1"/>
  <c r="P530" i="1"/>
  <c r="Q530" i="1"/>
  <c r="W341" i="6" l="1"/>
  <c r="X341" i="6" s="1"/>
  <c r="T341" i="6"/>
  <c r="R342" i="6"/>
  <c r="S342" i="6" s="1"/>
  <c r="W342" i="6" s="1"/>
  <c r="X342" i="6" s="1"/>
  <c r="L345" i="6"/>
  <c r="M344" i="6"/>
  <c r="N344" i="6" s="1"/>
  <c r="O344" i="6" s="1"/>
  <c r="P343" i="6"/>
  <c r="Q343" i="6"/>
  <c r="R530" i="1"/>
  <c r="S530" i="1" s="1"/>
  <c r="T530" i="1" s="1"/>
  <c r="N532" i="1"/>
  <c r="O532" i="1" s="1"/>
  <c r="A532" i="2"/>
  <c r="B529" i="2"/>
  <c r="T529" i="1"/>
  <c r="U529" i="1"/>
  <c r="W529" i="1"/>
  <c r="X529" i="1" s="1"/>
  <c r="M533" i="1"/>
  <c r="L534" i="1"/>
  <c r="Q531" i="1"/>
  <c r="P531" i="1"/>
  <c r="R343" i="6" l="1"/>
  <c r="S343" i="6" s="1"/>
  <c r="W343" i="6" s="1"/>
  <c r="X343" i="6" s="1"/>
  <c r="T342" i="6"/>
  <c r="U342" i="6"/>
  <c r="P344" i="6"/>
  <c r="Q344" i="6"/>
  <c r="L346" i="6"/>
  <c r="M345" i="6"/>
  <c r="N345" i="6" s="1"/>
  <c r="O345" i="6" s="1"/>
  <c r="B530" i="2"/>
  <c r="U530" i="1"/>
  <c r="W530" i="1"/>
  <c r="X530" i="1" s="1"/>
  <c r="M534" i="1"/>
  <c r="L535" i="1"/>
  <c r="Q532" i="1"/>
  <c r="P532" i="1"/>
  <c r="N533" i="1"/>
  <c r="O533" i="1" s="1"/>
  <c r="A533" i="2"/>
  <c r="R531" i="1"/>
  <c r="S531" i="1" s="1"/>
  <c r="U343" i="6" l="1"/>
  <c r="T343" i="6"/>
  <c r="R344" i="6"/>
  <c r="S344" i="6" s="1"/>
  <c r="U344" i="6" s="1"/>
  <c r="P345" i="6"/>
  <c r="Q345" i="6"/>
  <c r="L347" i="6"/>
  <c r="M346" i="6"/>
  <c r="N346" i="6" s="1"/>
  <c r="O346" i="6" s="1"/>
  <c r="R532" i="1"/>
  <c r="S532" i="1" s="1"/>
  <c r="B532" i="2" s="1"/>
  <c r="B531" i="2"/>
  <c r="T531" i="1"/>
  <c r="U531" i="1"/>
  <c r="W531" i="1"/>
  <c r="X531" i="1" s="1"/>
  <c r="P533" i="1"/>
  <c r="Q533" i="1"/>
  <c r="M535" i="1"/>
  <c r="L536" i="1"/>
  <c r="N534" i="1"/>
  <c r="O534" i="1" s="1"/>
  <c r="A534" i="2"/>
  <c r="R345" i="6" l="1"/>
  <c r="S345" i="6" s="1"/>
  <c r="W345" i="6" s="1"/>
  <c r="X345" i="6" s="1"/>
  <c r="T344" i="6"/>
  <c r="W344" i="6"/>
  <c r="X344" i="6" s="1"/>
  <c r="P346" i="6"/>
  <c r="Q346" i="6"/>
  <c r="M347" i="6"/>
  <c r="N347" i="6" s="1"/>
  <c r="O347" i="6" s="1"/>
  <c r="L348" i="6"/>
  <c r="W532" i="1"/>
  <c r="X532" i="1" s="1"/>
  <c r="T532" i="1"/>
  <c r="U532" i="1"/>
  <c r="L537" i="1"/>
  <c r="M536" i="1"/>
  <c r="N535" i="1"/>
  <c r="O535" i="1" s="1"/>
  <c r="A535" i="2"/>
  <c r="Q534" i="1"/>
  <c r="P534" i="1"/>
  <c r="R533" i="1"/>
  <c r="S533" i="1" s="1"/>
  <c r="U345" i="6" l="1"/>
  <c r="T345" i="6"/>
  <c r="R346" i="6"/>
  <c r="S346" i="6" s="1"/>
  <c r="U346" i="6" s="1"/>
  <c r="M348" i="6"/>
  <c r="N348" i="6" s="1"/>
  <c r="O348" i="6" s="1"/>
  <c r="L349" i="6"/>
  <c r="P347" i="6"/>
  <c r="Q347" i="6"/>
  <c r="R534" i="1"/>
  <c r="S534" i="1" s="1"/>
  <c r="B534" i="2" s="1"/>
  <c r="B533" i="2"/>
  <c r="W533" i="1"/>
  <c r="X533" i="1" s="1"/>
  <c r="T533" i="1"/>
  <c r="U533" i="1"/>
  <c r="P535" i="1"/>
  <c r="Q535" i="1"/>
  <c r="N536" i="1"/>
  <c r="O536" i="1" s="1"/>
  <c r="A536" i="2"/>
  <c r="L538" i="1"/>
  <c r="M537" i="1"/>
  <c r="W346" i="6" l="1"/>
  <c r="X346" i="6" s="1"/>
  <c r="T346" i="6"/>
  <c r="R347" i="6"/>
  <c r="S347" i="6" s="1"/>
  <c r="L350" i="6"/>
  <c r="M349" i="6"/>
  <c r="N349" i="6" s="1"/>
  <c r="O349" i="6" s="1"/>
  <c r="P348" i="6"/>
  <c r="Q348" i="6"/>
  <c r="W534" i="1"/>
  <c r="X534" i="1" s="1"/>
  <c r="T534" i="1"/>
  <c r="U534" i="1"/>
  <c r="R535" i="1"/>
  <c r="S535" i="1" s="1"/>
  <c r="T535" i="1" s="1"/>
  <c r="A537" i="2"/>
  <c r="N537" i="1"/>
  <c r="O537" i="1" s="1"/>
  <c r="P536" i="1"/>
  <c r="Q536" i="1"/>
  <c r="L539" i="1"/>
  <c r="M538" i="1"/>
  <c r="R348" i="6" l="1"/>
  <c r="S348" i="6" s="1"/>
  <c r="W348" i="6" s="1"/>
  <c r="X348" i="6" s="1"/>
  <c r="P349" i="6"/>
  <c r="Q349" i="6"/>
  <c r="M350" i="6"/>
  <c r="N350" i="6" s="1"/>
  <c r="O350" i="6" s="1"/>
  <c r="L351" i="6"/>
  <c r="U347" i="6"/>
  <c r="T347" i="6"/>
  <c r="W347" i="6"/>
  <c r="X347" i="6" s="1"/>
  <c r="R536" i="1"/>
  <c r="S536" i="1" s="1"/>
  <c r="T536" i="1" s="1"/>
  <c r="W535" i="1"/>
  <c r="X535" i="1" s="1"/>
  <c r="U535" i="1"/>
  <c r="B535" i="2"/>
  <c r="A538" i="2"/>
  <c r="N538" i="1"/>
  <c r="O538" i="1" s="1"/>
  <c r="P537" i="1"/>
  <c r="Q537" i="1"/>
  <c r="L540" i="1"/>
  <c r="M539" i="1"/>
  <c r="T348" i="6" l="1"/>
  <c r="U348" i="6"/>
  <c r="R349" i="6"/>
  <c r="S349" i="6" s="1"/>
  <c r="T349" i="6" s="1"/>
  <c r="M351" i="6"/>
  <c r="N351" i="6" s="1"/>
  <c r="O351" i="6" s="1"/>
  <c r="L352" i="6"/>
  <c r="P350" i="6"/>
  <c r="Q350" i="6"/>
  <c r="W536" i="1"/>
  <c r="X536" i="1" s="1"/>
  <c r="B536" i="2"/>
  <c r="U536" i="1"/>
  <c r="R537" i="1"/>
  <c r="S537" i="1" s="1"/>
  <c r="B537" i="2" s="1"/>
  <c r="A539" i="2"/>
  <c r="N539" i="1"/>
  <c r="O539" i="1" s="1"/>
  <c r="P538" i="1"/>
  <c r="Q538" i="1"/>
  <c r="L541" i="1"/>
  <c r="M540" i="1"/>
  <c r="R350" i="6" l="1"/>
  <c r="S350" i="6" s="1"/>
  <c r="W350" i="6" s="1"/>
  <c r="X350" i="6" s="1"/>
  <c r="W349" i="6"/>
  <c r="X349" i="6" s="1"/>
  <c r="U349" i="6"/>
  <c r="L353" i="6"/>
  <c r="M352" i="6"/>
  <c r="N352" i="6" s="1"/>
  <c r="O352" i="6" s="1"/>
  <c r="P351" i="6"/>
  <c r="Q351" i="6"/>
  <c r="R538" i="1"/>
  <c r="S538" i="1" s="1"/>
  <c r="U538" i="1" s="1"/>
  <c r="T537" i="1"/>
  <c r="U537" i="1"/>
  <c r="W537" i="1"/>
  <c r="X537" i="1" s="1"/>
  <c r="A540" i="2"/>
  <c r="N540" i="1"/>
  <c r="O540" i="1" s="1"/>
  <c r="Q539" i="1"/>
  <c r="P539" i="1"/>
  <c r="L542" i="1"/>
  <c r="M541" i="1"/>
  <c r="U350" i="6" l="1"/>
  <c r="T350" i="6"/>
  <c r="R351" i="6"/>
  <c r="S351" i="6" s="1"/>
  <c r="U351" i="6" s="1"/>
  <c r="M353" i="6"/>
  <c r="N353" i="6" s="1"/>
  <c r="O353" i="6" s="1"/>
  <c r="L354" i="6"/>
  <c r="P352" i="6"/>
  <c r="Q352" i="6"/>
  <c r="B538" i="2"/>
  <c r="W538" i="1"/>
  <c r="X538" i="1" s="1"/>
  <c r="R539" i="1"/>
  <c r="S539" i="1" s="1"/>
  <c r="T539" i="1" s="1"/>
  <c r="T538" i="1"/>
  <c r="A541" i="2"/>
  <c r="N541" i="1"/>
  <c r="O541" i="1" s="1"/>
  <c r="P540" i="1"/>
  <c r="Q540" i="1"/>
  <c r="M542" i="1"/>
  <c r="L543" i="1"/>
  <c r="W351" i="6" l="1"/>
  <c r="X351" i="6" s="1"/>
  <c r="T351" i="6"/>
  <c r="R352" i="6"/>
  <c r="S352" i="6" s="1"/>
  <c r="P353" i="6"/>
  <c r="Q353" i="6"/>
  <c r="M354" i="6"/>
  <c r="N354" i="6" s="1"/>
  <c r="O354" i="6" s="1"/>
  <c r="L355" i="6"/>
  <c r="U539" i="1"/>
  <c r="W539" i="1"/>
  <c r="X539" i="1" s="1"/>
  <c r="B539" i="2"/>
  <c r="R540" i="1"/>
  <c r="S540" i="1" s="1"/>
  <c r="B540" i="2" s="1"/>
  <c r="M543" i="1"/>
  <c r="L544" i="1"/>
  <c r="Q541" i="1"/>
  <c r="P541" i="1"/>
  <c r="A542" i="2"/>
  <c r="N542" i="1"/>
  <c r="O542" i="1" s="1"/>
  <c r="R353" i="6" l="1"/>
  <c r="S353" i="6" s="1"/>
  <c r="T353" i="6" s="1"/>
  <c r="M355" i="6"/>
  <c r="N355" i="6" s="1"/>
  <c r="O355" i="6" s="1"/>
  <c r="L356" i="6"/>
  <c r="P354" i="6"/>
  <c r="Q354" i="6"/>
  <c r="U352" i="6"/>
  <c r="T352" i="6"/>
  <c r="W352" i="6"/>
  <c r="X352" i="6" s="1"/>
  <c r="U540" i="1"/>
  <c r="T540" i="1"/>
  <c r="W540" i="1"/>
  <c r="X540" i="1" s="1"/>
  <c r="R541" i="1"/>
  <c r="S541" i="1" s="1"/>
  <c r="B541" i="2" s="1"/>
  <c r="Q542" i="1"/>
  <c r="P542" i="1"/>
  <c r="M544" i="1"/>
  <c r="L545" i="1"/>
  <c r="A543" i="2"/>
  <c r="N543" i="1"/>
  <c r="O543" i="1" s="1"/>
  <c r="U353" i="6" l="1"/>
  <c r="W353" i="6"/>
  <c r="X353" i="6" s="1"/>
  <c r="R354" i="6"/>
  <c r="S354" i="6" s="1"/>
  <c r="M356" i="6"/>
  <c r="N356" i="6" s="1"/>
  <c r="O356" i="6" s="1"/>
  <c r="L357" i="6"/>
  <c r="P355" i="6"/>
  <c r="Q355" i="6"/>
  <c r="R542" i="1"/>
  <c r="S542" i="1" s="1"/>
  <c r="B542" i="2" s="1"/>
  <c r="T541" i="1"/>
  <c r="U541" i="1"/>
  <c r="W541" i="1"/>
  <c r="X541" i="1" s="1"/>
  <c r="P543" i="1"/>
  <c r="Q543" i="1"/>
  <c r="M545" i="1"/>
  <c r="L546" i="1"/>
  <c r="A544" i="2"/>
  <c r="N544" i="1"/>
  <c r="O544" i="1" s="1"/>
  <c r="R355" i="6" l="1"/>
  <c r="S355" i="6" s="1"/>
  <c r="T355" i="6" s="1"/>
  <c r="L358" i="6"/>
  <c r="M357" i="6"/>
  <c r="N357" i="6" s="1"/>
  <c r="O357" i="6" s="1"/>
  <c r="P356" i="6"/>
  <c r="Q356" i="6"/>
  <c r="U354" i="6"/>
  <c r="T354" i="6"/>
  <c r="W354" i="6"/>
  <c r="X354" i="6" s="1"/>
  <c r="T542" i="1"/>
  <c r="W542" i="1"/>
  <c r="X542" i="1" s="1"/>
  <c r="U542" i="1"/>
  <c r="N545" i="1"/>
  <c r="O545" i="1" s="1"/>
  <c r="A545" i="2"/>
  <c r="Q544" i="1"/>
  <c r="P544" i="1"/>
  <c r="R543" i="1"/>
  <c r="S543" i="1" s="1"/>
  <c r="M546" i="1"/>
  <c r="L547" i="1"/>
  <c r="W355" i="6" l="1"/>
  <c r="X355" i="6" s="1"/>
  <c r="U355" i="6"/>
  <c r="R356" i="6"/>
  <c r="S356" i="6" s="1"/>
  <c r="P357" i="6"/>
  <c r="Q357" i="6"/>
  <c r="M358" i="6"/>
  <c r="N358" i="6" s="1"/>
  <c r="O358" i="6" s="1"/>
  <c r="L359" i="6"/>
  <c r="R544" i="1"/>
  <c r="S544" i="1" s="1"/>
  <c r="U544" i="1" s="1"/>
  <c r="L548" i="1"/>
  <c r="M547" i="1"/>
  <c r="A546" i="2"/>
  <c r="N546" i="1"/>
  <c r="O546" i="1" s="1"/>
  <c r="B543" i="2"/>
  <c r="T543" i="1"/>
  <c r="U543" i="1"/>
  <c r="W543" i="1"/>
  <c r="X543" i="1" s="1"/>
  <c r="Q545" i="1"/>
  <c r="P545" i="1"/>
  <c r="R357" i="6" l="1"/>
  <c r="S357" i="6" s="1"/>
  <c r="U357" i="6" s="1"/>
  <c r="M359" i="6"/>
  <c r="N359" i="6" s="1"/>
  <c r="O359" i="6" s="1"/>
  <c r="L360" i="6"/>
  <c r="P358" i="6"/>
  <c r="Q358" i="6"/>
  <c r="T356" i="6"/>
  <c r="U356" i="6"/>
  <c r="W356" i="6"/>
  <c r="X356" i="6" s="1"/>
  <c r="T544" i="1"/>
  <c r="W544" i="1"/>
  <c r="X544" i="1" s="1"/>
  <c r="B544" i="2"/>
  <c r="R545" i="1"/>
  <c r="S545" i="1" s="1"/>
  <c r="W545" i="1" s="1"/>
  <c r="X545" i="1" s="1"/>
  <c r="A547" i="2"/>
  <c r="N547" i="1"/>
  <c r="O547" i="1" s="1"/>
  <c r="Q546" i="1"/>
  <c r="P546" i="1"/>
  <c r="L549" i="1"/>
  <c r="M548" i="1"/>
  <c r="R358" i="6" l="1"/>
  <c r="S358" i="6" s="1"/>
  <c r="W358" i="6" s="1"/>
  <c r="X358" i="6" s="1"/>
  <c r="W357" i="6"/>
  <c r="X357" i="6" s="1"/>
  <c r="T357" i="6"/>
  <c r="M360" i="6"/>
  <c r="N360" i="6" s="1"/>
  <c r="O360" i="6" s="1"/>
  <c r="L361" i="6"/>
  <c r="P359" i="6"/>
  <c r="Q359" i="6"/>
  <c r="U545" i="1"/>
  <c r="B545" i="2"/>
  <c r="T545" i="1"/>
  <c r="R546" i="1"/>
  <c r="S546" i="1" s="1"/>
  <c r="U546" i="1" s="1"/>
  <c r="N548" i="1"/>
  <c r="O548" i="1" s="1"/>
  <c r="A548" i="2"/>
  <c r="P547" i="1"/>
  <c r="Q547" i="1"/>
  <c r="L550" i="1"/>
  <c r="M549" i="1"/>
  <c r="T358" i="6" l="1"/>
  <c r="U358" i="6"/>
  <c r="R359" i="6"/>
  <c r="S359" i="6" s="1"/>
  <c r="U359" i="6" s="1"/>
  <c r="M361" i="6"/>
  <c r="N361" i="6" s="1"/>
  <c r="O361" i="6" s="1"/>
  <c r="L362" i="6"/>
  <c r="P360" i="6"/>
  <c r="Q360" i="6"/>
  <c r="R547" i="1"/>
  <c r="S547" i="1" s="1"/>
  <c r="T547" i="1" s="1"/>
  <c r="T546" i="1"/>
  <c r="W546" i="1"/>
  <c r="X546" i="1" s="1"/>
  <c r="B546" i="2"/>
  <c r="N549" i="1"/>
  <c r="O549" i="1" s="1"/>
  <c r="A549" i="2"/>
  <c r="L551" i="1"/>
  <c r="M550" i="1"/>
  <c r="P548" i="1"/>
  <c r="Q548" i="1"/>
  <c r="W359" i="6" l="1"/>
  <c r="X359" i="6" s="1"/>
  <c r="T359" i="6"/>
  <c r="R360" i="6"/>
  <c r="S360" i="6" s="1"/>
  <c r="U360" i="6" s="1"/>
  <c r="L363" i="6"/>
  <c r="M362" i="6"/>
  <c r="N362" i="6" s="1"/>
  <c r="O362" i="6" s="1"/>
  <c r="P361" i="6"/>
  <c r="Q361" i="6"/>
  <c r="B547" i="2"/>
  <c r="W547" i="1"/>
  <c r="X547" i="1" s="1"/>
  <c r="U547" i="1"/>
  <c r="R548" i="1"/>
  <c r="S548" i="1" s="1"/>
  <c r="T548" i="1" s="1"/>
  <c r="Q549" i="1"/>
  <c r="P549" i="1"/>
  <c r="N550" i="1"/>
  <c r="O550" i="1" s="1"/>
  <c r="A550" i="2"/>
  <c r="M551" i="1"/>
  <c r="L552" i="1"/>
  <c r="W360" i="6" l="1"/>
  <c r="X360" i="6" s="1"/>
  <c r="T360" i="6"/>
  <c r="R361" i="6"/>
  <c r="S361" i="6" s="1"/>
  <c r="P362" i="6"/>
  <c r="Q362" i="6"/>
  <c r="M363" i="6"/>
  <c r="N363" i="6" s="1"/>
  <c r="O363" i="6" s="1"/>
  <c r="L364" i="6"/>
  <c r="B548" i="2"/>
  <c r="U548" i="1"/>
  <c r="W548" i="1"/>
  <c r="X548" i="1" s="1"/>
  <c r="R549" i="1"/>
  <c r="S549" i="1" s="1"/>
  <c r="W549" i="1" s="1"/>
  <c r="X549" i="1" s="1"/>
  <c r="N551" i="1"/>
  <c r="O551" i="1" s="1"/>
  <c r="A551" i="2"/>
  <c r="P550" i="1"/>
  <c r="Q550" i="1"/>
  <c r="L553" i="1"/>
  <c r="M552" i="1"/>
  <c r="R362" i="6" l="1"/>
  <c r="S362" i="6" s="1"/>
  <c r="W362" i="6" s="1"/>
  <c r="X362" i="6" s="1"/>
  <c r="P363" i="6"/>
  <c r="Q363" i="6"/>
  <c r="M364" i="6"/>
  <c r="N364" i="6" s="1"/>
  <c r="O364" i="6" s="1"/>
  <c r="L365" i="6"/>
  <c r="U361" i="6"/>
  <c r="T361" i="6"/>
  <c r="W361" i="6"/>
  <c r="X361" i="6" s="1"/>
  <c r="B549" i="2"/>
  <c r="U549" i="1"/>
  <c r="T549" i="1"/>
  <c r="R550" i="1"/>
  <c r="S550" i="1" s="1"/>
  <c r="B550" i="2" s="1"/>
  <c r="N552" i="1"/>
  <c r="O552" i="1" s="1"/>
  <c r="A552" i="2"/>
  <c r="L554" i="1"/>
  <c r="M553" i="1"/>
  <c r="Q551" i="1"/>
  <c r="P551" i="1"/>
  <c r="T362" i="6" l="1"/>
  <c r="U362" i="6"/>
  <c r="R363" i="6"/>
  <c r="S363" i="6" s="1"/>
  <c r="U363" i="6" s="1"/>
  <c r="P364" i="6"/>
  <c r="Q364" i="6"/>
  <c r="L366" i="6"/>
  <c r="M365" i="6"/>
  <c r="N365" i="6" s="1"/>
  <c r="O365" i="6" s="1"/>
  <c r="U550" i="1"/>
  <c r="W550" i="1"/>
  <c r="X550" i="1" s="1"/>
  <c r="T550" i="1"/>
  <c r="A553" i="2"/>
  <c r="N553" i="1"/>
  <c r="O553" i="1" s="1"/>
  <c r="R551" i="1"/>
  <c r="S551" i="1" s="1"/>
  <c r="L555" i="1"/>
  <c r="M554" i="1"/>
  <c r="Q552" i="1"/>
  <c r="P552" i="1"/>
  <c r="R364" i="6" l="1"/>
  <c r="S364" i="6" s="1"/>
  <c r="T364" i="6" s="1"/>
  <c r="W363" i="6"/>
  <c r="X363" i="6" s="1"/>
  <c r="T363" i="6"/>
  <c r="P365" i="6"/>
  <c r="Q365" i="6"/>
  <c r="M366" i="6"/>
  <c r="N366" i="6" s="1"/>
  <c r="O366" i="6" s="1"/>
  <c r="L367" i="6"/>
  <c r="R552" i="1"/>
  <c r="S552" i="1" s="1"/>
  <c r="B552" i="2" s="1"/>
  <c r="L556" i="1"/>
  <c r="M555" i="1"/>
  <c r="U551" i="1"/>
  <c r="T551" i="1"/>
  <c r="B551" i="2"/>
  <c r="W551" i="1"/>
  <c r="X551" i="1" s="1"/>
  <c r="Q553" i="1"/>
  <c r="P553" i="1"/>
  <c r="A554" i="2"/>
  <c r="N554" i="1"/>
  <c r="O554" i="1" s="1"/>
  <c r="W364" i="6" l="1"/>
  <c r="X364" i="6" s="1"/>
  <c r="U364" i="6"/>
  <c r="R365" i="6"/>
  <c r="S365" i="6" s="1"/>
  <c r="U365" i="6" s="1"/>
  <c r="P366" i="6"/>
  <c r="Q366" i="6"/>
  <c r="M367" i="6"/>
  <c r="N367" i="6" s="1"/>
  <c r="O367" i="6" s="1"/>
  <c r="L368" i="6"/>
  <c r="U552" i="1"/>
  <c r="T552" i="1"/>
  <c r="W552" i="1"/>
  <c r="X552" i="1" s="1"/>
  <c r="R553" i="1"/>
  <c r="S553" i="1" s="1"/>
  <c r="U553" i="1" s="1"/>
  <c r="P554" i="1"/>
  <c r="Q554" i="1"/>
  <c r="N555" i="1"/>
  <c r="O555" i="1" s="1"/>
  <c r="A555" i="2"/>
  <c r="L557" i="1"/>
  <c r="M556" i="1"/>
  <c r="R366" i="6" l="1"/>
  <c r="S366" i="6" s="1"/>
  <c r="U366" i="6" s="1"/>
  <c r="W365" i="6"/>
  <c r="X365" i="6" s="1"/>
  <c r="T365" i="6"/>
  <c r="P367" i="6"/>
  <c r="Q367" i="6"/>
  <c r="M368" i="6"/>
  <c r="N368" i="6" s="1"/>
  <c r="O368" i="6" s="1"/>
  <c r="L369" i="6"/>
  <c r="W553" i="1"/>
  <c r="X553" i="1" s="1"/>
  <c r="T553" i="1"/>
  <c r="B553" i="2"/>
  <c r="R554" i="1"/>
  <c r="S554" i="1" s="1"/>
  <c r="U554" i="1" s="1"/>
  <c r="Q555" i="1"/>
  <c r="P555" i="1"/>
  <c r="A556" i="2"/>
  <c r="N556" i="1"/>
  <c r="O556" i="1" s="1"/>
  <c r="L558" i="1"/>
  <c r="M557" i="1"/>
  <c r="W366" i="6" l="1"/>
  <c r="X366" i="6" s="1"/>
  <c r="T366" i="6"/>
  <c r="R367" i="6"/>
  <c r="S367" i="6" s="1"/>
  <c r="U367" i="6" s="1"/>
  <c r="P368" i="6"/>
  <c r="Q368" i="6"/>
  <c r="M369" i="6"/>
  <c r="N369" i="6" s="1"/>
  <c r="O369" i="6" s="1"/>
  <c r="L370" i="6"/>
  <c r="T554" i="1"/>
  <c r="W554" i="1"/>
  <c r="X554" i="1" s="1"/>
  <c r="B554" i="2"/>
  <c r="R555" i="1"/>
  <c r="S555" i="1" s="1"/>
  <c r="W555" i="1" s="1"/>
  <c r="X555" i="1" s="1"/>
  <c r="Q556" i="1"/>
  <c r="P556" i="1"/>
  <c r="N557" i="1"/>
  <c r="O557" i="1" s="1"/>
  <c r="A557" i="2"/>
  <c r="M558" i="1"/>
  <c r="L559" i="1"/>
  <c r="W367" i="6" l="1"/>
  <c r="X367" i="6" s="1"/>
  <c r="T367" i="6"/>
  <c r="R368" i="6"/>
  <c r="S368" i="6" s="1"/>
  <c r="U368" i="6" s="1"/>
  <c r="P369" i="6"/>
  <c r="Q369" i="6"/>
  <c r="M370" i="6"/>
  <c r="N370" i="6" s="1"/>
  <c r="O370" i="6" s="1"/>
  <c r="L371" i="6"/>
  <c r="U555" i="1"/>
  <c r="B555" i="2"/>
  <c r="T555" i="1"/>
  <c r="R556" i="1"/>
  <c r="S556" i="1" s="1"/>
  <c r="Q557" i="1"/>
  <c r="P557" i="1"/>
  <c r="M559" i="1"/>
  <c r="L560" i="1"/>
  <c r="A558" i="2"/>
  <c r="N558" i="1"/>
  <c r="O558" i="1" s="1"/>
  <c r="R369" i="6" l="1"/>
  <c r="S369" i="6" s="1"/>
  <c r="U369" i="6" s="1"/>
  <c r="W368" i="6"/>
  <c r="X368" i="6" s="1"/>
  <c r="T368" i="6"/>
  <c r="P370" i="6"/>
  <c r="Q370" i="6"/>
  <c r="M371" i="6"/>
  <c r="N371" i="6" s="1"/>
  <c r="O371" i="6" s="1"/>
  <c r="L372" i="6"/>
  <c r="R557" i="1"/>
  <c r="S557" i="1" s="1"/>
  <c r="W557" i="1" s="1"/>
  <c r="X557" i="1" s="1"/>
  <c r="N559" i="1"/>
  <c r="O559" i="1" s="1"/>
  <c r="A559" i="2"/>
  <c r="P558" i="1"/>
  <c r="Q558" i="1"/>
  <c r="M560" i="1"/>
  <c r="L561" i="1"/>
  <c r="B556" i="2"/>
  <c r="T556" i="1"/>
  <c r="U556" i="1"/>
  <c r="W556" i="1"/>
  <c r="X556" i="1" s="1"/>
  <c r="W369" i="6" l="1"/>
  <c r="X369" i="6" s="1"/>
  <c r="T369" i="6"/>
  <c r="R370" i="6"/>
  <c r="S370" i="6" s="1"/>
  <c r="U370" i="6" s="1"/>
  <c r="P371" i="6"/>
  <c r="Q371" i="6"/>
  <c r="L373" i="6"/>
  <c r="M372" i="6"/>
  <c r="N372" i="6" s="1"/>
  <c r="O372" i="6" s="1"/>
  <c r="R558" i="1"/>
  <c r="S558" i="1" s="1"/>
  <c r="T558" i="1" s="1"/>
  <c r="U557" i="1"/>
  <c r="B557" i="2"/>
  <c r="T557" i="1"/>
  <c r="P559" i="1"/>
  <c r="Q559" i="1"/>
  <c r="M561" i="1"/>
  <c r="L562" i="1"/>
  <c r="A560" i="2"/>
  <c r="N560" i="1"/>
  <c r="O560" i="1" s="1"/>
  <c r="R371" i="6" l="1"/>
  <c r="S371" i="6" s="1"/>
  <c r="T371" i="6" s="1"/>
  <c r="W370" i="6"/>
  <c r="X370" i="6" s="1"/>
  <c r="T370" i="6"/>
  <c r="P372" i="6"/>
  <c r="Q372" i="6"/>
  <c r="M373" i="6"/>
  <c r="N373" i="6" s="1"/>
  <c r="O373" i="6" s="1"/>
  <c r="L374" i="6"/>
  <c r="B558" i="2"/>
  <c r="W558" i="1"/>
  <c r="X558" i="1" s="1"/>
  <c r="U558" i="1"/>
  <c r="R559" i="1"/>
  <c r="S559" i="1" s="1"/>
  <c r="W559" i="1" s="1"/>
  <c r="X559" i="1" s="1"/>
  <c r="A561" i="2"/>
  <c r="N561" i="1"/>
  <c r="O561" i="1" s="1"/>
  <c r="Q560" i="1"/>
  <c r="P560" i="1"/>
  <c r="L563" i="1"/>
  <c r="M562" i="1"/>
  <c r="W371" i="6" l="1"/>
  <c r="X371" i="6" s="1"/>
  <c r="U371" i="6"/>
  <c r="R372" i="6"/>
  <c r="S372" i="6" s="1"/>
  <c r="U372" i="6" s="1"/>
  <c r="P373" i="6"/>
  <c r="Q373" i="6"/>
  <c r="L375" i="6"/>
  <c r="M374" i="6"/>
  <c r="N374" i="6" s="1"/>
  <c r="O374" i="6" s="1"/>
  <c r="B559" i="2"/>
  <c r="U559" i="1"/>
  <c r="T559" i="1"/>
  <c r="R560" i="1"/>
  <c r="S560" i="1" s="1"/>
  <c r="M563" i="1"/>
  <c r="L564" i="1"/>
  <c r="N562" i="1"/>
  <c r="O562" i="1" s="1"/>
  <c r="A562" i="2"/>
  <c r="P561" i="1"/>
  <c r="Q561" i="1"/>
  <c r="W372" i="6" l="1"/>
  <c r="X372" i="6" s="1"/>
  <c r="T372" i="6"/>
  <c r="R373" i="6"/>
  <c r="S373" i="6" s="1"/>
  <c r="U373" i="6" s="1"/>
  <c r="M375" i="6"/>
  <c r="N375" i="6" s="1"/>
  <c r="O375" i="6" s="1"/>
  <c r="L376" i="6"/>
  <c r="P374" i="6"/>
  <c r="Q374" i="6"/>
  <c r="P562" i="1"/>
  <c r="Q562" i="1"/>
  <c r="R561" i="1"/>
  <c r="S561" i="1" s="1"/>
  <c r="M564" i="1"/>
  <c r="L565" i="1"/>
  <c r="N563" i="1"/>
  <c r="O563" i="1" s="1"/>
  <c r="A563" i="2"/>
  <c r="B560" i="2"/>
  <c r="U560" i="1"/>
  <c r="W560" i="1"/>
  <c r="X560" i="1" s="1"/>
  <c r="T560" i="1"/>
  <c r="T373" i="6" l="1"/>
  <c r="W373" i="6"/>
  <c r="X373" i="6" s="1"/>
  <c r="R374" i="6"/>
  <c r="S374" i="6" s="1"/>
  <c r="L377" i="6"/>
  <c r="M376" i="6"/>
  <c r="N376" i="6" s="1"/>
  <c r="O376" i="6" s="1"/>
  <c r="P375" i="6"/>
  <c r="Q375" i="6"/>
  <c r="Q563" i="1"/>
  <c r="P563" i="1"/>
  <c r="B561" i="2"/>
  <c r="W561" i="1"/>
  <c r="X561" i="1" s="1"/>
  <c r="T561" i="1"/>
  <c r="U561" i="1"/>
  <c r="R562" i="1"/>
  <c r="S562" i="1" s="1"/>
  <c r="N564" i="1"/>
  <c r="O564" i="1" s="1"/>
  <c r="A564" i="2"/>
  <c r="L566" i="1"/>
  <c r="M565" i="1"/>
  <c r="R375" i="6" l="1"/>
  <c r="S375" i="6" s="1"/>
  <c r="T375" i="6" s="1"/>
  <c r="P376" i="6"/>
  <c r="Q376" i="6"/>
  <c r="L378" i="6"/>
  <c r="M377" i="6"/>
  <c r="N377" i="6" s="1"/>
  <c r="O377" i="6" s="1"/>
  <c r="T374" i="6"/>
  <c r="U374" i="6"/>
  <c r="W374" i="6"/>
  <c r="X374" i="6" s="1"/>
  <c r="R563" i="1"/>
  <c r="S563" i="1" s="1"/>
  <c r="B563" i="2" s="1"/>
  <c r="L567" i="1"/>
  <c r="M566" i="1"/>
  <c r="B562" i="2"/>
  <c r="U562" i="1"/>
  <c r="T562" i="1"/>
  <c r="W562" i="1"/>
  <c r="X562" i="1" s="1"/>
  <c r="N565" i="1"/>
  <c r="O565" i="1" s="1"/>
  <c r="A565" i="2"/>
  <c r="P564" i="1"/>
  <c r="Q564" i="1"/>
  <c r="R376" i="6" l="1"/>
  <c r="S376" i="6" s="1"/>
  <c r="U376" i="6" s="1"/>
  <c r="W375" i="6"/>
  <c r="X375" i="6" s="1"/>
  <c r="U375" i="6"/>
  <c r="P377" i="6"/>
  <c r="Q377" i="6"/>
  <c r="L379" i="6"/>
  <c r="M378" i="6"/>
  <c r="N378" i="6" s="1"/>
  <c r="O378" i="6" s="1"/>
  <c r="W563" i="1"/>
  <c r="X563" i="1" s="1"/>
  <c r="T563" i="1"/>
  <c r="U563" i="1"/>
  <c r="Q565" i="1"/>
  <c r="P565" i="1"/>
  <c r="N566" i="1"/>
  <c r="O566" i="1" s="1"/>
  <c r="A566" i="2"/>
  <c r="R564" i="1"/>
  <c r="S564" i="1" s="1"/>
  <c r="L568" i="1"/>
  <c r="M567" i="1"/>
  <c r="T376" i="6" l="1"/>
  <c r="W376" i="6"/>
  <c r="X376" i="6" s="1"/>
  <c r="R377" i="6"/>
  <c r="S377" i="6" s="1"/>
  <c r="T377" i="6" s="1"/>
  <c r="L380" i="6"/>
  <c r="M379" i="6"/>
  <c r="N379" i="6" s="1"/>
  <c r="O379" i="6" s="1"/>
  <c r="P378" i="6"/>
  <c r="Q378" i="6"/>
  <c r="R565" i="1"/>
  <c r="S565" i="1" s="1"/>
  <c r="W565" i="1" s="1"/>
  <c r="X565" i="1" s="1"/>
  <c r="B564" i="2"/>
  <c r="T564" i="1"/>
  <c r="U564" i="1"/>
  <c r="W564" i="1"/>
  <c r="X564" i="1" s="1"/>
  <c r="N567" i="1"/>
  <c r="O567" i="1" s="1"/>
  <c r="A567" i="2"/>
  <c r="Q566" i="1"/>
  <c r="P566" i="1"/>
  <c r="M568" i="1"/>
  <c r="L569" i="1"/>
  <c r="W377" i="6" l="1"/>
  <c r="X377" i="6" s="1"/>
  <c r="U377" i="6"/>
  <c r="R378" i="6"/>
  <c r="S378" i="6" s="1"/>
  <c r="P379" i="6"/>
  <c r="Q379" i="6"/>
  <c r="L381" i="6"/>
  <c r="M380" i="6"/>
  <c r="N380" i="6" s="1"/>
  <c r="O380" i="6" s="1"/>
  <c r="R566" i="1"/>
  <c r="S566" i="1" s="1"/>
  <c r="U566" i="1" s="1"/>
  <c r="T565" i="1"/>
  <c r="B565" i="2"/>
  <c r="U565" i="1"/>
  <c r="L570" i="1"/>
  <c r="M569" i="1"/>
  <c r="N568" i="1"/>
  <c r="O568" i="1" s="1"/>
  <c r="A568" i="2"/>
  <c r="P567" i="1"/>
  <c r="Q567" i="1"/>
  <c r="R379" i="6" l="1"/>
  <c r="S379" i="6" s="1"/>
  <c r="L382" i="6"/>
  <c r="M381" i="6"/>
  <c r="N381" i="6" s="1"/>
  <c r="O381" i="6" s="1"/>
  <c r="P380" i="6"/>
  <c r="Q380" i="6"/>
  <c r="T378" i="6"/>
  <c r="U378" i="6"/>
  <c r="W378" i="6"/>
  <c r="X378" i="6" s="1"/>
  <c r="W566" i="1"/>
  <c r="X566" i="1" s="1"/>
  <c r="B566" i="2"/>
  <c r="T566" i="1"/>
  <c r="R567" i="1"/>
  <c r="S567" i="1" s="1"/>
  <c r="U567" i="1" s="1"/>
  <c r="N569" i="1"/>
  <c r="O569" i="1" s="1"/>
  <c r="A569" i="2"/>
  <c r="P568" i="1"/>
  <c r="Q568" i="1"/>
  <c r="L571" i="1"/>
  <c r="M570" i="1"/>
  <c r="R380" i="6" l="1"/>
  <c r="S380" i="6" s="1"/>
  <c r="P381" i="6"/>
  <c r="Q381" i="6"/>
  <c r="L383" i="6"/>
  <c r="M382" i="6"/>
  <c r="N382" i="6" s="1"/>
  <c r="O382" i="6" s="1"/>
  <c r="T379" i="6"/>
  <c r="U379" i="6"/>
  <c r="W379" i="6"/>
  <c r="X379" i="6" s="1"/>
  <c r="R568" i="1"/>
  <c r="S568" i="1" s="1"/>
  <c r="B568" i="2" s="1"/>
  <c r="W567" i="1"/>
  <c r="X567" i="1" s="1"/>
  <c r="B567" i="2"/>
  <c r="T567" i="1"/>
  <c r="N570" i="1"/>
  <c r="O570" i="1" s="1"/>
  <c r="A570" i="2"/>
  <c r="M571" i="1"/>
  <c r="L572" i="1"/>
  <c r="P569" i="1"/>
  <c r="Q569" i="1"/>
  <c r="R381" i="6" l="1"/>
  <c r="S381" i="6" s="1"/>
  <c r="U381" i="6" s="1"/>
  <c r="P382" i="6"/>
  <c r="Q382" i="6"/>
  <c r="M383" i="6"/>
  <c r="N383" i="6" s="1"/>
  <c r="O383" i="6" s="1"/>
  <c r="L384" i="6"/>
  <c r="U380" i="6"/>
  <c r="T380" i="6"/>
  <c r="W380" i="6"/>
  <c r="X380" i="6" s="1"/>
  <c r="U568" i="1"/>
  <c r="T568" i="1"/>
  <c r="W568" i="1"/>
  <c r="X568" i="1" s="1"/>
  <c r="A571" i="2"/>
  <c r="N571" i="1"/>
  <c r="O571" i="1" s="1"/>
  <c r="L573" i="1"/>
  <c r="M572" i="1"/>
  <c r="R569" i="1"/>
  <c r="S569" i="1" s="1"/>
  <c r="P570" i="1"/>
  <c r="Q570" i="1"/>
  <c r="W381" i="6" l="1"/>
  <c r="X381" i="6" s="1"/>
  <c r="T381" i="6"/>
  <c r="R382" i="6"/>
  <c r="S382" i="6" s="1"/>
  <c r="W382" i="6" s="1"/>
  <c r="X382" i="6" s="1"/>
  <c r="P383" i="6"/>
  <c r="Q383" i="6"/>
  <c r="L385" i="6"/>
  <c r="M384" i="6"/>
  <c r="N384" i="6" s="1"/>
  <c r="O384" i="6" s="1"/>
  <c r="R570" i="1"/>
  <c r="S570" i="1" s="1"/>
  <c r="T570" i="1" s="1"/>
  <c r="Q571" i="1"/>
  <c r="P571" i="1"/>
  <c r="M573" i="1"/>
  <c r="L574" i="1"/>
  <c r="B569" i="2"/>
  <c r="W569" i="1"/>
  <c r="X569" i="1" s="1"/>
  <c r="U569" i="1"/>
  <c r="T569" i="1"/>
  <c r="N572" i="1"/>
  <c r="O572" i="1" s="1"/>
  <c r="A572" i="2"/>
  <c r="R383" i="6" l="1"/>
  <c r="S383" i="6" s="1"/>
  <c r="U383" i="6" s="1"/>
  <c r="T382" i="6"/>
  <c r="U382" i="6"/>
  <c r="P384" i="6"/>
  <c r="Q384" i="6"/>
  <c r="M385" i="6"/>
  <c r="N385" i="6" s="1"/>
  <c r="O385" i="6" s="1"/>
  <c r="L386" i="6"/>
  <c r="B570" i="2"/>
  <c r="U570" i="1"/>
  <c r="W570" i="1"/>
  <c r="X570" i="1" s="1"/>
  <c r="R571" i="1"/>
  <c r="S571" i="1" s="1"/>
  <c r="T571" i="1" s="1"/>
  <c r="P572" i="1"/>
  <c r="Q572" i="1"/>
  <c r="M574" i="1"/>
  <c r="L575" i="1"/>
  <c r="A573" i="2"/>
  <c r="N573" i="1"/>
  <c r="O573" i="1" s="1"/>
  <c r="W383" i="6" l="1"/>
  <c r="X383" i="6" s="1"/>
  <c r="T383" i="6"/>
  <c r="R384" i="6"/>
  <c r="S384" i="6" s="1"/>
  <c r="T384" i="6" s="1"/>
  <c r="L387" i="6"/>
  <c r="M386" i="6"/>
  <c r="N386" i="6" s="1"/>
  <c r="O386" i="6" s="1"/>
  <c r="P385" i="6"/>
  <c r="Q385" i="6"/>
  <c r="B571" i="2"/>
  <c r="W571" i="1"/>
  <c r="X571" i="1" s="1"/>
  <c r="U571" i="1"/>
  <c r="M575" i="1"/>
  <c r="L576" i="1"/>
  <c r="Q573" i="1"/>
  <c r="P573" i="1"/>
  <c r="N574" i="1"/>
  <c r="O574" i="1" s="1"/>
  <c r="A574" i="2"/>
  <c r="R572" i="1"/>
  <c r="S572" i="1" s="1"/>
  <c r="W384" i="6" l="1"/>
  <c r="X384" i="6" s="1"/>
  <c r="U384" i="6"/>
  <c r="R385" i="6"/>
  <c r="S385" i="6" s="1"/>
  <c r="P386" i="6"/>
  <c r="Q386" i="6"/>
  <c r="M387" i="6"/>
  <c r="N387" i="6" s="1"/>
  <c r="O387" i="6" s="1"/>
  <c r="L388" i="6"/>
  <c r="R573" i="1"/>
  <c r="S573" i="1" s="1"/>
  <c r="T573" i="1" s="1"/>
  <c r="B572" i="2"/>
  <c r="T572" i="1"/>
  <c r="U572" i="1"/>
  <c r="W572" i="1"/>
  <c r="X572" i="1" s="1"/>
  <c r="L577" i="1"/>
  <c r="M576" i="1"/>
  <c r="P574" i="1"/>
  <c r="Q574" i="1"/>
  <c r="N575" i="1"/>
  <c r="O575" i="1" s="1"/>
  <c r="A575" i="2"/>
  <c r="L389" i="6" l="1"/>
  <c r="M388" i="6"/>
  <c r="N388" i="6" s="1"/>
  <c r="O388" i="6" s="1"/>
  <c r="R386" i="6"/>
  <c r="S386" i="6" s="1"/>
  <c r="P387" i="6"/>
  <c r="Q387" i="6"/>
  <c r="U385" i="6"/>
  <c r="T385" i="6"/>
  <c r="W385" i="6"/>
  <c r="X385" i="6" s="1"/>
  <c r="W573" i="1"/>
  <c r="X573" i="1" s="1"/>
  <c r="B573" i="2"/>
  <c r="U573" i="1"/>
  <c r="R574" i="1"/>
  <c r="S574" i="1" s="1"/>
  <c r="T574" i="1" s="1"/>
  <c r="A576" i="2"/>
  <c r="N576" i="1"/>
  <c r="O576" i="1" s="1"/>
  <c r="Q575" i="1"/>
  <c r="P575" i="1"/>
  <c r="L578" i="1"/>
  <c r="M577" i="1"/>
  <c r="R387" i="6" l="1"/>
  <c r="S387" i="6" s="1"/>
  <c r="U386" i="6"/>
  <c r="T386" i="6"/>
  <c r="W386" i="6"/>
  <c r="X386" i="6" s="1"/>
  <c r="P388" i="6"/>
  <c r="Q388" i="6"/>
  <c r="M389" i="6"/>
  <c r="N389" i="6" s="1"/>
  <c r="O389" i="6" s="1"/>
  <c r="L390" i="6"/>
  <c r="B574" i="2"/>
  <c r="W574" i="1"/>
  <c r="X574" i="1" s="1"/>
  <c r="U574" i="1"/>
  <c r="R575" i="1"/>
  <c r="S575" i="1" s="1"/>
  <c r="U575" i="1" s="1"/>
  <c r="N577" i="1"/>
  <c r="O577" i="1" s="1"/>
  <c r="A577" i="2"/>
  <c r="P576" i="1"/>
  <c r="Q576" i="1"/>
  <c r="M578" i="1"/>
  <c r="L579" i="1"/>
  <c r="R388" i="6" l="1"/>
  <c r="S388" i="6" s="1"/>
  <c r="P389" i="6"/>
  <c r="Q389" i="6"/>
  <c r="L391" i="6"/>
  <c r="M390" i="6"/>
  <c r="N390" i="6" s="1"/>
  <c r="O390" i="6" s="1"/>
  <c r="U387" i="6"/>
  <c r="T387" i="6"/>
  <c r="W387" i="6"/>
  <c r="X387" i="6" s="1"/>
  <c r="W575" i="1"/>
  <c r="X575" i="1" s="1"/>
  <c r="T575" i="1"/>
  <c r="B575" i="2"/>
  <c r="R576" i="1"/>
  <c r="S576" i="1" s="1"/>
  <c r="B576" i="2" s="1"/>
  <c r="M579" i="1"/>
  <c r="L580" i="1"/>
  <c r="A578" i="2"/>
  <c r="N578" i="1"/>
  <c r="O578" i="1" s="1"/>
  <c r="Q577" i="1"/>
  <c r="P577" i="1"/>
  <c r="R389" i="6" l="1"/>
  <c r="S389" i="6" s="1"/>
  <c r="U389" i="6" s="1"/>
  <c r="P390" i="6"/>
  <c r="Q390" i="6"/>
  <c r="M391" i="6"/>
  <c r="N391" i="6" s="1"/>
  <c r="O391" i="6" s="1"/>
  <c r="L392" i="6"/>
  <c r="T388" i="6"/>
  <c r="U388" i="6"/>
  <c r="W388" i="6"/>
  <c r="X388" i="6" s="1"/>
  <c r="R577" i="1"/>
  <c r="S577" i="1" s="1"/>
  <c r="B577" i="2" s="1"/>
  <c r="T576" i="1"/>
  <c r="U576" i="1"/>
  <c r="W576" i="1"/>
  <c r="X576" i="1" s="1"/>
  <c r="Q578" i="1"/>
  <c r="P578" i="1"/>
  <c r="M580" i="1"/>
  <c r="L581" i="1"/>
  <c r="A579" i="2"/>
  <c r="N579" i="1"/>
  <c r="O579" i="1" s="1"/>
  <c r="W389" i="6" l="1"/>
  <c r="X389" i="6" s="1"/>
  <c r="T389" i="6"/>
  <c r="R390" i="6"/>
  <c r="S390" i="6" s="1"/>
  <c r="T390" i="6" s="1"/>
  <c r="L393" i="6"/>
  <c r="M392" i="6"/>
  <c r="N392" i="6" s="1"/>
  <c r="O392" i="6" s="1"/>
  <c r="P391" i="6"/>
  <c r="Q391" i="6"/>
  <c r="T577" i="1"/>
  <c r="U577" i="1"/>
  <c r="W577" i="1"/>
  <c r="X577" i="1" s="1"/>
  <c r="R578" i="1"/>
  <c r="S578" i="1" s="1"/>
  <c r="T578" i="1" s="1"/>
  <c r="L582" i="1"/>
  <c r="M581" i="1"/>
  <c r="Q579" i="1"/>
  <c r="P579" i="1"/>
  <c r="A580" i="2"/>
  <c r="N580" i="1"/>
  <c r="O580" i="1" s="1"/>
  <c r="U390" i="6" l="1"/>
  <c r="W390" i="6"/>
  <c r="X390" i="6" s="1"/>
  <c r="R391" i="6"/>
  <c r="S391" i="6" s="1"/>
  <c r="P392" i="6"/>
  <c r="Q392" i="6"/>
  <c r="M393" i="6"/>
  <c r="N393" i="6" s="1"/>
  <c r="O393" i="6" s="1"/>
  <c r="L394" i="6"/>
  <c r="R579" i="1"/>
  <c r="S579" i="1" s="1"/>
  <c r="U579" i="1" s="1"/>
  <c r="U578" i="1"/>
  <c r="B578" i="2"/>
  <c r="W578" i="1"/>
  <c r="X578" i="1" s="1"/>
  <c r="Q580" i="1"/>
  <c r="P580" i="1"/>
  <c r="N581" i="1"/>
  <c r="O581" i="1" s="1"/>
  <c r="A581" i="2"/>
  <c r="L583" i="1"/>
  <c r="M582" i="1"/>
  <c r="L395" i="6" l="1"/>
  <c r="M394" i="6"/>
  <c r="N394" i="6" s="1"/>
  <c r="O394" i="6" s="1"/>
  <c r="R392" i="6"/>
  <c r="S392" i="6" s="1"/>
  <c r="P393" i="6"/>
  <c r="Q393" i="6"/>
  <c r="U391" i="6"/>
  <c r="T391" i="6"/>
  <c r="W391" i="6"/>
  <c r="X391" i="6" s="1"/>
  <c r="B579" i="2"/>
  <c r="T579" i="1"/>
  <c r="W579" i="1"/>
  <c r="X579" i="1" s="1"/>
  <c r="R580" i="1"/>
  <c r="S580" i="1" s="1"/>
  <c r="B580" i="2" s="1"/>
  <c r="Q581" i="1"/>
  <c r="P581" i="1"/>
  <c r="A582" i="2"/>
  <c r="N582" i="1"/>
  <c r="O582" i="1" s="1"/>
  <c r="M583" i="1"/>
  <c r="L584" i="1"/>
  <c r="U392" i="6" l="1"/>
  <c r="T392" i="6"/>
  <c r="W392" i="6"/>
  <c r="X392" i="6" s="1"/>
  <c r="R393" i="6"/>
  <c r="S393" i="6" s="1"/>
  <c r="P394" i="6"/>
  <c r="Q394" i="6"/>
  <c r="M395" i="6"/>
  <c r="N395" i="6" s="1"/>
  <c r="O395" i="6" s="1"/>
  <c r="L396" i="6"/>
  <c r="R581" i="1"/>
  <c r="S581" i="1" s="1"/>
  <c r="U581" i="1" s="1"/>
  <c r="W580" i="1"/>
  <c r="X580" i="1" s="1"/>
  <c r="T580" i="1"/>
  <c r="U580" i="1"/>
  <c r="L585" i="1"/>
  <c r="M584" i="1"/>
  <c r="A583" i="2"/>
  <c r="N583" i="1"/>
  <c r="O583" i="1" s="1"/>
  <c r="P582" i="1"/>
  <c r="Q582" i="1"/>
  <c r="R394" i="6" l="1"/>
  <c r="S394" i="6" s="1"/>
  <c r="U394" i="6" s="1"/>
  <c r="U393" i="6"/>
  <c r="T393" i="6"/>
  <c r="W393" i="6"/>
  <c r="X393" i="6" s="1"/>
  <c r="P395" i="6"/>
  <c r="Q395" i="6"/>
  <c r="L397" i="6"/>
  <c r="M396" i="6"/>
  <c r="N396" i="6" s="1"/>
  <c r="O396" i="6" s="1"/>
  <c r="W581" i="1"/>
  <c r="X581" i="1" s="1"/>
  <c r="B581" i="2"/>
  <c r="T581" i="1"/>
  <c r="Q583" i="1"/>
  <c r="P583" i="1"/>
  <c r="N584" i="1"/>
  <c r="O584" i="1" s="1"/>
  <c r="A584" i="2"/>
  <c r="R582" i="1"/>
  <c r="S582" i="1" s="1"/>
  <c r="M585" i="1"/>
  <c r="L586" i="1"/>
  <c r="W394" i="6" l="1"/>
  <c r="X394" i="6" s="1"/>
  <c r="T394" i="6"/>
  <c r="R395" i="6"/>
  <c r="S395" i="6" s="1"/>
  <c r="T395" i="6" s="1"/>
  <c r="P396" i="6"/>
  <c r="Q396" i="6"/>
  <c r="M397" i="6"/>
  <c r="N397" i="6" s="1"/>
  <c r="O397" i="6" s="1"/>
  <c r="L398" i="6"/>
  <c r="R583" i="1"/>
  <c r="S583" i="1" s="1"/>
  <c r="B583" i="2" s="1"/>
  <c r="B582" i="2"/>
  <c r="W582" i="1"/>
  <c r="X582" i="1" s="1"/>
  <c r="T582" i="1"/>
  <c r="U582" i="1"/>
  <c r="L587" i="1"/>
  <c r="M586" i="1"/>
  <c r="P584" i="1"/>
  <c r="Q584" i="1"/>
  <c r="N585" i="1"/>
  <c r="O585" i="1" s="1"/>
  <c r="A585" i="2"/>
  <c r="R396" i="6" l="1"/>
  <c r="S396" i="6" s="1"/>
  <c r="T396" i="6" s="1"/>
  <c r="W395" i="6"/>
  <c r="X395" i="6" s="1"/>
  <c r="U395" i="6"/>
  <c r="L399" i="6"/>
  <c r="M398" i="6"/>
  <c r="N398" i="6" s="1"/>
  <c r="O398" i="6" s="1"/>
  <c r="P397" i="6"/>
  <c r="Q397" i="6"/>
  <c r="W583" i="1"/>
  <c r="X583" i="1" s="1"/>
  <c r="U583" i="1"/>
  <c r="T583" i="1"/>
  <c r="R584" i="1"/>
  <c r="S584" i="1" s="1"/>
  <c r="U584" i="1" s="1"/>
  <c r="A586" i="2"/>
  <c r="N586" i="1"/>
  <c r="O586" i="1" s="1"/>
  <c r="Q585" i="1"/>
  <c r="P585" i="1"/>
  <c r="M587" i="1"/>
  <c r="L588" i="1"/>
  <c r="W396" i="6" l="1"/>
  <c r="X396" i="6" s="1"/>
  <c r="R397" i="6"/>
  <c r="S397" i="6" s="1"/>
  <c r="W397" i="6" s="1"/>
  <c r="X397" i="6" s="1"/>
  <c r="U396" i="6"/>
  <c r="P398" i="6"/>
  <c r="Q398" i="6"/>
  <c r="M399" i="6"/>
  <c r="N399" i="6" s="1"/>
  <c r="O399" i="6" s="1"/>
  <c r="L400" i="6"/>
  <c r="W584" i="1"/>
  <c r="X584" i="1" s="1"/>
  <c r="B584" i="2"/>
  <c r="T584" i="1"/>
  <c r="R585" i="1"/>
  <c r="S585" i="1" s="1"/>
  <c r="T585" i="1" s="1"/>
  <c r="L589" i="1"/>
  <c r="M588" i="1"/>
  <c r="P586" i="1"/>
  <c r="Q586" i="1"/>
  <c r="N587" i="1"/>
  <c r="O587" i="1" s="1"/>
  <c r="A587" i="2"/>
  <c r="R398" i="6" l="1"/>
  <c r="S398" i="6" s="1"/>
  <c r="W398" i="6" s="1"/>
  <c r="X398" i="6" s="1"/>
  <c r="T397" i="6"/>
  <c r="U397" i="6"/>
  <c r="L401" i="6"/>
  <c r="M400" i="6"/>
  <c r="N400" i="6" s="1"/>
  <c r="O400" i="6" s="1"/>
  <c r="P399" i="6"/>
  <c r="Q399" i="6"/>
  <c r="R586" i="1"/>
  <c r="S586" i="1" s="1"/>
  <c r="W586" i="1" s="1"/>
  <c r="X586" i="1" s="1"/>
  <c r="B585" i="2"/>
  <c r="U585" i="1"/>
  <c r="W585" i="1"/>
  <c r="X585" i="1" s="1"/>
  <c r="N588" i="1"/>
  <c r="O588" i="1" s="1"/>
  <c r="A588" i="2"/>
  <c r="P587" i="1"/>
  <c r="Q587" i="1"/>
  <c r="L590" i="1"/>
  <c r="M589" i="1"/>
  <c r="T398" i="6" l="1"/>
  <c r="U398" i="6"/>
  <c r="R399" i="6"/>
  <c r="S399" i="6" s="1"/>
  <c r="U399" i="6" s="1"/>
  <c r="P400" i="6"/>
  <c r="Q400" i="6"/>
  <c r="M401" i="6"/>
  <c r="N401" i="6" s="1"/>
  <c r="O401" i="6" s="1"/>
  <c r="L402" i="6"/>
  <c r="B586" i="2"/>
  <c r="U586" i="1"/>
  <c r="T586" i="1"/>
  <c r="R587" i="1"/>
  <c r="S587" i="1" s="1"/>
  <c r="B587" i="2" s="1"/>
  <c r="N589" i="1"/>
  <c r="O589" i="1" s="1"/>
  <c r="A589" i="2"/>
  <c r="M590" i="1"/>
  <c r="L591" i="1"/>
  <c r="P588" i="1"/>
  <c r="Q588" i="1"/>
  <c r="W399" i="6" l="1"/>
  <c r="X399" i="6" s="1"/>
  <c r="T399" i="6"/>
  <c r="P401" i="6"/>
  <c r="Q401" i="6"/>
  <c r="L403" i="6"/>
  <c r="M402" i="6"/>
  <c r="N402" i="6" s="1"/>
  <c r="O402" i="6" s="1"/>
  <c r="R400" i="6"/>
  <c r="S400" i="6" s="1"/>
  <c r="U587" i="1"/>
  <c r="T587" i="1"/>
  <c r="R588" i="1"/>
  <c r="S588" i="1" s="1"/>
  <c r="B588" i="2" s="1"/>
  <c r="W587" i="1"/>
  <c r="X587" i="1" s="1"/>
  <c r="M591" i="1"/>
  <c r="L592" i="1"/>
  <c r="N590" i="1"/>
  <c r="O590" i="1" s="1"/>
  <c r="A590" i="2"/>
  <c r="Q589" i="1"/>
  <c r="P589" i="1"/>
  <c r="R401" i="6" l="1"/>
  <c r="S401" i="6" s="1"/>
  <c r="T401" i="6" s="1"/>
  <c r="T400" i="6"/>
  <c r="U400" i="6"/>
  <c r="W400" i="6"/>
  <c r="X400" i="6" s="1"/>
  <c r="P402" i="6"/>
  <c r="Q402" i="6"/>
  <c r="M403" i="6"/>
  <c r="N403" i="6" s="1"/>
  <c r="O403" i="6" s="1"/>
  <c r="L404" i="6"/>
  <c r="W588" i="1"/>
  <c r="X588" i="1" s="1"/>
  <c r="T588" i="1"/>
  <c r="R589" i="1"/>
  <c r="S589" i="1" s="1"/>
  <c r="T589" i="1" s="1"/>
  <c r="U588" i="1"/>
  <c r="P590" i="1"/>
  <c r="Q590" i="1"/>
  <c r="M592" i="1"/>
  <c r="L593" i="1"/>
  <c r="N591" i="1"/>
  <c r="O591" i="1" s="1"/>
  <c r="A591" i="2"/>
  <c r="U401" i="6" l="1"/>
  <c r="W401" i="6"/>
  <c r="X401" i="6" s="1"/>
  <c r="L405" i="6"/>
  <c r="M404" i="6"/>
  <c r="N404" i="6" s="1"/>
  <c r="O404" i="6" s="1"/>
  <c r="R402" i="6"/>
  <c r="S402" i="6" s="1"/>
  <c r="P403" i="6"/>
  <c r="Q403" i="6"/>
  <c r="B589" i="2"/>
  <c r="U589" i="1"/>
  <c r="W589" i="1"/>
  <c r="X589" i="1" s="1"/>
  <c r="M593" i="1"/>
  <c r="L594" i="1"/>
  <c r="N592" i="1"/>
  <c r="O592" i="1" s="1"/>
  <c r="A592" i="2"/>
  <c r="R590" i="1"/>
  <c r="S590" i="1" s="1"/>
  <c r="P591" i="1"/>
  <c r="Q591" i="1"/>
  <c r="R403" i="6" l="1"/>
  <c r="S403" i="6" s="1"/>
  <c r="U403" i="6" s="1"/>
  <c r="U402" i="6"/>
  <c r="T402" i="6"/>
  <c r="W402" i="6"/>
  <c r="X402" i="6" s="1"/>
  <c r="P404" i="6"/>
  <c r="Q404" i="6"/>
  <c r="M405" i="6"/>
  <c r="N405" i="6" s="1"/>
  <c r="O405" i="6" s="1"/>
  <c r="L406" i="6"/>
  <c r="R591" i="1"/>
  <c r="S591" i="1" s="1"/>
  <c r="U591" i="1" s="1"/>
  <c r="Q592" i="1"/>
  <c r="P592" i="1"/>
  <c r="M594" i="1"/>
  <c r="L595" i="1"/>
  <c r="B590" i="2"/>
  <c r="T590" i="1"/>
  <c r="U590" i="1"/>
  <c r="W590" i="1"/>
  <c r="X590" i="1" s="1"/>
  <c r="A593" i="2"/>
  <c r="N593" i="1"/>
  <c r="O593" i="1" s="1"/>
  <c r="T403" i="6" l="1"/>
  <c r="W403" i="6"/>
  <c r="X403" i="6" s="1"/>
  <c r="R404" i="6"/>
  <c r="S404" i="6" s="1"/>
  <c r="W404" i="6" s="1"/>
  <c r="X404" i="6" s="1"/>
  <c r="L407" i="6"/>
  <c r="M406" i="6"/>
  <c r="N406" i="6" s="1"/>
  <c r="O406" i="6" s="1"/>
  <c r="P405" i="6"/>
  <c r="Q405" i="6"/>
  <c r="W591" i="1"/>
  <c r="X591" i="1" s="1"/>
  <c r="B591" i="2"/>
  <c r="T591" i="1"/>
  <c r="L596" i="1"/>
  <c r="M595" i="1"/>
  <c r="A594" i="2"/>
  <c r="N594" i="1"/>
  <c r="O594" i="1" s="1"/>
  <c r="Q593" i="1"/>
  <c r="P593" i="1"/>
  <c r="R592" i="1"/>
  <c r="S592" i="1" s="1"/>
  <c r="R405" i="6" l="1"/>
  <c r="S405" i="6" s="1"/>
  <c r="W405" i="6" s="1"/>
  <c r="X405" i="6" s="1"/>
  <c r="U404" i="6"/>
  <c r="T404" i="6"/>
  <c r="P406" i="6"/>
  <c r="Q406" i="6"/>
  <c r="M407" i="6"/>
  <c r="N407" i="6" s="1"/>
  <c r="O407" i="6" s="1"/>
  <c r="L408" i="6"/>
  <c r="R593" i="1"/>
  <c r="S593" i="1" s="1"/>
  <c r="B593" i="2" s="1"/>
  <c r="N595" i="1"/>
  <c r="O595" i="1" s="1"/>
  <c r="A595" i="2"/>
  <c r="L597" i="1"/>
  <c r="M596" i="1"/>
  <c r="B592" i="2"/>
  <c r="U592" i="1"/>
  <c r="W592" i="1"/>
  <c r="X592" i="1" s="1"/>
  <c r="T592" i="1"/>
  <c r="Q594" i="1"/>
  <c r="P594" i="1"/>
  <c r="R406" i="6" l="1"/>
  <c r="S406" i="6" s="1"/>
  <c r="T406" i="6" s="1"/>
  <c r="T405" i="6"/>
  <c r="U405" i="6"/>
  <c r="L409" i="6"/>
  <c r="M408" i="6"/>
  <c r="N408" i="6" s="1"/>
  <c r="O408" i="6" s="1"/>
  <c r="P407" i="6"/>
  <c r="Q407" i="6"/>
  <c r="W593" i="1"/>
  <c r="X593" i="1" s="1"/>
  <c r="U593" i="1"/>
  <c r="T593" i="1"/>
  <c r="Q595" i="1"/>
  <c r="P595" i="1"/>
  <c r="N596" i="1"/>
  <c r="O596" i="1" s="1"/>
  <c r="A596" i="2"/>
  <c r="L598" i="1"/>
  <c r="M597" i="1"/>
  <c r="R594" i="1"/>
  <c r="S594" i="1" s="1"/>
  <c r="W406" i="6" l="1"/>
  <c r="X406" i="6" s="1"/>
  <c r="U406" i="6"/>
  <c r="R407" i="6"/>
  <c r="S407" i="6" s="1"/>
  <c r="U407" i="6" s="1"/>
  <c r="P408" i="6"/>
  <c r="Q408" i="6"/>
  <c r="M409" i="6"/>
  <c r="N409" i="6" s="1"/>
  <c r="O409" i="6" s="1"/>
  <c r="L410" i="6"/>
  <c r="R595" i="1"/>
  <c r="S595" i="1" s="1"/>
  <c r="W595" i="1" s="1"/>
  <c r="X595" i="1" s="1"/>
  <c r="B594" i="2"/>
  <c r="T594" i="1"/>
  <c r="U594" i="1"/>
  <c r="W594" i="1"/>
  <c r="X594" i="1" s="1"/>
  <c r="P596" i="1"/>
  <c r="Q596" i="1"/>
  <c r="A597" i="2"/>
  <c r="N597" i="1"/>
  <c r="O597" i="1" s="1"/>
  <c r="M598" i="1"/>
  <c r="L599" i="1"/>
  <c r="R408" i="6" l="1"/>
  <c r="S408" i="6" s="1"/>
  <c r="T408" i="6" s="1"/>
  <c r="T407" i="6"/>
  <c r="W407" i="6"/>
  <c r="X407" i="6" s="1"/>
  <c r="L411" i="6"/>
  <c r="M410" i="6"/>
  <c r="N410" i="6" s="1"/>
  <c r="O410" i="6" s="1"/>
  <c r="P409" i="6"/>
  <c r="Q409" i="6"/>
  <c r="T595" i="1"/>
  <c r="U595" i="1"/>
  <c r="R596" i="1"/>
  <c r="S596" i="1" s="1"/>
  <c r="T596" i="1" s="1"/>
  <c r="B595" i="2"/>
  <c r="N598" i="1"/>
  <c r="O598" i="1" s="1"/>
  <c r="A598" i="2"/>
  <c r="Q597" i="1"/>
  <c r="P597" i="1"/>
  <c r="M599" i="1"/>
  <c r="L600" i="1"/>
  <c r="W408" i="6" l="1"/>
  <c r="X408" i="6" s="1"/>
  <c r="U408" i="6"/>
  <c r="R409" i="6"/>
  <c r="S409" i="6" s="1"/>
  <c r="P410" i="6"/>
  <c r="Q410" i="6"/>
  <c r="M411" i="6"/>
  <c r="N411" i="6" s="1"/>
  <c r="O411" i="6" s="1"/>
  <c r="L412" i="6"/>
  <c r="W596" i="1"/>
  <c r="X596" i="1" s="1"/>
  <c r="B596" i="2"/>
  <c r="U596" i="1"/>
  <c r="R597" i="1"/>
  <c r="S597" i="1" s="1"/>
  <c r="B597" i="2" s="1"/>
  <c r="N599" i="1"/>
  <c r="O599" i="1" s="1"/>
  <c r="A599" i="2"/>
  <c r="M600" i="1"/>
  <c r="L601" i="1"/>
  <c r="Q598" i="1"/>
  <c r="P598" i="1"/>
  <c r="R410" i="6" l="1"/>
  <c r="S410" i="6" s="1"/>
  <c r="U410" i="6" s="1"/>
  <c r="L413" i="6"/>
  <c r="M412" i="6"/>
  <c r="N412" i="6" s="1"/>
  <c r="O412" i="6" s="1"/>
  <c r="P411" i="6"/>
  <c r="Q411" i="6"/>
  <c r="U409" i="6"/>
  <c r="T409" i="6"/>
  <c r="W409" i="6"/>
  <c r="X409" i="6" s="1"/>
  <c r="T597" i="1"/>
  <c r="W597" i="1"/>
  <c r="X597" i="1" s="1"/>
  <c r="U597" i="1"/>
  <c r="L602" i="1"/>
  <c r="M601" i="1"/>
  <c r="R598" i="1"/>
  <c r="S598" i="1" s="1"/>
  <c r="A600" i="2"/>
  <c r="N600" i="1"/>
  <c r="O600" i="1" s="1"/>
  <c r="Q599" i="1"/>
  <c r="P599" i="1"/>
  <c r="W410" i="6" l="1"/>
  <c r="X410" i="6" s="1"/>
  <c r="T410" i="6"/>
  <c r="R411" i="6"/>
  <c r="S411" i="6" s="1"/>
  <c r="P412" i="6"/>
  <c r="Q412" i="6"/>
  <c r="M413" i="6"/>
  <c r="N413" i="6" s="1"/>
  <c r="O413" i="6" s="1"/>
  <c r="L414" i="6"/>
  <c r="R599" i="1"/>
  <c r="S599" i="1" s="1"/>
  <c r="T599" i="1" s="1"/>
  <c r="B598" i="2"/>
  <c r="T598" i="1"/>
  <c r="W598" i="1"/>
  <c r="X598" i="1" s="1"/>
  <c r="U598" i="1"/>
  <c r="N601" i="1"/>
  <c r="O601" i="1" s="1"/>
  <c r="A601" i="2"/>
  <c r="P600" i="1"/>
  <c r="Q600" i="1"/>
  <c r="M602" i="1"/>
  <c r="L603" i="1"/>
  <c r="R412" i="6" l="1"/>
  <c r="S412" i="6" s="1"/>
  <c r="T412" i="6" s="1"/>
  <c r="P413" i="6"/>
  <c r="Q413" i="6"/>
  <c r="L415" i="6"/>
  <c r="M414" i="6"/>
  <c r="N414" i="6" s="1"/>
  <c r="O414" i="6" s="1"/>
  <c r="U411" i="6"/>
  <c r="T411" i="6"/>
  <c r="W411" i="6"/>
  <c r="X411" i="6" s="1"/>
  <c r="U599" i="1"/>
  <c r="B599" i="2"/>
  <c r="W599" i="1"/>
  <c r="X599" i="1" s="1"/>
  <c r="R600" i="1"/>
  <c r="S600" i="1" s="1"/>
  <c r="W600" i="1" s="1"/>
  <c r="X600" i="1" s="1"/>
  <c r="N602" i="1"/>
  <c r="O602" i="1" s="1"/>
  <c r="A602" i="2"/>
  <c r="L604" i="1"/>
  <c r="M603" i="1"/>
  <c r="P601" i="1"/>
  <c r="Q601" i="1"/>
  <c r="R413" i="6" l="1"/>
  <c r="S413" i="6" s="1"/>
  <c r="U413" i="6" s="1"/>
  <c r="W412" i="6"/>
  <c r="X412" i="6" s="1"/>
  <c r="U412" i="6"/>
  <c r="M415" i="6"/>
  <c r="N415" i="6" s="1"/>
  <c r="O415" i="6" s="1"/>
  <c r="L416" i="6"/>
  <c r="P414" i="6"/>
  <c r="Q414" i="6"/>
  <c r="T600" i="1"/>
  <c r="B600" i="2"/>
  <c r="U600" i="1"/>
  <c r="R601" i="1"/>
  <c r="S601" i="1" s="1"/>
  <c r="U601" i="1" s="1"/>
  <c r="N603" i="1"/>
  <c r="O603" i="1" s="1"/>
  <c r="A603" i="2"/>
  <c r="M604" i="1"/>
  <c r="L605" i="1"/>
  <c r="P602" i="1"/>
  <c r="Q602" i="1"/>
  <c r="W413" i="6" l="1"/>
  <c r="X413" i="6" s="1"/>
  <c r="T413" i="6"/>
  <c r="R414" i="6"/>
  <c r="S414" i="6" s="1"/>
  <c r="L417" i="6"/>
  <c r="M416" i="6"/>
  <c r="N416" i="6" s="1"/>
  <c r="O416" i="6" s="1"/>
  <c r="P415" i="6"/>
  <c r="Q415" i="6"/>
  <c r="T601" i="1"/>
  <c r="W601" i="1"/>
  <c r="X601" i="1" s="1"/>
  <c r="B601" i="2"/>
  <c r="R602" i="1"/>
  <c r="S602" i="1" s="1"/>
  <c r="L606" i="1"/>
  <c r="M605" i="1"/>
  <c r="A604" i="2"/>
  <c r="N604" i="1"/>
  <c r="O604" i="1" s="1"/>
  <c r="Q603" i="1"/>
  <c r="P603" i="1"/>
  <c r="R415" i="6" l="1"/>
  <c r="S415" i="6" s="1"/>
  <c r="W415" i="6" s="1"/>
  <c r="X415" i="6" s="1"/>
  <c r="P416" i="6"/>
  <c r="Q416" i="6"/>
  <c r="M417" i="6"/>
  <c r="N417" i="6" s="1"/>
  <c r="O417" i="6" s="1"/>
  <c r="L418" i="6"/>
  <c r="T414" i="6"/>
  <c r="U414" i="6"/>
  <c r="W414" i="6"/>
  <c r="X414" i="6" s="1"/>
  <c r="R603" i="1"/>
  <c r="S603" i="1" s="1"/>
  <c r="B603" i="2" s="1"/>
  <c r="N605" i="1"/>
  <c r="O605" i="1" s="1"/>
  <c r="A605" i="2"/>
  <c r="M606" i="1"/>
  <c r="L607" i="1"/>
  <c r="Q604" i="1"/>
  <c r="P604" i="1"/>
  <c r="B602" i="2"/>
  <c r="W602" i="1"/>
  <c r="X602" i="1" s="1"/>
  <c r="T602" i="1"/>
  <c r="U602" i="1"/>
  <c r="T415" i="6" l="1"/>
  <c r="U415" i="6"/>
  <c r="L419" i="6"/>
  <c r="M418" i="6"/>
  <c r="N418" i="6" s="1"/>
  <c r="O418" i="6" s="1"/>
  <c r="R416" i="6"/>
  <c r="S416" i="6" s="1"/>
  <c r="P417" i="6"/>
  <c r="Q417" i="6"/>
  <c r="W603" i="1"/>
  <c r="X603" i="1" s="1"/>
  <c r="T603" i="1"/>
  <c r="R604" i="1"/>
  <c r="S604" i="1" s="1"/>
  <c r="T604" i="1" s="1"/>
  <c r="U603" i="1"/>
  <c r="L608" i="1"/>
  <c r="M607" i="1"/>
  <c r="N606" i="1"/>
  <c r="O606" i="1" s="1"/>
  <c r="A606" i="2"/>
  <c r="Q605" i="1"/>
  <c r="P605" i="1"/>
  <c r="R417" i="6" l="1"/>
  <c r="S417" i="6" s="1"/>
  <c r="U417" i="6" s="1"/>
  <c r="T416" i="6"/>
  <c r="U416" i="6"/>
  <c r="W416" i="6"/>
  <c r="X416" i="6" s="1"/>
  <c r="P418" i="6"/>
  <c r="Q418" i="6"/>
  <c r="M419" i="6"/>
  <c r="N419" i="6" s="1"/>
  <c r="O419" i="6" s="1"/>
  <c r="L420" i="6"/>
  <c r="U604" i="1"/>
  <c r="R605" i="1"/>
  <c r="S605" i="1" s="1"/>
  <c r="B605" i="2" s="1"/>
  <c r="W604" i="1"/>
  <c r="X604" i="1" s="1"/>
  <c r="B604" i="2"/>
  <c r="A607" i="2"/>
  <c r="N607" i="1"/>
  <c r="O607" i="1" s="1"/>
  <c r="Q606" i="1"/>
  <c r="P606" i="1"/>
  <c r="L609" i="1"/>
  <c r="M608" i="1"/>
  <c r="T417" i="6" l="1"/>
  <c r="W417" i="6"/>
  <c r="X417" i="6" s="1"/>
  <c r="R418" i="6"/>
  <c r="S418" i="6" s="1"/>
  <c r="U418" i="6" s="1"/>
  <c r="P419" i="6"/>
  <c r="Q419" i="6"/>
  <c r="L421" i="6"/>
  <c r="M420" i="6"/>
  <c r="N420" i="6" s="1"/>
  <c r="O420" i="6" s="1"/>
  <c r="U605" i="1"/>
  <c r="W605" i="1"/>
  <c r="X605" i="1" s="1"/>
  <c r="T605" i="1"/>
  <c r="R606" i="1"/>
  <c r="S606" i="1" s="1"/>
  <c r="B606" i="2" s="1"/>
  <c r="N608" i="1"/>
  <c r="O608" i="1" s="1"/>
  <c r="A608" i="2"/>
  <c r="Q607" i="1"/>
  <c r="P607" i="1"/>
  <c r="L610" i="1"/>
  <c r="M609" i="1"/>
  <c r="R419" i="6" l="1"/>
  <c r="S419" i="6" s="1"/>
  <c r="U419" i="6" s="1"/>
  <c r="W418" i="6"/>
  <c r="X418" i="6" s="1"/>
  <c r="T418" i="6"/>
  <c r="P420" i="6"/>
  <c r="Q420" i="6"/>
  <c r="M421" i="6"/>
  <c r="N421" i="6" s="1"/>
  <c r="O421" i="6" s="1"/>
  <c r="L422" i="6"/>
  <c r="U606" i="1"/>
  <c r="W606" i="1"/>
  <c r="X606" i="1" s="1"/>
  <c r="T606" i="1"/>
  <c r="R607" i="1"/>
  <c r="S607" i="1" s="1"/>
  <c r="W607" i="1" s="1"/>
  <c r="X607" i="1" s="1"/>
  <c r="N609" i="1"/>
  <c r="O609" i="1" s="1"/>
  <c r="A609" i="2"/>
  <c r="M610" i="1"/>
  <c r="L611" i="1"/>
  <c r="Q608" i="1"/>
  <c r="P608" i="1"/>
  <c r="W419" i="6" l="1"/>
  <c r="X419" i="6" s="1"/>
  <c r="T419" i="6"/>
  <c r="R420" i="6"/>
  <c r="S420" i="6" s="1"/>
  <c r="T420" i="6" s="1"/>
  <c r="P421" i="6"/>
  <c r="Q421" i="6"/>
  <c r="L423" i="6"/>
  <c r="M422" i="6"/>
  <c r="N422" i="6" s="1"/>
  <c r="O422" i="6" s="1"/>
  <c r="B607" i="2"/>
  <c r="U607" i="1"/>
  <c r="T607" i="1"/>
  <c r="N610" i="1"/>
  <c r="O610" i="1" s="1"/>
  <c r="A610" i="2"/>
  <c r="M611" i="1"/>
  <c r="L612" i="1"/>
  <c r="M612" i="1" s="1"/>
  <c r="R608" i="1"/>
  <c r="S608" i="1" s="1"/>
  <c r="Q609" i="1"/>
  <c r="P609" i="1"/>
  <c r="E6" i="2"/>
  <c r="F6" i="2" s="1"/>
  <c r="G6" i="2" s="1"/>
  <c r="G509" i="2" s="1"/>
  <c r="E3" i="2"/>
  <c r="E4" i="2"/>
  <c r="F4" i="2" s="1"/>
  <c r="G4" i="2" s="1"/>
  <c r="G511" i="2" s="1"/>
  <c r="E5" i="2"/>
  <c r="F5" i="2" s="1"/>
  <c r="G5" i="2" s="1"/>
  <c r="G510" i="2" s="1"/>
  <c r="E21" i="2"/>
  <c r="F21" i="2" s="1"/>
  <c r="G21" i="2" s="1"/>
  <c r="G494" i="2" s="1"/>
  <c r="E47" i="2"/>
  <c r="F47" i="2" s="1"/>
  <c r="G47" i="2" s="1"/>
  <c r="G468" i="2" s="1"/>
  <c r="E77" i="2"/>
  <c r="F77" i="2" s="1"/>
  <c r="G77" i="2" s="1"/>
  <c r="G438" i="2" s="1"/>
  <c r="E129" i="2"/>
  <c r="E108" i="2"/>
  <c r="F108" i="2" s="1"/>
  <c r="G108" i="2" s="1"/>
  <c r="G407" i="2" s="1"/>
  <c r="E97" i="2"/>
  <c r="F97" i="2" s="1"/>
  <c r="G97" i="2" s="1"/>
  <c r="G418" i="2" s="1"/>
  <c r="E96" i="2"/>
  <c r="F96" i="2" s="1"/>
  <c r="G96" i="2" s="1"/>
  <c r="G419" i="2" s="1"/>
  <c r="E14" i="2"/>
  <c r="F14" i="2" s="1"/>
  <c r="G14" i="2" s="1"/>
  <c r="G501" i="2" s="1"/>
  <c r="E60" i="2"/>
  <c r="F60" i="2" s="1"/>
  <c r="G60" i="2" s="1"/>
  <c r="G455" i="2" s="1"/>
  <c r="E33" i="2"/>
  <c r="F33" i="2" s="1"/>
  <c r="G33" i="2" s="1"/>
  <c r="G482" i="2" s="1"/>
  <c r="E91" i="2"/>
  <c r="F91" i="2" s="1"/>
  <c r="G91" i="2" s="1"/>
  <c r="G424" i="2" s="1"/>
  <c r="E107" i="2"/>
  <c r="F107" i="2" s="1"/>
  <c r="G107" i="2" s="1"/>
  <c r="G408" i="2" s="1"/>
  <c r="E46" i="2"/>
  <c r="F46" i="2" s="1"/>
  <c r="G46" i="2" s="1"/>
  <c r="G469" i="2" s="1"/>
  <c r="E121" i="2"/>
  <c r="F121" i="2" s="1"/>
  <c r="G121" i="2" s="1"/>
  <c r="G394" i="2" s="1"/>
  <c r="E25" i="2"/>
  <c r="F25" i="2" s="1"/>
  <c r="G25" i="2" s="1"/>
  <c r="G490" i="2" s="1"/>
  <c r="E74" i="2"/>
  <c r="F74" i="2" s="1"/>
  <c r="G74" i="2" s="1"/>
  <c r="G441" i="2" s="1"/>
  <c r="E115" i="2"/>
  <c r="F115" i="2" s="1"/>
  <c r="G115" i="2" s="1"/>
  <c r="G400" i="2" s="1"/>
  <c r="E118" i="2"/>
  <c r="F118" i="2" s="1"/>
  <c r="G118" i="2" s="1"/>
  <c r="G397" i="2" s="1"/>
  <c r="E27" i="2"/>
  <c r="F27" i="2" s="1"/>
  <c r="G27" i="2" s="1"/>
  <c r="G488" i="2" s="1"/>
  <c r="E111" i="2"/>
  <c r="F111" i="2" s="1"/>
  <c r="G111" i="2" s="1"/>
  <c r="G404" i="2" s="1"/>
  <c r="E78" i="2"/>
  <c r="F78" i="2" s="1"/>
  <c r="G78" i="2" s="1"/>
  <c r="G437" i="2" s="1"/>
  <c r="E62" i="2"/>
  <c r="F62" i="2" s="1"/>
  <c r="G62" i="2" s="1"/>
  <c r="G453" i="2" s="1"/>
  <c r="E93" i="2"/>
  <c r="F93" i="2" s="1"/>
  <c r="G93" i="2" s="1"/>
  <c r="G422" i="2" s="1"/>
  <c r="E67" i="2"/>
  <c r="F67" i="2" s="1"/>
  <c r="G67" i="2" s="1"/>
  <c r="G448" i="2" s="1"/>
  <c r="E54" i="2"/>
  <c r="F54" i="2" s="1"/>
  <c r="G54" i="2" s="1"/>
  <c r="G461" i="2" s="1"/>
  <c r="E73" i="2"/>
  <c r="F73" i="2" s="1"/>
  <c r="G73" i="2" s="1"/>
  <c r="G442" i="2" s="1"/>
  <c r="E49" i="2"/>
  <c r="F49" i="2" s="1"/>
  <c r="G49" i="2" s="1"/>
  <c r="G466" i="2" s="1"/>
  <c r="E29" i="2"/>
  <c r="F29" i="2" s="1"/>
  <c r="G29" i="2" s="1"/>
  <c r="G486" i="2" s="1"/>
  <c r="E31" i="2"/>
  <c r="F31" i="2" s="1"/>
  <c r="G31" i="2" s="1"/>
  <c r="G484" i="2" s="1"/>
  <c r="E79" i="2"/>
  <c r="F79" i="2" s="1"/>
  <c r="G79" i="2" s="1"/>
  <c r="G436" i="2" s="1"/>
  <c r="E13" i="2"/>
  <c r="F13" i="2" s="1"/>
  <c r="G13" i="2" s="1"/>
  <c r="G502" i="2" s="1"/>
  <c r="E59" i="2"/>
  <c r="F59" i="2" s="1"/>
  <c r="G59" i="2" s="1"/>
  <c r="G456" i="2" s="1"/>
  <c r="E20" i="2"/>
  <c r="F20" i="2" s="1"/>
  <c r="G20" i="2" s="1"/>
  <c r="G495" i="2" s="1"/>
  <c r="E15" i="2"/>
  <c r="F15" i="2" s="1"/>
  <c r="G15" i="2" s="1"/>
  <c r="G500" i="2" s="1"/>
  <c r="E66" i="2"/>
  <c r="F66" i="2" s="1"/>
  <c r="G66" i="2" s="1"/>
  <c r="G449" i="2" s="1"/>
  <c r="E28" i="2"/>
  <c r="F28" i="2" s="1"/>
  <c r="G28" i="2" s="1"/>
  <c r="G487" i="2" s="1"/>
  <c r="E114" i="2"/>
  <c r="F114" i="2" s="1"/>
  <c r="G114" i="2" s="1"/>
  <c r="G401" i="2" s="1"/>
  <c r="E69" i="2"/>
  <c r="F69" i="2" s="1"/>
  <c r="G69" i="2" s="1"/>
  <c r="G446" i="2" s="1"/>
  <c r="E55" i="2"/>
  <c r="F55" i="2" s="1"/>
  <c r="G55" i="2" s="1"/>
  <c r="G460" i="2" s="1"/>
  <c r="E76" i="2"/>
  <c r="F76" i="2" s="1"/>
  <c r="G76" i="2" s="1"/>
  <c r="G439" i="2" s="1"/>
  <c r="E37" i="2"/>
  <c r="F37" i="2" s="1"/>
  <c r="G37" i="2" s="1"/>
  <c r="G478" i="2" s="1"/>
  <c r="E56" i="2"/>
  <c r="F56" i="2" s="1"/>
  <c r="G56" i="2" s="1"/>
  <c r="G459" i="2" s="1"/>
  <c r="E86" i="2"/>
  <c r="F86" i="2" s="1"/>
  <c r="G86" i="2" s="1"/>
  <c r="G429" i="2" s="1"/>
  <c r="E92" i="2"/>
  <c r="F92" i="2" s="1"/>
  <c r="G92" i="2" s="1"/>
  <c r="G423" i="2" s="1"/>
  <c r="E117" i="2"/>
  <c r="F117" i="2" s="1"/>
  <c r="G117" i="2" s="1"/>
  <c r="G398" i="2" s="1"/>
  <c r="E120" i="2"/>
  <c r="F120" i="2" s="1"/>
  <c r="G120" i="2" s="1"/>
  <c r="G395" i="2" s="1"/>
  <c r="E43" i="2"/>
  <c r="F43" i="2" s="1"/>
  <c r="G43" i="2" s="1"/>
  <c r="G472" i="2" s="1"/>
  <c r="E51" i="2"/>
  <c r="F51" i="2" s="1"/>
  <c r="G51" i="2" s="1"/>
  <c r="G464" i="2" s="1"/>
  <c r="E50" i="2"/>
  <c r="F50" i="2" s="1"/>
  <c r="G50" i="2" s="1"/>
  <c r="G465" i="2" s="1"/>
  <c r="E38" i="2"/>
  <c r="F38" i="2" s="1"/>
  <c r="G38" i="2" s="1"/>
  <c r="G477" i="2" s="1"/>
  <c r="E23" i="2"/>
  <c r="F23" i="2" s="1"/>
  <c r="G23" i="2" s="1"/>
  <c r="G492" i="2" s="1"/>
  <c r="E61" i="2"/>
  <c r="F61" i="2" s="1"/>
  <c r="G61" i="2" s="1"/>
  <c r="G454" i="2" s="1"/>
  <c r="E53" i="2"/>
  <c r="F53" i="2" s="1"/>
  <c r="G53" i="2" s="1"/>
  <c r="G462" i="2" s="1"/>
  <c r="E98" i="2"/>
  <c r="F98" i="2" s="1"/>
  <c r="G98" i="2" s="1"/>
  <c r="G417" i="2" s="1"/>
  <c r="E71" i="2"/>
  <c r="F71" i="2" s="1"/>
  <c r="G71" i="2" s="1"/>
  <c r="G444" i="2" s="1"/>
  <c r="E72" i="2"/>
  <c r="F72" i="2" s="1"/>
  <c r="G72" i="2" s="1"/>
  <c r="G443" i="2" s="1"/>
  <c r="E68" i="2"/>
  <c r="F68" i="2" s="1"/>
  <c r="G68" i="2" s="1"/>
  <c r="G447" i="2" s="1"/>
  <c r="E30" i="2"/>
  <c r="F30" i="2" s="1"/>
  <c r="G30" i="2" s="1"/>
  <c r="G485" i="2" s="1"/>
  <c r="E16" i="2"/>
  <c r="F16" i="2" s="1"/>
  <c r="G16" i="2" s="1"/>
  <c r="G499" i="2" s="1"/>
  <c r="E42" i="2"/>
  <c r="F42" i="2" s="1"/>
  <c r="G42" i="2" s="1"/>
  <c r="G473" i="2" s="1"/>
  <c r="E75" i="2"/>
  <c r="F75" i="2" s="1"/>
  <c r="G75" i="2" s="1"/>
  <c r="G440" i="2" s="1"/>
  <c r="E89" i="2"/>
  <c r="F89" i="2" s="1"/>
  <c r="G89" i="2" s="1"/>
  <c r="G426" i="2" s="1"/>
  <c r="E119" i="2"/>
  <c r="F119" i="2" s="1"/>
  <c r="G119" i="2" s="1"/>
  <c r="G396" i="2" s="1"/>
  <c r="E109" i="2"/>
  <c r="F109" i="2" s="1"/>
  <c r="G109" i="2" s="1"/>
  <c r="G406" i="2" s="1"/>
  <c r="E40" i="2"/>
  <c r="F40" i="2" s="1"/>
  <c r="G40" i="2" s="1"/>
  <c r="G475" i="2" s="1"/>
  <c r="E113" i="2"/>
  <c r="F113" i="2" s="1"/>
  <c r="G113" i="2" s="1"/>
  <c r="G402" i="2" s="1"/>
  <c r="E125" i="2"/>
  <c r="F125" i="2" s="1"/>
  <c r="G125" i="2" s="1"/>
  <c r="G390" i="2" s="1"/>
  <c r="E123" i="2"/>
  <c r="F123" i="2" s="1"/>
  <c r="G123" i="2" s="1"/>
  <c r="G392" i="2" s="1"/>
  <c r="E45" i="2"/>
  <c r="F45" i="2" s="1"/>
  <c r="G45" i="2" s="1"/>
  <c r="G470" i="2" s="1"/>
  <c r="E99" i="2"/>
  <c r="F99" i="2" s="1"/>
  <c r="G99" i="2" s="1"/>
  <c r="G416" i="2" s="1"/>
  <c r="E94" i="2"/>
  <c r="F94" i="2" s="1"/>
  <c r="G94" i="2" s="1"/>
  <c r="G421" i="2" s="1"/>
  <c r="E81" i="2"/>
  <c r="F81" i="2" s="1"/>
  <c r="G81" i="2" s="1"/>
  <c r="G434" i="2" s="1"/>
  <c r="E17" i="2"/>
  <c r="F17" i="2" s="1"/>
  <c r="G17" i="2" s="1"/>
  <c r="G498" i="2" s="1"/>
  <c r="E88" i="2"/>
  <c r="F88" i="2" s="1"/>
  <c r="G88" i="2" s="1"/>
  <c r="G427" i="2" s="1"/>
  <c r="E9" i="2"/>
  <c r="F9" i="2" s="1"/>
  <c r="G9" i="2" s="1"/>
  <c r="G506" i="2" s="1"/>
  <c r="E36" i="2"/>
  <c r="F36" i="2" s="1"/>
  <c r="G36" i="2" s="1"/>
  <c r="G479" i="2" s="1"/>
  <c r="E7" i="2"/>
  <c r="F7" i="2" s="1"/>
  <c r="G7" i="2" s="1"/>
  <c r="G508" i="2" s="1"/>
  <c r="E124" i="2"/>
  <c r="F124" i="2" s="1"/>
  <c r="G124" i="2" s="1"/>
  <c r="G391" i="2" s="1"/>
  <c r="E34" i="2"/>
  <c r="F34" i="2" s="1"/>
  <c r="G34" i="2" s="1"/>
  <c r="G481" i="2" s="1"/>
  <c r="E87" i="2"/>
  <c r="F87" i="2" s="1"/>
  <c r="G87" i="2" s="1"/>
  <c r="G428" i="2" s="1"/>
  <c r="E22" i="2"/>
  <c r="F22" i="2" s="1"/>
  <c r="G22" i="2" s="1"/>
  <c r="G493" i="2" s="1"/>
  <c r="E84" i="2"/>
  <c r="F84" i="2" s="1"/>
  <c r="G84" i="2" s="1"/>
  <c r="G431" i="2" s="1"/>
  <c r="E122" i="2"/>
  <c r="F122" i="2" s="1"/>
  <c r="G122" i="2" s="1"/>
  <c r="G393" i="2" s="1"/>
  <c r="E24" i="2"/>
  <c r="F24" i="2" s="1"/>
  <c r="G24" i="2" s="1"/>
  <c r="G491" i="2" s="1"/>
  <c r="E126" i="2"/>
  <c r="F126" i="2" s="1"/>
  <c r="G126" i="2" s="1"/>
  <c r="G389" i="2" s="1"/>
  <c r="E103" i="2"/>
  <c r="F103" i="2" s="1"/>
  <c r="G103" i="2" s="1"/>
  <c r="G412" i="2" s="1"/>
  <c r="E11" i="2"/>
  <c r="F11" i="2" s="1"/>
  <c r="G11" i="2" s="1"/>
  <c r="G504" i="2" s="1"/>
  <c r="E80" i="2"/>
  <c r="F80" i="2" s="1"/>
  <c r="G80" i="2" s="1"/>
  <c r="G435" i="2" s="1"/>
  <c r="E52" i="2"/>
  <c r="F52" i="2" s="1"/>
  <c r="G52" i="2" s="1"/>
  <c r="G463" i="2" s="1"/>
  <c r="E105" i="2"/>
  <c r="F105" i="2" s="1"/>
  <c r="G105" i="2" s="1"/>
  <c r="G410" i="2" s="1"/>
  <c r="E112" i="2"/>
  <c r="F112" i="2" s="1"/>
  <c r="G112" i="2" s="1"/>
  <c r="G403" i="2" s="1"/>
  <c r="E10" i="2"/>
  <c r="F10" i="2" s="1"/>
  <c r="G10" i="2" s="1"/>
  <c r="G505" i="2" s="1"/>
  <c r="E41" i="2"/>
  <c r="F41" i="2" s="1"/>
  <c r="G41" i="2" s="1"/>
  <c r="G474" i="2" s="1"/>
  <c r="E39" i="2"/>
  <c r="F39" i="2" s="1"/>
  <c r="G39" i="2" s="1"/>
  <c r="G476" i="2" s="1"/>
  <c r="E19" i="2"/>
  <c r="F19" i="2" s="1"/>
  <c r="G19" i="2" s="1"/>
  <c r="G496" i="2" s="1"/>
  <c r="E85" i="2"/>
  <c r="F85" i="2" s="1"/>
  <c r="G85" i="2" s="1"/>
  <c r="G430" i="2" s="1"/>
  <c r="E128" i="2"/>
  <c r="E12" i="2"/>
  <c r="F12" i="2" s="1"/>
  <c r="G12" i="2" s="1"/>
  <c r="G503" i="2" s="1"/>
  <c r="E100" i="2"/>
  <c r="F100" i="2" s="1"/>
  <c r="G100" i="2" s="1"/>
  <c r="G415" i="2" s="1"/>
  <c r="E26" i="2"/>
  <c r="F26" i="2" s="1"/>
  <c r="G26" i="2" s="1"/>
  <c r="G489" i="2" s="1"/>
  <c r="E127" i="2"/>
  <c r="E83" i="2"/>
  <c r="F83" i="2" s="1"/>
  <c r="G83" i="2" s="1"/>
  <c r="G432" i="2" s="1"/>
  <c r="E110" i="2"/>
  <c r="F110" i="2" s="1"/>
  <c r="G110" i="2" s="1"/>
  <c r="G405" i="2" s="1"/>
  <c r="E63" i="2"/>
  <c r="F63" i="2" s="1"/>
  <c r="G63" i="2" s="1"/>
  <c r="G452" i="2" s="1"/>
  <c r="E32" i="2"/>
  <c r="F32" i="2" s="1"/>
  <c r="G32" i="2" s="1"/>
  <c r="G483" i="2" s="1"/>
  <c r="E48" i="2"/>
  <c r="F48" i="2" s="1"/>
  <c r="G48" i="2" s="1"/>
  <c r="G467" i="2" s="1"/>
  <c r="E44" i="2"/>
  <c r="F44" i="2" s="1"/>
  <c r="G44" i="2" s="1"/>
  <c r="G471" i="2" s="1"/>
  <c r="E8" i="2"/>
  <c r="F8" i="2" s="1"/>
  <c r="G8" i="2" s="1"/>
  <c r="G507" i="2" s="1"/>
  <c r="E106" i="2"/>
  <c r="F106" i="2" s="1"/>
  <c r="G106" i="2" s="1"/>
  <c r="G409" i="2" s="1"/>
  <c r="E90" i="2"/>
  <c r="F90" i="2" s="1"/>
  <c r="G90" i="2" s="1"/>
  <c r="G425" i="2" s="1"/>
  <c r="E116" i="2"/>
  <c r="F116" i="2" s="1"/>
  <c r="G116" i="2" s="1"/>
  <c r="G399" i="2" s="1"/>
  <c r="E35" i="2"/>
  <c r="F35" i="2" s="1"/>
  <c r="G35" i="2" s="1"/>
  <c r="G480" i="2" s="1"/>
  <c r="E101" i="2"/>
  <c r="F101" i="2" s="1"/>
  <c r="G101" i="2" s="1"/>
  <c r="G414" i="2" s="1"/>
  <c r="E18" i="2"/>
  <c r="F18" i="2" s="1"/>
  <c r="G18" i="2" s="1"/>
  <c r="G497" i="2" s="1"/>
  <c r="E57" i="2"/>
  <c r="F57" i="2" s="1"/>
  <c r="G57" i="2" s="1"/>
  <c r="G458" i="2" s="1"/>
  <c r="E64" i="2"/>
  <c r="F64" i="2" s="1"/>
  <c r="G64" i="2" s="1"/>
  <c r="G451" i="2" s="1"/>
  <c r="E65" i="2"/>
  <c r="F65" i="2" s="1"/>
  <c r="G65" i="2" s="1"/>
  <c r="G450" i="2" s="1"/>
  <c r="E104" i="2"/>
  <c r="F104" i="2" s="1"/>
  <c r="G104" i="2" s="1"/>
  <c r="G411" i="2" s="1"/>
  <c r="E102" i="2"/>
  <c r="F102" i="2" s="1"/>
  <c r="G102" i="2" s="1"/>
  <c r="G413" i="2" s="1"/>
  <c r="E58" i="2"/>
  <c r="F58" i="2" s="1"/>
  <c r="G58" i="2" s="1"/>
  <c r="G457" i="2" s="1"/>
  <c r="E70" i="2"/>
  <c r="F70" i="2" s="1"/>
  <c r="G70" i="2" s="1"/>
  <c r="G445" i="2" s="1"/>
  <c r="E82" i="2"/>
  <c r="F82" i="2" s="1"/>
  <c r="G82" i="2" s="1"/>
  <c r="G433" i="2" s="1"/>
  <c r="E95" i="2"/>
  <c r="F95" i="2" s="1"/>
  <c r="G95" i="2" s="1"/>
  <c r="G420" i="2" s="1"/>
  <c r="E146" i="2"/>
  <c r="F146" i="2" s="1"/>
  <c r="G146" i="2" s="1"/>
  <c r="G369" i="2" s="1"/>
  <c r="E139" i="2"/>
  <c r="F139" i="2" s="1"/>
  <c r="G139" i="2" s="1"/>
  <c r="G376" i="2" s="1"/>
  <c r="E203" i="2"/>
  <c r="E221" i="2"/>
  <c r="F221" i="2" s="1"/>
  <c r="G221" i="2" s="1"/>
  <c r="G294" i="2" s="1"/>
  <c r="E152" i="2"/>
  <c r="F152" i="2" s="1"/>
  <c r="G152" i="2" s="1"/>
  <c r="G363" i="2" s="1"/>
  <c r="E211" i="2"/>
  <c r="F211" i="2" s="1"/>
  <c r="G211" i="2" s="1"/>
  <c r="G304" i="2" s="1"/>
  <c r="E234" i="2"/>
  <c r="F234" i="2" s="1"/>
  <c r="G234" i="2" s="1"/>
  <c r="G281" i="2" s="1"/>
  <c r="E199" i="2"/>
  <c r="F199" i="2" s="1"/>
  <c r="G199" i="2" s="1"/>
  <c r="G316" i="2" s="1"/>
  <c r="E169" i="2"/>
  <c r="F169" i="2" s="1"/>
  <c r="G169" i="2" s="1"/>
  <c r="G346" i="2" s="1"/>
  <c r="E150" i="2"/>
  <c r="F150" i="2" s="1"/>
  <c r="G150" i="2" s="1"/>
  <c r="G365" i="2" s="1"/>
  <c r="E167" i="2"/>
  <c r="F167" i="2" s="1"/>
  <c r="G167" i="2" s="1"/>
  <c r="G348" i="2" s="1"/>
  <c r="E198" i="2"/>
  <c r="F198" i="2" s="1"/>
  <c r="G198" i="2" s="1"/>
  <c r="G317" i="2" s="1"/>
  <c r="E229" i="2"/>
  <c r="F229" i="2" s="1"/>
  <c r="G229" i="2" s="1"/>
  <c r="G286" i="2" s="1"/>
  <c r="E156" i="2"/>
  <c r="F156" i="2" s="1"/>
  <c r="G156" i="2" s="1"/>
  <c r="G359" i="2" s="1"/>
  <c r="E181" i="2"/>
  <c r="F181" i="2" s="1"/>
  <c r="G181" i="2" s="1"/>
  <c r="G334" i="2" s="1"/>
  <c r="E165" i="2"/>
  <c r="F165" i="2" s="1"/>
  <c r="G165" i="2" s="1"/>
  <c r="G350" i="2" s="1"/>
  <c r="E233" i="2"/>
  <c r="F233" i="2" s="1"/>
  <c r="G233" i="2" s="1"/>
  <c r="G282" i="2" s="1"/>
  <c r="E214" i="2"/>
  <c r="F214" i="2" s="1"/>
  <c r="G214" i="2" s="1"/>
  <c r="G301" i="2" s="1"/>
  <c r="E219" i="2"/>
  <c r="F219" i="2" s="1"/>
  <c r="G219" i="2" s="1"/>
  <c r="G296" i="2" s="1"/>
  <c r="E257" i="2"/>
  <c r="F257" i="2" s="1"/>
  <c r="G257" i="2" s="1"/>
  <c r="G258" i="2" s="1"/>
  <c r="E172" i="2"/>
  <c r="F172" i="2" s="1"/>
  <c r="G172" i="2" s="1"/>
  <c r="G343" i="2" s="1"/>
  <c r="E159" i="2"/>
  <c r="F159" i="2" s="1"/>
  <c r="G159" i="2" s="1"/>
  <c r="G356" i="2" s="1"/>
  <c r="E188" i="2"/>
  <c r="F188" i="2" s="1"/>
  <c r="G188" i="2" s="1"/>
  <c r="G327" i="2" s="1"/>
  <c r="E140" i="2"/>
  <c r="F140" i="2" s="1"/>
  <c r="G140" i="2" s="1"/>
  <c r="G375" i="2" s="1"/>
  <c r="E223" i="2"/>
  <c r="F223" i="2" s="1"/>
  <c r="G223" i="2" s="1"/>
  <c r="G292" i="2" s="1"/>
  <c r="E171" i="2"/>
  <c r="F171" i="2" s="1"/>
  <c r="G171" i="2" s="1"/>
  <c r="G344" i="2" s="1"/>
  <c r="E131" i="2"/>
  <c r="F131" i="2" s="1"/>
  <c r="G131" i="2" s="1"/>
  <c r="G384" i="2" s="1"/>
  <c r="E220" i="2"/>
  <c r="F220" i="2" s="1"/>
  <c r="G220" i="2" s="1"/>
  <c r="G295" i="2" s="1"/>
  <c r="E222" i="2"/>
  <c r="F222" i="2" s="1"/>
  <c r="G222" i="2" s="1"/>
  <c r="G293" i="2" s="1"/>
  <c r="E243" i="2"/>
  <c r="F243" i="2" s="1"/>
  <c r="G243" i="2" s="1"/>
  <c r="G272" i="2" s="1"/>
  <c r="E224" i="2"/>
  <c r="F224" i="2" s="1"/>
  <c r="G224" i="2" s="1"/>
  <c r="G291" i="2" s="1"/>
  <c r="E218" i="2"/>
  <c r="F218" i="2" s="1"/>
  <c r="G218" i="2" s="1"/>
  <c r="G297" i="2" s="1"/>
  <c r="E180" i="2"/>
  <c r="F180" i="2" s="1"/>
  <c r="G180" i="2" s="1"/>
  <c r="G335" i="2" s="1"/>
  <c r="E248" i="2"/>
  <c r="F248" i="2" s="1"/>
  <c r="G248" i="2" s="1"/>
  <c r="G267" i="2" s="1"/>
  <c r="E168" i="2"/>
  <c r="F168" i="2" s="1"/>
  <c r="G168" i="2" s="1"/>
  <c r="G347" i="2" s="1"/>
  <c r="E206" i="2"/>
  <c r="F206" i="2" s="1"/>
  <c r="G206" i="2" s="1"/>
  <c r="G309" i="2" s="1"/>
  <c r="E144" i="2"/>
  <c r="F144" i="2" s="1"/>
  <c r="G144" i="2" s="1"/>
  <c r="G371" i="2" s="1"/>
  <c r="E176" i="2"/>
  <c r="F176" i="2" s="1"/>
  <c r="G176" i="2" s="1"/>
  <c r="G339" i="2" s="1"/>
  <c r="E178" i="2"/>
  <c r="F178" i="2" s="1"/>
  <c r="G178" i="2" s="1"/>
  <c r="G337" i="2" s="1"/>
  <c r="E238" i="2"/>
  <c r="F238" i="2" s="1"/>
  <c r="G238" i="2" s="1"/>
  <c r="G277" i="2" s="1"/>
  <c r="E164" i="2"/>
  <c r="F164" i="2" s="1"/>
  <c r="G164" i="2" s="1"/>
  <c r="G351" i="2" s="1"/>
  <c r="E237" i="2"/>
  <c r="F237" i="2" s="1"/>
  <c r="G237" i="2" s="1"/>
  <c r="G278" i="2" s="1"/>
  <c r="E252" i="2"/>
  <c r="F252" i="2" s="1"/>
  <c r="G252" i="2" s="1"/>
  <c r="G263" i="2" s="1"/>
  <c r="E142" i="2"/>
  <c r="F142" i="2" s="1"/>
  <c r="G142" i="2" s="1"/>
  <c r="G373" i="2" s="1"/>
  <c r="E205" i="2"/>
  <c r="F205" i="2" s="1"/>
  <c r="G205" i="2" s="1"/>
  <c r="G310" i="2" s="1"/>
  <c r="E207" i="2"/>
  <c r="F207" i="2" s="1"/>
  <c r="G207" i="2" s="1"/>
  <c r="G308" i="2" s="1"/>
  <c r="E208" i="2"/>
  <c r="F208" i="2" s="1"/>
  <c r="G208" i="2" s="1"/>
  <c r="G307" i="2" s="1"/>
  <c r="E183" i="2"/>
  <c r="F183" i="2" s="1"/>
  <c r="G183" i="2" s="1"/>
  <c r="G332" i="2" s="1"/>
  <c r="E239" i="2"/>
  <c r="F239" i="2" s="1"/>
  <c r="G239" i="2" s="1"/>
  <c r="G276" i="2" s="1"/>
  <c r="E195" i="2"/>
  <c r="F195" i="2" s="1"/>
  <c r="G195" i="2" s="1"/>
  <c r="G320" i="2" s="1"/>
  <c r="E216" i="2"/>
  <c r="F216" i="2" s="1"/>
  <c r="G216" i="2" s="1"/>
  <c r="G299" i="2" s="1"/>
  <c r="E191" i="2"/>
  <c r="F191" i="2" s="1"/>
  <c r="G191" i="2" s="1"/>
  <c r="G324" i="2" s="1"/>
  <c r="E210" i="2"/>
  <c r="F210" i="2" s="1"/>
  <c r="G210" i="2" s="1"/>
  <c r="G305" i="2" s="1"/>
  <c r="E141" i="2"/>
  <c r="F141" i="2" s="1"/>
  <c r="G141" i="2" s="1"/>
  <c r="G374" i="2" s="1"/>
  <c r="E153" i="2"/>
  <c r="F153" i="2" s="1"/>
  <c r="G153" i="2" s="1"/>
  <c r="G362" i="2" s="1"/>
  <c r="E213" i="2"/>
  <c r="F213" i="2" s="1"/>
  <c r="G213" i="2" s="1"/>
  <c r="G302" i="2" s="1"/>
  <c r="E226" i="2"/>
  <c r="F226" i="2" s="1"/>
  <c r="G226" i="2" s="1"/>
  <c r="G289" i="2" s="1"/>
  <c r="E174" i="2"/>
  <c r="F174" i="2" s="1"/>
  <c r="G174" i="2" s="1"/>
  <c r="G341" i="2" s="1"/>
  <c r="E225" i="2"/>
  <c r="F225" i="2" s="1"/>
  <c r="G225" i="2" s="1"/>
  <c r="G290" i="2" s="1"/>
  <c r="E190" i="2"/>
  <c r="F190" i="2" s="1"/>
  <c r="G190" i="2" s="1"/>
  <c r="G325" i="2" s="1"/>
  <c r="E148" i="2"/>
  <c r="F148" i="2" s="1"/>
  <c r="G148" i="2" s="1"/>
  <c r="G367" i="2" s="1"/>
  <c r="E193" i="2"/>
  <c r="F193" i="2" s="1"/>
  <c r="G193" i="2" s="1"/>
  <c r="G322" i="2" s="1"/>
  <c r="E235" i="2"/>
  <c r="F235" i="2" s="1"/>
  <c r="G235" i="2" s="1"/>
  <c r="G280" i="2" s="1"/>
  <c r="E147" i="2"/>
  <c r="F147" i="2" s="1"/>
  <c r="G147" i="2" s="1"/>
  <c r="G368" i="2" s="1"/>
  <c r="E189" i="2"/>
  <c r="F189" i="2" s="1"/>
  <c r="G189" i="2" s="1"/>
  <c r="G326" i="2" s="1"/>
  <c r="E245" i="2"/>
  <c r="F245" i="2" s="1"/>
  <c r="G245" i="2" s="1"/>
  <c r="G270" i="2" s="1"/>
  <c r="E166" i="2"/>
  <c r="F166" i="2" s="1"/>
  <c r="G166" i="2" s="1"/>
  <c r="G349" i="2" s="1"/>
  <c r="E228" i="2"/>
  <c r="F228" i="2" s="1"/>
  <c r="G228" i="2" s="1"/>
  <c r="G287" i="2" s="1"/>
  <c r="E217" i="2"/>
  <c r="F217" i="2" s="1"/>
  <c r="G217" i="2" s="1"/>
  <c r="G298" i="2" s="1"/>
  <c r="E230" i="2"/>
  <c r="F230" i="2" s="1"/>
  <c r="G230" i="2" s="1"/>
  <c r="G285" i="2" s="1"/>
  <c r="E246" i="2"/>
  <c r="F246" i="2" s="1"/>
  <c r="G246" i="2" s="1"/>
  <c r="G269" i="2" s="1"/>
  <c r="E254" i="2"/>
  <c r="F254" i="2" s="1"/>
  <c r="G254" i="2" s="1"/>
  <c r="G261" i="2" s="1"/>
  <c r="E212" i="2"/>
  <c r="F212" i="2" s="1"/>
  <c r="G212" i="2" s="1"/>
  <c r="G303" i="2" s="1"/>
  <c r="E182" i="2"/>
  <c r="F182" i="2" s="1"/>
  <c r="G182" i="2" s="1"/>
  <c r="G333" i="2" s="1"/>
  <c r="E204" i="2"/>
  <c r="F204" i="2" s="1"/>
  <c r="G204" i="2" s="1"/>
  <c r="G311" i="2" s="1"/>
  <c r="E202" i="2"/>
  <c r="F202" i="2" s="1"/>
  <c r="G202" i="2" s="1"/>
  <c r="G313" i="2" s="1"/>
  <c r="E255" i="2"/>
  <c r="F255" i="2" s="1"/>
  <c r="G255" i="2" s="1"/>
  <c r="G260" i="2" s="1"/>
  <c r="E184" i="2"/>
  <c r="F184" i="2" s="1"/>
  <c r="G184" i="2" s="1"/>
  <c r="G331" i="2" s="1"/>
  <c r="E136" i="2"/>
  <c r="F136" i="2" s="1"/>
  <c r="G136" i="2" s="1"/>
  <c r="G379" i="2" s="1"/>
  <c r="E200" i="2"/>
  <c r="F200" i="2" s="1"/>
  <c r="G200" i="2" s="1"/>
  <c r="G315" i="2" s="1"/>
  <c r="E251" i="2"/>
  <c r="F251" i="2" s="1"/>
  <c r="G251" i="2" s="1"/>
  <c r="G264" i="2" s="1"/>
  <c r="E154" i="2"/>
  <c r="F154" i="2" s="1"/>
  <c r="G154" i="2" s="1"/>
  <c r="G361" i="2" s="1"/>
  <c r="E162" i="2"/>
  <c r="F162" i="2" s="1"/>
  <c r="G162" i="2" s="1"/>
  <c r="G353" i="2" s="1"/>
  <c r="E241" i="2"/>
  <c r="F241" i="2" s="1"/>
  <c r="G241" i="2" s="1"/>
  <c r="G274" i="2" s="1"/>
  <c r="E256" i="2"/>
  <c r="F256" i="2" s="1"/>
  <c r="G256" i="2" s="1"/>
  <c r="G259" i="2" s="1"/>
  <c r="E163" i="2"/>
  <c r="F163" i="2" s="1"/>
  <c r="G163" i="2" s="1"/>
  <c r="G352" i="2" s="1"/>
  <c r="E160" i="2"/>
  <c r="F160" i="2" s="1"/>
  <c r="G160" i="2" s="1"/>
  <c r="G355" i="2" s="1"/>
  <c r="E158" i="2"/>
  <c r="F158" i="2" s="1"/>
  <c r="G158" i="2" s="1"/>
  <c r="G357" i="2" s="1"/>
  <c r="E247" i="2"/>
  <c r="F247" i="2" s="1"/>
  <c r="G247" i="2" s="1"/>
  <c r="G268" i="2" s="1"/>
  <c r="E130" i="2"/>
  <c r="F130" i="2" s="1"/>
  <c r="G130" i="2" s="1"/>
  <c r="G385" i="2" s="1"/>
  <c r="E194" i="2"/>
  <c r="F194" i="2" s="1"/>
  <c r="G194" i="2" s="1"/>
  <c r="G321" i="2" s="1"/>
  <c r="E244" i="2"/>
  <c r="F244" i="2" s="1"/>
  <c r="G244" i="2" s="1"/>
  <c r="G271" i="2" s="1"/>
  <c r="E215" i="2"/>
  <c r="F215" i="2" s="1"/>
  <c r="G215" i="2" s="1"/>
  <c r="G300" i="2" s="1"/>
  <c r="E143" i="2"/>
  <c r="F143" i="2" s="1"/>
  <c r="G143" i="2" s="1"/>
  <c r="G372" i="2" s="1"/>
  <c r="E196" i="2"/>
  <c r="F196" i="2" s="1"/>
  <c r="G196" i="2" s="1"/>
  <c r="G319" i="2" s="1"/>
  <c r="E240" i="2"/>
  <c r="F240" i="2" s="1"/>
  <c r="G240" i="2" s="1"/>
  <c r="G275" i="2" s="1"/>
  <c r="E227" i="2"/>
  <c r="F227" i="2" s="1"/>
  <c r="G227" i="2" s="1"/>
  <c r="G288" i="2" s="1"/>
  <c r="E185" i="2"/>
  <c r="F185" i="2" s="1"/>
  <c r="G185" i="2" s="1"/>
  <c r="G330" i="2" s="1"/>
  <c r="E157" i="2"/>
  <c r="F157" i="2" s="1"/>
  <c r="G157" i="2" s="1"/>
  <c r="G358" i="2" s="1"/>
  <c r="E232" i="2"/>
  <c r="F232" i="2" s="1"/>
  <c r="G232" i="2" s="1"/>
  <c r="G283" i="2" s="1"/>
  <c r="E135" i="2"/>
  <c r="F135" i="2" s="1"/>
  <c r="G135" i="2" s="1"/>
  <c r="G380" i="2" s="1"/>
  <c r="E137" i="2"/>
  <c r="F137" i="2" s="1"/>
  <c r="G137" i="2" s="1"/>
  <c r="G378" i="2" s="1"/>
  <c r="E250" i="2"/>
  <c r="F250" i="2" s="1"/>
  <c r="G250" i="2" s="1"/>
  <c r="G265" i="2" s="1"/>
  <c r="E201" i="2"/>
  <c r="F201" i="2" s="1"/>
  <c r="G201" i="2" s="1"/>
  <c r="G314" i="2" s="1"/>
  <c r="E177" i="2"/>
  <c r="F177" i="2" s="1"/>
  <c r="G177" i="2" s="1"/>
  <c r="G338" i="2" s="1"/>
  <c r="E209" i="2"/>
  <c r="F209" i="2" s="1"/>
  <c r="G209" i="2" s="1"/>
  <c r="G306" i="2" s="1"/>
  <c r="E231" i="2"/>
  <c r="F231" i="2" s="1"/>
  <c r="G231" i="2" s="1"/>
  <c r="G284" i="2" s="1"/>
  <c r="E175" i="2"/>
  <c r="F175" i="2" s="1"/>
  <c r="G175" i="2" s="1"/>
  <c r="G340" i="2" s="1"/>
  <c r="E197" i="2"/>
  <c r="F197" i="2" s="1"/>
  <c r="G197" i="2" s="1"/>
  <c r="G318" i="2" s="1"/>
  <c r="E133" i="2"/>
  <c r="F133" i="2" s="1"/>
  <c r="G133" i="2" s="1"/>
  <c r="G382" i="2" s="1"/>
  <c r="E170" i="2"/>
  <c r="F170" i="2" s="1"/>
  <c r="G170" i="2" s="1"/>
  <c r="G345" i="2" s="1"/>
  <c r="E138" i="2"/>
  <c r="F138" i="2" s="1"/>
  <c r="G138" i="2" s="1"/>
  <c r="G377" i="2" s="1"/>
  <c r="E134" i="2"/>
  <c r="F134" i="2" s="1"/>
  <c r="G134" i="2" s="1"/>
  <c r="G381" i="2" s="1"/>
  <c r="E242" i="2"/>
  <c r="F242" i="2" s="1"/>
  <c r="G242" i="2" s="1"/>
  <c r="G273" i="2" s="1"/>
  <c r="E155" i="2"/>
  <c r="F155" i="2" s="1"/>
  <c r="G155" i="2" s="1"/>
  <c r="G360" i="2" s="1"/>
  <c r="E236" i="2"/>
  <c r="F236" i="2" s="1"/>
  <c r="G236" i="2" s="1"/>
  <c r="G279" i="2" s="1"/>
  <c r="E132" i="2"/>
  <c r="F132" i="2" s="1"/>
  <c r="G132" i="2" s="1"/>
  <c r="G383" i="2" s="1"/>
  <c r="E173" i="2"/>
  <c r="F173" i="2" s="1"/>
  <c r="G173" i="2" s="1"/>
  <c r="G342" i="2" s="1"/>
  <c r="E151" i="2"/>
  <c r="F151" i="2" s="1"/>
  <c r="G151" i="2" s="1"/>
  <c r="G364" i="2" s="1"/>
  <c r="E186" i="2"/>
  <c r="F186" i="2" s="1"/>
  <c r="G186" i="2" s="1"/>
  <c r="G329" i="2" s="1"/>
  <c r="E161" i="2"/>
  <c r="F161" i="2" s="1"/>
  <c r="G161" i="2" s="1"/>
  <c r="G354" i="2" s="1"/>
  <c r="E187" i="2"/>
  <c r="F187" i="2" s="1"/>
  <c r="G187" i="2" s="1"/>
  <c r="G328" i="2" s="1"/>
  <c r="E192" i="2"/>
  <c r="F192" i="2" s="1"/>
  <c r="G192" i="2" s="1"/>
  <c r="G323" i="2" s="1"/>
  <c r="E145" i="2"/>
  <c r="F145" i="2" s="1"/>
  <c r="G145" i="2" s="1"/>
  <c r="G370" i="2" s="1"/>
  <c r="E249" i="2"/>
  <c r="F249" i="2" s="1"/>
  <c r="G249" i="2" s="1"/>
  <c r="G266" i="2" s="1"/>
  <c r="E149" i="2"/>
  <c r="F149" i="2" s="1"/>
  <c r="G149" i="2" s="1"/>
  <c r="G366" i="2" s="1"/>
  <c r="E179" i="2"/>
  <c r="F179" i="2" s="1"/>
  <c r="G179" i="2" s="1"/>
  <c r="G336" i="2" s="1"/>
  <c r="E253" i="2"/>
  <c r="F253" i="2" s="1"/>
  <c r="G253" i="2" s="1"/>
  <c r="G262" i="2" s="1"/>
  <c r="W420" i="6" l="1"/>
  <c r="X420" i="6" s="1"/>
  <c r="U420" i="6"/>
  <c r="R421" i="6"/>
  <c r="S421" i="6" s="1"/>
  <c r="U421" i="6" s="1"/>
  <c r="P422" i="6"/>
  <c r="Q422" i="6"/>
  <c r="M423" i="6"/>
  <c r="N423" i="6" s="1"/>
  <c r="O423" i="6" s="1"/>
  <c r="L424" i="6"/>
  <c r="R609" i="1"/>
  <c r="S609" i="1" s="1"/>
  <c r="U609" i="1" s="1"/>
  <c r="N612" i="1"/>
  <c r="O612" i="1" s="1"/>
  <c r="A612" i="2"/>
  <c r="A611" i="2"/>
  <c r="N611" i="1"/>
  <c r="O611" i="1" s="1"/>
  <c r="B608" i="2"/>
  <c r="W608" i="1"/>
  <c r="X608" i="1" s="1"/>
  <c r="T608" i="1"/>
  <c r="U608" i="1"/>
  <c r="Q610" i="1"/>
  <c r="P610" i="1"/>
  <c r="F203" i="2"/>
  <c r="G203" i="2" s="1"/>
  <c r="G312" i="2" s="1"/>
  <c r="F129" i="2"/>
  <c r="G129" i="2" s="1"/>
  <c r="G386" i="2" s="1"/>
  <c r="F3" i="2"/>
  <c r="G3" i="2" s="1"/>
  <c r="G512" i="2" s="1"/>
  <c r="F127" i="2"/>
  <c r="G127" i="2" s="1"/>
  <c r="G388" i="2" s="1"/>
  <c r="F128" i="2"/>
  <c r="G128" i="2" s="1"/>
  <c r="G387" i="2" s="1"/>
  <c r="W421" i="6" l="1"/>
  <c r="X421" i="6" s="1"/>
  <c r="T421" i="6"/>
  <c r="R422" i="6"/>
  <c r="S422" i="6" s="1"/>
  <c r="T422" i="6" s="1"/>
  <c r="P423" i="6"/>
  <c r="Q423" i="6"/>
  <c r="L425" i="6"/>
  <c r="M424" i="6"/>
  <c r="N424" i="6" s="1"/>
  <c r="O424" i="6" s="1"/>
  <c r="W609" i="1"/>
  <c r="X609" i="1" s="1"/>
  <c r="B609" i="2"/>
  <c r="R610" i="1"/>
  <c r="S610" i="1" s="1"/>
  <c r="T610" i="1" s="1"/>
  <c r="T609" i="1"/>
  <c r="P611" i="1"/>
  <c r="Q611" i="1"/>
  <c r="Q612" i="1"/>
  <c r="P612" i="1"/>
  <c r="R423" i="6" l="1"/>
  <c r="S423" i="6" s="1"/>
  <c r="T423" i="6" s="1"/>
  <c r="W422" i="6"/>
  <c r="X422" i="6" s="1"/>
  <c r="U422" i="6"/>
  <c r="P424" i="6"/>
  <c r="Q424" i="6"/>
  <c r="L426" i="6"/>
  <c r="M425" i="6"/>
  <c r="N425" i="6" s="1"/>
  <c r="O425" i="6" s="1"/>
  <c r="B610" i="2"/>
  <c r="U610" i="1"/>
  <c r="W610" i="1"/>
  <c r="X610" i="1" s="1"/>
  <c r="R612" i="1"/>
  <c r="S612" i="1" s="1"/>
  <c r="B612" i="2" s="1"/>
  <c r="R611" i="1"/>
  <c r="S611" i="1" s="1"/>
  <c r="W423" i="6" l="1"/>
  <c r="X423" i="6" s="1"/>
  <c r="U423" i="6"/>
  <c r="R424" i="6"/>
  <c r="S424" i="6" s="1"/>
  <c r="W424" i="6" s="1"/>
  <c r="X424" i="6" s="1"/>
  <c r="L427" i="6"/>
  <c r="M426" i="6"/>
  <c r="N426" i="6" s="1"/>
  <c r="O426" i="6" s="1"/>
  <c r="P425" i="6"/>
  <c r="Q425" i="6"/>
  <c r="T612" i="1"/>
  <c r="W612" i="1"/>
  <c r="X612" i="1" s="1"/>
  <c r="U612" i="1"/>
  <c r="B611" i="2"/>
  <c r="T611" i="1"/>
  <c r="U611" i="1"/>
  <c r="W611" i="1"/>
  <c r="X611" i="1" s="1"/>
  <c r="R425" i="6" l="1"/>
  <c r="S425" i="6" s="1"/>
  <c r="W425" i="6" s="1"/>
  <c r="X425" i="6" s="1"/>
  <c r="U424" i="6"/>
  <c r="T424" i="6"/>
  <c r="P426" i="6"/>
  <c r="Q426" i="6"/>
  <c r="M427" i="6"/>
  <c r="N427" i="6" s="1"/>
  <c r="O427" i="6" s="1"/>
  <c r="L428" i="6"/>
  <c r="B26" i="1"/>
  <c r="B27" i="1"/>
  <c r="U425" i="6" l="1"/>
  <c r="T425" i="6"/>
  <c r="R426" i="6"/>
  <c r="S426" i="6" s="1"/>
  <c r="U426" i="6" s="1"/>
  <c r="L429" i="6"/>
  <c r="M428" i="6"/>
  <c r="N428" i="6" s="1"/>
  <c r="O428" i="6" s="1"/>
  <c r="P427" i="6"/>
  <c r="Q427" i="6"/>
  <c r="R427" i="6" l="1"/>
  <c r="S427" i="6" s="1"/>
  <c r="W427" i="6" s="1"/>
  <c r="X427" i="6" s="1"/>
  <c r="W426" i="6"/>
  <c r="X426" i="6" s="1"/>
  <c r="T426" i="6"/>
  <c r="P428" i="6"/>
  <c r="Q428" i="6"/>
  <c r="M429" i="6"/>
  <c r="N429" i="6" s="1"/>
  <c r="O429" i="6" s="1"/>
  <c r="L430" i="6"/>
  <c r="U427" i="6" l="1"/>
  <c r="T427" i="6"/>
  <c r="R428" i="6"/>
  <c r="S428" i="6" s="1"/>
  <c r="T428" i="6" s="1"/>
  <c r="L431" i="6"/>
  <c r="M430" i="6"/>
  <c r="N430" i="6" s="1"/>
  <c r="O430" i="6" s="1"/>
  <c r="P429" i="6"/>
  <c r="Q429" i="6"/>
  <c r="W428" i="6" l="1"/>
  <c r="X428" i="6" s="1"/>
  <c r="U428" i="6"/>
  <c r="R429" i="6"/>
  <c r="S429" i="6" s="1"/>
  <c r="W429" i="6" s="1"/>
  <c r="X429" i="6" s="1"/>
  <c r="P430" i="6"/>
  <c r="Q430" i="6"/>
  <c r="M431" i="6"/>
  <c r="N431" i="6" s="1"/>
  <c r="O431" i="6" s="1"/>
  <c r="L432" i="6"/>
  <c r="R430" i="6" l="1"/>
  <c r="S430" i="6" s="1"/>
  <c r="T430" i="6" s="1"/>
  <c r="U429" i="6"/>
  <c r="T429" i="6"/>
  <c r="L433" i="6"/>
  <c r="M432" i="6"/>
  <c r="N432" i="6" s="1"/>
  <c r="O432" i="6" s="1"/>
  <c r="P431" i="6"/>
  <c r="Q431" i="6"/>
  <c r="R431" i="6" l="1"/>
  <c r="S431" i="6" s="1"/>
  <c r="W431" i="6" s="1"/>
  <c r="X431" i="6" s="1"/>
  <c r="U430" i="6"/>
  <c r="W430" i="6"/>
  <c r="X430" i="6" s="1"/>
  <c r="P432" i="6"/>
  <c r="Q432" i="6"/>
  <c r="M433" i="6"/>
  <c r="N433" i="6" s="1"/>
  <c r="O433" i="6" s="1"/>
  <c r="L434" i="6"/>
  <c r="U431" i="6" l="1"/>
  <c r="T431" i="6"/>
  <c r="R432" i="6"/>
  <c r="S432" i="6" s="1"/>
  <c r="T432" i="6" s="1"/>
  <c r="P433" i="6"/>
  <c r="Q433" i="6"/>
  <c r="L435" i="6"/>
  <c r="M434" i="6"/>
  <c r="N434" i="6" s="1"/>
  <c r="O434" i="6" s="1"/>
  <c r="R433" i="6" l="1"/>
  <c r="S433" i="6" s="1"/>
  <c r="W433" i="6" s="1"/>
  <c r="X433" i="6" s="1"/>
  <c r="U432" i="6"/>
  <c r="W432" i="6"/>
  <c r="X432" i="6" s="1"/>
  <c r="P434" i="6"/>
  <c r="Q434" i="6"/>
  <c r="M435" i="6"/>
  <c r="N435" i="6" s="1"/>
  <c r="O435" i="6" s="1"/>
  <c r="L436" i="6"/>
  <c r="U433" i="6" l="1"/>
  <c r="T433" i="6"/>
  <c r="R434" i="6"/>
  <c r="S434" i="6" s="1"/>
  <c r="U434" i="6" s="1"/>
  <c r="P435" i="6"/>
  <c r="Q435" i="6"/>
  <c r="L437" i="6"/>
  <c r="M436" i="6"/>
  <c r="N436" i="6" s="1"/>
  <c r="O436" i="6" s="1"/>
  <c r="W434" i="6" l="1"/>
  <c r="X434" i="6" s="1"/>
  <c r="T434" i="6"/>
  <c r="R435" i="6"/>
  <c r="S435" i="6" s="1"/>
  <c r="U435" i="6" s="1"/>
  <c r="P436" i="6"/>
  <c r="Q436" i="6"/>
  <c r="M437" i="6"/>
  <c r="N437" i="6" s="1"/>
  <c r="O437" i="6" s="1"/>
  <c r="L438" i="6"/>
  <c r="R436" i="6" l="1"/>
  <c r="S436" i="6" s="1"/>
  <c r="W436" i="6" s="1"/>
  <c r="X436" i="6" s="1"/>
  <c r="W435" i="6"/>
  <c r="X435" i="6" s="1"/>
  <c r="T435" i="6"/>
  <c r="P437" i="6"/>
  <c r="Q437" i="6"/>
  <c r="L439" i="6"/>
  <c r="M438" i="6"/>
  <c r="N438" i="6" s="1"/>
  <c r="O438" i="6" s="1"/>
  <c r="U436" i="6" l="1"/>
  <c r="T436" i="6"/>
  <c r="R437" i="6"/>
  <c r="S437" i="6" s="1"/>
  <c r="U437" i="6" s="1"/>
  <c r="P438" i="6"/>
  <c r="Q438" i="6"/>
  <c r="M439" i="6"/>
  <c r="N439" i="6" s="1"/>
  <c r="O439" i="6" s="1"/>
  <c r="L440" i="6"/>
  <c r="W437" i="6" l="1"/>
  <c r="X437" i="6" s="1"/>
  <c r="T437" i="6"/>
  <c r="R438" i="6"/>
  <c r="S438" i="6" s="1"/>
  <c r="T438" i="6" s="1"/>
  <c r="P439" i="6"/>
  <c r="Q439" i="6"/>
  <c r="L441" i="6"/>
  <c r="M440" i="6"/>
  <c r="N440" i="6" s="1"/>
  <c r="O440" i="6" s="1"/>
  <c r="R439" i="6" l="1"/>
  <c r="S439" i="6" s="1"/>
  <c r="U439" i="6" s="1"/>
  <c r="W438" i="6"/>
  <c r="X438" i="6" s="1"/>
  <c r="U438" i="6"/>
  <c r="P440" i="6"/>
  <c r="Q440" i="6"/>
  <c r="M441" i="6"/>
  <c r="N441" i="6" s="1"/>
  <c r="O441" i="6" s="1"/>
  <c r="L442" i="6"/>
  <c r="W439" i="6" l="1"/>
  <c r="X439" i="6" s="1"/>
  <c r="T439" i="6"/>
  <c r="R440" i="6"/>
  <c r="S440" i="6" s="1"/>
  <c r="W440" i="6" s="1"/>
  <c r="X440" i="6" s="1"/>
  <c r="P441" i="6"/>
  <c r="Q441" i="6"/>
  <c r="L443" i="6"/>
  <c r="M442" i="6"/>
  <c r="N442" i="6" s="1"/>
  <c r="O442" i="6" s="1"/>
  <c r="R441" i="6" l="1"/>
  <c r="S441" i="6" s="1"/>
  <c r="U441" i="6" s="1"/>
  <c r="T440" i="6"/>
  <c r="U440" i="6"/>
  <c r="P442" i="6"/>
  <c r="Q442" i="6"/>
  <c r="M443" i="6"/>
  <c r="N443" i="6" s="1"/>
  <c r="O443" i="6" s="1"/>
  <c r="L444" i="6"/>
  <c r="W441" i="6" l="1"/>
  <c r="X441" i="6" s="1"/>
  <c r="T441" i="6"/>
  <c r="R442" i="6"/>
  <c r="S442" i="6" s="1"/>
  <c r="U442" i="6" s="1"/>
  <c r="P443" i="6"/>
  <c r="Q443" i="6"/>
  <c r="L445" i="6"/>
  <c r="M444" i="6"/>
  <c r="N444" i="6" s="1"/>
  <c r="O444" i="6" s="1"/>
  <c r="W442" i="6" l="1"/>
  <c r="X442" i="6" s="1"/>
  <c r="R443" i="6"/>
  <c r="S443" i="6" s="1"/>
  <c r="U443" i="6" s="1"/>
  <c r="T442" i="6"/>
  <c r="P444" i="6"/>
  <c r="Q444" i="6"/>
  <c r="M445" i="6"/>
  <c r="N445" i="6" s="1"/>
  <c r="O445" i="6" s="1"/>
  <c r="L446" i="6"/>
  <c r="W443" i="6" l="1"/>
  <c r="X443" i="6" s="1"/>
  <c r="T443" i="6"/>
  <c r="R444" i="6"/>
  <c r="S444" i="6" s="1"/>
  <c r="W444" i="6" s="1"/>
  <c r="X444" i="6" s="1"/>
  <c r="P445" i="6"/>
  <c r="Q445" i="6"/>
  <c r="L447" i="6"/>
  <c r="M446" i="6"/>
  <c r="N446" i="6" s="1"/>
  <c r="O446" i="6" s="1"/>
  <c r="R445" i="6" l="1"/>
  <c r="S445" i="6" s="1"/>
  <c r="W445" i="6" s="1"/>
  <c r="X445" i="6" s="1"/>
  <c r="U444" i="6"/>
  <c r="T444" i="6"/>
  <c r="P446" i="6"/>
  <c r="Q446" i="6"/>
  <c r="M447" i="6"/>
  <c r="N447" i="6" s="1"/>
  <c r="O447" i="6" s="1"/>
  <c r="L448" i="6"/>
  <c r="T445" i="6" l="1"/>
  <c r="U445" i="6"/>
  <c r="R446" i="6"/>
  <c r="S446" i="6" s="1"/>
  <c r="U446" i="6" s="1"/>
  <c r="P447" i="6"/>
  <c r="Q447" i="6"/>
  <c r="L449" i="6"/>
  <c r="M448" i="6"/>
  <c r="N448" i="6" s="1"/>
  <c r="O448" i="6" s="1"/>
  <c r="R447" i="6" l="1"/>
  <c r="S447" i="6" s="1"/>
  <c r="W447" i="6" s="1"/>
  <c r="X447" i="6" s="1"/>
  <c r="W446" i="6"/>
  <c r="X446" i="6" s="1"/>
  <c r="T446" i="6"/>
  <c r="P448" i="6"/>
  <c r="Q448" i="6"/>
  <c r="M449" i="6"/>
  <c r="N449" i="6" s="1"/>
  <c r="O449" i="6" s="1"/>
  <c r="L450" i="6"/>
  <c r="T447" i="6" l="1"/>
  <c r="U447" i="6"/>
  <c r="R448" i="6"/>
  <c r="S448" i="6" s="1"/>
  <c r="U448" i="6" s="1"/>
  <c r="P449" i="6"/>
  <c r="Q449" i="6"/>
  <c r="L451" i="6"/>
  <c r="M450" i="6"/>
  <c r="N450" i="6" s="1"/>
  <c r="O450" i="6" s="1"/>
  <c r="R449" i="6" l="1"/>
  <c r="S449" i="6" s="1"/>
  <c r="U449" i="6" s="1"/>
  <c r="W448" i="6"/>
  <c r="X448" i="6" s="1"/>
  <c r="T448" i="6"/>
  <c r="P450" i="6"/>
  <c r="Q450" i="6"/>
  <c r="M451" i="6"/>
  <c r="N451" i="6" s="1"/>
  <c r="O451" i="6" s="1"/>
  <c r="L452" i="6"/>
  <c r="W449" i="6" l="1"/>
  <c r="X449" i="6" s="1"/>
  <c r="T449" i="6"/>
  <c r="R450" i="6"/>
  <c r="S450" i="6" s="1"/>
  <c r="T450" i="6" s="1"/>
  <c r="P451" i="6"/>
  <c r="Q451" i="6"/>
  <c r="L453" i="6"/>
  <c r="M452" i="6"/>
  <c r="N452" i="6" s="1"/>
  <c r="O452" i="6" s="1"/>
  <c r="R451" i="6" l="1"/>
  <c r="S451" i="6" s="1"/>
  <c r="U451" i="6" s="1"/>
  <c r="W450" i="6"/>
  <c r="X450" i="6" s="1"/>
  <c r="U450" i="6"/>
  <c r="P452" i="6"/>
  <c r="Q452" i="6"/>
  <c r="M453" i="6"/>
  <c r="N453" i="6" s="1"/>
  <c r="O453" i="6" s="1"/>
  <c r="L454" i="6"/>
  <c r="W451" i="6" l="1"/>
  <c r="X451" i="6" s="1"/>
  <c r="T451" i="6"/>
  <c r="R452" i="6"/>
  <c r="S452" i="6" s="1"/>
  <c r="U452" i="6" s="1"/>
  <c r="P453" i="6"/>
  <c r="Q453" i="6"/>
  <c r="L455" i="6"/>
  <c r="M454" i="6"/>
  <c r="N454" i="6" s="1"/>
  <c r="O454" i="6" s="1"/>
  <c r="R453" i="6" l="1"/>
  <c r="S453" i="6" s="1"/>
  <c r="U453" i="6" s="1"/>
  <c r="W452" i="6"/>
  <c r="X452" i="6" s="1"/>
  <c r="T452" i="6"/>
  <c r="P454" i="6"/>
  <c r="Q454" i="6"/>
  <c r="M455" i="6"/>
  <c r="N455" i="6" s="1"/>
  <c r="O455" i="6" s="1"/>
  <c r="L456" i="6"/>
  <c r="W453" i="6" l="1"/>
  <c r="X453" i="6" s="1"/>
  <c r="T453" i="6"/>
  <c r="R454" i="6"/>
  <c r="S454" i="6" s="1"/>
  <c r="U454" i="6" s="1"/>
  <c r="P455" i="6"/>
  <c r="Q455" i="6"/>
  <c r="L457" i="6"/>
  <c r="M456" i="6"/>
  <c r="N456" i="6" s="1"/>
  <c r="O456" i="6" s="1"/>
  <c r="R455" i="6" l="1"/>
  <c r="S455" i="6" s="1"/>
  <c r="U455" i="6" s="1"/>
  <c r="W454" i="6"/>
  <c r="X454" i="6" s="1"/>
  <c r="T454" i="6"/>
  <c r="P456" i="6"/>
  <c r="Q456" i="6"/>
  <c r="M457" i="6"/>
  <c r="N457" i="6" s="1"/>
  <c r="O457" i="6" s="1"/>
  <c r="L458" i="6"/>
  <c r="W455" i="6" l="1"/>
  <c r="X455" i="6" s="1"/>
  <c r="T455" i="6"/>
  <c r="R456" i="6"/>
  <c r="S456" i="6" s="1"/>
  <c r="U456" i="6" s="1"/>
  <c r="P457" i="6"/>
  <c r="Q457" i="6"/>
  <c r="L459" i="6"/>
  <c r="M458" i="6"/>
  <c r="N458" i="6" s="1"/>
  <c r="O458" i="6" s="1"/>
  <c r="W456" i="6" l="1"/>
  <c r="X456" i="6" s="1"/>
  <c r="T456" i="6"/>
  <c r="R457" i="6"/>
  <c r="S457" i="6" s="1"/>
  <c r="P458" i="6"/>
  <c r="Q458" i="6"/>
  <c r="M459" i="6"/>
  <c r="N459" i="6" s="1"/>
  <c r="O459" i="6" s="1"/>
  <c r="L460" i="6"/>
  <c r="P459" i="6" l="1"/>
  <c r="Q459" i="6"/>
  <c r="R458" i="6"/>
  <c r="S458" i="6" s="1"/>
  <c r="L461" i="6"/>
  <c r="M460" i="6"/>
  <c r="N460" i="6" s="1"/>
  <c r="O460" i="6" s="1"/>
  <c r="U457" i="6"/>
  <c r="T457" i="6"/>
  <c r="W457" i="6"/>
  <c r="X457" i="6" s="1"/>
  <c r="U458" i="6" l="1"/>
  <c r="T458" i="6"/>
  <c r="W458" i="6"/>
  <c r="X458" i="6" s="1"/>
  <c r="R459" i="6"/>
  <c r="S459" i="6" s="1"/>
  <c r="P460" i="6"/>
  <c r="Q460" i="6"/>
  <c r="M461" i="6"/>
  <c r="N461" i="6" s="1"/>
  <c r="O461" i="6" s="1"/>
  <c r="L462" i="6"/>
  <c r="R460" i="6" l="1"/>
  <c r="S460" i="6" s="1"/>
  <c r="W460" i="6" s="1"/>
  <c r="X460" i="6" s="1"/>
  <c r="P461" i="6"/>
  <c r="Q461" i="6"/>
  <c r="U459" i="6"/>
  <c r="T459" i="6"/>
  <c r="W459" i="6"/>
  <c r="X459" i="6" s="1"/>
  <c r="L463" i="6"/>
  <c r="M462" i="6"/>
  <c r="N462" i="6" s="1"/>
  <c r="O462" i="6" s="1"/>
  <c r="T460" i="6" l="1"/>
  <c r="U460" i="6"/>
  <c r="R461" i="6"/>
  <c r="S461" i="6" s="1"/>
  <c r="P462" i="6"/>
  <c r="Q462" i="6"/>
  <c r="M463" i="6"/>
  <c r="N463" i="6" s="1"/>
  <c r="O463" i="6" s="1"/>
  <c r="L464" i="6"/>
  <c r="P463" i="6" l="1"/>
  <c r="Q463" i="6"/>
  <c r="R462" i="6"/>
  <c r="S462" i="6" s="1"/>
  <c r="L465" i="6"/>
  <c r="M464" i="6"/>
  <c r="N464" i="6" s="1"/>
  <c r="O464" i="6" s="1"/>
  <c r="U461" i="6"/>
  <c r="T461" i="6"/>
  <c r="W461" i="6"/>
  <c r="X461" i="6" s="1"/>
  <c r="T462" i="6" l="1"/>
  <c r="U462" i="6"/>
  <c r="W462" i="6"/>
  <c r="X462" i="6" s="1"/>
  <c r="R463" i="6"/>
  <c r="S463" i="6" s="1"/>
  <c r="P464" i="6"/>
  <c r="Q464" i="6"/>
  <c r="M465" i="6"/>
  <c r="N465" i="6" s="1"/>
  <c r="O465" i="6" s="1"/>
  <c r="L466" i="6"/>
  <c r="R464" i="6" l="1"/>
  <c r="S464" i="6" s="1"/>
  <c r="W464" i="6" s="1"/>
  <c r="X464" i="6" s="1"/>
  <c r="P465" i="6"/>
  <c r="Q465" i="6"/>
  <c r="U463" i="6"/>
  <c r="T463" i="6"/>
  <c r="W463" i="6"/>
  <c r="X463" i="6" s="1"/>
  <c r="L467" i="6"/>
  <c r="M466" i="6"/>
  <c r="N466" i="6" s="1"/>
  <c r="O466" i="6" s="1"/>
  <c r="T464" i="6" l="1"/>
  <c r="U464" i="6"/>
  <c r="P466" i="6"/>
  <c r="Q466" i="6"/>
  <c r="R465" i="6"/>
  <c r="S465" i="6" s="1"/>
  <c r="M467" i="6"/>
  <c r="N467" i="6" s="1"/>
  <c r="O467" i="6" s="1"/>
  <c r="L468" i="6"/>
  <c r="L469" i="6" l="1"/>
  <c r="M468" i="6"/>
  <c r="N468" i="6" s="1"/>
  <c r="O468" i="6" s="1"/>
  <c r="P467" i="6"/>
  <c r="Q467" i="6"/>
  <c r="U465" i="6"/>
  <c r="T465" i="6"/>
  <c r="W465" i="6"/>
  <c r="X465" i="6" s="1"/>
  <c r="R466" i="6"/>
  <c r="S466" i="6" s="1"/>
  <c r="R467" i="6" l="1"/>
  <c r="S467" i="6" s="1"/>
  <c r="U467" i="6" s="1"/>
  <c r="P468" i="6"/>
  <c r="Q468" i="6"/>
  <c r="U466" i="6"/>
  <c r="T466" i="6"/>
  <c r="W466" i="6"/>
  <c r="X466" i="6" s="1"/>
  <c r="M469" i="6"/>
  <c r="N469" i="6" s="1"/>
  <c r="O469" i="6" s="1"/>
  <c r="L470" i="6"/>
  <c r="T467" i="6" l="1"/>
  <c r="W467" i="6"/>
  <c r="X467" i="6" s="1"/>
  <c r="R468" i="6"/>
  <c r="S468" i="6" s="1"/>
  <c r="L471" i="6"/>
  <c r="M470" i="6"/>
  <c r="N470" i="6" s="1"/>
  <c r="O470" i="6" s="1"/>
  <c r="P469" i="6"/>
  <c r="Q469" i="6"/>
  <c r="R469" i="6" l="1"/>
  <c r="S469" i="6" s="1"/>
  <c r="U469" i="6" s="1"/>
  <c r="P470" i="6"/>
  <c r="Q470" i="6"/>
  <c r="M471" i="6"/>
  <c r="N471" i="6" s="1"/>
  <c r="O471" i="6" s="1"/>
  <c r="L472" i="6"/>
  <c r="U468" i="6"/>
  <c r="T468" i="6"/>
  <c r="W468" i="6"/>
  <c r="X468" i="6" s="1"/>
  <c r="W469" i="6" l="1"/>
  <c r="X469" i="6" s="1"/>
  <c r="T469" i="6"/>
  <c r="R470" i="6"/>
  <c r="S470" i="6" s="1"/>
  <c r="W470" i="6" s="1"/>
  <c r="X470" i="6" s="1"/>
  <c r="L473" i="6"/>
  <c r="M472" i="6"/>
  <c r="N472" i="6" s="1"/>
  <c r="O472" i="6" s="1"/>
  <c r="P471" i="6"/>
  <c r="Q471" i="6"/>
  <c r="R471" i="6" l="1"/>
  <c r="S471" i="6" s="1"/>
  <c r="U471" i="6" s="1"/>
  <c r="T470" i="6"/>
  <c r="U470" i="6"/>
  <c r="P472" i="6"/>
  <c r="Q472" i="6"/>
  <c r="M473" i="6"/>
  <c r="N473" i="6" s="1"/>
  <c r="O473" i="6" s="1"/>
  <c r="L474" i="6"/>
  <c r="W471" i="6" l="1"/>
  <c r="X471" i="6" s="1"/>
  <c r="T471" i="6"/>
  <c r="L475" i="6"/>
  <c r="M474" i="6"/>
  <c r="N474" i="6" s="1"/>
  <c r="O474" i="6" s="1"/>
  <c r="R472" i="6"/>
  <c r="S472" i="6" s="1"/>
  <c r="P473" i="6"/>
  <c r="Q473" i="6"/>
  <c r="R473" i="6" l="1"/>
  <c r="S473" i="6" s="1"/>
  <c r="U473" i="6" s="1"/>
  <c r="P474" i="6"/>
  <c r="Q474" i="6"/>
  <c r="U472" i="6"/>
  <c r="T472" i="6"/>
  <c r="W472" i="6"/>
  <c r="X472" i="6" s="1"/>
  <c r="M475" i="6"/>
  <c r="N475" i="6" s="1"/>
  <c r="O475" i="6" s="1"/>
  <c r="L476" i="6"/>
  <c r="W473" i="6" l="1"/>
  <c r="X473" i="6" s="1"/>
  <c r="T473" i="6"/>
  <c r="R474" i="6"/>
  <c r="S474" i="6" s="1"/>
  <c r="U474" i="6" s="1"/>
  <c r="P475" i="6"/>
  <c r="Q475" i="6"/>
  <c r="M476" i="6"/>
  <c r="N476" i="6" s="1"/>
  <c r="O476" i="6" s="1"/>
  <c r="L477" i="6"/>
  <c r="R475" i="6" l="1"/>
  <c r="S475" i="6" s="1"/>
  <c r="U475" i="6" s="1"/>
  <c r="W474" i="6"/>
  <c r="X474" i="6" s="1"/>
  <c r="T474" i="6"/>
  <c r="M477" i="6"/>
  <c r="N477" i="6" s="1"/>
  <c r="O477" i="6" s="1"/>
  <c r="L478" i="6"/>
  <c r="P476" i="6"/>
  <c r="Q476" i="6"/>
  <c r="W475" i="6" l="1"/>
  <c r="X475" i="6" s="1"/>
  <c r="T475" i="6"/>
  <c r="R476" i="6"/>
  <c r="S476" i="6" s="1"/>
  <c r="W476" i="6" s="1"/>
  <c r="X476" i="6" s="1"/>
  <c r="M478" i="6"/>
  <c r="N478" i="6" s="1"/>
  <c r="O478" i="6" s="1"/>
  <c r="L479" i="6"/>
  <c r="P477" i="6"/>
  <c r="Q477" i="6"/>
  <c r="T476" i="6" l="1"/>
  <c r="U476" i="6"/>
  <c r="R477" i="6"/>
  <c r="S477" i="6" s="1"/>
  <c r="L480" i="6"/>
  <c r="M479" i="6"/>
  <c r="N479" i="6" s="1"/>
  <c r="O479" i="6" s="1"/>
  <c r="P478" i="6"/>
  <c r="Q478" i="6"/>
  <c r="R478" i="6" l="1"/>
  <c r="S478" i="6" s="1"/>
  <c r="W478" i="6" s="1"/>
  <c r="X478" i="6" s="1"/>
  <c r="P479" i="6"/>
  <c r="Q479" i="6"/>
  <c r="M480" i="6"/>
  <c r="N480" i="6" s="1"/>
  <c r="O480" i="6" s="1"/>
  <c r="L481" i="6"/>
  <c r="U477" i="6"/>
  <c r="T477" i="6"/>
  <c r="W477" i="6"/>
  <c r="X477" i="6" s="1"/>
  <c r="T478" i="6" l="1"/>
  <c r="U478" i="6"/>
  <c r="M481" i="6"/>
  <c r="N481" i="6" s="1"/>
  <c r="O481" i="6" s="1"/>
  <c r="L482" i="6"/>
  <c r="P480" i="6"/>
  <c r="Q480" i="6"/>
  <c r="R479" i="6"/>
  <c r="S479" i="6" s="1"/>
  <c r="R480" i="6" l="1"/>
  <c r="S480" i="6" s="1"/>
  <c r="W480" i="6" s="1"/>
  <c r="X480" i="6" s="1"/>
  <c r="U479" i="6"/>
  <c r="T479" i="6"/>
  <c r="W479" i="6"/>
  <c r="X479" i="6" s="1"/>
  <c r="M482" i="6"/>
  <c r="N482" i="6" s="1"/>
  <c r="O482" i="6" s="1"/>
  <c r="L483" i="6"/>
  <c r="P481" i="6"/>
  <c r="Q481" i="6"/>
  <c r="R481" i="6" l="1"/>
  <c r="S481" i="6" s="1"/>
  <c r="W481" i="6" s="1"/>
  <c r="X481" i="6" s="1"/>
  <c r="T480" i="6"/>
  <c r="U480" i="6"/>
  <c r="P482" i="6"/>
  <c r="Q482" i="6"/>
  <c r="M483" i="6"/>
  <c r="N483" i="6" s="1"/>
  <c r="O483" i="6" s="1"/>
  <c r="L484" i="6"/>
  <c r="R482" i="6" l="1"/>
  <c r="S482" i="6" s="1"/>
  <c r="U482" i="6" s="1"/>
  <c r="T481" i="6"/>
  <c r="U481" i="6"/>
  <c r="P483" i="6"/>
  <c r="Q483" i="6"/>
  <c r="M484" i="6"/>
  <c r="N484" i="6" s="1"/>
  <c r="O484" i="6" s="1"/>
  <c r="L485" i="6"/>
  <c r="W482" i="6" l="1"/>
  <c r="X482" i="6" s="1"/>
  <c r="T482" i="6"/>
  <c r="L486" i="6"/>
  <c r="M485" i="6"/>
  <c r="N485" i="6" s="1"/>
  <c r="O485" i="6" s="1"/>
  <c r="R483" i="6"/>
  <c r="S483" i="6" s="1"/>
  <c r="P484" i="6"/>
  <c r="Q484" i="6"/>
  <c r="R484" i="6" l="1"/>
  <c r="S484" i="6" s="1"/>
  <c r="U484" i="6" s="1"/>
  <c r="P485" i="6"/>
  <c r="Q485" i="6"/>
  <c r="U483" i="6"/>
  <c r="T483" i="6"/>
  <c r="W483" i="6"/>
  <c r="X483" i="6" s="1"/>
  <c r="M486" i="6"/>
  <c r="N486" i="6" s="1"/>
  <c r="O486" i="6" s="1"/>
  <c r="L487" i="6"/>
  <c r="R485" i="6" l="1"/>
  <c r="S485" i="6" s="1"/>
  <c r="U485" i="6" s="1"/>
  <c r="W484" i="6"/>
  <c r="X484" i="6" s="1"/>
  <c r="T484" i="6"/>
  <c r="P486" i="6"/>
  <c r="Q486" i="6"/>
  <c r="L488" i="6"/>
  <c r="M487" i="6"/>
  <c r="N487" i="6" s="1"/>
  <c r="O487" i="6" s="1"/>
  <c r="W485" i="6" l="1"/>
  <c r="X485" i="6" s="1"/>
  <c r="R486" i="6"/>
  <c r="S486" i="6" s="1"/>
  <c r="U486" i="6" s="1"/>
  <c r="T485" i="6"/>
  <c r="P487" i="6"/>
  <c r="Q487" i="6"/>
  <c r="M488" i="6"/>
  <c r="N488" i="6" s="1"/>
  <c r="O488" i="6" s="1"/>
  <c r="L489" i="6"/>
  <c r="W486" i="6" l="1"/>
  <c r="X486" i="6" s="1"/>
  <c r="T486" i="6"/>
  <c r="M489" i="6"/>
  <c r="N489" i="6" s="1"/>
  <c r="O489" i="6" s="1"/>
  <c r="L490" i="6"/>
  <c r="R487" i="6"/>
  <c r="S487" i="6" s="1"/>
  <c r="P488" i="6"/>
  <c r="Q488" i="6"/>
  <c r="R488" i="6" l="1"/>
  <c r="S488" i="6" s="1"/>
  <c r="U488" i="6" s="1"/>
  <c r="U487" i="6"/>
  <c r="T487" i="6"/>
  <c r="W487" i="6"/>
  <c r="X487" i="6" s="1"/>
  <c r="M490" i="6"/>
  <c r="N490" i="6" s="1"/>
  <c r="O490" i="6" s="1"/>
  <c r="L491" i="6"/>
  <c r="P489" i="6"/>
  <c r="Q489" i="6"/>
  <c r="W488" i="6" l="1"/>
  <c r="X488" i="6" s="1"/>
  <c r="T488" i="6"/>
  <c r="M491" i="6"/>
  <c r="N491" i="6" s="1"/>
  <c r="O491" i="6" s="1"/>
  <c r="L492" i="6"/>
  <c r="R489" i="6"/>
  <c r="S489" i="6" s="1"/>
  <c r="P490" i="6"/>
  <c r="Q490" i="6"/>
  <c r="R490" i="6" l="1"/>
  <c r="S490" i="6" s="1"/>
  <c r="U490" i="6" s="1"/>
  <c r="T489" i="6"/>
  <c r="U489" i="6"/>
  <c r="W489" i="6"/>
  <c r="X489" i="6" s="1"/>
  <c r="M492" i="6"/>
  <c r="N492" i="6" s="1"/>
  <c r="O492" i="6" s="1"/>
  <c r="L493" i="6"/>
  <c r="P491" i="6"/>
  <c r="Q491" i="6"/>
  <c r="W490" i="6" l="1"/>
  <c r="X490" i="6" s="1"/>
  <c r="T490" i="6"/>
  <c r="P492" i="6"/>
  <c r="Q492" i="6"/>
  <c r="R491" i="6"/>
  <c r="S491" i="6" s="1"/>
  <c r="L494" i="6"/>
  <c r="M493" i="6"/>
  <c r="N493" i="6" s="1"/>
  <c r="O493" i="6" s="1"/>
  <c r="U491" i="6" l="1"/>
  <c r="T491" i="6"/>
  <c r="W491" i="6"/>
  <c r="X491" i="6" s="1"/>
  <c r="P493" i="6"/>
  <c r="Q493" i="6"/>
  <c r="M494" i="6"/>
  <c r="N494" i="6" s="1"/>
  <c r="O494" i="6" s="1"/>
  <c r="L495" i="6"/>
  <c r="R492" i="6"/>
  <c r="S492" i="6" s="1"/>
  <c r="R493" i="6" l="1"/>
  <c r="S493" i="6" s="1"/>
  <c r="L496" i="6"/>
  <c r="M495" i="6"/>
  <c r="N495" i="6" s="1"/>
  <c r="O495" i="6" s="1"/>
  <c r="P494" i="6"/>
  <c r="Q494" i="6"/>
  <c r="U492" i="6"/>
  <c r="T492" i="6"/>
  <c r="W492" i="6"/>
  <c r="X492" i="6" s="1"/>
  <c r="R494" i="6" l="1"/>
  <c r="S494" i="6" s="1"/>
  <c r="U494" i="6" s="1"/>
  <c r="P495" i="6"/>
  <c r="Q495" i="6"/>
  <c r="M496" i="6"/>
  <c r="N496" i="6" s="1"/>
  <c r="O496" i="6" s="1"/>
  <c r="L497" i="6"/>
  <c r="U493" i="6"/>
  <c r="T493" i="6"/>
  <c r="W493" i="6"/>
  <c r="X493" i="6" s="1"/>
  <c r="W494" i="6" l="1"/>
  <c r="X494" i="6" s="1"/>
  <c r="T494" i="6"/>
  <c r="R495" i="6"/>
  <c r="S495" i="6" s="1"/>
  <c r="W495" i="6" s="1"/>
  <c r="X495" i="6" s="1"/>
  <c r="P496" i="6"/>
  <c r="Q496" i="6"/>
  <c r="M497" i="6"/>
  <c r="N497" i="6" s="1"/>
  <c r="O497" i="6" s="1"/>
  <c r="L498" i="6"/>
  <c r="T495" i="6" l="1"/>
  <c r="U495" i="6"/>
  <c r="R496" i="6"/>
  <c r="S496" i="6" s="1"/>
  <c r="W496" i="6" s="1"/>
  <c r="X496" i="6" s="1"/>
  <c r="P497" i="6"/>
  <c r="Q497" i="6"/>
  <c r="M498" i="6"/>
  <c r="N498" i="6" s="1"/>
  <c r="O498" i="6" s="1"/>
  <c r="L499" i="6"/>
  <c r="R497" i="6" l="1"/>
  <c r="S497" i="6" s="1"/>
  <c r="U497" i="6" s="1"/>
  <c r="U496" i="6"/>
  <c r="T496" i="6"/>
  <c r="P498" i="6"/>
  <c r="Q498" i="6"/>
  <c r="L500" i="6"/>
  <c r="M499" i="6"/>
  <c r="N499" i="6" s="1"/>
  <c r="O499" i="6" s="1"/>
  <c r="R498" i="6" l="1"/>
  <c r="S498" i="6" s="1"/>
  <c r="U498" i="6" s="1"/>
  <c r="W497" i="6"/>
  <c r="X497" i="6" s="1"/>
  <c r="T497" i="6"/>
  <c r="P499" i="6"/>
  <c r="Q499" i="6"/>
  <c r="M500" i="6"/>
  <c r="N500" i="6" s="1"/>
  <c r="O500" i="6" s="1"/>
  <c r="L501" i="6"/>
  <c r="W498" i="6" l="1"/>
  <c r="X498" i="6" s="1"/>
  <c r="T498" i="6"/>
  <c r="R499" i="6"/>
  <c r="S499" i="6" s="1"/>
  <c r="W499" i="6" s="1"/>
  <c r="X499" i="6" s="1"/>
  <c r="M501" i="6"/>
  <c r="N501" i="6" s="1"/>
  <c r="O501" i="6" s="1"/>
  <c r="L502" i="6"/>
  <c r="P500" i="6"/>
  <c r="Q500" i="6"/>
  <c r="T499" i="6" l="1"/>
  <c r="U499" i="6"/>
  <c r="R500" i="6"/>
  <c r="S500" i="6" s="1"/>
  <c r="W500" i="6" s="1"/>
  <c r="X500" i="6" s="1"/>
  <c r="M502" i="6"/>
  <c r="N502" i="6" s="1"/>
  <c r="O502" i="6" s="1"/>
  <c r="L503" i="6"/>
  <c r="P501" i="6"/>
  <c r="Q501" i="6"/>
  <c r="R501" i="6" l="1"/>
  <c r="S501" i="6" s="1"/>
  <c r="W501" i="6" s="1"/>
  <c r="X501" i="6" s="1"/>
  <c r="T500" i="6"/>
  <c r="U500" i="6"/>
  <c r="L504" i="6"/>
  <c r="M503" i="6"/>
  <c r="N503" i="6" s="1"/>
  <c r="O503" i="6" s="1"/>
  <c r="P502" i="6"/>
  <c r="Q502" i="6"/>
  <c r="U501" i="6" l="1"/>
  <c r="T501" i="6"/>
  <c r="R502" i="6"/>
  <c r="S502" i="6" s="1"/>
  <c r="U502" i="6" s="1"/>
  <c r="P503" i="6"/>
  <c r="Q503" i="6"/>
  <c r="M504" i="6"/>
  <c r="N504" i="6" s="1"/>
  <c r="O504" i="6" s="1"/>
  <c r="L505" i="6"/>
  <c r="R503" i="6" l="1"/>
  <c r="S503" i="6" s="1"/>
  <c r="W503" i="6" s="1"/>
  <c r="X503" i="6" s="1"/>
  <c r="W502" i="6"/>
  <c r="X502" i="6" s="1"/>
  <c r="T502" i="6"/>
  <c r="M505" i="6"/>
  <c r="N505" i="6" s="1"/>
  <c r="O505" i="6" s="1"/>
  <c r="L506" i="6"/>
  <c r="P504" i="6"/>
  <c r="Q504" i="6"/>
  <c r="T503" i="6" l="1"/>
  <c r="U503" i="6"/>
  <c r="R504" i="6"/>
  <c r="S504" i="6" s="1"/>
  <c r="W504" i="6" s="1"/>
  <c r="X504" i="6" s="1"/>
  <c r="M506" i="6"/>
  <c r="N506" i="6" s="1"/>
  <c r="O506" i="6" s="1"/>
  <c r="L507" i="6"/>
  <c r="P505" i="6"/>
  <c r="Q505" i="6"/>
  <c r="T504" i="6" l="1"/>
  <c r="U504" i="6"/>
  <c r="R505" i="6"/>
  <c r="S505" i="6" s="1"/>
  <c r="W505" i="6" s="1"/>
  <c r="X505" i="6" s="1"/>
  <c r="P506" i="6"/>
  <c r="Q506" i="6"/>
  <c r="L508" i="6"/>
  <c r="M507" i="6"/>
  <c r="N507" i="6" s="1"/>
  <c r="O507" i="6" s="1"/>
  <c r="T505" i="6" l="1"/>
  <c r="U505" i="6"/>
  <c r="R506" i="6"/>
  <c r="S506" i="6" s="1"/>
  <c r="U506" i="6" s="1"/>
  <c r="P507" i="6"/>
  <c r="Q507" i="6"/>
  <c r="M508" i="6"/>
  <c r="N508" i="6" s="1"/>
  <c r="O508" i="6" s="1"/>
  <c r="L509" i="6"/>
  <c r="R507" i="6" l="1"/>
  <c r="S507" i="6" s="1"/>
  <c r="T507" i="6" s="1"/>
  <c r="W506" i="6"/>
  <c r="X506" i="6" s="1"/>
  <c r="T506" i="6"/>
  <c r="P508" i="6"/>
  <c r="Q508" i="6"/>
  <c r="M509" i="6"/>
  <c r="N509" i="6" s="1"/>
  <c r="O509" i="6" s="1"/>
  <c r="L510" i="6"/>
  <c r="W507" i="6" l="1"/>
  <c r="X507" i="6" s="1"/>
  <c r="U507" i="6"/>
  <c r="R508" i="6"/>
  <c r="S508" i="6" s="1"/>
  <c r="U508" i="6" s="1"/>
  <c r="P509" i="6"/>
  <c r="Q509" i="6"/>
  <c r="M510" i="6"/>
  <c r="N510" i="6" s="1"/>
  <c r="O510" i="6" s="1"/>
  <c r="L511" i="6"/>
  <c r="R509" i="6" l="1"/>
  <c r="S509" i="6" s="1"/>
  <c r="W509" i="6" s="1"/>
  <c r="X509" i="6" s="1"/>
  <c r="W508" i="6"/>
  <c r="X508" i="6" s="1"/>
  <c r="T508" i="6"/>
  <c r="P510" i="6"/>
  <c r="Q510" i="6"/>
  <c r="L512" i="6"/>
  <c r="M511" i="6"/>
  <c r="N511" i="6" s="1"/>
  <c r="O511" i="6" s="1"/>
  <c r="T509" i="6" l="1"/>
  <c r="U509" i="6"/>
  <c r="R510" i="6"/>
  <c r="S510" i="6" s="1"/>
  <c r="U510" i="6" s="1"/>
  <c r="P511" i="6"/>
  <c r="Q511" i="6"/>
  <c r="M512" i="6"/>
  <c r="N512" i="6" s="1"/>
  <c r="O512" i="6" s="1"/>
  <c r="L513" i="6"/>
  <c r="R511" i="6" l="1"/>
  <c r="S511" i="6" s="1"/>
  <c r="U511" i="6" s="1"/>
  <c r="W510" i="6"/>
  <c r="X510" i="6" s="1"/>
  <c r="T510" i="6"/>
  <c r="P512" i="6"/>
  <c r="Q512" i="6"/>
  <c r="M513" i="6"/>
  <c r="N513" i="6" s="1"/>
  <c r="O513" i="6" s="1"/>
  <c r="L514" i="6"/>
  <c r="W511" i="6" l="1"/>
  <c r="X511" i="6" s="1"/>
  <c r="T511" i="6"/>
  <c r="R512" i="6"/>
  <c r="S512" i="6" s="1"/>
  <c r="U512" i="6" s="1"/>
  <c r="M514" i="6"/>
  <c r="N514" i="6" s="1"/>
  <c r="O514" i="6" s="1"/>
  <c r="L515" i="6"/>
  <c r="P513" i="6"/>
  <c r="Q513" i="6"/>
  <c r="W512" i="6" l="1"/>
  <c r="X512" i="6" s="1"/>
  <c r="T512" i="6"/>
  <c r="R513" i="6"/>
  <c r="S513" i="6" s="1"/>
  <c r="W513" i="6" s="1"/>
  <c r="X513" i="6" s="1"/>
  <c r="M515" i="6"/>
  <c r="N515" i="6" s="1"/>
  <c r="O515" i="6" s="1"/>
  <c r="L516" i="6"/>
  <c r="P514" i="6"/>
  <c r="Q514" i="6"/>
  <c r="R514" i="6" l="1"/>
  <c r="S514" i="6" s="1"/>
  <c r="W514" i="6" s="1"/>
  <c r="X514" i="6" s="1"/>
  <c r="U513" i="6"/>
  <c r="T513" i="6"/>
  <c r="M516" i="6"/>
  <c r="N516" i="6" s="1"/>
  <c r="O516" i="6" s="1"/>
  <c r="L517" i="6"/>
  <c r="P515" i="6"/>
  <c r="Q515" i="6"/>
  <c r="T514" i="6" l="1"/>
  <c r="U514" i="6"/>
  <c r="R515" i="6"/>
  <c r="S515" i="6" s="1"/>
  <c r="U515" i="6" s="1"/>
  <c r="P516" i="6"/>
  <c r="Q516" i="6"/>
  <c r="L518" i="6"/>
  <c r="M517" i="6"/>
  <c r="N517" i="6" s="1"/>
  <c r="O517" i="6" s="1"/>
  <c r="W515" i="6" l="1"/>
  <c r="X515" i="6" s="1"/>
  <c r="R516" i="6"/>
  <c r="S516" i="6" s="1"/>
  <c r="W516" i="6" s="1"/>
  <c r="X516" i="6" s="1"/>
  <c r="T515" i="6"/>
  <c r="P517" i="6"/>
  <c r="Q517" i="6"/>
  <c r="M518" i="6"/>
  <c r="N518" i="6" s="1"/>
  <c r="O518" i="6" s="1"/>
  <c r="L519" i="6"/>
  <c r="R517" i="6" l="1"/>
  <c r="S517" i="6" s="1"/>
  <c r="U517" i="6" s="1"/>
  <c r="T516" i="6"/>
  <c r="U516" i="6"/>
  <c r="P518" i="6"/>
  <c r="Q518" i="6"/>
  <c r="L520" i="6"/>
  <c r="M519" i="6"/>
  <c r="N519" i="6" s="1"/>
  <c r="O519" i="6" s="1"/>
  <c r="W517" i="6" l="1"/>
  <c r="X517" i="6" s="1"/>
  <c r="T517" i="6"/>
  <c r="R518" i="6"/>
  <c r="S518" i="6" s="1"/>
  <c r="U518" i="6" s="1"/>
  <c r="P519" i="6"/>
  <c r="Q519" i="6"/>
  <c r="M520" i="6"/>
  <c r="N520" i="6" s="1"/>
  <c r="O520" i="6" s="1"/>
  <c r="L521" i="6"/>
  <c r="W518" i="6" l="1"/>
  <c r="X518" i="6" s="1"/>
  <c r="T518" i="6"/>
  <c r="P520" i="6"/>
  <c r="Q520" i="6"/>
  <c r="R519" i="6"/>
  <c r="S519" i="6" s="1"/>
  <c r="L522" i="6"/>
  <c r="M521" i="6"/>
  <c r="N521" i="6" s="1"/>
  <c r="O521" i="6" s="1"/>
  <c r="R520" i="6" l="1"/>
  <c r="S520" i="6" s="1"/>
  <c r="U520" i="6" s="1"/>
  <c r="U519" i="6"/>
  <c r="T519" i="6"/>
  <c r="W519" i="6"/>
  <c r="X519" i="6" s="1"/>
  <c r="P521" i="6"/>
  <c r="Q521" i="6"/>
  <c r="M522" i="6"/>
  <c r="N522" i="6" s="1"/>
  <c r="O522" i="6" s="1"/>
  <c r="L523" i="6"/>
  <c r="R521" i="6" l="1"/>
  <c r="S521" i="6" s="1"/>
  <c r="T521" i="6" s="1"/>
  <c r="W520" i="6"/>
  <c r="X520" i="6" s="1"/>
  <c r="T520" i="6"/>
  <c r="M523" i="6"/>
  <c r="N523" i="6" s="1"/>
  <c r="O523" i="6" s="1"/>
  <c r="L524" i="6"/>
  <c r="P522" i="6"/>
  <c r="Q522" i="6"/>
  <c r="W521" i="6" l="1"/>
  <c r="X521" i="6" s="1"/>
  <c r="U521" i="6"/>
  <c r="R522" i="6"/>
  <c r="S522" i="6" s="1"/>
  <c r="W522" i="6" s="1"/>
  <c r="X522" i="6" s="1"/>
  <c r="P523" i="6"/>
  <c r="Q523" i="6"/>
  <c r="M524" i="6"/>
  <c r="N524" i="6" s="1"/>
  <c r="O524" i="6" s="1"/>
  <c r="L525" i="6"/>
  <c r="T522" i="6" l="1"/>
  <c r="U522" i="6"/>
  <c r="R523" i="6"/>
  <c r="S523" i="6" s="1"/>
  <c r="T523" i="6" s="1"/>
  <c r="P524" i="6"/>
  <c r="Q524" i="6"/>
  <c r="M525" i="6"/>
  <c r="N525" i="6" s="1"/>
  <c r="O525" i="6" s="1"/>
  <c r="L526" i="6"/>
  <c r="R524" i="6" l="1"/>
  <c r="S524" i="6" s="1"/>
  <c r="U524" i="6" s="1"/>
  <c r="W523" i="6"/>
  <c r="X523" i="6" s="1"/>
  <c r="U523" i="6"/>
  <c r="M526" i="6"/>
  <c r="N526" i="6" s="1"/>
  <c r="O526" i="6" s="1"/>
  <c r="L527" i="6"/>
  <c r="P525" i="6"/>
  <c r="Q525" i="6"/>
  <c r="W524" i="6" l="1"/>
  <c r="X524" i="6" s="1"/>
  <c r="T524" i="6"/>
  <c r="R525" i="6"/>
  <c r="S525" i="6" s="1"/>
  <c r="U525" i="6" s="1"/>
  <c r="L528" i="6"/>
  <c r="M527" i="6"/>
  <c r="N527" i="6" s="1"/>
  <c r="O527" i="6" s="1"/>
  <c r="P526" i="6"/>
  <c r="Q526" i="6"/>
  <c r="R526" i="6" l="1"/>
  <c r="S526" i="6" s="1"/>
  <c r="W526" i="6" s="1"/>
  <c r="X526" i="6" s="1"/>
  <c r="W525" i="6"/>
  <c r="X525" i="6" s="1"/>
  <c r="T525" i="6"/>
  <c r="P527" i="6"/>
  <c r="Q527" i="6"/>
  <c r="M528" i="6"/>
  <c r="N528" i="6" s="1"/>
  <c r="O528" i="6" s="1"/>
  <c r="L529" i="6"/>
  <c r="U526" i="6" l="1"/>
  <c r="T526" i="6"/>
  <c r="R527" i="6"/>
  <c r="S527" i="6" s="1"/>
  <c r="W527" i="6" s="1"/>
  <c r="X527" i="6" s="1"/>
  <c r="P528" i="6"/>
  <c r="Q528" i="6"/>
  <c r="L530" i="6"/>
  <c r="M529" i="6"/>
  <c r="N529" i="6" s="1"/>
  <c r="O529" i="6" s="1"/>
  <c r="U527" i="6" l="1"/>
  <c r="T527" i="6"/>
  <c r="R528" i="6"/>
  <c r="S528" i="6" s="1"/>
  <c r="T528" i="6" s="1"/>
  <c r="P529" i="6"/>
  <c r="Q529" i="6"/>
  <c r="M530" i="6"/>
  <c r="N530" i="6" s="1"/>
  <c r="O530" i="6" s="1"/>
  <c r="L531" i="6"/>
  <c r="R529" i="6" l="1"/>
  <c r="S529" i="6" s="1"/>
  <c r="U529" i="6" s="1"/>
  <c r="W528" i="6"/>
  <c r="X528" i="6" s="1"/>
  <c r="U528" i="6"/>
  <c r="P530" i="6"/>
  <c r="Q530" i="6"/>
  <c r="M531" i="6"/>
  <c r="N531" i="6" s="1"/>
  <c r="O531" i="6" s="1"/>
  <c r="L532" i="6"/>
  <c r="W529" i="6" l="1"/>
  <c r="X529" i="6" s="1"/>
  <c r="T529" i="6"/>
  <c r="R530" i="6"/>
  <c r="S530" i="6" s="1"/>
  <c r="U530" i="6" s="1"/>
  <c r="M532" i="6"/>
  <c r="N532" i="6" s="1"/>
  <c r="O532" i="6" s="1"/>
  <c r="L533" i="6"/>
  <c r="P531" i="6"/>
  <c r="Q531" i="6"/>
  <c r="W530" i="6" l="1"/>
  <c r="X530" i="6" s="1"/>
  <c r="T530" i="6"/>
  <c r="R531" i="6"/>
  <c r="S531" i="6" s="1"/>
  <c r="W531" i="6" s="1"/>
  <c r="X531" i="6" s="1"/>
  <c r="M533" i="6"/>
  <c r="N533" i="6" s="1"/>
  <c r="O533" i="6" s="1"/>
  <c r="L534" i="6"/>
  <c r="P532" i="6"/>
  <c r="Q532" i="6"/>
  <c r="R532" i="6" l="1"/>
  <c r="S532" i="6" s="1"/>
  <c r="U532" i="6" s="1"/>
  <c r="U531" i="6"/>
  <c r="T531" i="6"/>
  <c r="M534" i="6"/>
  <c r="N534" i="6" s="1"/>
  <c r="O534" i="6" s="1"/>
  <c r="L535" i="6"/>
  <c r="P533" i="6"/>
  <c r="Q533" i="6"/>
  <c r="R533" i="6" l="1"/>
  <c r="S533" i="6" s="1"/>
  <c r="U533" i="6" s="1"/>
  <c r="W532" i="6"/>
  <c r="X532" i="6" s="1"/>
  <c r="T532" i="6"/>
  <c r="P534" i="6"/>
  <c r="Q534" i="6"/>
  <c r="L536" i="6"/>
  <c r="M535" i="6"/>
  <c r="N535" i="6" s="1"/>
  <c r="O535" i="6" s="1"/>
  <c r="W533" i="6" l="1"/>
  <c r="X533" i="6" s="1"/>
  <c r="T533" i="6"/>
  <c r="R534" i="6"/>
  <c r="S534" i="6" s="1"/>
  <c r="W534" i="6" s="1"/>
  <c r="X534" i="6" s="1"/>
  <c r="P535" i="6"/>
  <c r="Q535" i="6"/>
  <c r="M536" i="6"/>
  <c r="N536" i="6" s="1"/>
  <c r="O536" i="6" s="1"/>
  <c r="L537" i="6"/>
  <c r="T534" i="6" l="1"/>
  <c r="U534" i="6"/>
  <c r="R535" i="6"/>
  <c r="S535" i="6" s="1"/>
  <c r="U535" i="6" s="1"/>
  <c r="P536" i="6"/>
  <c r="Q536" i="6"/>
  <c r="M537" i="6"/>
  <c r="N537" i="6" s="1"/>
  <c r="O537" i="6" s="1"/>
  <c r="L538" i="6"/>
  <c r="R536" i="6" l="1"/>
  <c r="S536" i="6" s="1"/>
  <c r="U536" i="6" s="1"/>
  <c r="W535" i="6"/>
  <c r="X535" i="6" s="1"/>
  <c r="T535" i="6"/>
  <c r="P537" i="6"/>
  <c r="Q537" i="6"/>
  <c r="M538" i="6"/>
  <c r="N538" i="6" s="1"/>
  <c r="O538" i="6" s="1"/>
  <c r="L539" i="6"/>
  <c r="W536" i="6" l="1"/>
  <c r="X536" i="6" s="1"/>
  <c r="T536" i="6"/>
  <c r="R537" i="6"/>
  <c r="S537" i="6" s="1"/>
  <c r="U537" i="6" s="1"/>
  <c r="P538" i="6"/>
  <c r="Q538" i="6"/>
  <c r="M539" i="6"/>
  <c r="N539" i="6" s="1"/>
  <c r="O539" i="6" s="1"/>
  <c r="L540" i="6"/>
  <c r="W537" i="6" l="1"/>
  <c r="X537" i="6" s="1"/>
  <c r="T537" i="6"/>
  <c r="R538" i="6"/>
  <c r="S538" i="6" s="1"/>
  <c r="U538" i="6" s="1"/>
  <c r="L541" i="6"/>
  <c r="M540" i="6"/>
  <c r="N540" i="6" s="1"/>
  <c r="O540" i="6" s="1"/>
  <c r="P539" i="6"/>
  <c r="Q539" i="6"/>
  <c r="W538" i="6" l="1"/>
  <c r="X538" i="6" s="1"/>
  <c r="R539" i="6"/>
  <c r="S539" i="6" s="1"/>
  <c r="U539" i="6" s="1"/>
  <c r="T538" i="6"/>
  <c r="P540" i="6"/>
  <c r="Q540" i="6"/>
  <c r="L542" i="6"/>
  <c r="M541" i="6"/>
  <c r="N541" i="6" s="1"/>
  <c r="O541" i="6" s="1"/>
  <c r="R540" i="6" l="1"/>
  <c r="S540" i="6" s="1"/>
  <c r="W540" i="6" s="1"/>
  <c r="X540" i="6" s="1"/>
  <c r="W539" i="6"/>
  <c r="X539" i="6" s="1"/>
  <c r="T539" i="6"/>
  <c r="P541" i="6"/>
  <c r="Q541" i="6"/>
  <c r="L543" i="6"/>
  <c r="M542" i="6"/>
  <c r="N542" i="6" s="1"/>
  <c r="O542" i="6" s="1"/>
  <c r="T540" i="6" l="1"/>
  <c r="U540" i="6"/>
  <c r="R541" i="6"/>
  <c r="S541" i="6" s="1"/>
  <c r="T541" i="6" s="1"/>
  <c r="P542" i="6"/>
  <c r="Q542" i="6"/>
  <c r="L544" i="6"/>
  <c r="M543" i="6"/>
  <c r="N543" i="6" s="1"/>
  <c r="O543" i="6" s="1"/>
  <c r="R542" i="6" l="1"/>
  <c r="S542" i="6" s="1"/>
  <c r="T542" i="6" s="1"/>
  <c r="W541" i="6"/>
  <c r="X541" i="6" s="1"/>
  <c r="U541" i="6"/>
  <c r="P543" i="6"/>
  <c r="Q543" i="6"/>
  <c r="L545" i="6"/>
  <c r="M544" i="6"/>
  <c r="N544" i="6" s="1"/>
  <c r="O544" i="6" s="1"/>
  <c r="W542" i="6" l="1"/>
  <c r="X542" i="6" s="1"/>
  <c r="U542" i="6"/>
  <c r="R543" i="6"/>
  <c r="S543" i="6" s="1"/>
  <c r="T543" i="6" s="1"/>
  <c r="P544" i="6"/>
  <c r="Q544" i="6"/>
  <c r="M545" i="6"/>
  <c r="N545" i="6" s="1"/>
  <c r="O545" i="6" s="1"/>
  <c r="L546" i="6"/>
  <c r="W543" i="6" l="1"/>
  <c r="X543" i="6" s="1"/>
  <c r="R544" i="6"/>
  <c r="S544" i="6" s="1"/>
  <c r="W544" i="6" s="1"/>
  <c r="X544" i="6" s="1"/>
  <c r="U543" i="6"/>
  <c r="P545" i="6"/>
  <c r="Q545" i="6"/>
  <c r="L547" i="6"/>
  <c r="M546" i="6"/>
  <c r="N546" i="6" s="1"/>
  <c r="O546" i="6" s="1"/>
  <c r="T544" i="6" l="1"/>
  <c r="U544" i="6"/>
  <c r="R545" i="6"/>
  <c r="S545" i="6" s="1"/>
  <c r="T545" i="6" s="1"/>
  <c r="P546" i="6"/>
  <c r="Q546" i="6"/>
  <c r="L548" i="6"/>
  <c r="M547" i="6"/>
  <c r="N547" i="6" s="1"/>
  <c r="O547" i="6" s="1"/>
  <c r="R546" i="6" l="1"/>
  <c r="S546" i="6" s="1"/>
  <c r="W546" i="6" s="1"/>
  <c r="X546" i="6" s="1"/>
  <c r="W545" i="6"/>
  <c r="X545" i="6" s="1"/>
  <c r="U545" i="6"/>
  <c r="P547" i="6"/>
  <c r="Q547" i="6"/>
  <c r="L549" i="6"/>
  <c r="M548" i="6"/>
  <c r="N548" i="6" s="1"/>
  <c r="O548" i="6" s="1"/>
  <c r="T546" i="6" l="1"/>
  <c r="U546" i="6"/>
  <c r="R547" i="6"/>
  <c r="S547" i="6" s="1"/>
  <c r="T547" i="6" s="1"/>
  <c r="P548" i="6"/>
  <c r="Q548" i="6"/>
  <c r="L550" i="6"/>
  <c r="M549" i="6"/>
  <c r="N549" i="6" s="1"/>
  <c r="O549" i="6" s="1"/>
  <c r="W547" i="6" l="1"/>
  <c r="X547" i="6" s="1"/>
  <c r="U547" i="6"/>
  <c r="R548" i="6"/>
  <c r="S548" i="6" s="1"/>
  <c r="T548" i="6" s="1"/>
  <c r="P549" i="6"/>
  <c r="Q549" i="6"/>
  <c r="L551" i="6"/>
  <c r="M550" i="6"/>
  <c r="N550" i="6" s="1"/>
  <c r="O550" i="6" s="1"/>
  <c r="R549" i="6" l="1"/>
  <c r="S549" i="6" s="1"/>
  <c r="W549" i="6" s="1"/>
  <c r="X549" i="6" s="1"/>
  <c r="W548" i="6"/>
  <c r="X548" i="6" s="1"/>
  <c r="U548" i="6"/>
  <c r="P550" i="6"/>
  <c r="Q550" i="6"/>
  <c r="L552" i="6"/>
  <c r="M551" i="6"/>
  <c r="N551" i="6" s="1"/>
  <c r="O551" i="6" s="1"/>
  <c r="U549" i="6" l="1"/>
  <c r="T549" i="6"/>
  <c r="R550" i="6"/>
  <c r="S550" i="6" s="1"/>
  <c r="U550" i="6" s="1"/>
  <c r="P551" i="6"/>
  <c r="Q551" i="6"/>
  <c r="L553" i="6"/>
  <c r="M552" i="6"/>
  <c r="N552" i="6" s="1"/>
  <c r="O552" i="6" s="1"/>
  <c r="R551" i="6" l="1"/>
  <c r="S551" i="6" s="1"/>
  <c r="T551" i="6" s="1"/>
  <c r="W550" i="6"/>
  <c r="X550" i="6" s="1"/>
  <c r="T550" i="6"/>
  <c r="P552" i="6"/>
  <c r="Q552" i="6"/>
  <c r="L554" i="6"/>
  <c r="M553" i="6"/>
  <c r="N553" i="6" s="1"/>
  <c r="O553" i="6" s="1"/>
  <c r="W551" i="6" l="1"/>
  <c r="X551" i="6" s="1"/>
  <c r="U551" i="6"/>
  <c r="R552" i="6"/>
  <c r="S552" i="6" s="1"/>
  <c r="U552" i="6" s="1"/>
  <c r="P553" i="6"/>
  <c r="Q553" i="6"/>
  <c r="L555" i="6"/>
  <c r="M554" i="6"/>
  <c r="N554" i="6" s="1"/>
  <c r="O554" i="6" s="1"/>
  <c r="W552" i="6" l="1"/>
  <c r="X552" i="6" s="1"/>
  <c r="T552" i="6"/>
  <c r="R553" i="6"/>
  <c r="S553" i="6" s="1"/>
  <c r="T553" i="6" s="1"/>
  <c r="P554" i="6"/>
  <c r="Q554" i="6"/>
  <c r="L556" i="6"/>
  <c r="M555" i="6"/>
  <c r="N555" i="6" s="1"/>
  <c r="O555" i="6" s="1"/>
  <c r="R554" i="6" l="1"/>
  <c r="S554" i="6" s="1"/>
  <c r="U554" i="6" s="1"/>
  <c r="W553" i="6"/>
  <c r="X553" i="6" s="1"/>
  <c r="U553" i="6"/>
  <c r="P555" i="6"/>
  <c r="Q555" i="6"/>
  <c r="L557" i="6"/>
  <c r="M556" i="6"/>
  <c r="N556" i="6" s="1"/>
  <c r="O556" i="6" s="1"/>
  <c r="W554" i="6" l="1"/>
  <c r="X554" i="6" s="1"/>
  <c r="T554" i="6"/>
  <c r="P556" i="6"/>
  <c r="Q556" i="6"/>
  <c r="M557" i="6"/>
  <c r="N557" i="6" s="1"/>
  <c r="O557" i="6" s="1"/>
  <c r="L558" i="6"/>
  <c r="R555" i="6"/>
  <c r="S555" i="6" s="1"/>
  <c r="R556" i="6" l="1"/>
  <c r="S556" i="6" s="1"/>
  <c r="T556" i="6" s="1"/>
  <c r="P557" i="6"/>
  <c r="Q557" i="6"/>
  <c r="T555" i="6"/>
  <c r="U555" i="6"/>
  <c r="W555" i="6"/>
  <c r="X555" i="6" s="1"/>
  <c r="L559" i="6"/>
  <c r="M558" i="6"/>
  <c r="N558" i="6" s="1"/>
  <c r="O558" i="6" s="1"/>
  <c r="W556" i="6" l="1"/>
  <c r="X556" i="6" s="1"/>
  <c r="U556" i="6"/>
  <c r="R557" i="6"/>
  <c r="S557" i="6" s="1"/>
  <c r="U557" i="6" s="1"/>
  <c r="P558" i="6"/>
  <c r="Q558" i="6"/>
  <c r="L560" i="6"/>
  <c r="M559" i="6"/>
  <c r="N559" i="6" s="1"/>
  <c r="O559" i="6" s="1"/>
  <c r="W557" i="6" l="1"/>
  <c r="X557" i="6" s="1"/>
  <c r="T557" i="6"/>
  <c r="P559" i="6"/>
  <c r="Q559" i="6"/>
  <c r="M560" i="6"/>
  <c r="N560" i="6" s="1"/>
  <c r="O560" i="6" s="1"/>
  <c r="L561" i="6"/>
  <c r="R558" i="6"/>
  <c r="S558" i="6" s="1"/>
  <c r="R559" i="6" l="1"/>
  <c r="S559" i="6" s="1"/>
  <c r="T559" i="6" s="1"/>
  <c r="P560" i="6"/>
  <c r="Q560" i="6"/>
  <c r="T558" i="6"/>
  <c r="U558" i="6"/>
  <c r="W558" i="6"/>
  <c r="X558" i="6" s="1"/>
  <c r="L562" i="6"/>
  <c r="M561" i="6"/>
  <c r="N561" i="6" s="1"/>
  <c r="O561" i="6" s="1"/>
  <c r="W559" i="6" l="1"/>
  <c r="X559" i="6" s="1"/>
  <c r="R560" i="6"/>
  <c r="S560" i="6" s="1"/>
  <c r="U560" i="6" s="1"/>
  <c r="U559" i="6"/>
  <c r="P561" i="6"/>
  <c r="Q561" i="6"/>
  <c r="L563" i="6"/>
  <c r="M562" i="6"/>
  <c r="N562" i="6" s="1"/>
  <c r="O562" i="6" s="1"/>
  <c r="W560" i="6" l="1"/>
  <c r="X560" i="6" s="1"/>
  <c r="T560" i="6"/>
  <c r="R561" i="6"/>
  <c r="S561" i="6" s="1"/>
  <c r="W561" i="6" s="1"/>
  <c r="X561" i="6" s="1"/>
  <c r="P562" i="6"/>
  <c r="Q562" i="6"/>
  <c r="L564" i="6"/>
  <c r="M563" i="6"/>
  <c r="N563" i="6" s="1"/>
  <c r="O563" i="6" s="1"/>
  <c r="U561" i="6" l="1"/>
  <c r="T561" i="6"/>
  <c r="R562" i="6"/>
  <c r="S562" i="6" s="1"/>
  <c r="U562" i="6" s="1"/>
  <c r="M564" i="6"/>
  <c r="N564" i="6" s="1"/>
  <c r="O564" i="6" s="1"/>
  <c r="L565" i="6"/>
  <c r="P563" i="6"/>
  <c r="Q563" i="6"/>
  <c r="W562" i="6" l="1"/>
  <c r="X562" i="6" s="1"/>
  <c r="R563" i="6"/>
  <c r="S563" i="6" s="1"/>
  <c r="U563" i="6" s="1"/>
  <c r="T562" i="6"/>
  <c r="M565" i="6"/>
  <c r="N565" i="6" s="1"/>
  <c r="O565" i="6" s="1"/>
  <c r="L566" i="6"/>
  <c r="P564" i="6"/>
  <c r="Q564" i="6"/>
  <c r="T563" i="6" l="1"/>
  <c r="W563" i="6"/>
  <c r="X563" i="6" s="1"/>
  <c r="L567" i="6"/>
  <c r="M566" i="6"/>
  <c r="N566" i="6" s="1"/>
  <c r="O566" i="6" s="1"/>
  <c r="R564" i="6"/>
  <c r="S564" i="6" s="1"/>
  <c r="P565" i="6"/>
  <c r="Q565" i="6"/>
  <c r="R565" i="6" l="1"/>
  <c r="S565" i="6" s="1"/>
  <c r="W565" i="6" s="1"/>
  <c r="X565" i="6" s="1"/>
  <c r="P566" i="6"/>
  <c r="Q566" i="6"/>
  <c r="U564" i="6"/>
  <c r="T564" i="6"/>
  <c r="W564" i="6"/>
  <c r="X564" i="6" s="1"/>
  <c r="M567" i="6"/>
  <c r="N567" i="6" s="1"/>
  <c r="O567" i="6" s="1"/>
  <c r="L568" i="6"/>
  <c r="R566" i="6" l="1"/>
  <c r="S566" i="6" s="1"/>
  <c r="U566" i="6" s="1"/>
  <c r="T565" i="6"/>
  <c r="U565" i="6"/>
  <c r="M568" i="6"/>
  <c r="N568" i="6" s="1"/>
  <c r="O568" i="6" s="1"/>
  <c r="L569" i="6"/>
  <c r="P567" i="6"/>
  <c r="Q567" i="6"/>
  <c r="R567" i="6" l="1"/>
  <c r="S567" i="6" s="1"/>
  <c r="W567" i="6" s="1"/>
  <c r="X567" i="6" s="1"/>
  <c r="W566" i="6"/>
  <c r="X566" i="6" s="1"/>
  <c r="T566" i="6"/>
  <c r="L570" i="6"/>
  <c r="M569" i="6"/>
  <c r="N569" i="6" s="1"/>
  <c r="O569" i="6" s="1"/>
  <c r="P568" i="6"/>
  <c r="Q568" i="6"/>
  <c r="T567" i="6" l="1"/>
  <c r="U567" i="6"/>
  <c r="R568" i="6"/>
  <c r="S568" i="6" s="1"/>
  <c r="T568" i="6" s="1"/>
  <c r="P569" i="6"/>
  <c r="Q569" i="6"/>
  <c r="M570" i="6"/>
  <c r="N570" i="6" s="1"/>
  <c r="O570" i="6" s="1"/>
  <c r="L571" i="6"/>
  <c r="W568" i="6" l="1"/>
  <c r="X568" i="6" s="1"/>
  <c r="U568" i="6"/>
  <c r="R569" i="6"/>
  <c r="S569" i="6" s="1"/>
  <c r="U569" i="6" s="1"/>
  <c r="M571" i="6"/>
  <c r="N571" i="6" s="1"/>
  <c r="O571" i="6" s="1"/>
  <c r="L572" i="6"/>
  <c r="P570" i="6"/>
  <c r="Q570" i="6"/>
  <c r="W569" i="6" l="1"/>
  <c r="X569" i="6" s="1"/>
  <c r="T569" i="6"/>
  <c r="R570" i="6"/>
  <c r="S570" i="6" s="1"/>
  <c r="L573" i="6"/>
  <c r="M572" i="6"/>
  <c r="N572" i="6" s="1"/>
  <c r="O572" i="6" s="1"/>
  <c r="P571" i="6"/>
  <c r="Q571" i="6"/>
  <c r="R571" i="6" l="1"/>
  <c r="S571" i="6" s="1"/>
  <c r="U571" i="6" s="1"/>
  <c r="P572" i="6"/>
  <c r="Q572" i="6"/>
  <c r="M573" i="6"/>
  <c r="N573" i="6" s="1"/>
  <c r="O573" i="6" s="1"/>
  <c r="L574" i="6"/>
  <c r="U570" i="6"/>
  <c r="T570" i="6"/>
  <c r="W570" i="6"/>
  <c r="X570" i="6" s="1"/>
  <c r="W571" i="6" l="1"/>
  <c r="X571" i="6" s="1"/>
  <c r="T571" i="6"/>
  <c r="R572" i="6"/>
  <c r="S572" i="6" s="1"/>
  <c r="U572" i="6" s="1"/>
  <c r="L575" i="6"/>
  <c r="M574" i="6"/>
  <c r="N574" i="6" s="1"/>
  <c r="O574" i="6" s="1"/>
  <c r="P573" i="6"/>
  <c r="Q573" i="6"/>
  <c r="W572" i="6" l="1"/>
  <c r="X572" i="6" s="1"/>
  <c r="T572" i="6"/>
  <c r="R573" i="6"/>
  <c r="S573" i="6" s="1"/>
  <c r="W573" i="6" s="1"/>
  <c r="X573" i="6" s="1"/>
  <c r="P574" i="6"/>
  <c r="Q574" i="6"/>
  <c r="L576" i="6"/>
  <c r="M575" i="6"/>
  <c r="N575" i="6" s="1"/>
  <c r="O575" i="6" s="1"/>
  <c r="R574" i="6" l="1"/>
  <c r="S574" i="6" s="1"/>
  <c r="W574" i="6" s="1"/>
  <c r="X574" i="6" s="1"/>
  <c r="T573" i="6"/>
  <c r="U573" i="6"/>
  <c r="P575" i="6"/>
  <c r="Q575" i="6"/>
  <c r="M576" i="6"/>
  <c r="N576" i="6" s="1"/>
  <c r="O576" i="6" s="1"/>
  <c r="L577" i="6"/>
  <c r="R575" i="6" l="1"/>
  <c r="S575" i="6" s="1"/>
  <c r="W575" i="6" s="1"/>
  <c r="X575" i="6" s="1"/>
  <c r="U574" i="6"/>
  <c r="T574" i="6"/>
  <c r="P576" i="6"/>
  <c r="Q576" i="6"/>
  <c r="L578" i="6"/>
  <c r="M577" i="6"/>
  <c r="N577" i="6" s="1"/>
  <c r="O577" i="6" s="1"/>
  <c r="U575" i="6" l="1"/>
  <c r="T575" i="6"/>
  <c r="R576" i="6"/>
  <c r="S576" i="6" s="1"/>
  <c r="U576" i="6" s="1"/>
  <c r="P577" i="6"/>
  <c r="Q577" i="6"/>
  <c r="L579" i="6"/>
  <c r="M578" i="6"/>
  <c r="N578" i="6" s="1"/>
  <c r="O578" i="6" s="1"/>
  <c r="W576" i="6" l="1"/>
  <c r="X576" i="6" s="1"/>
  <c r="R577" i="6"/>
  <c r="S577" i="6" s="1"/>
  <c r="T577" i="6" s="1"/>
  <c r="T576" i="6"/>
  <c r="P578" i="6"/>
  <c r="Q578" i="6"/>
  <c r="L580" i="6"/>
  <c r="M579" i="6"/>
  <c r="N579" i="6" s="1"/>
  <c r="O579" i="6" s="1"/>
  <c r="W577" i="6" l="1"/>
  <c r="X577" i="6" s="1"/>
  <c r="U577" i="6"/>
  <c r="R578" i="6"/>
  <c r="S578" i="6" s="1"/>
  <c r="W578" i="6" s="1"/>
  <c r="X578" i="6" s="1"/>
  <c r="P579" i="6"/>
  <c r="Q579" i="6"/>
  <c r="L581" i="6"/>
  <c r="M580" i="6"/>
  <c r="N580" i="6" s="1"/>
  <c r="O580" i="6" s="1"/>
  <c r="R579" i="6" l="1"/>
  <c r="S579" i="6" s="1"/>
  <c r="W579" i="6" s="1"/>
  <c r="X579" i="6" s="1"/>
  <c r="U578" i="6"/>
  <c r="T578" i="6"/>
  <c r="P580" i="6"/>
  <c r="Q580" i="6"/>
  <c r="M581" i="6"/>
  <c r="N581" i="6" s="1"/>
  <c r="O581" i="6" s="1"/>
  <c r="L582" i="6"/>
  <c r="T579" i="6" l="1"/>
  <c r="U579" i="6"/>
  <c r="R580" i="6"/>
  <c r="S580" i="6" s="1"/>
  <c r="W580" i="6" s="1"/>
  <c r="X580" i="6" s="1"/>
  <c r="P581" i="6"/>
  <c r="Q581" i="6"/>
  <c r="L583" i="6"/>
  <c r="M582" i="6"/>
  <c r="N582" i="6" s="1"/>
  <c r="O582" i="6" s="1"/>
  <c r="T580" i="6" l="1"/>
  <c r="U580" i="6"/>
  <c r="R581" i="6"/>
  <c r="S581" i="6" s="1"/>
  <c r="U581" i="6" s="1"/>
  <c r="P582" i="6"/>
  <c r="Q582" i="6"/>
  <c r="M583" i="6"/>
  <c r="N583" i="6" s="1"/>
  <c r="O583" i="6" s="1"/>
  <c r="L584" i="6"/>
  <c r="R582" i="6" l="1"/>
  <c r="S582" i="6" s="1"/>
  <c r="T582" i="6" s="1"/>
  <c r="W581" i="6"/>
  <c r="X581" i="6" s="1"/>
  <c r="T581" i="6"/>
  <c r="P583" i="6"/>
  <c r="Q583" i="6"/>
  <c r="L585" i="6"/>
  <c r="M584" i="6"/>
  <c r="N584" i="6" s="1"/>
  <c r="O584" i="6" s="1"/>
  <c r="W582" i="6" l="1"/>
  <c r="X582" i="6" s="1"/>
  <c r="U582" i="6"/>
  <c r="R583" i="6"/>
  <c r="S583" i="6" s="1"/>
  <c r="U583" i="6" s="1"/>
  <c r="P584" i="6"/>
  <c r="Q584" i="6"/>
  <c r="L586" i="6"/>
  <c r="M585" i="6"/>
  <c r="N585" i="6" s="1"/>
  <c r="O585" i="6" s="1"/>
  <c r="W583" i="6" l="1"/>
  <c r="X583" i="6" s="1"/>
  <c r="T583" i="6"/>
  <c r="R584" i="6"/>
  <c r="S584" i="6" s="1"/>
  <c r="W584" i="6" s="1"/>
  <c r="X584" i="6" s="1"/>
  <c r="P585" i="6"/>
  <c r="Q585" i="6"/>
  <c r="L587" i="6"/>
  <c r="M586" i="6"/>
  <c r="N586" i="6" s="1"/>
  <c r="O586" i="6" s="1"/>
  <c r="R585" i="6" l="1"/>
  <c r="S585" i="6" s="1"/>
  <c r="T585" i="6" s="1"/>
  <c r="T584" i="6"/>
  <c r="U584" i="6"/>
  <c r="P586" i="6"/>
  <c r="Q586" i="6"/>
  <c r="L588" i="6"/>
  <c r="M587" i="6"/>
  <c r="N587" i="6" s="1"/>
  <c r="O587" i="6" s="1"/>
  <c r="W585" i="6" l="1"/>
  <c r="X585" i="6" s="1"/>
  <c r="U585" i="6"/>
  <c r="R586" i="6"/>
  <c r="S586" i="6" s="1"/>
  <c r="U586" i="6" s="1"/>
  <c r="P587" i="6"/>
  <c r="Q587" i="6"/>
  <c r="M588" i="6"/>
  <c r="N588" i="6" s="1"/>
  <c r="O588" i="6" s="1"/>
  <c r="L589" i="6"/>
  <c r="R587" i="6" l="1"/>
  <c r="S587" i="6" s="1"/>
  <c r="U587" i="6" s="1"/>
  <c r="W586" i="6"/>
  <c r="X586" i="6" s="1"/>
  <c r="T586" i="6"/>
  <c r="P588" i="6"/>
  <c r="Q588" i="6"/>
  <c r="M589" i="6"/>
  <c r="N589" i="6" s="1"/>
  <c r="O589" i="6" s="1"/>
  <c r="L590" i="6"/>
  <c r="W587" i="6" l="1"/>
  <c r="X587" i="6" s="1"/>
  <c r="T587" i="6"/>
  <c r="R588" i="6"/>
  <c r="S588" i="6" s="1"/>
  <c r="T588" i="6" s="1"/>
  <c r="M590" i="6"/>
  <c r="N590" i="6" s="1"/>
  <c r="O590" i="6" s="1"/>
  <c r="L591" i="6"/>
  <c r="P589" i="6"/>
  <c r="Q589" i="6"/>
  <c r="R589" i="6" l="1"/>
  <c r="S589" i="6" s="1"/>
  <c r="W589" i="6" s="1"/>
  <c r="X589" i="6" s="1"/>
  <c r="W588" i="6"/>
  <c r="X588" i="6" s="1"/>
  <c r="U588" i="6"/>
  <c r="M591" i="6"/>
  <c r="N591" i="6" s="1"/>
  <c r="O591" i="6" s="1"/>
  <c r="L592" i="6"/>
  <c r="P590" i="6"/>
  <c r="Q590" i="6"/>
  <c r="U589" i="6" l="1"/>
  <c r="T589" i="6"/>
  <c r="R590" i="6"/>
  <c r="S590" i="6" s="1"/>
  <c r="U590" i="6" s="1"/>
  <c r="M592" i="6"/>
  <c r="N592" i="6" s="1"/>
  <c r="O592" i="6" s="1"/>
  <c r="L593" i="6"/>
  <c r="P591" i="6"/>
  <c r="Q591" i="6"/>
  <c r="R591" i="6" l="1"/>
  <c r="S591" i="6" s="1"/>
  <c r="U591" i="6" s="1"/>
  <c r="W590" i="6"/>
  <c r="X590" i="6" s="1"/>
  <c r="T590" i="6"/>
  <c r="P592" i="6"/>
  <c r="Q592" i="6"/>
  <c r="L594" i="6"/>
  <c r="M593" i="6"/>
  <c r="N593" i="6" s="1"/>
  <c r="O593" i="6" s="1"/>
  <c r="W591" i="6" l="1"/>
  <c r="X591" i="6" s="1"/>
  <c r="T591" i="6"/>
  <c r="R592" i="6"/>
  <c r="S592" i="6" s="1"/>
  <c r="W592" i="6" s="1"/>
  <c r="X592" i="6" s="1"/>
  <c r="P593" i="6"/>
  <c r="Q593" i="6"/>
  <c r="L595" i="6"/>
  <c r="M594" i="6"/>
  <c r="N594" i="6" s="1"/>
  <c r="O594" i="6" s="1"/>
  <c r="T592" i="6" l="1"/>
  <c r="U592" i="6"/>
  <c r="R593" i="6"/>
  <c r="S593" i="6" s="1"/>
  <c r="T593" i="6" s="1"/>
  <c r="P594" i="6"/>
  <c r="Q594" i="6"/>
  <c r="L596" i="6"/>
  <c r="M595" i="6"/>
  <c r="N595" i="6" s="1"/>
  <c r="O595" i="6" s="1"/>
  <c r="U593" i="6" l="1"/>
  <c r="R594" i="6"/>
  <c r="S594" i="6" s="1"/>
  <c r="U594" i="6" s="1"/>
  <c r="W593" i="6"/>
  <c r="X593" i="6" s="1"/>
  <c r="P595" i="6"/>
  <c r="Q595" i="6"/>
  <c r="M596" i="6"/>
  <c r="N596" i="6" s="1"/>
  <c r="O596" i="6" s="1"/>
  <c r="L597" i="6"/>
  <c r="R595" i="6" l="1"/>
  <c r="S595" i="6" s="1"/>
  <c r="T595" i="6" s="1"/>
  <c r="W594" i="6"/>
  <c r="X594" i="6" s="1"/>
  <c r="T594" i="6"/>
  <c r="P596" i="6"/>
  <c r="Q596" i="6"/>
  <c r="M597" i="6"/>
  <c r="N597" i="6" s="1"/>
  <c r="O597" i="6" s="1"/>
  <c r="L598" i="6"/>
  <c r="W595" i="6" l="1"/>
  <c r="X595" i="6" s="1"/>
  <c r="U595" i="6"/>
  <c r="R596" i="6"/>
  <c r="S596" i="6" s="1"/>
  <c r="W596" i="6" s="1"/>
  <c r="X596" i="6" s="1"/>
  <c r="M598" i="6"/>
  <c r="N598" i="6" s="1"/>
  <c r="O598" i="6" s="1"/>
  <c r="L599" i="6"/>
  <c r="P597" i="6"/>
  <c r="Q597" i="6"/>
  <c r="R597" i="6" l="1"/>
  <c r="S597" i="6" s="1"/>
  <c r="T597" i="6" s="1"/>
  <c r="T596" i="6"/>
  <c r="U596" i="6"/>
  <c r="L600" i="6"/>
  <c r="M599" i="6"/>
  <c r="N599" i="6" s="1"/>
  <c r="O599" i="6" s="1"/>
  <c r="P598" i="6"/>
  <c r="Q598" i="6"/>
  <c r="W597" i="6" l="1"/>
  <c r="X597" i="6" s="1"/>
  <c r="U597" i="6"/>
  <c r="R598" i="6"/>
  <c r="S598" i="6" s="1"/>
  <c r="W598" i="6" s="1"/>
  <c r="X598" i="6" s="1"/>
  <c r="P599" i="6"/>
  <c r="Q599" i="6"/>
  <c r="M600" i="6"/>
  <c r="N600" i="6" s="1"/>
  <c r="O600" i="6" s="1"/>
  <c r="L601" i="6"/>
  <c r="R599" i="6" l="1"/>
  <c r="S599" i="6" s="1"/>
  <c r="U599" i="6" s="1"/>
  <c r="T598" i="6"/>
  <c r="U598" i="6"/>
  <c r="P600" i="6"/>
  <c r="Q600" i="6"/>
  <c r="L602" i="6"/>
  <c r="M601" i="6"/>
  <c r="N601" i="6" s="1"/>
  <c r="O601" i="6" s="1"/>
  <c r="W599" i="6" l="1"/>
  <c r="X599" i="6" s="1"/>
  <c r="T599" i="6"/>
  <c r="R600" i="6"/>
  <c r="S600" i="6" s="1"/>
  <c r="U600" i="6" s="1"/>
  <c r="P601" i="6"/>
  <c r="Q601" i="6"/>
  <c r="M602" i="6"/>
  <c r="N602" i="6" s="1"/>
  <c r="O602" i="6" s="1"/>
  <c r="L603" i="6"/>
  <c r="W600" i="6" l="1"/>
  <c r="X600" i="6" s="1"/>
  <c r="T600" i="6"/>
  <c r="R601" i="6"/>
  <c r="S601" i="6" s="1"/>
  <c r="W601" i="6" s="1"/>
  <c r="X601" i="6" s="1"/>
  <c r="P602" i="6"/>
  <c r="Q602" i="6"/>
  <c r="L604" i="6"/>
  <c r="M603" i="6"/>
  <c r="N603" i="6" s="1"/>
  <c r="O603" i="6" s="1"/>
  <c r="U601" i="6" l="1"/>
  <c r="T601" i="6"/>
  <c r="R602" i="6"/>
  <c r="S602" i="6" s="1"/>
  <c r="T602" i="6" s="1"/>
  <c r="P603" i="6"/>
  <c r="Q603" i="6"/>
  <c r="M604" i="6"/>
  <c r="N604" i="6" s="1"/>
  <c r="O604" i="6" s="1"/>
  <c r="L605" i="6"/>
  <c r="R603" i="6" l="1"/>
  <c r="S603" i="6" s="1"/>
  <c r="U603" i="6" s="1"/>
  <c r="W602" i="6"/>
  <c r="X602" i="6" s="1"/>
  <c r="U602" i="6"/>
  <c r="P604" i="6"/>
  <c r="Q604" i="6"/>
  <c r="L606" i="6"/>
  <c r="M605" i="6"/>
  <c r="N605" i="6" s="1"/>
  <c r="O605" i="6" s="1"/>
  <c r="R604" i="6" l="1"/>
  <c r="S604" i="6" s="1"/>
  <c r="T604" i="6" s="1"/>
  <c r="W603" i="6"/>
  <c r="X603" i="6" s="1"/>
  <c r="T603" i="6"/>
  <c r="P605" i="6"/>
  <c r="Q605" i="6"/>
  <c r="M606" i="6"/>
  <c r="N606" i="6" s="1"/>
  <c r="O606" i="6" s="1"/>
  <c r="L607" i="6"/>
  <c r="W604" i="6" l="1"/>
  <c r="X604" i="6" s="1"/>
  <c r="U604" i="6"/>
  <c r="R605" i="6"/>
  <c r="S605" i="6" s="1"/>
  <c r="U605" i="6" s="1"/>
  <c r="P606" i="6"/>
  <c r="Q606" i="6"/>
  <c r="L608" i="6"/>
  <c r="M607" i="6"/>
  <c r="N607" i="6" s="1"/>
  <c r="O607" i="6" s="1"/>
  <c r="R606" i="6" l="1"/>
  <c r="S606" i="6" s="1"/>
  <c r="U606" i="6" s="1"/>
  <c r="T605" i="6"/>
  <c r="W605" i="6"/>
  <c r="X605" i="6" s="1"/>
  <c r="P607" i="6"/>
  <c r="Q607" i="6"/>
  <c r="M608" i="6"/>
  <c r="N608" i="6" s="1"/>
  <c r="O608" i="6" s="1"/>
  <c r="L609" i="6"/>
  <c r="W606" i="6" l="1"/>
  <c r="X606" i="6" s="1"/>
  <c r="T606" i="6"/>
  <c r="R607" i="6"/>
  <c r="S607" i="6" s="1"/>
  <c r="U607" i="6" s="1"/>
  <c r="P608" i="6"/>
  <c r="Q608" i="6"/>
  <c r="L610" i="6"/>
  <c r="M609" i="6"/>
  <c r="N609" i="6" s="1"/>
  <c r="O609" i="6" s="1"/>
  <c r="R608" i="6" l="1"/>
  <c r="S608" i="6" s="1"/>
  <c r="U608" i="6" s="1"/>
  <c r="W607" i="6"/>
  <c r="X607" i="6" s="1"/>
  <c r="T607" i="6"/>
  <c r="P609" i="6"/>
  <c r="Q609" i="6"/>
  <c r="M610" i="6"/>
  <c r="N610" i="6" s="1"/>
  <c r="O610" i="6" s="1"/>
  <c r="L611" i="6"/>
  <c r="W608" i="6" l="1"/>
  <c r="X608" i="6" s="1"/>
  <c r="T608" i="6"/>
  <c r="R609" i="6"/>
  <c r="S609" i="6" s="1"/>
  <c r="U609" i="6" s="1"/>
  <c r="P610" i="6"/>
  <c r="Q610" i="6"/>
  <c r="L612" i="6"/>
  <c r="M612" i="6" s="1"/>
  <c r="N612" i="6" s="1"/>
  <c r="O612" i="6" s="1"/>
  <c r="M611" i="6"/>
  <c r="N611" i="6" s="1"/>
  <c r="O611" i="6" s="1"/>
  <c r="R610" i="6" l="1"/>
  <c r="S610" i="6" s="1"/>
  <c r="U610" i="6" s="1"/>
  <c r="W609" i="6"/>
  <c r="X609" i="6" s="1"/>
  <c r="T609" i="6"/>
  <c r="P611" i="6"/>
  <c r="Q611" i="6"/>
  <c r="P612" i="6"/>
  <c r="Q612" i="6"/>
  <c r="R612" i="6" l="1"/>
  <c r="S612" i="6" s="1"/>
  <c r="T612" i="6" s="1"/>
  <c r="W610" i="6"/>
  <c r="X610" i="6" s="1"/>
  <c r="T610" i="6"/>
  <c r="R611" i="6"/>
  <c r="S611" i="6" s="1"/>
  <c r="U611" i="6" s="1"/>
  <c r="B32" i="6" l="1"/>
  <c r="B31" i="6"/>
  <c r="U612" i="6"/>
  <c r="W612" i="6"/>
  <c r="X612" i="6" s="1"/>
  <c r="W611" i="6"/>
  <c r="X611" i="6" s="1"/>
  <c r="T611" i="6"/>
</calcChain>
</file>

<file path=xl/sharedStrings.xml><?xml version="1.0" encoding="utf-8"?>
<sst xmlns="http://schemas.openxmlformats.org/spreadsheetml/2006/main" count="779" uniqueCount="583">
  <si>
    <t>CEpi</t>
  </si>
  <si>
    <t>CEdsp</t>
  </si>
  <si>
    <t>g1</t>
  </si>
  <si>
    <t>g2</t>
  </si>
  <si>
    <t>HF*HV*GPD</t>
  </si>
  <si>
    <t>fT</t>
  </si>
  <si>
    <t>f(Hz)</t>
  </si>
  <si>
    <t>HF=(((g1+g2)*z)-g2)/(z-1)</t>
  </si>
  <si>
    <t>HV=(gpi*z)/(z-1)</t>
  </si>
  <si>
    <t>Transfer Function = HF*HV*GPD/(1+HF*HV*GPD)</t>
  </si>
  <si>
    <t>20 Log Mag</t>
  </si>
  <si>
    <t>Graph Step Size Log10(f)</t>
  </si>
  <si>
    <t>db attenuation for Graph Point</t>
  </si>
  <si>
    <t>G1 [4:0]</t>
  </si>
  <si>
    <t>G2 [4:0]</t>
  </si>
  <si>
    <t>Phase Deg</t>
  </si>
  <si>
    <t>Chart Title Magnitude</t>
  </si>
  <si>
    <t>Chart Title Phase</t>
  </si>
  <si>
    <t>Step Response = HF*HV*GPD/(1+HF*HV*GPD)*Z/(Z-1)</t>
  </si>
  <si>
    <t>z=e^(j*2*PI*f*T)</t>
  </si>
  <si>
    <t>H(z)</t>
  </si>
  <si>
    <t>H(f) linear</t>
  </si>
  <si>
    <t>9.77104176241142E-002</t>
  </si>
  <si>
    <t>8.95350789602497E-002-5.49387258612851E-004i</t>
  </si>
  <si>
    <t>8.16818859719135E-002-1.00243787268227E-003i</t>
  </si>
  <si>
    <t>7.45053730557834E-002-1.37163265791062E-003i</t>
  </si>
  <si>
    <t>6.78330647105164E-002-1.6652082720687E-003i</t>
  </si>
  <si>
    <t>6.17466707829344E-002-1.8949587074829E-003i</t>
  </si>
  <si>
    <t>5.61269071656158E-002-2.06727640340478E-003i</t>
  </si>
  <si>
    <t>5.10076241956274E-002-2.19220027883045E-003i</t>
  </si>
  <si>
    <t>4.62958749625157E-002-2.27437049422951E-003i</t>
  </si>
  <si>
    <t>4.20088562468857E-002-2.3222291366069E-003i</t>
  </si>
  <si>
    <t>3.80708082489816E-002-2.33893159865062E-003i</t>
  </si>
  <si>
    <t>3.44917572233465E-002-2.33156812501592E-003i</t>
  </si>
  <si>
    <t>3.12083105115819E-002-2.30206328366287E-003i</t>
  </si>
  <si>
    <t>2.82274546430095E-002-2.25640710294755E-003i</t>
  </si>
  <si>
    <t>2.54954029667813E-002-2.19553283270787E-003i</t>
  </si>
  <si>
    <t>2.3017923076989E-002-2.12454561175638E-003i</t>
  </si>
  <si>
    <t>2.07489257515606E-002-2.04359081542479E-003i</t>
  </si>
  <si>
    <t>1.86939434759863E-002-1.95708151638109E-003i</t>
  </si>
  <si>
    <t>1.68130982936011E-002-1.86453748821715E-003i</t>
  </si>
  <si>
    <t>1.51118076054251E-002-1.76979825164345E-003i</t>
  </si>
  <si>
    <t>1.35553471759235E-002-1.6718926108995E-003i</t>
  </si>
  <si>
    <t>1.21495780112273E-002-1.57424873115185E-003i</t>
  </si>
  <si>
    <t>1.08640168650652E-002-1.47551034244916E-003i</t>
  </si>
  <si>
    <t>9.70469145164926E-003-1.3787520760985E-003i</t>
  </si>
  <si>
    <t>8.6447001557209E-003-1.28232013457175E-003i</t>
  </si>
  <si>
    <t>7.69038507608541E-003-1.18903131283637E-003i</t>
  </si>
  <si>
    <t>6.8179016478723E-003-1.09700966421652E-003i</t>
  </si>
  <si>
    <t>6.03392212931048E-003-1.00888650302876E-003i</t>
  </si>
  <si>
    <t>5.31722706111876E-003-9.22626417394526E-004i</t>
  </si>
  <si>
    <t>4.67478166559104E-003-8.40731151524942E-004i</t>
  </si>
  <si>
    <t>4.08752177906416E-003-7.61036875512745E-004i</t>
  </si>
  <si>
    <t>3.56241384257041E-003-6.85912025433601E-004i</t>
  </si>
  <si>
    <t>3.08233360020125E-003-6.13114273469891E-004i</t>
  </si>
  <si>
    <t>2.65444266690489E-003-5.44954266594416E-004i</t>
  </si>
  <si>
    <t>2.26315607206422E-003-4.79113815875732E-004i</t>
  </si>
  <si>
    <t>1.91563750634146E-003-4.17840698742996E-004i</t>
  </si>
  <si>
    <t>1.59764840073922E-003-3.5876394563449E-004i</t>
  </si>
  <si>
    <t>1.31635493493398E-003-3.04093545562766E-004i</t>
  </si>
  <si>
    <t>1.05875658818653E-003-2.51438224775858E-004i</t>
  </si>
  <si>
    <t>8.32059802787294E-004-2.03002599052271E-004i</t>
  </si>
  <si>
    <t>6.24341440790117E-004-1.56389389624974E-004i</t>
  </si>
  <si>
    <t>4.42665450302181E-004-1.13772986018066E-004i</t>
  </si>
  <si>
    <t>2.75987154517418E-004-7.2741840452902E-005i</t>
  </si>
  <si>
    <t>1.31343656211936E-004-3.54815104438792E-005i</t>
  </si>
  <si>
    <t>-1.59621059563085E-006+4.41730962803632E-007i</t>
  </si>
  <si>
    <t>-1.15947038038655E-004+3.28541060725272E-005i</t>
  </si>
  <si>
    <t>-2.21263031862635E-004+6.41650901975454E-005i</t>
  </si>
  <si>
    <t>-3.10810741753588E-004+9.22046492118402E-005i</t>
  </si>
  <si>
    <t>-3.93600672941237E-004+1.19397458802342E-004i</t>
  </si>
  <si>
    <t>-4.63004614077489E-004+1.43559122221864E-004i</t>
  </si>
  <si>
    <t>-5.27395610915177E-004+1.67078152659194E-004i</t>
  </si>
  <si>
    <t>-5.80254697611045E-004+1.87749237578028E-004i</t>
  </si>
  <si>
    <t>-6.29579321409239E-004+2.07984914292336E-004i</t>
  </si>
  <si>
    <t>-6.69062268744274E-004+2.25590971024128E-004i</t>
  </si>
  <si>
    <t>-7.06153327446921E-004+2.42932704831436E-004i</t>
  </si>
  <si>
    <t>-7.34665051960236E-004+2.57793469445278E-004i</t>
  </si>
  <si>
    <t>-7.6176826524438E-004+2.72565043620277E-004i</t>
  </si>
  <si>
    <t>-7.81499041247984E-004+2.85045923574925E-004i</t>
  </si>
  <si>
    <t>-8.00650347757437E-004+2.97610079129955E-004i</t>
  </si>
  <si>
    <t>-8.13325460559886E-004+3.08014640297642E-004i</t>
  </si>
  <si>
    <t>-8.25952165382314E-004+3.1860490789176E-004i</t>
  </si>
  <si>
    <t>-8.3281523583805E-004+3.27136746065053E-004i</t>
  </si>
  <si>
    <t>-8.40158493675668E-004+3.3598626967252E-004i</t>
  </si>
  <si>
    <t>-8.42503026646404E-004+3.42934972779127E-004i</t>
  </si>
  <si>
    <t>-8.45749505618046E-004+3.50320915597334E-004i</t>
  </si>
  <si>
    <t>-8.4448384970434E-004+3.55882934007157E-004i</t>
  </si>
  <si>
    <t>-8.44437213764155E-004+3.61980770872547E-004i</t>
  </si>
  <si>
    <t>-8.40389680412436E-004+3.66366014319432E-004i</t>
  </si>
  <si>
    <t>-8.37827374121845E-004+3.71383332851449E-004i</t>
  </si>
  <si>
    <t>-8.31676060794443E-004+3.74779170165343E-004i</t>
  </si>
  <si>
    <t>-8.27172519705647E-004+3.78872875983774E-004i</t>
  </si>
  <si>
    <t>-8.19279510057075E-004+3.81356511378796E-004i</t>
  </si>
  <si>
    <t>-8.13083925933652E-004+3.84560056810043E-004i</t>
  </si>
  <si>
    <t>-8.03812295930948E-004+3.86227971585874E-004i</t>
  </si>
  <si>
    <t>-7.9635576177443E-004+3.88677526848679E-004i</t>
  </si>
  <si>
    <t>-7.86049872002975E-004+3.8963761747529E-004i</t>
  </si>
  <si>
    <t>-7.77708875617511E-004+3.91465750744325E-004i</t>
  </si>
  <si>
    <t>-7.66798300313303E-004+3.91889293565804E-004i</t>
  </si>
  <si>
    <t>-7.57947232743518E-004+3.93249730542268E-004i</t>
  </si>
  <si>
    <t>-7.46698385453283E-004+3.932471045239E-004i</t>
  </si>
  <si>
    <t>-7.37495168894856E-004+3.9419938048421E-004i</t>
  </si>
  <si>
    <t>-7.25890750322033E-004+3.93742135157579E-004i</t>
  </si>
  <si>
    <t>-7.16252645084248E-004+3.94221198117209E-004i</t>
  </si>
  <si>
    <t>-7.04427211461018E-004+3.93363389150308E-004i</t>
  </si>
  <si>
    <t>-6.94643071461792E-004+3.93510439378218E-004i</t>
  </si>
  <si>
    <t>-6.82701740404307E-004+3.92298446731164E-004i</t>
  </si>
  <si>
    <t>-6.72788115751707E-004+3.92112597051089E-004i</t>
  </si>
  <si>
    <t>-6.60813048819921E-004+3.9058486594624E-004i</t>
  </si>
  <si>
    <t>-6.50934432268656E-004+3.90155084041169E-004i</t>
  </si>
  <si>
    <t>-6.39160358432556E-004+3.88448490737638E-004i</t>
  </si>
  <si>
    <t>-6.29451014479364E-004+3.87856338484261E-004i</t>
  </si>
  <si>
    <t>-6.17808455081475E-004+3.85932445636495E-004i</t>
  </si>
  <si>
    <t>-6.08154196943211E-004+3.85109397973364E-004i</t>
  </si>
  <si>
    <t>-5.96723579208573E-004+3.83020792741869E-004i</t>
  </si>
  <si>
    <t>-5.87226098933647E-004+3.82032483032276E-004i</t>
  </si>
  <si>
    <t>-5.76022908463102E-004+3.79794589096823E-004i</t>
  </si>
  <si>
    <t>-5.66639661576303E-004+3.78616517263105E-004i</t>
  </si>
  <si>
    <t>-5.55793395912867E-004+3.76322523970396E-004i</t>
  </si>
  <si>
    <t>-5.46697615157246E-004+3.75076696640849E-004i</t>
  </si>
  <si>
    <t>-5.36254099316576E-004+3.72771376538988E-004i</t>
  </si>
  <si>
    <t>-5.27299606515786E-004+3.71366282591287E-004i</t>
  </si>
  <si>
    <t>-5.16936489551346E-004+3.68833573667287E-004i</t>
  </si>
  <si>
    <t>-5.08133215738276E-004+3.67278308741925E-004i</t>
  </si>
  <si>
    <t>-4.97926397967719E-004+3.64573021407945E-004i</t>
  </si>
  <si>
    <t>-4.89427301998629E-004+3.6298402588773E-004i</t>
  </si>
  <si>
    <t>-4.79365897309338E-004+3.601021099365E-004i</t>
  </si>
  <si>
    <t>-4.71203621976577E-004+3.58514406914502E-004i</t>
  </si>
  <si>
    <t>-4.61484135438176E-004+3.5561121408791E-004i</t>
  </si>
  <si>
    <t>-4.53602579540893E-004+3.53994927512498E-004i</t>
  </si>
  <si>
    <t>-4.44288948221366E-004+3.51134089561106E-004i</t>
  </si>
  <si>
    <t>-4.36369491806233E-004+3.49246337067446E-004i</t>
  </si>
  <si>
    <t>-4.27356356131132E-004+3.46355899659709E-004i</t>
  </si>
  <si>
    <t>-4.19632040555161E-004+3.44383115635771E-004i</t>
  </si>
  <si>
    <t>-4.107406450508E-004+3.41325247078895E-004i</t>
  </si>
  <si>
    <t>-4.03331566806389E-004+3.39373620148095E-004i</t>
  </si>
  <si>
    <t>-3.9451231581337E-004+3.36108928537826E-004i</t>
  </si>
  <si>
    <t>-3.87456279584801E-004+3.34222085259973E-004i</t>
  </si>
  <si>
    <t>-3.79076728016613E-004+3.31072197865278E-004i</t>
  </si>
  <si>
    <t>-3.72186063887812E-004+3.29101513049967E-004i</t>
  </si>
  <si>
    <t>-3.64256494713381E-004+3.26094241842542E-004i</t>
  </si>
  <si>
    <t>-3.57449183133869E-004+3.23973055201587E-004i</t>
  </si>
  <si>
    <t>-3.49661679565978E-004+3.2084472616385E-004i</t>
  </si>
  <si>
    <t>-3.4325741231608E-004+3.18869822173732E-004i</t>
  </si>
  <si>
    <t>-3.35491232664398E-004+3.15512422011303E-004i</t>
  </si>
  <si>
    <t>-3.29271271848159E-004+3.13492311534321E-004i</t>
  </si>
  <si>
    <t>-3.21938807938132E-004+3.10299398115265E-004i</t>
  </si>
  <si>
    <t>-3.15823276544717E-004+3.0816539899883E-004i</t>
  </si>
  <si>
    <t>-3.08881272609497E-004+3.05113798754821E-004i</t>
  </si>
  <si>
    <t>-3.03008113586102E-004+3.03008113586102E-004i</t>
  </si>
  <si>
    <t>-2.95926728954015E-004+2.99580763018634E-004i</t>
  </si>
  <si>
    <t>-2.90291944626793E-004+2.97505668723432E-004i</t>
  </si>
  <si>
    <t>-2.83479934179983E-004+2.94113339048053E-004i</t>
  </si>
  <si>
    <t>-2.77797143829012E-004+2.91779464755228E-004i</t>
  </si>
  <si>
    <t>-2.71382836729063E-004+2.88567283144656E-004i</t>
  </si>
  <si>
    <t>-2.660857405927E-004+2.8643633363427E-004i</t>
  </si>
  <si>
    <t>-2.59767316197037E-004+2.83098547898263E-004i</t>
  </si>
  <si>
    <t>-2.5480834017918E-004+2.81137679786575E-004i</t>
  </si>
  <si>
    <t>-2.48768102327002E-004+2.77881008993366E-004i</t>
  </si>
  <si>
    <t>-2.43681640197369E-004+2.75583389654643E-004i</t>
  </si>
  <si>
    <t>-2.3783782307481E-004+2.72323633186734E-004i</t>
  </si>
  <si>
    <t>-2.33034272075158E-004+2.70151483268254E-004i</t>
  </si>
  <si>
    <t>-2.27156086089802E-004+2.6662747093403E-004i</t>
  </si>
  <si>
    <t>-2.22507822970586E-004+2.64441381231226E-004i</t>
  </si>
  <si>
    <t>-2.17069831862149E-004+2.61215376017928E-004i</t>
  </si>
  <si>
    <t>-2.12472490227212E-004+2.5889847843231E-004i</t>
  </si>
  <si>
    <t>-2.07022158965361E-004+2.55437356721102E-004i</t>
  </si>
  <si>
    <t>-2.02706767870612E-004+2.53274093077458E-004i</t>
  </si>
  <si>
    <t>-1.97430406408197E-004+2.4980812236047E-004i</t>
  </si>
  <si>
    <t>-1.9309187874833E-004+2.4742437668276E-004i</t>
  </si>
  <si>
    <t>-1.88120925536221E-004+2.44128473005492E-004i</t>
  </si>
  <si>
    <t>-1.84081925835217E-004+2.41943053113239E-004i</t>
  </si>
  <si>
    <t>-1.79157333114E-004+2.38493231164027E-004i</t>
  </si>
  <si>
    <t>-1.75362522870778E-004+2.36448990366489E-004i</t>
  </si>
  <si>
    <t>-1.70845037126714E-004+2.33336667695924E-004i</t>
  </si>
  <si>
    <t>-1.67012691682863E-004+2.31063730348283E-004i</t>
  </si>
  <si>
    <t>-1.62412748421832E-004+2.27628616323584E-004i</t>
  </si>
  <si>
    <t>-1.58872361150178E-004+2.25581420413764E-004i</t>
  </si>
  <si>
    <t>-1.54536062085989E-004+2.22309442198238E-004i</t>
  </si>
  <si>
    <t>-1.50935366179303E-004+2.19997684399256E-004i</t>
  </si>
  <si>
    <t>-1.46738921989144E-004+2.1671975119766E-004i</t>
  </si>
  <si>
    <t>-1.43540537846259E-004+2.14823596116814E-004i</t>
  </si>
  <si>
    <t>-1.39511452608946E-004+2.11592779367448E-004i</t>
  </si>
  <si>
    <t>-1.36190914900727E-004+2.09340470298696E-004i</t>
  </si>
  <si>
    <t>-1.3231796266671E-004+2.06143503883552E-004i</t>
  </si>
  <si>
    <t>-1.29272134358205E-004+2.04143008380142E-004i</t>
  </si>
  <si>
    <t>-1.25405605500146E-004+2.00751826565981E-004i</t>
  </si>
  <si>
    <t>-1.22333759390623E-004+1.98535130957067E-004i</t>
  </si>
  <si>
    <t>-1.18796746334735E-004+1.95470371950068E-004i</t>
  </si>
  <si>
    <t>-1.16047156954907E-004+1.93612984473791E-004i</t>
  </si>
  <si>
    <t>-1.12498926779642E-004+1.90331897817195E-004i</t>
  </si>
  <si>
    <t>-1.09655020957063E-004+1.88146454582797E-004i</t>
  </si>
  <si>
    <t>-1.06317155997977E-004+1.85019614631291E-004i</t>
  </si>
  <si>
    <t>-1.03657649627596E-004+1.82981341566433E-004i</t>
  </si>
  <si>
    <t>-1.0026407341413E-004+1.79550877364059E-004i</t>
  </si>
  <si>
    <t>-9.76367909419225E-005+1.77394341308089E-004i</t>
  </si>
  <si>
    <t>-9.45886550851597E-005+1.74380701684971E-004i</t>
  </si>
  <si>
    <t>-9.22344055779786E-005+1.7255843587601E-004i</t>
  </si>
  <si>
    <t>-8.92018195232231E-005+1.69376592608672E-004i</t>
  </si>
  <si>
    <t>-8.68484731585221E-005+1.67391239677978E-004i</t>
  </si>
  <si>
    <t>-8.40589840035296E-005+1.64475751489614E-004i</t>
  </si>
  <si>
    <t>-8.18783863513132E-005+1.62664416147723E-004i</t>
  </si>
  <si>
    <t>-7.90583209252843E-005+1.59491230458592E-004i</t>
  </si>
  <si>
    <t>-7.69049618243959E-005+1.57569463700284E-004i</t>
  </si>
  <si>
    <t>-7.43800058272134E-005+1.54798636178103E-004i</t>
  </si>
  <si>
    <t>-7.24529602278381E-005+1.531889136803E-004i</t>
  </si>
  <si>
    <t>-6.98789968412997E-005+1.50123122556446E-004i</t>
  </si>
  <si>
    <t>-6.78474126043157E-005+1.48127561503831E-004i</t>
  </si>
  <si>
    <t>-6.54349225318806E-005+1.45207265883251E-004i</t>
  </si>
  <si>
    <t>-6.35887082148208E-005+1.43453827123504E-004i</t>
  </si>
  <si>
    <t>-6.12121552283517E-005+1.4041166909346E-004i</t>
  </si>
  <si>
    <t>-5.93627507459438E-005+1.38482814212609E-004i</t>
  </si>
  <si>
    <t>-5.71937739567036E-005+1.35716590470461E-004i</t>
  </si>
  <si>
    <t>-5.55776695396137E-005+1.34176363567625E-004i</t>
  </si>
  <si>
    <t>-5.34623131436915E-005+1.31343153105836E-004i</t>
  </si>
  <si>
    <t>-5.17899812625588E-005+1.29504674960229E-004i</t>
  </si>
  <si>
    <t>-4.9739685510411E-005+1.26625848111313E-004i</t>
  </si>
  <si>
    <t>-4.82707228127734E-005+1.25137143352868E-004i</t>
  </si>
  <si>
    <t>-4.64283006719301E-005+1.22595857750523E-004i</t>
  </si>
  <si>
    <t>-4.50352956061941E-005+1.21156935255247E-004i</t>
  </si>
  <si>
    <t>-4.32183472597021E-005+1.18490019166688E-004i</t>
  </si>
  <si>
    <t>-4.18781160015278E-005+1.17041493488908E-004i</t>
  </si>
  <si>
    <t>-4.016599790512E-005+1.14465874568103E-004i</t>
  </si>
  <si>
    <t>-3.88484408818805E-005+1.12924094818351E-004i</t>
  </si>
  <si>
    <t>-3.7102364663636E-005+1.10038944222524E-004i</t>
  </si>
  <si>
    <t>-3.58178531605776E-005+1.08422189002978E-004i</t>
  </si>
  <si>
    <t>-3.4290049268359E-005+1.05976260814433E-004i</t>
  </si>
  <si>
    <t>-3.31716599895803E-005+1.04709009567275E-004i</t>
  </si>
  <si>
    <t>-3.16471683241548E-005+1.02067947545158E-004i</t>
  </si>
  <si>
    <t>-3.04452381284405E-005+1.00364499675393E-004i</t>
  </si>
  <si>
    <t>-2.89725133552908E-005+9.76628450235109E-005i</t>
  </si>
  <si>
    <t>-2.79329341326284E-005+9.63222474397925E-005i</t>
  </si>
  <si>
    <t>-2.66154803518811E-005+9.39299978506183E-005i</t>
  </si>
  <si>
    <t>-2.56550165350118E-005+9.27053176537952E-005i</t>
  </si>
  <si>
    <t>-2.43818004364196E-005+9.02553125356477E-005i</t>
  </si>
  <si>
    <t>-2.34641499185832E-005+8.90244724202831E-005i</t>
  </si>
  <si>
    <t>-2.22996141977289E-005+8.67628521135497E-005i</t>
  </si>
  <si>
    <t>-2.14463516648666E-005+8.56186351915773E-005i</t>
  </si>
  <si>
    <t>-2.02962925459491E-005+8.31897190082074E-005i</t>
  </si>
  <si>
    <t>-1.94459003012494E-005+8.18828365317941E-005i</t>
  </si>
  <si>
    <t>-1.84185972485299E-005+7.97301085026095E-005i</t>
  </si>
  <si>
    <t>-1.76952532611736E-005+7.88005411842334E-005i</t>
  </si>
  <si>
    <t>-1.66954247016308E-005+7.65420454229472E-005i</t>
  </si>
  <si>
    <t>-1.59300806366401E-005+7.52477960907632E-005i</t>
  </si>
  <si>
    <t>-1.49192441677003E-005+7.26708289196464E-005i</t>
  </si>
  <si>
    <t>-1.42170274432711E-005+7.14738235261934E-005i</t>
  </si>
  <si>
    <t>-1.33613078134874E-005+6.93944793860656E-005i</t>
  </si>
  <si>
    <t>-1.27604166738361E-005+6.85360759018379E-005i</t>
  </si>
  <si>
    <t>-1.19347849507303E-005+6.63618967481317E-005i</t>
  </si>
  <si>
    <t>-1.13081153804589E-005+6.51702747478482E-005i</t>
  </si>
  <si>
    <t>-1.05339936927047E-005+6.30014352076365E-005i</t>
  </si>
  <si>
    <t>-1.00003086535138E-005+6.21517959886993E-005i</t>
  </si>
  <si>
    <t>-9.3135673943705E-006+6.0238043289131E-005i</t>
  </si>
  <si>
    <t>-8.83764947847844E-006+5.9578593334907E-005i</t>
  </si>
  <si>
    <t>-8.18883975569414E-006+5.76391974696989E-005i</t>
  </si>
  <si>
    <t>-7.70867828456668E-006+5.67581320723787E-005i</t>
  </si>
  <si>
    <t>-7.11196888351475E-006+5.48880358318391E-005i</t>
  </si>
  <si>
    <t>-6.68076340418664E-006+5.41661986861834E-005i</t>
  </si>
  <si>
    <t>-6.12261697338556E-006+5.22792977434419E-005i</t>
  </si>
  <si>
    <t>-5.71436766245715E-006+5.15281810110072E-005i</t>
  </si>
  <si>
    <t>-5.1931961785653E-006+4.9605146749999E-005i</t>
  </si>
  <si>
    <t>-4.81378697845126E-006+4.88751994018656E-005i</t>
  </si>
  <si>
    <t>-4.33959709901033E-006+4.70164121953318E-005i</t>
  </si>
  <si>
    <t>-3.98245445591423E-006+4.62458495895677E-005i</t>
  </si>
  <si>
    <t>-3.54049742612092E-006+4.42913117845572E-005i</t>
  </si>
  <si>
    <t>-3.20996703097478E-006+4.35164613177796E-005i</t>
  </si>
  <si>
    <t>-2.82590256636179E-006+4.1804631059237E-005i</t>
  </si>
  <si>
    <t>-2.54160459689642E-006+4.13697182546628E-005i</t>
  </si>
  <si>
    <t>-2.19625160369197E-006+3.97299372603176E-005i</t>
  </si>
  <si>
    <t>-1.92521027961453E-006+3.91885555179769E-005i</t>
  </si>
  <si>
    <t>-1.6087156043239E-006+3.74312337131591E-005i</t>
  </si>
  <si>
    <t>-1.35868985490434E-006+3.68886614424017E-005i</t>
  </si>
  <si>
    <t>-1.08823287885428E-006+3.54597475081743E-005i</t>
  </si>
  <si>
    <t>-8.64179805178176E-007+3.52027825164002E-005i</t>
  </si>
  <si>
    <t>-6.19559667309447E-007+3.36537074098501E-005i</t>
  </si>
  <si>
    <t>-4.07365862186695E-007+3.3193490400498E-005i</t>
  </si>
  <si>
    <t>-1.93098627052058E-007+3.14697884763925E-005i</t>
  </si>
  <si>
    <t>3.09537088848318E-005i</t>
  </si>
  <si>
    <t>1.81244353282539E-007+2.9537866464522E-005i</t>
  </si>
  <si>
    <t>3.58917936482683E-007+2.92457964323218E-005i</t>
  </si>
  <si>
    <t>5.09560442028822E-007+2.76786868620497E-005i</t>
  </si>
  <si>
    <t>6.68726948697962E-007+2.72409158337084E-005i</t>
  </si>
  <si>
    <t>7.85605814290768E-007+2.55987338345014E-005i</t>
  </si>
  <si>
    <t>9.30379402602766E-007+2.52599595644673E-005i</t>
  </si>
  <si>
    <t>1.03330598940146E-006+2.4042731905081E-005i</t>
  </si>
  <si>
    <t>1.1774011072184E-006+2.39665501194598E-005i</t>
  </si>
  <si>
    <t>1.25166206368238E-006+2.26424218326489E-005i</t>
  </si>
  <si>
    <t>1.37797755471458E-006+2.24293516266488E-005i</t>
  </si>
  <si>
    <t>1.42327815872215E-006+2.1055084852543E-005i</t>
  </si>
  <si>
    <t>1.54879346483949E-006+2.09964807274636E-005i</t>
  </si>
  <si>
    <t>1.59260538372917E-006+1.99233534474677E-005i</t>
  </si>
  <si>
    <t>1.71646727750718E-006+1.99323026589876E-005i</t>
  </si>
  <si>
    <t>1.725409729968E-006+1.86935729790264E-005i</t>
  </si>
  <si>
    <t>1.82583746441596E-006+1.85380388762842E-005i</t>
  </si>
  <si>
    <t>1.80818606605043E-006+1.72717016792103E-005i</t>
  </si>
  <si>
    <t>1.90772723514775E-006+1.72025533005401E-005i</t>
  </si>
  <si>
    <t>1.8699446452386E-006+1.59669293860995E-005i</t>
  </si>
  <si>
    <t>1.96127900128386E-006+1.59016300436606E-005i</t>
  </si>
  <si>
    <t>1.90478585039046E-006+1.47005640379814E-005i</t>
  </si>
  <si>
    <t>1.99680806331568E-006+1.47022734114889E-005i</t>
  </si>
  <si>
    <t>1.94844817776214E-006+1.371464000128E-005i</t>
  </si>
  <si>
    <t>2.04032168532424E-006+1.37547315333471E-005i</t>
  </si>
  <si>
    <t>1.94758121625088E-006+1.25965139506667E-005i</t>
  </si>
  <si>
    <t>2.05013303605523E-006+1.27415517481849E-005i</t>
  </si>
  <si>
    <t>1.97653414742193E-006+1.18212039666107E-005i</t>
  </si>
  <si>
    <t>2.11159522649478E-006+1.21694231476152E-005i</t>
  </si>
  <si>
    <t>2.05171529337562E-006+1.14083093258655E-005i</t>
  </si>
  <si>
    <t>2.14709780952142E-006+1.15320417979569E-005i</t>
  </si>
  <si>
    <t>2.0015414644635E-006+1.03953841820673E-005i</t>
  </si>
  <si>
    <t>2.09492947953198E-006+1.05319217056688E-005i</t>
  </si>
  <si>
    <t>2.00501190646585E-006+9.76630421747958E-006i</t>
  </si>
  <si>
    <t>2.16283068782798E-006+1.02164104682663E-005i</t>
  </si>
  <si>
    <t>2.02077613489999E-006+9.26447463729367E-006i</t>
  </si>
  <si>
    <t>2.08696565860071E-006+9.29368011315918E-006i</t>
  </si>
  <si>
    <t>1.87088483881415E-006+8.09865426676273E-006i</t>
  </si>
  <si>
    <t>1.96519720652047E-006+8.27505639345838E-006i</t>
  </si>
  <si>
    <t>1.85169080495304E-006+7.58964413847394E-006i</t>
  </si>
  <si>
    <t>1.99322895715981E-006+7.95741604927361E-006i</t>
  </si>
  <si>
    <t>1.814063462123E-006+7.05811851690401E-006i</t>
  </si>
  <si>
    <t>1.93379916462811E-006+7.33695663363227E-006i</t>
  </si>
  <si>
    <t>1.7887348069496E-006+6.62144780757554E-006i</t>
  </si>
  <si>
    <t>1.96257520787214E-006+7.09183554089923E-006i</t>
  </si>
  <si>
    <t>1.79530254890874E-006+6.33589032889823E-006i</t>
  </si>
  <si>
    <t>1.9637064803354E-006+6.77152713710315E-006i</t>
  </si>
  <si>
    <t>1.82240781088531E-006+6.14311673348587E-006i</t>
  </si>
  <si>
    <t>2.06568595353669E-006+6.80965398721998E-006i</t>
  </si>
  <si>
    <t>1.95877894272419E-006+6.31742291540598E-006i</t>
  </si>
  <si>
    <t>2.1163003602295E-006+6.68027209781213E-006i</t>
  </si>
  <si>
    <t>1.85849241822499E-006+5.74382602060129E-006i</t>
  </si>
  <si>
    <t>2.01567878307116E-006+6.10154676238485E-006i</t>
  </si>
  <si>
    <t>1.89975446061055E-006+5.63433023805963E-006i</t>
  </si>
  <si>
    <t>2.16835590503492E-006+6.30294607098202E-006i</t>
  </si>
  <si>
    <t>1.96210656252963E-006+5.5916510329512E-006i</t>
  </si>
  <si>
    <t>2.13658754959255E-006+5.97136217314403E-006i</t>
  </si>
  <si>
    <t>1.93433271587496E-006+5.30328286737906E-006i</t>
  </si>
  <si>
    <t>2.187496834589E-006+5.88494887825082E-006i</t>
  </si>
  <si>
    <t>1.99505700234259E-006+5.26803094069158E-006i</t>
  </si>
  <si>
    <t>2.24917700648039E-006+5.83077213443863E-006i</t>
  </si>
  <si>
    <t>2.11151945329798E-006+5.37544495574934E-006i</t>
  </si>
  <si>
    <t>2.50812573403112E-006+6.27175372585118E-006i</t>
  </si>
  <si>
    <t>2.43210689608234E-006+5.97506111573088E-006i</t>
  </si>
  <si>
    <t>2.7400468556443E-006+6.61505828043415E-006i</t>
  </si>
  <si>
    <t>2.51975553495446E-006+5.97919329964458E-006i</t>
  </si>
  <si>
    <t>2.84753779322596E-006+6.64280280526E-006i</t>
  </si>
  <si>
    <t>2.78466980775004E-006+6.38762242763301E-006i</t>
  </si>
  <si>
    <t>3.15930360954091E-006+7.12727474039867E-006i</t>
  </si>
  <si>
    <t>2.95646064225473E-006+6.56071024374033E-006i</t>
  </si>
  <si>
    <t>3.29234023530652E-006+7.18798716085615E-006i</t>
  </si>
  <si>
    <t>3.19241003152659E-006+6.85834920472112E-006i</t>
  </si>
  <si>
    <t>3.55135024451684E-006+7.508699221464E-006i</t>
  </si>
  <si>
    <t>3.26406099269294E-006+6.79311845235364E-006i</t>
  </si>
  <si>
    <t>3.59879954255104E-006+7.37352831901286E-006i</t>
  </si>
  <si>
    <t>3.53899387517485E-006+7.13952030767786E-006i</t>
  </si>
  <si>
    <t>4.04844186681477E-006+8.04287262999898E-006i</t>
  </si>
  <si>
    <t>3.87237028795105E-006+7.57695350124557E-006i</t>
  </si>
  <si>
    <t>4.2919577117296E-006+8.27229421409217E-006i</t>
  </si>
  <si>
    <t>4.2410097828316E-006+8.05283782411069E-006i</t>
  </si>
  <si>
    <t>4.77440898298428E-006+8.93229095122905E-006i</t>
  </si>
  <si>
    <t>4.59601726601061E-006+8.47307444092033E-006i</t>
  </si>
  <si>
    <t>5.09499800707285E-006+9.25700042690128E-006i</t>
  </si>
  <si>
    <t>5.10946791001422E-006+9.14993192344728E-006i</t>
  </si>
  <si>
    <t>5.75207887190443E-006+1.0153839225165E-005i</t>
  </si>
  <si>
    <t>5.58083258053992E-006+9.71210604422683E-006i</t>
  </si>
  <si>
    <t>6.07035222328228E-006+1.04155308066233E-005i</t>
  </si>
  <si>
    <t>6.01620271601045E-006+1.01785440392171E-005i</t>
  </si>
  <si>
    <t>6.57989170966866E-006+1.09778861012366E-005i</t>
  </si>
  <si>
    <t>6.34279646216673E-006+1.04365550565643E-005i</t>
  </si>
  <si>
    <t>6.91744758631296E-006+1.12263071884483E-005i</t>
  </si>
  <si>
    <t>6.97099010642E-006+1.1159301781255E-005i</t>
  </si>
  <si>
    <t>7.70046732820161E-006+1.21603667651705E-005i</t>
  </si>
  <si>
    <t>7.56140891292398E-006+1.17802246663421E-005i</t>
  </si>
  <si>
    <t>8.24210940961239E-006+1.26690320078925E-005i</t>
  </si>
  <si>
    <t>8.29335876039502E-006+1.25782851342115E-005i</t>
  </si>
  <si>
    <t>8.9715802035577E-006+1.34269186328601E-005i</t>
  </si>
  <si>
    <t>8.83214353707297E-006+1.30442552251996E-005i</t>
  </si>
  <si>
    <t>9.67225055146175E-006+1.40979067935816E-005i</t>
  </si>
  <si>
    <t>9.79827528041971E-006+1.40954097230896E-005i</t>
  </si>
  <si>
    <t>1.05642567304352E-005+1.50000920337226E-005i</t>
  </si>
  <si>
    <t>1.05161475913842E-005+1.47388437702169E-005i</t>
  </si>
  <si>
    <t>1.14573499148441E-005+1.58513582683646E-005i</t>
  </si>
  <si>
    <t>1.15033045228185E-005+1.57109787324736E-005i</t>
  </si>
  <si>
    <t>1.22050178011333E-005+1.64565614661554E-005i</t>
  </si>
  <si>
    <t>1.22053680245907E-005+1.6247717060394E-005i</t>
  </si>
  <si>
    <t>1.32398181193637E-005+1.74013934498399E-005i</t>
  </si>
  <si>
    <t>1.32769319681454E-005+1.72297532469709E-005i</t>
  </si>
  <si>
    <t>1.42024138203367E-005+1.81987114614374E-005i</t>
  </si>
  <si>
    <t>1.43867608749865E-005+1.82035269359636E-005i</t>
  </si>
  <si>
    <t>1.53624968592344E-005+1.9194832517441E-005i</t>
  </si>
  <si>
    <t>1.53257467343941E-005+1.8909899573918E-005i</t>
  </si>
  <si>
    <t>1.63597277514521E-005+1.99343859428045E-005i</t>
  </si>
  <si>
    <t>1.64227654961459E-005+1.97626672832832E-005i</t>
  </si>
  <si>
    <t>1.7289146825347E-005+2.05474387631239E-005i</t>
  </si>
  <si>
    <t>1.73654298854431E-005+2.03829038074155E-005i</t>
  </si>
  <si>
    <t>1.85497064004851E-005+2.15042648176038E-005i</t>
  </si>
  <si>
    <t>1.85643620939027E-005+2.12561419703864E-005i</t>
  </si>
  <si>
    <t>1.96129482223046E-005+2.21805908227062E-005i</t>
  </si>
  <si>
    <t>1.98258351116958E-005+2.21460187758799E-005i</t>
  </si>
  <si>
    <t>2.0897759012501E-005+2.30571239441461E-005i</t>
  </si>
  <si>
    <t>2.09222237735541E-005+2.28013718423398E-005i</t>
  </si>
  <si>
    <t>2.22572172276366E-005+2.39594789460915E-005i</t>
  </si>
  <si>
    <t>2.24553624701607E-005+2.38772761687643E-005i</t>
  </si>
  <si>
    <t>2.37304027142525E-005+2.49248214252797E-005i</t>
  </si>
  <si>
    <t>2.41468071628973E-005+2.50525600782754E-005i</t>
  </si>
  <si>
    <t>2.54975028394603E-005+2.61311130861165E-005i</t>
  </si>
  <si>
    <t>2.56193078118938E-005+2.5935649035233E-005i</t>
  </si>
  <si>
    <t>2.70838395854291E-005+2.70838395854291E-005i</t>
  </si>
  <si>
    <t>2.7198118423747E-005+2.68663786611058E-005i</t>
  </si>
  <si>
    <t>2.84090949209683E-005+2.77202496513134E-005i</t>
  </si>
  <si>
    <t>2.87406179826884E-005+2.77015266305048E-005i</t>
  </si>
  <si>
    <t>3.01624593306334E-005+2.87170485419099E-005i</t>
  </si>
  <si>
    <t>3.04362327192638E-005+2.86237271415132E-005i</t>
  </si>
  <si>
    <t>3.20994305908926E-005+2.98188454411925E-005i</t>
  </si>
  <si>
    <t>3.22689124888529E-005+2.96095082650793E-005i</t>
  </si>
  <si>
    <t>3.38089152812475E-005+3.06426146527723E-005i</t>
  </si>
  <si>
    <t>3.42090559559708E-005+3.06250576942765E-005i</t>
  </si>
  <si>
    <t>3.56506791411679E-005+3.15237285460427E-005i</t>
  </si>
  <si>
    <t>3.60294602998316E-005+3.14668554616306E-005i</t>
  </si>
  <si>
    <t>3.77244689723829E-005+3.25413507268154E-005i</t>
  </si>
  <si>
    <t>3.80366222567748E-005+3.24057015192681E-005i</t>
  </si>
  <si>
    <t>3.99504659605677E-005+3.3615356137375E-005i</t>
  </si>
  <si>
    <t>4.02522379395734E-005+3.34495872900664E-005i</t>
  </si>
  <si>
    <t>4.19897329729324E-005+3.44600832834477E-005i</t>
  </si>
  <si>
    <t>4.23826944680705E-005+3.43495447344812E-005i</t>
  </si>
  <si>
    <t>4.40137004769821E-005+3.52261648923794E-005i</t>
  </si>
  <si>
    <t>4.44885220507552E-005+3.51605340370268E-005i</t>
  </si>
  <si>
    <t>4.62157386024958E-005+3.60671164019517E-005i</t>
  </si>
  <si>
    <t>4.65623188385513E-005+3.58800692405262E-005i</t>
  </si>
  <si>
    <t>4.86121570950569E-005+3.69864700883715E-005i</t>
  </si>
  <si>
    <t>4.9034789041224E-005+3.68351839234871E-005i</t>
  </si>
  <si>
    <t>5.12547242069149E-005+3.80130942070813E-005i</t>
  </si>
  <si>
    <t>5.17225291709951E-005+3.78703334703547E-005i</t>
  </si>
  <si>
    <t>5.38822218355075E-005+3.8946029690756E-005i</t>
  </si>
  <si>
    <t>5.4438034122513E-005+3.88414729365593E-005i</t>
  </si>
  <si>
    <t>5.6552393553557E-005+3.98286892425272E-005i</t>
  </si>
  <si>
    <t>5.71331378932265E-005+3.97154977194434E-005i</t>
  </si>
  <si>
    <t>5.92137754358815E-005+4.06252134093099E-005i</t>
  </si>
  <si>
    <t>5.99323439542763E-005+4.05796310466965E-005i</t>
  </si>
  <si>
    <t>6.22884183971105E-005+4.1619790562729E-005i</t>
  </si>
  <si>
    <t>6.31447894227791E-005+4.16338465017225E-005i</t>
  </si>
  <si>
    <t>6.56153178735233E-005+4.26874467223023E-005i</t>
  </si>
  <si>
    <t>6.63891823334145E-005+4.26134279469109E-005i</t>
  </si>
  <si>
    <t>6.89166149226479E-005+4.3640965098365E-005i</t>
  </si>
  <si>
    <t>6.97001315873337E-005+4.35402623959506E-005i</t>
  </si>
  <si>
    <t>7.23077965856854E-005+4.45547573718407E-005i</t>
  </si>
  <si>
    <t>7.30456122869598E-005+4.43933317727332E-005i</t>
  </si>
  <si>
    <t>7.57513479430927E-005+4.5403610652404E-005i</t>
  </si>
  <si>
    <t>7.6608625531235E-005+4.52808396972143E-005i</t>
  </si>
  <si>
    <t>7.94604578776925E-005+4.63109347085856E-005i</t>
  </si>
  <si>
    <t>8.02996684302683E-005+4.61423097875317E-005i</t>
  </si>
  <si>
    <t>8.31580148021684E-005+4.71084335063749E-005i</t>
  </si>
  <si>
    <t>8.39822184854439E-005+4.68970101584788E-005i</t>
  </si>
  <si>
    <t>8.69383670896688E-005+4.78503604442699E-005i</t>
  </si>
  <si>
    <t>8.78764272311242E-005+4.76664733262578E-005i</t>
  </si>
  <si>
    <t>9.09335114661115E-005+4.8604974509746E-005i</t>
  </si>
  <si>
    <t>9.18708361640918E-005+4.83835789865673E-005i</t>
  </si>
  <si>
    <t>9.5123013902306E-005+4.93531712623963E-005i</t>
  </si>
  <si>
    <t>9.62897722460724E-005+4.92110256474321E-005i</t>
  </si>
  <si>
    <t>9.98032994864874E-005+5.02367592618987E-005i</t>
  </si>
  <si>
    <t>1.0109254959542E-004+5.01106374694677E-005i</t>
  </si>
  <si>
    <t>1.04717573080309E-004+5.11095282738471E-005i</t>
  </si>
  <si>
    <t>1.05973016537225E-004+5.09195286352348E-005i</t>
  </si>
  <si>
    <t>1.09613395581477E-004+5.18432750758798E-005i</t>
  </si>
  <si>
    <t>1.10875852441451E-004+5.16102597027919E-005i</t>
  </si>
  <si>
    <t>1.14624687033641E-004+5.25019676072283E-005i</t>
  </si>
  <si>
    <t>1.15932755783138E-004+5.2242915307532E-005i</t>
  </si>
  <si>
    <t>1.19926175493996E-004+5.31596175140145E-005i</t>
  </si>
  <si>
    <t>1.21479185430808E-004+5.2958581032568E-005i</t>
  </si>
  <si>
    <t>1.25757522136704E-004+5.39078620222681E-005i</t>
  </si>
  <si>
    <t>1.27439305673076E-004+5.37055552058804E-005i</t>
  </si>
  <si>
    <t>1.31892896603739E-004+5.4631826553941E-005i</t>
  </si>
  <si>
    <t>1.33612804977687E-004+5.43861590864024E-005i</t>
  </si>
  <si>
    <t>1.38222810992195E-004+5.5276435337504E-005i</t>
  </si>
  <si>
    <t>1.40067087379537E-004+5.5019516003504E-005i</t>
  </si>
  <si>
    <t>1.44868787058077E-004+5.58820576923669E-005i</t>
  </si>
  <si>
    <t>1.46729278085492E-004+5.55678728900544E-005i</t>
  </si>
  <si>
    <t>1.51696769253934E-004+5.63872702083662E-005i</t>
  </si>
  <si>
    <t>1.53722011564299E-004+5.60689526760889E-005i</t>
  </si>
  <si>
    <t>1.59052639132243E-004+5.69099442716912E-005i</t>
  </si>
  <si>
    <t>1.61319662286166E-004+5.66069603005174E-005i</t>
  </si>
  <si>
    <t>1.6693920090377E-004+5.74308582026763E-005i</t>
  </si>
  <si>
    <t>1.69304951571997E-004+5.70853718832536E-005i</t>
  </si>
  <si>
    <t>1.75184056403455E-004+5.78729950578748E-005i</t>
  </si>
  <si>
    <t>1.77777412520752E-004+5.75222808135526E-005i</t>
  </si>
  <si>
    <t>1.84048718856554E-004+5.83063630212708E-005i</t>
  </si>
  <si>
    <t>1.86810401970326E-004+5.79223975601368E-005i</t>
  </si>
  <si>
    <t>1.93420263783166E-004+5.86733955610802E-005i</t>
  </si>
  <si>
    <t>1.96451087336155E-004+5.82788853850999E-005i</t>
  </si>
  <si>
    <t>2.03513705079363E-004+5.90178808132838E-005i</t>
  </si>
  <si>
    <t>2.06758069903179E-004+5.85858136167806E-005i</t>
  </si>
  <si>
    <t>2.1416359550326E-004+5.92670487830278E-005i</t>
  </si>
  <si>
    <t>2.17602693114842E-004+5.87837467834155E-005i</t>
  </si>
  <si>
    <t>2.25452816526396E-004+5.94225221753398E-005i</t>
  </si>
  <si>
    <t>2.29109442371951E-004+5.88852492684864E-005i</t>
  </si>
  <si>
    <t>2.37444619508778E-004+5.94767809545348E-005i</t>
  </si>
  <si>
    <t>2.41458548262624E-004+5.89100839825491E-005i</t>
  </si>
  <si>
    <t>2.50411508538865E-004+5.94688390825529E-005i</t>
  </si>
  <si>
    <t>2.5484787092032E-004+5.88728697637844E-005i</t>
  </si>
  <si>
    <t>2.64587442677401E-004+5.94150971242265E-005i</t>
  </si>
  <si>
    <t>2.69562592678984E-004+5.87972524588295E-005i</t>
  </si>
  <si>
    <t>2.80104856814084E-004+5.92986530845479E-005i</t>
  </si>
  <si>
    <t>2.85539754922076E-004+5.86210090981364E-005i</t>
  </si>
  <si>
    <t>2.96882410045186E-004+5.90535830154666E-005i</t>
  </si>
  <si>
    <t>3.02838020602091E-004+5.83088459873066E-005i</t>
  </si>
  <si>
    <t>3.15183552928205E-004+5.86825757264634E-005i</t>
  </si>
  <si>
    <t>3.21895888883158E-004+5.7891024798841E-005i</t>
  </si>
  <si>
    <t>3.35444103359652E-004+5.82050733890853E-005i</t>
  </si>
  <si>
    <t>3.42921110189965E-004+5.73372463648018E-005i</t>
  </si>
  <si>
    <t>3.57882496925695E-004+5.7583781353601E-005i</t>
  </si>
  <si>
    <t>3.66406807232034E-004+5.66511511094662E-005i</t>
  </si>
  <si>
    <t>3.83034781759224E-004+5.68178426137905E-005i</t>
  </si>
  <si>
    <t>3.9266253896979E-004+5.57858323995169E-005i</t>
  </si>
  <si>
    <t>4.11078609306478E-004+5.58311669730372E-005i</t>
  </si>
  <si>
    <t>4.21867196889584E-004+5.46623017527311E-005i</t>
  </si>
  <si>
    <t>4.42358209631965E-004+5.45596813166141E-005i</t>
  </si>
  <si>
    <t>4.54583119646939E-004+5.32378674599476E-005i</t>
  </si>
  <si>
    <t>4.77822257681042E-004+5.2989490490873E-005i</t>
  </si>
  <si>
    <t>4.92128309784584E-004+5.15212437656374E-005i</t>
  </si>
  <si>
    <t>5.18822046211901E-004+5.10995114240471E-005i</t>
  </si>
  <si>
    <t>5.35601222165512E-004+4.94357906400691E-005i</t>
  </si>
  <si>
    <t>5.66778217116614E-004+4.88080218290586E-005i</t>
  </si>
  <si>
    <t>5.86947482250123E-004+4.69185934316778E-005i</t>
  </si>
  <si>
    <t>6.23971643412435E-004+4.60269135624488E-005i</t>
  </si>
  <si>
    <t>6.48435742459777E-004+4.38328525406957E-005i</t>
  </si>
  <si>
    <t>6.93219431403867E-004+4.25888734041415E-005i</t>
  </si>
  <si>
    <t>7.2347286663089E-004+3.99932281079282E-005i</t>
  </si>
  <si>
    <t>7.79268490414351E-004+3.82830060586663E-005i</t>
  </si>
  <si>
    <t>8.17948134928743E-004+3.5153688448279E-005i</t>
  </si>
  <si>
    <t>8.9090126539083E-004+3.28138366554146E-005i</t>
  </si>
  <si>
    <t>9.42867899044764E-004+2.89359039547611E-005i</t>
  </si>
  <si>
    <t>1.045284985923E-003+2.56603061155611E-005i</t>
  </si>
  <si>
    <t>1.12036166202452E-003+2.06256888768792E-005i</t>
  </si>
  <si>
    <t>1.28633868044995E-003+1.57865430632084E-005i</t>
  </si>
  <si>
    <t>1.41143504309941E-003+8.66056564694076E-006i</t>
  </si>
  <si>
    <r>
      <rPr>
        <b/>
        <sz val="11"/>
        <color rgb="FFFF0000"/>
        <rFont val="Calibri"/>
        <family val="2"/>
        <scheme val="minor"/>
      </rPr>
      <t>Desired V[15:0]</t>
    </r>
    <r>
      <rPr>
        <sz val="11"/>
        <color theme="1"/>
        <rFont val="Calibri"/>
        <family val="2"/>
        <scheme val="minor"/>
      </rPr>
      <t xml:space="preserve"> (Divider on DRPCLK), use V-2</t>
    </r>
  </si>
  <si>
    <r>
      <rPr>
        <b/>
        <sz val="11"/>
        <color rgb="FFFF0000"/>
        <rFont val="Calibri"/>
        <family val="2"/>
        <scheme val="minor"/>
      </rPr>
      <t>Desired R[15:0]</t>
    </r>
    <r>
      <rPr>
        <sz val="11"/>
        <color theme="1"/>
        <rFont val="Calibri"/>
        <family val="2"/>
        <scheme val="minor"/>
      </rPr>
      <t xml:space="preserve"> (Divider on User REF input), use R-2</t>
    </r>
  </si>
  <si>
    <t>Calculated Results</t>
  </si>
  <si>
    <t>User Data Inputs</t>
  </si>
  <si>
    <t>Actual Write Value to HW</t>
  </si>
  <si>
    <t>Offset Hz with override enabled (Hz)</t>
  </si>
  <si>
    <t>Offset ppm with override enabled (ppm)</t>
  </si>
  <si>
    <t>TXOUT_DIV</t>
  </si>
  <si>
    <t>Bit Rate of GT output (bps)</t>
  </si>
  <si>
    <t>ppm offset in (+/-2097152 22 bit input)</t>
  </si>
  <si>
    <t xml:space="preserve"> </t>
  </si>
  <si>
    <t>gpd (bits/rad) @ bit rate</t>
  </si>
  <si>
    <t>gpi (rad/s/bit) @ bit rate</t>
  </si>
  <si>
    <r>
      <rPr>
        <b/>
        <sz val="11"/>
        <color rgb="FFFF0000"/>
        <rFont val="Calibri"/>
        <family val="2"/>
        <scheme val="minor"/>
      </rPr>
      <t>CE_DSP_RATE[15:0]</t>
    </r>
    <r>
      <rPr>
        <sz val="11"/>
        <color theme="1"/>
        <rFont val="Calibri"/>
        <family val="2"/>
        <scheme val="minor"/>
      </rPr>
      <t>, use TC-1</t>
    </r>
  </si>
  <si>
    <t>GTH</t>
  </si>
  <si>
    <t>Transceiver type</t>
  </si>
  <si>
    <t>User Clock2 (Hz)</t>
  </si>
  <si>
    <t>Fabric Bit Width</t>
  </si>
  <si>
    <t>Required Frequency of Ref/R at Phase Detector (KHz)</t>
  </si>
  <si>
    <t>GTY</t>
  </si>
  <si>
    <t>CEfrac</t>
  </si>
  <si>
    <t>gfracxo (rad/s/bit) @ bit rate</t>
  </si>
  <si>
    <t>ppm offset in fine tune  (18bit dec - max 262144)</t>
  </si>
  <si>
    <t>SDM tune value (dec)</t>
  </si>
  <si>
    <t>QPLL N ratio</t>
  </si>
  <si>
    <t>Line rate (bps)</t>
  </si>
  <si>
    <t>ppm offset in coarse fixed tune (6bit bin)</t>
  </si>
  <si>
    <t>bits /rad at NCO rate</t>
  </si>
  <si>
    <t>bits /UI at NCO rate</t>
  </si>
  <si>
    <t>bits per UI at PD</t>
  </si>
  <si>
    <t>samples per UI at PD</t>
  </si>
  <si>
    <t>gnco (rad/s/bit) @ bit rate</t>
  </si>
  <si>
    <t>Actual Output Clock</t>
  </si>
  <si>
    <t xml:space="preserve">Frequency of Ref/R at Phase Detector </t>
  </si>
  <si>
    <r>
      <rPr>
        <b/>
        <sz val="11"/>
        <color rgb="FFFF0000"/>
        <rFont val="Calibri"/>
        <family val="2"/>
        <scheme val="minor"/>
      </rPr>
      <t>R[15:0]</t>
    </r>
    <r>
      <rPr>
        <sz val="11"/>
        <color theme="1"/>
        <rFont val="Calibri"/>
        <family val="2"/>
        <scheme val="minor"/>
      </rPr>
      <t xml:space="preserve"> (Divider on User REF input), use R-2</t>
    </r>
  </si>
  <si>
    <r>
      <rPr>
        <b/>
        <sz val="11"/>
        <color rgb="FFFF0000"/>
        <rFont val="Calibri"/>
        <family val="2"/>
        <scheme val="minor"/>
      </rPr>
      <t>V[15:0]</t>
    </r>
    <r>
      <rPr>
        <sz val="11"/>
        <color theme="1"/>
        <rFont val="Calibri"/>
        <family val="2"/>
        <scheme val="minor"/>
      </rPr>
      <t xml:space="preserve"> (Divider on DRPCLK), use V-2</t>
    </r>
  </si>
  <si>
    <t>System Clock Rate (MHz)</t>
  </si>
  <si>
    <t>Refernce input freqeuncy</t>
  </si>
  <si>
    <t>Desired Output Clock</t>
  </si>
  <si>
    <t>Rev1.0 15th March 17</t>
  </si>
  <si>
    <t>QPLLCLKRATE_OUT</t>
  </si>
  <si>
    <t>QPLL REF CLK DIVIDER M</t>
  </si>
  <si>
    <t xml:space="preserve">Effective QPLL Ref CLK  (Hz) </t>
  </si>
  <si>
    <t>Half</t>
  </si>
  <si>
    <t>Fabric Bit Width (for 16/32 select 20/40)</t>
  </si>
  <si>
    <t>RANGE [2:0]</t>
  </si>
  <si>
    <t>SDM range gain</t>
  </si>
  <si>
    <t>max dynamic FRACXO  tune range (ppm)</t>
  </si>
  <si>
    <t>Rev1.2 - 11th December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</si>
</sst>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&quot; Hz&quot;"/>
    <numFmt numFmtId="165" formatCode="0.00&quot; db&quot;"/>
    <numFmt numFmtId="166" formatCode="0&quot; hex&quot;"/>
    <numFmt numFmtId="167" formatCode="0&quot; Hz&quot;"/>
    <numFmt numFmtId="168" formatCode="0.00&quot; KHz&quot;"/>
  </numFmts>
  <fonts count="7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4"/>
      <color rgb="FF0070C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0" tint="-0.34998626667073579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0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1" xfId="0" applyBorder="1"/>
    <xf numFmtId="2" fontId="0" fillId="0" borderId="0" xfId="0" applyNumberFormat="1"/>
    <xf numFmtId="1" fontId="0" fillId="2" borderId="1" xfId="0" applyNumberFormat="1" applyFill="1" applyBorder="1" applyAlignment="1">
      <alignment horizontal="right" indent="1"/>
    </xf>
    <xf numFmtId="0" fontId="0" fillId="0" borderId="1" xfId="0" applyBorder="1" applyAlignment="1">
      <alignment horizontal="right" indent="1"/>
    </xf>
    <xf numFmtId="0" fontId="0" fillId="0" borderId="0" xfId="0" applyAlignment="1">
      <alignment horizontal="right" indent="1"/>
    </xf>
    <xf numFmtId="166" fontId="0" fillId="3" borderId="1" xfId="0" applyNumberFormat="1" applyFill="1" applyBorder="1" applyAlignment="1">
      <alignment horizontal="right" indent="1"/>
    </xf>
    <xf numFmtId="0" fontId="0" fillId="0" borderId="4" xfId="0" applyBorder="1"/>
    <xf numFmtId="0" fontId="0" fillId="0" borderId="5" xfId="0" applyBorder="1"/>
    <xf numFmtId="164" fontId="0" fillId="4" borderId="1" xfId="0" applyNumberFormat="1" applyFill="1" applyBorder="1" applyAlignment="1">
      <alignment horizontal="right" indent="1"/>
    </xf>
    <xf numFmtId="165" fontId="0" fillId="4" borderId="1" xfId="0" applyNumberFormat="1" applyFill="1" applyBorder="1" applyAlignment="1">
      <alignment horizontal="right" indent="1"/>
    </xf>
    <xf numFmtId="0" fontId="0" fillId="4" borderId="1" xfId="0" applyFill="1" applyBorder="1" applyAlignment="1">
      <alignment horizontal="right" indent="1"/>
    </xf>
    <xf numFmtId="168" fontId="0" fillId="4" borderId="1" xfId="0" applyNumberFormat="1" applyFill="1" applyBorder="1" applyAlignment="1">
      <alignment horizontal="right" indent="1"/>
    </xf>
    <xf numFmtId="167" fontId="0" fillId="4" borderId="1" xfId="0" applyNumberFormat="1" applyFill="1" applyBorder="1" applyAlignment="1">
      <alignment horizontal="right" indent="1"/>
    </xf>
    <xf numFmtId="0" fontId="2" fillId="3" borderId="1" xfId="0" applyFont="1" applyFill="1" applyBorder="1" applyAlignment="1">
      <alignment horizontal="center"/>
    </xf>
    <xf numFmtId="0" fontId="0" fillId="0" borderId="2" xfId="0" applyBorder="1"/>
    <xf numFmtId="0" fontId="1" fillId="0" borderId="2" xfId="0" applyFont="1" applyBorder="1"/>
    <xf numFmtId="2" fontId="3" fillId="2" borderId="1" xfId="0" applyNumberFormat="1" applyFont="1" applyFill="1" applyBorder="1" applyAlignment="1">
      <alignment horizontal="right" indent="1"/>
    </xf>
    <xf numFmtId="0" fontId="0" fillId="0" borderId="1" xfId="0" applyBorder="1" applyAlignment="1">
      <alignment horizontal="right"/>
    </xf>
    <xf numFmtId="1" fontId="0" fillId="2" borderId="1" xfId="0" applyNumberFormat="1" applyFill="1" applyBorder="1" applyAlignment="1">
      <alignment horizontal="right"/>
    </xf>
    <xf numFmtId="166" fontId="0" fillId="0" borderId="0" xfId="0" applyNumberFormat="1" applyAlignment="1">
      <alignment horizontal="right" indent="1"/>
    </xf>
    <xf numFmtId="2" fontId="2" fillId="0" borderId="2" xfId="0" applyNumberFormat="1" applyFont="1" applyBorder="1" applyAlignment="1">
      <alignment horizontal="center"/>
    </xf>
    <xf numFmtId="2" fontId="2" fillId="0" borderId="3" xfId="0" applyNumberFormat="1" applyFont="1" applyBorder="1" applyAlignment="1">
      <alignment horizontal="center"/>
    </xf>
    <xf numFmtId="11" fontId="0" fillId="2" borderId="1" xfId="0" applyNumberFormat="1" applyFill="1" applyBorder="1" applyAlignment="1">
      <alignment horizontal="right" indent="1"/>
    </xf>
    <xf numFmtId="0" fontId="0" fillId="5" borderId="1" xfId="0" applyFill="1" applyBorder="1"/>
    <xf numFmtId="0" fontId="4" fillId="0" borderId="0" xfId="1"/>
    <xf numFmtId="0" fontId="0" fillId="5" borderId="0" xfId="0" applyFill="1" applyAlignment="1">
      <alignment horizontal="right"/>
    </xf>
    <xf numFmtId="0" fontId="2" fillId="0" borderId="4" xfId="0" applyFont="1" applyBorder="1" applyAlignment="1">
      <alignment horizontal="center"/>
    </xf>
    <xf numFmtId="0" fontId="0" fillId="3" borderId="1" xfId="0" applyFill="1" applyBorder="1" applyAlignment="1">
      <alignment horizontal="right"/>
    </xf>
    <xf numFmtId="0" fontId="0" fillId="2" borderId="1" xfId="0" applyFill="1" applyBorder="1" applyAlignment="1">
      <alignment horizontal="right" indent="1"/>
    </xf>
    <xf numFmtId="0" fontId="0" fillId="6" borderId="1" xfId="0" applyFill="1" applyBorder="1" applyAlignment="1">
      <alignment horizontal="right"/>
    </xf>
    <xf numFmtId="0" fontId="0" fillId="5" borderId="1" xfId="0" applyFill="1" applyBorder="1" applyAlignment="1">
      <alignment horizontal="right"/>
    </xf>
    <xf numFmtId="0" fontId="0" fillId="2" borderId="1" xfId="0" applyFill="1" applyBorder="1" applyAlignment="1">
      <alignment horizontal="right"/>
    </xf>
    <xf numFmtId="0" fontId="0" fillId="0" borderId="6" xfId="0" applyBorder="1"/>
    <xf numFmtId="0" fontId="0" fillId="4" borderId="1" xfId="0" applyFill="1" applyBorder="1" applyAlignment="1">
      <alignment horizontal="right"/>
    </xf>
    <xf numFmtId="0" fontId="0" fillId="0" borderId="2" xfId="0" applyBorder="1" applyAlignment="1">
      <alignment horizontal="right" indent="1"/>
    </xf>
    <xf numFmtId="0" fontId="5" fillId="0" borderId="2" xfId="0" applyFont="1" applyBorder="1"/>
    <xf numFmtId="167" fontId="0" fillId="2" borderId="1" xfId="0" applyNumberFormat="1" applyFill="1" applyBorder="1" applyAlignment="1">
      <alignment horizontal="right" indent="1"/>
    </xf>
    <xf numFmtId="0" fontId="0" fillId="0" borderId="7" xfId="0" applyBorder="1"/>
    <xf numFmtId="0" fontId="0" fillId="2" borderId="7" xfId="0" applyFill="1" applyBorder="1" applyAlignment="1">
      <alignment horizontal="right"/>
    </xf>
    <xf numFmtId="0" fontId="0" fillId="0" borderId="8" xfId="0" applyBorder="1"/>
    <xf numFmtId="1" fontId="0" fillId="2" borderId="5" xfId="0" applyNumberFormat="1" applyFill="1" applyBorder="1" applyAlignment="1">
      <alignment horizontal="right" indent="1"/>
    </xf>
    <xf numFmtId="0" fontId="0" fillId="2" borderId="2" xfId="0" applyFill="1" applyBorder="1" applyAlignment="1">
      <alignment horizontal="right"/>
    </xf>
    <xf numFmtId="0" fontId="6" fillId="0" borderId="0" xfId="0" applyFont="1"/>
    <xf numFmtId="2" fontId="2" fillId="0" borderId="2" xfId="0" applyNumberFormat="1" applyFont="1" applyBorder="1" applyAlignment="1">
      <alignment horizontal="center"/>
    </xf>
    <xf numFmtId="2" fontId="2" fillId="0" borderId="3" xfId="0" applyNumberFormat="1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PICXO!$B$36</c:f>
          <c:strCache>
            <c:ptCount val="1"/>
            <c:pt idx="0">
              <c:v>Response of PICXO for G1 = 10, G2 = 18, User Clk2=100 MHz, PI Update Rate=50 MHz, R=200, V=200, PD Freq=0.5 MHz</c:v>
            </c:pt>
          </c:strCache>
        </c:strRef>
      </c:tx>
      <c:overlay val="0"/>
    </c:title>
    <c:autoTitleDeleted val="0"/>
    <c:plotArea>
      <c:layout>
        <c:manualLayout>
          <c:layoutTarget val="inner"/>
          <c:xMode val="edge"/>
          <c:yMode val="edge"/>
          <c:x val="0.12060813153072847"/>
          <c:y val="0.13797552703172378"/>
          <c:w val="0.72041612722937931"/>
          <c:h val="0.70246071980728342"/>
        </c:manualLayout>
      </c:layout>
      <c:scatterChart>
        <c:scatterStyle val="lineMarker"/>
        <c:varyColors val="0"/>
        <c:ser>
          <c:idx val="2"/>
          <c:order val="2"/>
          <c:tx>
            <c:v>PICXO DPLL Response</c:v>
          </c:tx>
          <c:marker>
            <c:symbol val="none"/>
          </c:marker>
          <c:xVal>
            <c:numRef>
              <c:f>PICXO!$M$2:$M$612</c:f>
              <c:numCache>
                <c:formatCode>General</c:formatCode>
                <c:ptCount val="611"/>
                <c:pt idx="0">
                  <c:v>1</c:v>
                </c:pt>
                <c:pt idx="1">
                  <c:v>1.0232929922807541</c:v>
                </c:pt>
                <c:pt idx="2">
                  <c:v>1.0471285480508996</c:v>
                </c:pt>
                <c:pt idx="3">
                  <c:v>1.0715193052376064</c:v>
                </c:pt>
                <c:pt idx="4">
                  <c:v>1.0964781961431851</c:v>
                </c:pt>
                <c:pt idx="5">
                  <c:v>1.1220184543019636</c:v>
                </c:pt>
                <c:pt idx="6">
                  <c:v>1.1481536214968828</c:v>
                </c:pt>
                <c:pt idx="7">
                  <c:v>1.1748975549395295</c:v>
                </c:pt>
                <c:pt idx="8">
                  <c:v>1.2022644346174129</c:v>
                </c:pt>
                <c:pt idx="9">
                  <c:v>1.2302687708123816</c:v>
                </c:pt>
                <c:pt idx="10">
                  <c:v>1.2589254117941673</c:v>
                </c:pt>
                <c:pt idx="11">
                  <c:v>1.288249551693134</c:v>
                </c:pt>
                <c:pt idx="12">
                  <c:v>1.318256738556407</c:v>
                </c:pt>
                <c:pt idx="13">
                  <c:v>1.3489628825916535</c:v>
                </c:pt>
                <c:pt idx="14">
                  <c:v>1.3803842646028848</c:v>
                </c:pt>
                <c:pt idx="15">
                  <c:v>1.4125375446227544</c:v>
                </c:pt>
                <c:pt idx="16">
                  <c:v>1.4454397707459274</c:v>
                </c:pt>
                <c:pt idx="17">
                  <c:v>1.4791083881682074</c:v>
                </c:pt>
                <c:pt idx="18">
                  <c:v>1.5135612484362084</c:v>
                </c:pt>
                <c:pt idx="19">
                  <c:v>1.5488166189124815</c:v>
                </c:pt>
                <c:pt idx="20">
                  <c:v>1.5848931924611138</c:v>
                </c:pt>
                <c:pt idx="21">
                  <c:v>1.6218100973589302</c:v>
                </c:pt>
                <c:pt idx="22">
                  <c:v>1.6595869074375611</c:v>
                </c:pt>
                <c:pt idx="23">
                  <c:v>1.6982436524617448</c:v>
                </c:pt>
                <c:pt idx="24">
                  <c:v>1.737800828749376</c:v>
                </c:pt>
                <c:pt idx="25">
                  <c:v>1.7782794100389232</c:v>
                </c:pt>
                <c:pt idx="26">
                  <c:v>1.8197008586099839</c:v>
                </c:pt>
                <c:pt idx="27">
                  <c:v>1.8620871366628677</c:v>
                </c:pt>
                <c:pt idx="28">
                  <c:v>1.9054607179632477</c:v>
                </c:pt>
                <c:pt idx="29">
                  <c:v>1.9498445997580458</c:v>
                </c:pt>
                <c:pt idx="30">
                  <c:v>1.9952623149688802</c:v>
                </c:pt>
                <c:pt idx="31">
                  <c:v>2.0417379446695301</c:v>
                </c:pt>
                <c:pt idx="32">
                  <c:v>2.0892961308540401</c:v>
                </c:pt>
                <c:pt idx="33">
                  <c:v>2.1379620895022331</c:v>
                </c:pt>
                <c:pt idx="34">
                  <c:v>2.1877616239495534</c:v>
                </c:pt>
                <c:pt idx="35">
                  <c:v>2.2387211385683408</c:v>
                </c:pt>
                <c:pt idx="36">
                  <c:v>2.290867652767774</c:v>
                </c:pt>
                <c:pt idx="37">
                  <c:v>2.3442288153199233</c:v>
                </c:pt>
                <c:pt idx="38">
                  <c:v>2.3988329190194917</c:v>
                </c:pt>
                <c:pt idx="39">
                  <c:v>2.4547089156850315</c:v>
                </c:pt>
                <c:pt idx="40">
                  <c:v>2.5118864315095815</c:v>
                </c:pt>
                <c:pt idx="41">
                  <c:v>2.5703957827688653</c:v>
                </c:pt>
                <c:pt idx="42">
                  <c:v>2.6302679918953835</c:v>
                </c:pt>
                <c:pt idx="43">
                  <c:v>2.6915348039269174</c:v>
                </c:pt>
                <c:pt idx="44">
                  <c:v>2.7542287033381685</c:v>
                </c:pt>
                <c:pt idx="45">
                  <c:v>2.8183829312644555</c:v>
                </c:pt>
                <c:pt idx="46">
                  <c:v>2.8840315031266082</c:v>
                </c:pt>
                <c:pt idx="47">
                  <c:v>2.9512092266663874</c:v>
                </c:pt>
                <c:pt idx="48">
                  <c:v>3.0199517204020183</c:v>
                </c:pt>
                <c:pt idx="49">
                  <c:v>3.0902954325135927</c:v>
                </c:pt>
                <c:pt idx="50">
                  <c:v>3.1622776601683813</c:v>
                </c:pt>
                <c:pt idx="51">
                  <c:v>3.2359365692962849</c:v>
                </c:pt>
                <c:pt idx="52">
                  <c:v>3.311311214825913</c:v>
                </c:pt>
                <c:pt idx="53">
                  <c:v>3.3884415613920278</c:v>
                </c:pt>
                <c:pt idx="54">
                  <c:v>3.4673685045253184</c:v>
                </c:pt>
                <c:pt idx="55">
                  <c:v>3.5481338923357573</c:v>
                </c:pt>
                <c:pt idx="56">
                  <c:v>3.6307805477010158</c:v>
                </c:pt>
                <c:pt idx="57">
                  <c:v>3.7153522909717283</c:v>
                </c:pt>
                <c:pt idx="58">
                  <c:v>3.8018939632056155</c:v>
                </c:pt>
                <c:pt idx="59">
                  <c:v>3.8904514499428093</c:v>
                </c:pt>
                <c:pt idx="60">
                  <c:v>3.9810717055349762</c:v>
                </c:pt>
                <c:pt idx="61">
                  <c:v>4.0738027780411308</c:v>
                </c:pt>
                <c:pt idx="62">
                  <c:v>4.1686938347033582</c:v>
                </c:pt>
                <c:pt idx="63">
                  <c:v>4.2657951880159306</c:v>
                </c:pt>
                <c:pt idx="64">
                  <c:v>4.3651583224016637</c:v>
                </c:pt>
                <c:pt idx="65">
                  <c:v>4.4668359215096354</c:v>
                </c:pt>
                <c:pt idx="66">
                  <c:v>4.5708818961487552</c:v>
                </c:pt>
                <c:pt idx="67">
                  <c:v>4.6773514128719862</c:v>
                </c:pt>
                <c:pt idx="68">
                  <c:v>4.7863009232263884</c:v>
                </c:pt>
                <c:pt idx="69">
                  <c:v>4.8977881936844669</c:v>
                </c:pt>
                <c:pt idx="70">
                  <c:v>5.0118723362727282</c:v>
                </c:pt>
                <c:pt idx="71">
                  <c:v>5.1286138399136538</c:v>
                </c:pt>
                <c:pt idx="72">
                  <c:v>5.2480746024977316</c:v>
                </c:pt>
                <c:pt idx="73">
                  <c:v>5.3703179637025338</c:v>
                </c:pt>
                <c:pt idx="74">
                  <c:v>5.495408738576252</c:v>
                </c:pt>
                <c:pt idx="75">
                  <c:v>5.6234132519034983</c:v>
                </c:pt>
                <c:pt idx="76">
                  <c:v>5.7543993733715757</c:v>
                </c:pt>
                <c:pt idx="77">
                  <c:v>5.8884365535558976</c:v>
                </c:pt>
                <c:pt idx="78">
                  <c:v>6.0255958607435849</c:v>
                </c:pt>
                <c:pt idx="79">
                  <c:v>6.1659500186148302</c:v>
                </c:pt>
                <c:pt idx="80">
                  <c:v>6.3095734448019405</c:v>
                </c:pt>
                <c:pt idx="81">
                  <c:v>6.4565422903465644</c:v>
                </c:pt>
                <c:pt idx="82">
                  <c:v>6.6069344800759682</c:v>
                </c:pt>
                <c:pt idx="83">
                  <c:v>6.7608297539198272</c:v>
                </c:pt>
                <c:pt idx="84">
                  <c:v>6.9183097091893737</c:v>
                </c:pt>
                <c:pt idx="85">
                  <c:v>7.0794578438413893</c:v>
                </c:pt>
                <c:pt idx="86">
                  <c:v>7.2443596007499105</c:v>
                </c:pt>
                <c:pt idx="87">
                  <c:v>7.4131024130091863</c:v>
                </c:pt>
                <c:pt idx="88">
                  <c:v>7.5857757502918481</c:v>
                </c:pt>
                <c:pt idx="89">
                  <c:v>7.7624711662869306</c:v>
                </c:pt>
                <c:pt idx="90">
                  <c:v>7.9432823472428282</c:v>
                </c:pt>
                <c:pt idx="91">
                  <c:v>8.1283051616410056</c:v>
                </c:pt>
                <c:pt idx="92">
                  <c:v>8.3176377110267214</c:v>
                </c:pt>
                <c:pt idx="93">
                  <c:v>8.5113803820237806</c:v>
                </c:pt>
                <c:pt idx="94">
                  <c:v>8.709635899560821</c:v>
                </c:pt>
                <c:pt idx="95">
                  <c:v>8.9125093813374701</c:v>
                </c:pt>
                <c:pt idx="96">
                  <c:v>9.1201083935591107</c:v>
                </c:pt>
                <c:pt idx="97">
                  <c:v>9.3325430079699281</c:v>
                </c:pt>
                <c:pt idx="98">
                  <c:v>9.5499258602143762</c:v>
                </c:pt>
                <c:pt idx="99">
                  <c:v>9.7723722095581227</c:v>
                </c:pt>
                <c:pt idx="100">
                  <c:v>10.000000000000016</c:v>
                </c:pt>
                <c:pt idx="101">
                  <c:v>10.232929922807561</c:v>
                </c:pt>
                <c:pt idx="102">
                  <c:v>10.471285480509014</c:v>
                </c:pt>
                <c:pt idx="103">
                  <c:v>10.715193052376083</c:v>
                </c:pt>
                <c:pt idx="104">
                  <c:v>10.964781961431873</c:v>
                </c:pt>
                <c:pt idx="105">
                  <c:v>11.220184543019656</c:v>
                </c:pt>
                <c:pt idx="106">
                  <c:v>11.481536214968848</c:v>
                </c:pt>
                <c:pt idx="107">
                  <c:v>11.748975549395317</c:v>
                </c:pt>
                <c:pt idx="108">
                  <c:v>12.022644346174154</c:v>
                </c:pt>
                <c:pt idx="109">
                  <c:v>12.302687708123841</c:v>
                </c:pt>
                <c:pt idx="110">
                  <c:v>12.589254117941696</c:v>
                </c:pt>
                <c:pt idx="111">
                  <c:v>12.882495516931364</c:v>
                </c:pt>
                <c:pt idx="112">
                  <c:v>13.1825673855641</c:v>
                </c:pt>
                <c:pt idx="113">
                  <c:v>13.489628825916565</c:v>
                </c:pt>
                <c:pt idx="114">
                  <c:v>13.803842646028876</c:v>
                </c:pt>
                <c:pt idx="115">
                  <c:v>14.12537544622757</c:v>
                </c:pt>
                <c:pt idx="116">
                  <c:v>14.454397707459307</c:v>
                </c:pt>
                <c:pt idx="117">
                  <c:v>14.791083881682106</c:v>
                </c:pt>
                <c:pt idx="118">
                  <c:v>15.135612484362113</c:v>
                </c:pt>
                <c:pt idx="119">
                  <c:v>15.488166189124851</c:v>
                </c:pt>
                <c:pt idx="120">
                  <c:v>15.848931924611172</c:v>
                </c:pt>
                <c:pt idx="121">
                  <c:v>16.218100973589337</c:v>
                </c:pt>
                <c:pt idx="122">
                  <c:v>16.595869074375642</c:v>
                </c:pt>
                <c:pt idx="123">
                  <c:v>16.982436524617487</c:v>
                </c:pt>
                <c:pt idx="124">
                  <c:v>17.378008287493795</c:v>
                </c:pt>
                <c:pt idx="125">
                  <c:v>17.782794100389268</c:v>
                </c:pt>
                <c:pt idx="126">
                  <c:v>18.197008586099873</c:v>
                </c:pt>
                <c:pt idx="127">
                  <c:v>18.620871366628723</c:v>
                </c:pt>
                <c:pt idx="128">
                  <c:v>19.054607179632519</c:v>
                </c:pt>
                <c:pt idx="129">
                  <c:v>19.4984459975805</c:v>
                </c:pt>
                <c:pt idx="130">
                  <c:v>19.95262314968884</c:v>
                </c:pt>
                <c:pt idx="131">
                  <c:v>20.417379446695346</c:v>
                </c:pt>
                <c:pt idx="132">
                  <c:v>20.892961308540446</c:v>
                </c:pt>
                <c:pt idx="133">
                  <c:v>21.379620895022374</c:v>
                </c:pt>
                <c:pt idx="134">
                  <c:v>21.877616239495577</c:v>
                </c:pt>
                <c:pt idx="135">
                  <c:v>22.387211385683454</c:v>
                </c:pt>
                <c:pt idx="136">
                  <c:v>22.908676527677788</c:v>
                </c:pt>
                <c:pt idx="137">
                  <c:v>23.442288153199279</c:v>
                </c:pt>
                <c:pt idx="138">
                  <c:v>23.988329190194971</c:v>
                </c:pt>
                <c:pt idx="139">
                  <c:v>24.547089156850369</c:v>
                </c:pt>
                <c:pt idx="140">
                  <c:v>25.118864315095866</c:v>
                </c:pt>
                <c:pt idx="141">
                  <c:v>25.703957827688704</c:v>
                </c:pt>
                <c:pt idx="142">
                  <c:v>26.302679918953896</c:v>
                </c:pt>
                <c:pt idx="143">
                  <c:v>26.915348039269233</c:v>
                </c:pt>
                <c:pt idx="144">
                  <c:v>27.542287033381736</c:v>
                </c:pt>
                <c:pt idx="145">
                  <c:v>28.183829312644612</c:v>
                </c:pt>
                <c:pt idx="146">
                  <c:v>28.840315031266144</c:v>
                </c:pt>
                <c:pt idx="147">
                  <c:v>29.512092266663942</c:v>
                </c:pt>
                <c:pt idx="148">
                  <c:v>30.199517204020246</c:v>
                </c:pt>
                <c:pt idx="149">
                  <c:v>30.902954325135987</c:v>
                </c:pt>
                <c:pt idx="150">
                  <c:v>31.622776601683888</c:v>
                </c:pt>
                <c:pt idx="151">
                  <c:v>32.359365692962918</c:v>
                </c:pt>
                <c:pt idx="152">
                  <c:v>33.113112148259205</c:v>
                </c:pt>
                <c:pt idx="153">
                  <c:v>33.88441561392036</c:v>
                </c:pt>
                <c:pt idx="154">
                  <c:v>34.673685045253272</c:v>
                </c:pt>
                <c:pt idx="155">
                  <c:v>35.481338923357647</c:v>
                </c:pt>
                <c:pt idx="156">
                  <c:v>36.307805477010241</c:v>
                </c:pt>
                <c:pt idx="157">
                  <c:v>37.153522909717374</c:v>
                </c:pt>
                <c:pt idx="158">
                  <c:v>38.018939632056238</c:v>
                </c:pt>
                <c:pt idx="159">
                  <c:v>38.904514499428174</c:v>
                </c:pt>
                <c:pt idx="160">
                  <c:v>39.810717055349841</c:v>
                </c:pt>
                <c:pt idx="161">
                  <c:v>40.738027780411407</c:v>
                </c:pt>
                <c:pt idx="162">
                  <c:v>41.686938347033674</c:v>
                </c:pt>
                <c:pt idx="163">
                  <c:v>42.657951880159395</c:v>
                </c:pt>
                <c:pt idx="164">
                  <c:v>43.651583224016726</c:v>
                </c:pt>
                <c:pt idx="165">
                  <c:v>44.668359215096459</c:v>
                </c:pt>
                <c:pt idx="166">
                  <c:v>45.708818961487651</c:v>
                </c:pt>
                <c:pt idx="167">
                  <c:v>46.773514128719967</c:v>
                </c:pt>
                <c:pt idx="168">
                  <c:v>47.863009232263998</c:v>
                </c:pt>
                <c:pt idx="169">
                  <c:v>48.977881936844788</c:v>
                </c:pt>
                <c:pt idx="170">
                  <c:v>50.118723362727394</c:v>
                </c:pt>
                <c:pt idx="171">
                  <c:v>51.286138399136647</c:v>
                </c:pt>
                <c:pt idx="172">
                  <c:v>52.480746024977449</c:v>
                </c:pt>
                <c:pt idx="173">
                  <c:v>53.703179637025457</c:v>
                </c:pt>
                <c:pt idx="174">
                  <c:v>54.954087385762662</c:v>
                </c:pt>
                <c:pt idx="175">
                  <c:v>56.234132519035114</c:v>
                </c:pt>
                <c:pt idx="176">
                  <c:v>57.543993733715901</c:v>
                </c:pt>
                <c:pt idx="177">
                  <c:v>58.884365535559105</c:v>
                </c:pt>
                <c:pt idx="178">
                  <c:v>60.255958607435979</c:v>
                </c:pt>
                <c:pt idx="179">
                  <c:v>61.659500186148421</c:v>
                </c:pt>
                <c:pt idx="180">
                  <c:v>63.095734448019527</c:v>
                </c:pt>
                <c:pt idx="181">
                  <c:v>64.565422903465816</c:v>
                </c:pt>
                <c:pt idx="182">
                  <c:v>66.069344800759865</c:v>
                </c:pt>
                <c:pt idx="183">
                  <c:v>67.608297539198432</c:v>
                </c:pt>
                <c:pt idx="184">
                  <c:v>69.183097091893913</c:v>
                </c:pt>
                <c:pt idx="185">
                  <c:v>70.79457843841405</c:v>
                </c:pt>
                <c:pt idx="186">
                  <c:v>72.443596007499266</c:v>
                </c:pt>
                <c:pt idx="187">
                  <c:v>74.131024130092001</c:v>
                </c:pt>
                <c:pt idx="188">
                  <c:v>75.857757502918631</c:v>
                </c:pt>
                <c:pt idx="189">
                  <c:v>77.624711662869501</c:v>
                </c:pt>
                <c:pt idx="190">
                  <c:v>79.432823472428467</c:v>
                </c:pt>
                <c:pt idx="191">
                  <c:v>81.283051616410248</c:v>
                </c:pt>
                <c:pt idx="192">
                  <c:v>83.176377110267424</c:v>
                </c:pt>
                <c:pt idx="193">
                  <c:v>85.113803820237962</c:v>
                </c:pt>
                <c:pt idx="194">
                  <c:v>87.096358995608384</c:v>
                </c:pt>
                <c:pt idx="195">
                  <c:v>89.125093813374875</c:v>
                </c:pt>
                <c:pt idx="196">
                  <c:v>91.201083935591285</c:v>
                </c:pt>
                <c:pt idx="197">
                  <c:v>93.325430079699501</c:v>
                </c:pt>
                <c:pt idx="198">
                  <c:v>95.499258602143996</c:v>
                </c:pt>
                <c:pt idx="199">
                  <c:v>97.723722095581465</c:v>
                </c:pt>
                <c:pt idx="200">
                  <c:v>100.00000000000031</c:v>
                </c:pt>
                <c:pt idx="201">
                  <c:v>102.32929922807573</c:v>
                </c:pt>
                <c:pt idx="202">
                  <c:v>104.71285480509026</c:v>
                </c:pt>
                <c:pt idx="203">
                  <c:v>107.15193052376085</c:v>
                </c:pt>
                <c:pt idx="204">
                  <c:v>109.64781961431871</c:v>
                </c:pt>
                <c:pt idx="205">
                  <c:v>112.20184543019644</c:v>
                </c:pt>
                <c:pt idx="206">
                  <c:v>114.81536214968835</c:v>
                </c:pt>
                <c:pt idx="207">
                  <c:v>117.48975549395293</c:v>
                </c:pt>
                <c:pt idx="208">
                  <c:v>120.22644346174125</c:v>
                </c:pt>
                <c:pt idx="209">
                  <c:v>123.026877081238</c:v>
                </c:pt>
                <c:pt idx="210">
                  <c:v>125.89254117941654</c:v>
                </c:pt>
                <c:pt idx="211">
                  <c:v>128.8249551693132</c:v>
                </c:pt>
                <c:pt idx="212">
                  <c:v>131.82567385564039</c:v>
                </c:pt>
                <c:pt idx="213">
                  <c:v>134.896288259165</c:v>
                </c:pt>
                <c:pt idx="214">
                  <c:v>138.03842646028798</c:v>
                </c:pt>
                <c:pt idx="215">
                  <c:v>141.25375446227491</c:v>
                </c:pt>
                <c:pt idx="216">
                  <c:v>144.54397707459208</c:v>
                </c:pt>
                <c:pt idx="217">
                  <c:v>147.91083881682005</c:v>
                </c:pt>
                <c:pt idx="218">
                  <c:v>151.35612484361994</c:v>
                </c:pt>
                <c:pt idx="219">
                  <c:v>154.88166189124723</c:v>
                </c:pt>
                <c:pt idx="220">
                  <c:v>158.4893192461104</c:v>
                </c:pt>
                <c:pt idx="221">
                  <c:v>162.18100973589188</c:v>
                </c:pt>
                <c:pt idx="222">
                  <c:v>165.95869074375491</c:v>
                </c:pt>
                <c:pt idx="223">
                  <c:v>169.82436524617307</c:v>
                </c:pt>
                <c:pt idx="224">
                  <c:v>173.78008287493614</c:v>
                </c:pt>
                <c:pt idx="225">
                  <c:v>177.82794100389066</c:v>
                </c:pt>
                <c:pt idx="226">
                  <c:v>181.97008586099668</c:v>
                </c:pt>
                <c:pt idx="227">
                  <c:v>186.20871366628504</c:v>
                </c:pt>
                <c:pt idx="228">
                  <c:v>190.54607179632276</c:v>
                </c:pt>
                <c:pt idx="229">
                  <c:v>194.98445997580251</c:v>
                </c:pt>
                <c:pt idx="230">
                  <c:v>199.52623149688571</c:v>
                </c:pt>
                <c:pt idx="231">
                  <c:v>204.1737944669506</c:v>
                </c:pt>
                <c:pt idx="232">
                  <c:v>208.92961308540137</c:v>
                </c:pt>
                <c:pt idx="233">
                  <c:v>213.79620895022055</c:v>
                </c:pt>
                <c:pt idx="234">
                  <c:v>218.77616239495231</c:v>
                </c:pt>
                <c:pt idx="235">
                  <c:v>223.87211385683094</c:v>
                </c:pt>
                <c:pt idx="236">
                  <c:v>229.08676527677417</c:v>
                </c:pt>
                <c:pt idx="237">
                  <c:v>234.42288153198876</c:v>
                </c:pt>
                <c:pt idx="238">
                  <c:v>239.88329190194551</c:v>
                </c:pt>
                <c:pt idx="239">
                  <c:v>245.47089156849918</c:v>
                </c:pt>
                <c:pt idx="240">
                  <c:v>251.18864315095405</c:v>
                </c:pt>
                <c:pt idx="241">
                  <c:v>257.03957827688208</c:v>
                </c:pt>
                <c:pt idx="242">
                  <c:v>263.02679918953373</c:v>
                </c:pt>
                <c:pt idx="243">
                  <c:v>269.15348039268673</c:v>
                </c:pt>
                <c:pt idx="244">
                  <c:v>275.42287033381172</c:v>
                </c:pt>
                <c:pt idx="245">
                  <c:v>281.83829312644031</c:v>
                </c:pt>
                <c:pt idx="246">
                  <c:v>288.4031503126551</c:v>
                </c:pt>
                <c:pt idx="247">
                  <c:v>295.12092266663291</c:v>
                </c:pt>
                <c:pt idx="248">
                  <c:v>301.99517204019554</c:v>
                </c:pt>
                <c:pt idx="249">
                  <c:v>309.02954325135278</c:v>
                </c:pt>
                <c:pt idx="250">
                  <c:v>316.2277660168312</c:v>
                </c:pt>
                <c:pt idx="251">
                  <c:v>323.59365692962137</c:v>
                </c:pt>
                <c:pt idx="252">
                  <c:v>331.13112148258369</c:v>
                </c:pt>
                <c:pt idx="253">
                  <c:v>338.84415613919498</c:v>
                </c:pt>
                <c:pt idx="254">
                  <c:v>346.73685045252387</c:v>
                </c:pt>
                <c:pt idx="255">
                  <c:v>354.81338923356714</c:v>
                </c:pt>
                <c:pt idx="256">
                  <c:v>363.07805477009276</c:v>
                </c:pt>
                <c:pt idx="257">
                  <c:v>371.53522909716344</c:v>
                </c:pt>
                <c:pt idx="258">
                  <c:v>380.18939632055185</c:v>
                </c:pt>
                <c:pt idx="259">
                  <c:v>389.04514499427063</c:v>
                </c:pt>
                <c:pt idx="260">
                  <c:v>398.10717055348704</c:v>
                </c:pt>
                <c:pt idx="261">
                  <c:v>407.38027780410187</c:v>
                </c:pt>
                <c:pt idx="262">
                  <c:v>416.86938347032424</c:v>
                </c:pt>
                <c:pt idx="263">
                  <c:v>426.57951880158117</c:v>
                </c:pt>
                <c:pt idx="264">
                  <c:v>436.51583224015377</c:v>
                </c:pt>
                <c:pt idx="265">
                  <c:v>446.68359215095063</c:v>
                </c:pt>
                <c:pt idx="266">
                  <c:v>457.08818961486179</c:v>
                </c:pt>
                <c:pt idx="267">
                  <c:v>467.7351412871846</c:v>
                </c:pt>
                <c:pt idx="268">
                  <c:v>478.63009232262397</c:v>
                </c:pt>
                <c:pt idx="269">
                  <c:v>489.77881936843141</c:v>
                </c:pt>
                <c:pt idx="270">
                  <c:v>501.18723362725666</c:v>
                </c:pt>
                <c:pt idx="271">
                  <c:v>512.86138399134882</c:v>
                </c:pt>
                <c:pt idx="272">
                  <c:v>524.80746024975622</c:v>
                </c:pt>
                <c:pt idx="273">
                  <c:v>537.03179637023538</c:v>
                </c:pt>
                <c:pt idx="274">
                  <c:v>549.5408738576067</c:v>
                </c:pt>
                <c:pt idx="275">
                  <c:v>562.34132519033028</c:v>
                </c:pt>
                <c:pt idx="276">
                  <c:v>575.43993733713762</c:v>
                </c:pt>
                <c:pt idx="277">
                  <c:v>588.84365535556867</c:v>
                </c:pt>
                <c:pt idx="278">
                  <c:v>602.55958607433695</c:v>
                </c:pt>
                <c:pt idx="279">
                  <c:v>616.59500186146022</c:v>
                </c:pt>
                <c:pt idx="280">
                  <c:v>630.95734448017072</c:v>
                </c:pt>
                <c:pt idx="281">
                  <c:v>645.65422903463241</c:v>
                </c:pt>
                <c:pt idx="282">
                  <c:v>660.69344800757176</c:v>
                </c:pt>
                <c:pt idx="283">
                  <c:v>676.08297539195689</c:v>
                </c:pt>
                <c:pt idx="284">
                  <c:v>691.83097091891034</c:v>
                </c:pt>
                <c:pt idx="285">
                  <c:v>707.94578438411111</c:v>
                </c:pt>
                <c:pt idx="286">
                  <c:v>724.43596007496194</c:v>
                </c:pt>
                <c:pt idx="287">
                  <c:v>741.31024130088861</c:v>
                </c:pt>
                <c:pt idx="288">
                  <c:v>758.5775750291541</c:v>
                </c:pt>
                <c:pt idx="289">
                  <c:v>776.24711662866071</c:v>
                </c:pt>
                <c:pt idx="290">
                  <c:v>794.32823472424957</c:v>
                </c:pt>
                <c:pt idx="291">
                  <c:v>812.83051616406578</c:v>
                </c:pt>
                <c:pt idx="292">
                  <c:v>831.76377110263672</c:v>
                </c:pt>
                <c:pt idx="293">
                  <c:v>851.13803820234057</c:v>
                </c:pt>
                <c:pt idx="294">
                  <c:v>870.96358995604385</c:v>
                </c:pt>
                <c:pt idx="295">
                  <c:v>891.250938133707</c:v>
                </c:pt>
                <c:pt idx="296">
                  <c:v>912.01083935587019</c:v>
                </c:pt>
                <c:pt idx="297">
                  <c:v>933.25430079695047</c:v>
                </c:pt>
                <c:pt idx="298">
                  <c:v>954.99258602139355</c:v>
                </c:pt>
                <c:pt idx="299">
                  <c:v>977.23722095576716</c:v>
                </c:pt>
                <c:pt idx="300">
                  <c:v>999.99999999995441</c:v>
                </c:pt>
                <c:pt idx="301">
                  <c:v>1023.2929922807075</c:v>
                </c:pt>
                <c:pt idx="302">
                  <c:v>1047.1285480508507</c:v>
                </c:pt>
                <c:pt idx="303">
                  <c:v>1071.5193052375564</c:v>
                </c:pt>
                <c:pt idx="304">
                  <c:v>1096.4781961431327</c:v>
                </c:pt>
                <c:pt idx="305">
                  <c:v>1122.0184543019097</c:v>
                </c:pt>
                <c:pt idx="306">
                  <c:v>1148.1536214968278</c:v>
                </c:pt>
                <c:pt idx="307">
                  <c:v>1174.8975549394722</c:v>
                </c:pt>
                <c:pt idx="308">
                  <c:v>1202.264434617354</c:v>
                </c:pt>
                <c:pt idx="309">
                  <c:v>1230.2687708123201</c:v>
                </c:pt>
                <c:pt idx="310">
                  <c:v>1258.9254117941043</c:v>
                </c:pt>
                <c:pt idx="311">
                  <c:v>1288.2495516930683</c:v>
                </c:pt>
                <c:pt idx="312">
                  <c:v>1318.2567385563398</c:v>
                </c:pt>
                <c:pt idx="313">
                  <c:v>1348.9628825915834</c:v>
                </c:pt>
                <c:pt idx="314">
                  <c:v>1380.3842646028129</c:v>
                </c:pt>
                <c:pt idx="315">
                  <c:v>1412.5375446226803</c:v>
                </c:pt>
                <c:pt idx="316">
                  <c:v>1445.4397707458504</c:v>
                </c:pt>
                <c:pt idx="317">
                  <c:v>1479.1083881681284</c:v>
                </c:pt>
                <c:pt idx="318">
                  <c:v>1513.5612484361259</c:v>
                </c:pt>
                <c:pt idx="319">
                  <c:v>1548.816618912397</c:v>
                </c:pt>
                <c:pt idx="320">
                  <c:v>1584.8931924610256</c:v>
                </c:pt>
                <c:pt idx="321">
                  <c:v>1621.8100973588398</c:v>
                </c:pt>
                <c:pt idx="322">
                  <c:v>1659.5869074374668</c:v>
                </c:pt>
                <c:pt idx="323">
                  <c:v>1698.2436524616483</c:v>
                </c:pt>
                <c:pt idx="324">
                  <c:v>1737.8008287492769</c:v>
                </c:pt>
                <c:pt idx="325">
                  <c:v>1778.2794100388203</c:v>
                </c:pt>
                <c:pt idx="326">
                  <c:v>1819.7008586098782</c:v>
                </c:pt>
                <c:pt idx="327">
                  <c:v>1862.087136662758</c:v>
                </c:pt>
                <c:pt idx="328">
                  <c:v>1905.460717963135</c:v>
                </c:pt>
                <c:pt idx="329">
                  <c:v>1949.8445997579286</c:v>
                </c:pt>
                <c:pt idx="330">
                  <c:v>1995.2623149687599</c:v>
                </c:pt>
                <c:pt idx="331">
                  <c:v>2041.7379446694049</c:v>
                </c:pt>
                <c:pt idx="332">
                  <c:v>2089.296130853912</c:v>
                </c:pt>
                <c:pt idx="333">
                  <c:v>2137.9620895021012</c:v>
                </c:pt>
                <c:pt idx="334">
                  <c:v>2187.7616239494168</c:v>
                </c:pt>
                <c:pt idx="335">
                  <c:v>2238.7211385682003</c:v>
                </c:pt>
                <c:pt idx="336">
                  <c:v>2290.8676527676284</c:v>
                </c:pt>
                <c:pt idx="337">
                  <c:v>2344.2288153197737</c:v>
                </c:pt>
                <c:pt idx="338">
                  <c:v>2398.8329190193363</c:v>
                </c:pt>
                <c:pt idx="339">
                  <c:v>2454.7089156848724</c:v>
                </c:pt>
                <c:pt idx="340">
                  <c:v>2511.8864315094161</c:v>
                </c:pt>
                <c:pt idx="341">
                  <c:v>2570.3957827686954</c:v>
                </c:pt>
                <c:pt idx="342">
                  <c:v>2630.2679918952094</c:v>
                </c:pt>
                <c:pt idx="343">
                  <c:v>2691.5348039267365</c:v>
                </c:pt>
                <c:pt idx="344">
                  <c:v>2754.228703337983</c:v>
                </c:pt>
                <c:pt idx="345">
                  <c:v>2818.3829312642633</c:v>
                </c:pt>
                <c:pt idx="346">
                  <c:v>2884.0315031264108</c:v>
                </c:pt>
                <c:pt idx="347">
                  <c:v>2951.209226666183</c:v>
                </c:pt>
                <c:pt idx="348">
                  <c:v>3019.9517204018084</c:v>
                </c:pt>
                <c:pt idx="349">
                  <c:v>3090.2954325133778</c:v>
                </c:pt>
                <c:pt idx="350">
                  <c:v>3162.2776601681612</c:v>
                </c:pt>
                <c:pt idx="351">
                  <c:v>3235.9365692960532</c:v>
                </c:pt>
                <c:pt idx="352">
                  <c:v>3311.311214825676</c:v>
                </c:pt>
                <c:pt idx="353">
                  <c:v>3388.4415613917849</c:v>
                </c:pt>
                <c:pt idx="354">
                  <c:v>3467.36850452507</c:v>
                </c:pt>
                <c:pt idx="355">
                  <c:v>3548.1338923354956</c:v>
                </c:pt>
                <c:pt idx="356">
                  <c:v>3630.7805477007482</c:v>
                </c:pt>
                <c:pt idx="357">
                  <c:v>3715.3522909714534</c:v>
                </c:pt>
                <c:pt idx="358">
                  <c:v>3801.8939632053334</c:v>
                </c:pt>
                <c:pt idx="359">
                  <c:v>3890.4514499425204</c:v>
                </c:pt>
                <c:pt idx="360">
                  <c:v>3981.0717055346731</c:v>
                </c:pt>
                <c:pt idx="361">
                  <c:v>4073.8027780408202</c:v>
                </c:pt>
                <c:pt idx="362">
                  <c:v>4168.6938347030391</c:v>
                </c:pt>
                <c:pt idx="363">
                  <c:v>4265.7951880156043</c:v>
                </c:pt>
                <c:pt idx="364">
                  <c:v>4365.158322401322</c:v>
                </c:pt>
                <c:pt idx="365">
                  <c:v>4466.8359215092851</c:v>
                </c:pt>
                <c:pt idx="366">
                  <c:v>4570.8818961483958</c:v>
                </c:pt>
                <c:pt idx="367">
                  <c:v>4677.3514128716188</c:v>
                </c:pt>
                <c:pt idx="368">
                  <c:v>4786.300923226011</c:v>
                </c:pt>
                <c:pt idx="369">
                  <c:v>4897.7881936840722</c:v>
                </c:pt>
                <c:pt idx="370">
                  <c:v>5011.8723362723231</c:v>
                </c:pt>
                <c:pt idx="371">
                  <c:v>5128.6138399132387</c:v>
                </c:pt>
                <c:pt idx="372">
                  <c:v>5248.0746024973068</c:v>
                </c:pt>
                <c:pt idx="373">
                  <c:v>5370.3179637020876</c:v>
                </c:pt>
                <c:pt idx="374">
                  <c:v>5495.4087385757957</c:v>
                </c:pt>
                <c:pt idx="375">
                  <c:v>5623.41325190303</c:v>
                </c:pt>
                <c:pt idx="376">
                  <c:v>5754.3993733710968</c:v>
                </c:pt>
                <c:pt idx="377">
                  <c:v>5888.4365535554052</c:v>
                </c:pt>
                <c:pt idx="378">
                  <c:v>6025.5958607430712</c:v>
                </c:pt>
                <c:pt idx="379">
                  <c:v>6165.9500186143023</c:v>
                </c:pt>
                <c:pt idx="380">
                  <c:v>6309.5734448014009</c:v>
                </c:pt>
                <c:pt idx="381">
                  <c:v>6456.5422903460103</c:v>
                </c:pt>
                <c:pt idx="382">
                  <c:v>6606.9344800753906</c:v>
                </c:pt>
                <c:pt idx="383">
                  <c:v>6760.8297539192345</c:v>
                </c:pt>
                <c:pt idx="384">
                  <c:v>6918.3097091887666</c:v>
                </c:pt>
                <c:pt idx="385">
                  <c:v>7079.4578438407671</c:v>
                </c:pt>
                <c:pt idx="386">
                  <c:v>7244.3596007492733</c:v>
                </c:pt>
                <c:pt idx="387">
                  <c:v>7413.1024130085189</c:v>
                </c:pt>
                <c:pt idx="388">
                  <c:v>7585.7757502911654</c:v>
                </c:pt>
                <c:pt idx="389">
                  <c:v>7762.4711662862292</c:v>
                </c:pt>
                <c:pt idx="390">
                  <c:v>7943.2823472421096</c:v>
                </c:pt>
                <c:pt idx="391">
                  <c:v>8128.3051616402554</c:v>
                </c:pt>
                <c:pt idx="392">
                  <c:v>8317.6377110259546</c:v>
                </c:pt>
                <c:pt idx="393">
                  <c:v>8511.3803820229914</c:v>
                </c:pt>
                <c:pt idx="394">
                  <c:v>8709.6358995600149</c:v>
                </c:pt>
                <c:pt idx="395">
                  <c:v>8912.5093813366439</c:v>
                </c:pt>
                <c:pt idx="396">
                  <c:v>9120.1083935582501</c:v>
                </c:pt>
                <c:pt idx="397">
                  <c:v>9332.5430079690432</c:v>
                </c:pt>
                <c:pt idx="398">
                  <c:v>9549.9258602134705</c:v>
                </c:pt>
                <c:pt idx="399">
                  <c:v>9772.3722095571957</c:v>
                </c:pt>
                <c:pt idx="400">
                  <c:v>9999.9999999990487</c:v>
                </c:pt>
                <c:pt idx="401">
                  <c:v>10232.929922806587</c:v>
                </c:pt>
                <c:pt idx="402">
                  <c:v>10471.285480508017</c:v>
                </c:pt>
                <c:pt idx="403">
                  <c:v>10715.193052375043</c:v>
                </c:pt>
                <c:pt idx="404">
                  <c:v>10964.781961430805</c:v>
                </c:pt>
                <c:pt idx="405">
                  <c:v>11220.184543018562</c:v>
                </c:pt>
                <c:pt idx="406">
                  <c:v>11481.536214967729</c:v>
                </c:pt>
                <c:pt idx="407">
                  <c:v>11748.97554939415</c:v>
                </c:pt>
                <c:pt idx="408">
                  <c:v>12022.644346172956</c:v>
                </c:pt>
                <c:pt idx="409">
                  <c:v>12302.687708122614</c:v>
                </c:pt>
                <c:pt idx="410">
                  <c:v>12589.254117940442</c:v>
                </c:pt>
                <c:pt idx="411">
                  <c:v>12882.495516930079</c:v>
                </c:pt>
                <c:pt idx="412">
                  <c:v>13182.567385562756</c:v>
                </c:pt>
                <c:pt idx="413">
                  <c:v>13489.62882591519</c:v>
                </c:pt>
                <c:pt idx="414">
                  <c:v>13803.84264602747</c:v>
                </c:pt>
                <c:pt idx="415">
                  <c:v>14125.375446226129</c:v>
                </c:pt>
                <c:pt idx="416">
                  <c:v>14454.397707457802</c:v>
                </c:pt>
                <c:pt idx="417">
                  <c:v>14791.083881680566</c:v>
                </c:pt>
                <c:pt idx="418">
                  <c:v>15135.612484360536</c:v>
                </c:pt>
                <c:pt idx="419">
                  <c:v>15488.166189123231</c:v>
                </c:pt>
                <c:pt idx="420">
                  <c:v>15848.931924609513</c:v>
                </c:pt>
                <c:pt idx="421">
                  <c:v>16218.10097358761</c:v>
                </c:pt>
                <c:pt idx="422">
                  <c:v>16595.869074373877</c:v>
                </c:pt>
                <c:pt idx="423">
                  <c:v>16982.43652461567</c:v>
                </c:pt>
                <c:pt idx="424">
                  <c:v>17378.008287491939</c:v>
                </c:pt>
                <c:pt idx="425">
                  <c:v>17782.794100387368</c:v>
                </c:pt>
                <c:pt idx="426">
                  <c:v>18197.008586097898</c:v>
                </c:pt>
                <c:pt idx="427">
                  <c:v>18620.871366626692</c:v>
                </c:pt>
                <c:pt idx="428">
                  <c:v>19054.607179630439</c:v>
                </c:pt>
                <c:pt idx="429">
                  <c:v>19498.445997578372</c:v>
                </c:pt>
                <c:pt idx="430">
                  <c:v>19952.623149686631</c:v>
                </c:pt>
                <c:pt idx="431">
                  <c:v>20417.379446693074</c:v>
                </c:pt>
                <c:pt idx="432">
                  <c:v>20892.961308538121</c:v>
                </c:pt>
                <c:pt idx="433">
                  <c:v>21379.620895019994</c:v>
                </c:pt>
                <c:pt idx="434">
                  <c:v>21877.616239493142</c:v>
                </c:pt>
                <c:pt idx="435">
                  <c:v>22387.211385680916</c:v>
                </c:pt>
                <c:pt idx="436">
                  <c:v>22908.67652767519</c:v>
                </c:pt>
                <c:pt idx="437">
                  <c:v>23442.28815319662</c:v>
                </c:pt>
                <c:pt idx="438">
                  <c:v>23988.329190192238</c:v>
                </c:pt>
                <c:pt idx="439">
                  <c:v>24547.089156847531</c:v>
                </c:pt>
                <c:pt idx="440">
                  <c:v>25118.86431509296</c:v>
                </c:pt>
                <c:pt idx="441">
                  <c:v>25703.957827685728</c:v>
                </c:pt>
                <c:pt idx="442">
                  <c:v>26302.679918950838</c:v>
                </c:pt>
                <c:pt idx="443">
                  <c:v>26915.348039266104</c:v>
                </c:pt>
                <c:pt idx="444">
                  <c:v>27542.287033378489</c:v>
                </c:pt>
                <c:pt idx="445">
                  <c:v>28183.829312641286</c:v>
                </c:pt>
                <c:pt idx="446">
                  <c:v>28840.315031262729</c:v>
                </c:pt>
                <c:pt idx="447">
                  <c:v>29512.092266660449</c:v>
                </c:pt>
                <c:pt idx="448">
                  <c:v>30199.517204016618</c:v>
                </c:pt>
                <c:pt idx="449">
                  <c:v>30902.954325132276</c:v>
                </c:pt>
                <c:pt idx="450">
                  <c:v>31622.776601680074</c:v>
                </c:pt>
                <c:pt idx="451">
                  <c:v>32359.365692959018</c:v>
                </c:pt>
                <c:pt idx="452">
                  <c:v>33113.112148255212</c:v>
                </c:pt>
                <c:pt idx="453">
                  <c:v>33884.415613916201</c:v>
                </c:pt>
                <c:pt idx="454">
                  <c:v>34673.685045249011</c:v>
                </c:pt>
                <c:pt idx="455">
                  <c:v>35481.338923353294</c:v>
                </c:pt>
                <c:pt idx="456">
                  <c:v>36307.805477005779</c:v>
                </c:pt>
                <c:pt idx="457">
                  <c:v>37153.52290971273</c:v>
                </c:pt>
                <c:pt idx="458">
                  <c:v>38018.939632051486</c:v>
                </c:pt>
                <c:pt idx="459">
                  <c:v>38904.514499423312</c:v>
                </c:pt>
                <c:pt idx="460">
                  <c:v>39810.717055344867</c:v>
                </c:pt>
                <c:pt idx="461">
                  <c:v>40738.027780406293</c:v>
                </c:pt>
                <c:pt idx="462">
                  <c:v>41686.938347028365</c:v>
                </c:pt>
                <c:pt idx="463">
                  <c:v>42657.951880153967</c:v>
                </c:pt>
                <c:pt idx="464">
                  <c:v>43651.58322401117</c:v>
                </c:pt>
                <c:pt idx="465">
                  <c:v>44668.359215090757</c:v>
                </c:pt>
                <c:pt idx="466">
                  <c:v>45708.818961481731</c:v>
                </c:pt>
                <c:pt idx="467">
                  <c:v>46773.514128713912</c:v>
                </c:pt>
                <c:pt idx="468">
                  <c:v>47863.009232257784</c:v>
                </c:pt>
                <c:pt idx="469">
                  <c:v>48977.881936838421</c:v>
                </c:pt>
                <c:pt idx="470">
                  <c:v>50118.723362720884</c:v>
                </c:pt>
                <c:pt idx="471">
                  <c:v>51286.138399129894</c:v>
                </c:pt>
                <c:pt idx="472">
                  <c:v>52480.746024970511</c:v>
                </c:pt>
                <c:pt idx="473">
                  <c:v>53703.179637018366</c:v>
                </c:pt>
                <c:pt idx="474">
                  <c:v>54954.087385755382</c:v>
                </c:pt>
                <c:pt idx="475">
                  <c:v>56234.13251902756</c:v>
                </c:pt>
                <c:pt idx="476">
                  <c:v>57543.993733708172</c:v>
                </c:pt>
                <c:pt idx="477">
                  <c:v>58884.365535551195</c:v>
                </c:pt>
                <c:pt idx="478">
                  <c:v>60255.958607427885</c:v>
                </c:pt>
                <c:pt idx="479">
                  <c:v>61659.50018614014</c:v>
                </c:pt>
                <c:pt idx="480">
                  <c:v>63095.734448010939</c:v>
                </c:pt>
                <c:pt idx="481">
                  <c:v>64565.422903456965</c:v>
                </c:pt>
                <c:pt idx="482">
                  <c:v>66069.344800750812</c:v>
                </c:pt>
                <c:pt idx="483">
                  <c:v>67608.297539189167</c:v>
                </c:pt>
                <c:pt idx="484">
                  <c:v>69183.097091884309</c:v>
                </c:pt>
                <c:pt idx="485">
                  <c:v>70794.57843840422</c:v>
                </c:pt>
                <c:pt idx="486">
                  <c:v>72443.596007489206</c:v>
                </c:pt>
                <c:pt idx="487">
                  <c:v>74131.024130081714</c:v>
                </c:pt>
                <c:pt idx="488">
                  <c:v>75857.757502908105</c:v>
                </c:pt>
                <c:pt idx="489">
                  <c:v>77624.711662858521</c:v>
                </c:pt>
                <c:pt idx="490">
                  <c:v>79432.823472417236</c:v>
                </c:pt>
                <c:pt idx="491">
                  <c:v>81283.051616398749</c:v>
                </c:pt>
                <c:pt idx="492">
                  <c:v>83176.377110255649</c:v>
                </c:pt>
                <c:pt idx="493">
                  <c:v>85113.803820225774</c:v>
                </c:pt>
                <c:pt idx="494">
                  <c:v>87096.358995595903</c:v>
                </c:pt>
                <c:pt idx="495">
                  <c:v>89125.093813362109</c:v>
                </c:pt>
                <c:pt idx="496">
                  <c:v>91201.083935578223</c:v>
                </c:pt>
                <c:pt idx="497">
                  <c:v>93325.430079686048</c:v>
                </c:pt>
                <c:pt idx="498">
                  <c:v>95499.258602130067</c:v>
                </c:pt>
                <c:pt idx="499">
                  <c:v>97723.722095567209</c:v>
                </c:pt>
                <c:pt idx="500">
                  <c:v>99999.999999985812</c:v>
                </c:pt>
                <c:pt idx="501">
                  <c:v>102329.29922806089</c:v>
                </c:pt>
                <c:pt idx="502">
                  <c:v>104712.85480507489</c:v>
                </c:pt>
                <c:pt idx="503">
                  <c:v>107151.93052374522</c:v>
                </c:pt>
                <c:pt idx="504">
                  <c:v>109647.8196143027</c:v>
                </c:pt>
                <c:pt idx="505">
                  <c:v>112201.84543018017</c:v>
                </c:pt>
                <c:pt idx="506">
                  <c:v>114815.36214967171</c:v>
                </c:pt>
                <c:pt idx="507">
                  <c:v>117489.75549393578</c:v>
                </c:pt>
                <c:pt idx="508">
                  <c:v>120226.44346172371</c:v>
                </c:pt>
                <c:pt idx="509">
                  <c:v>123026.87708122015</c:v>
                </c:pt>
                <c:pt idx="510">
                  <c:v>125892.54117939829</c:v>
                </c:pt>
                <c:pt idx="511">
                  <c:v>128824.95516929429</c:v>
                </c:pt>
                <c:pt idx="512">
                  <c:v>131825.67385562113</c:v>
                </c:pt>
                <c:pt idx="513">
                  <c:v>134896.28825914534</c:v>
                </c:pt>
                <c:pt idx="514">
                  <c:v>138038.42646026798</c:v>
                </c:pt>
                <c:pt idx="515">
                  <c:v>141253.75446225444</c:v>
                </c:pt>
                <c:pt idx="516">
                  <c:v>144543.97707457098</c:v>
                </c:pt>
                <c:pt idx="517">
                  <c:v>147910.83881679847</c:v>
                </c:pt>
                <c:pt idx="518">
                  <c:v>151356.12484359799</c:v>
                </c:pt>
                <c:pt idx="519">
                  <c:v>154881.66189122476</c:v>
                </c:pt>
                <c:pt idx="520">
                  <c:v>158489.31924608714</c:v>
                </c:pt>
                <c:pt idx="521">
                  <c:v>162181.00973586823</c:v>
                </c:pt>
                <c:pt idx="522">
                  <c:v>165958.69074373069</c:v>
                </c:pt>
                <c:pt idx="523">
                  <c:v>169824.36524614846</c:v>
                </c:pt>
                <c:pt idx="524">
                  <c:v>173780.08287491094</c:v>
                </c:pt>
                <c:pt idx="525">
                  <c:v>177827.94100386472</c:v>
                </c:pt>
                <c:pt idx="526">
                  <c:v>181970.08586097014</c:v>
                </c:pt>
                <c:pt idx="527">
                  <c:v>186208.71366625786</c:v>
                </c:pt>
                <c:pt idx="528">
                  <c:v>190546.07179629515</c:v>
                </c:pt>
                <c:pt idx="529">
                  <c:v>194984.45997577391</c:v>
                </c:pt>
                <c:pt idx="530">
                  <c:v>199526.23149685661</c:v>
                </c:pt>
                <c:pt idx="531">
                  <c:v>204173.79446692081</c:v>
                </c:pt>
                <c:pt idx="532">
                  <c:v>208929.61308537106</c:v>
                </c:pt>
                <c:pt idx="533">
                  <c:v>213796.20895018952</c:v>
                </c:pt>
                <c:pt idx="534">
                  <c:v>218776.16239492039</c:v>
                </c:pt>
                <c:pt idx="535">
                  <c:v>223872.11385679827</c:v>
                </c:pt>
                <c:pt idx="536">
                  <c:v>229086.76527674074</c:v>
                </c:pt>
                <c:pt idx="537">
                  <c:v>234422.88153195477</c:v>
                </c:pt>
                <c:pt idx="538">
                  <c:v>239883.2919019103</c:v>
                </c:pt>
                <c:pt idx="539">
                  <c:v>245470.89156846335</c:v>
                </c:pt>
                <c:pt idx="540">
                  <c:v>251188.6431509174</c:v>
                </c:pt>
                <c:pt idx="541">
                  <c:v>257039.57827684478</c:v>
                </c:pt>
                <c:pt idx="542">
                  <c:v>263026.79918949562</c:v>
                </c:pt>
                <c:pt idx="543">
                  <c:v>269153.4803926475</c:v>
                </c:pt>
                <c:pt idx="544">
                  <c:v>275422.87033377151</c:v>
                </c:pt>
                <c:pt idx="545">
                  <c:v>281838.29312639916</c:v>
                </c:pt>
                <c:pt idx="546">
                  <c:v>288403.15031261329</c:v>
                </c:pt>
                <c:pt idx="547">
                  <c:v>295120.92266659014</c:v>
                </c:pt>
                <c:pt idx="548">
                  <c:v>301995.17204015149</c:v>
                </c:pt>
                <c:pt idx="549">
                  <c:v>309029.54325130774</c:v>
                </c:pt>
                <c:pt idx="550">
                  <c:v>316227.76601678535</c:v>
                </c:pt>
                <c:pt idx="551">
                  <c:v>323593.65692957444</c:v>
                </c:pt>
                <c:pt idx="552">
                  <c:v>331131.12148253538</c:v>
                </c:pt>
                <c:pt idx="553">
                  <c:v>338844.15613914555</c:v>
                </c:pt>
                <c:pt idx="554">
                  <c:v>346736.85045247327</c:v>
                </c:pt>
                <c:pt idx="555">
                  <c:v>354813.38923351566</c:v>
                </c:pt>
                <c:pt idx="556">
                  <c:v>363078.05477004015</c:v>
                </c:pt>
                <c:pt idx="557">
                  <c:v>371535.22909710923</c:v>
                </c:pt>
                <c:pt idx="558">
                  <c:v>380189.39632049634</c:v>
                </c:pt>
                <c:pt idx="559">
                  <c:v>389045.14499421424</c:v>
                </c:pt>
                <c:pt idx="560">
                  <c:v>398107.17055342929</c:v>
                </c:pt>
                <c:pt idx="561">
                  <c:v>407380.27780404239</c:v>
                </c:pt>
                <c:pt idx="562">
                  <c:v>416869.38347026339</c:v>
                </c:pt>
                <c:pt idx="563">
                  <c:v>426579.51880151895</c:v>
                </c:pt>
                <c:pt idx="564">
                  <c:v>436515.83224009047</c:v>
                </c:pt>
                <c:pt idx="565">
                  <c:v>446683.59215088584</c:v>
                </c:pt>
                <c:pt idx="566">
                  <c:v>457088.18961479509</c:v>
                </c:pt>
                <c:pt idx="567">
                  <c:v>467735.14128711633</c:v>
                </c:pt>
                <c:pt idx="568">
                  <c:v>478630.09232255456</c:v>
                </c:pt>
                <c:pt idx="569">
                  <c:v>489778.81936836039</c:v>
                </c:pt>
                <c:pt idx="570">
                  <c:v>501187.23362718354</c:v>
                </c:pt>
                <c:pt idx="571">
                  <c:v>512861.38399127399</c:v>
                </c:pt>
                <c:pt idx="572">
                  <c:v>524807.46024967963</c:v>
                </c:pt>
                <c:pt idx="573">
                  <c:v>537031.79637015751</c:v>
                </c:pt>
                <c:pt idx="574">
                  <c:v>549540.87385752704</c:v>
                </c:pt>
                <c:pt idx="575">
                  <c:v>562341.32519024832</c:v>
                </c:pt>
                <c:pt idx="576">
                  <c:v>575439.93733705371</c:v>
                </c:pt>
                <c:pt idx="577">
                  <c:v>588843.65535548329</c:v>
                </c:pt>
                <c:pt idx="578">
                  <c:v>602559.58607424959</c:v>
                </c:pt>
                <c:pt idx="579">
                  <c:v>616595.00186137029</c:v>
                </c:pt>
                <c:pt idx="580">
                  <c:v>630957.34448007867</c:v>
                </c:pt>
                <c:pt idx="581">
                  <c:v>645654.22903453826</c:v>
                </c:pt>
                <c:pt idx="582">
                  <c:v>660693.44800747593</c:v>
                </c:pt>
                <c:pt idx="583">
                  <c:v>676082.97539185884</c:v>
                </c:pt>
                <c:pt idx="584">
                  <c:v>691830.97091880941</c:v>
                </c:pt>
                <c:pt idx="585">
                  <c:v>707945.7843840078</c:v>
                </c:pt>
                <c:pt idx="586">
                  <c:v>724435.96007485688</c:v>
                </c:pt>
                <c:pt idx="587">
                  <c:v>741310.24130078114</c:v>
                </c:pt>
                <c:pt idx="588">
                  <c:v>758577.57502904278</c:v>
                </c:pt>
                <c:pt idx="589">
                  <c:v>776247.11662854743</c:v>
                </c:pt>
                <c:pt idx="590">
                  <c:v>794328.23472413374</c:v>
                </c:pt>
                <c:pt idx="591">
                  <c:v>812830.51616394799</c:v>
                </c:pt>
                <c:pt idx="592">
                  <c:v>831763.7711025161</c:v>
                </c:pt>
                <c:pt idx="593">
                  <c:v>851138.03820221638</c:v>
                </c:pt>
                <c:pt idx="594">
                  <c:v>870963.58995591674</c:v>
                </c:pt>
                <c:pt idx="595">
                  <c:v>891250.9381335777</c:v>
                </c:pt>
                <c:pt idx="596">
                  <c:v>912010.8393557379</c:v>
                </c:pt>
                <c:pt idx="597">
                  <c:v>933254.30079681345</c:v>
                </c:pt>
                <c:pt idx="598">
                  <c:v>954992.58602125419</c:v>
                </c:pt>
                <c:pt idx="599">
                  <c:v>977237.22095562459</c:v>
                </c:pt>
                <c:pt idx="600">
                  <c:v>999999.99999980943</c:v>
                </c:pt>
                <c:pt idx="601">
                  <c:v>1023292.992280559</c:v>
                </c:pt>
                <c:pt idx="602">
                  <c:v>1047128.5480506979</c:v>
                </c:pt>
                <c:pt idx="603">
                  <c:v>1071519.3052374001</c:v>
                </c:pt>
                <c:pt idx="604">
                  <c:v>1096478.1961429736</c:v>
                </c:pt>
                <c:pt idx="605">
                  <c:v>1122018.454301747</c:v>
                </c:pt>
                <c:pt idx="606">
                  <c:v>1148153.6214966592</c:v>
                </c:pt>
                <c:pt idx="607">
                  <c:v>1174897.5549393008</c:v>
                </c:pt>
                <c:pt idx="608">
                  <c:v>1202264.4346171785</c:v>
                </c:pt>
                <c:pt idx="609">
                  <c:v>1230268.7708121417</c:v>
                </c:pt>
                <c:pt idx="610">
                  <c:v>1258925.4117939216</c:v>
                </c:pt>
              </c:numCache>
            </c:numRef>
          </c:xVal>
          <c:yVal>
            <c:numRef>
              <c:f>PICXO!$T$2:$T$612</c:f>
              <c:numCache>
                <c:formatCode>0.00</c:formatCode>
                <c:ptCount val="611"/>
                <c:pt idx="0">
                  <c:v>1.1793424089064575E-2</c:v>
                </c:pt>
                <c:pt idx="1">
                  <c:v>1.2310171434942572E-2</c:v>
                </c:pt>
                <c:pt idx="2">
                  <c:v>1.2847777241176517E-2</c:v>
                </c:pt>
                <c:pt idx="3">
                  <c:v>1.3406924763437631E-2</c:v>
                </c:pt>
                <c:pt idx="4">
                  <c:v>1.3988305510139295E-2</c:v>
                </c:pt>
                <c:pt idx="5">
                  <c:v>1.4592617954898253E-2</c:v>
                </c:pt>
                <c:pt idx="6">
                  <c:v>1.5220566100360731E-2</c:v>
                </c:pt>
                <c:pt idx="7">
                  <c:v>1.5872857888689307E-2</c:v>
                </c:pt>
                <c:pt idx="8">
                  <c:v>1.6550203451020266E-2</c:v>
                </c:pt>
                <c:pt idx="9">
                  <c:v>1.7253313189078027E-2</c:v>
                </c:pt>
                <c:pt idx="10">
                  <c:v>1.7982895684273956E-2</c:v>
                </c:pt>
                <c:pt idx="11">
                  <c:v>1.8739655427857084E-2</c:v>
                </c:pt>
                <c:pt idx="12">
                  <c:v>1.9524290369486726E-2</c:v>
                </c:pt>
                <c:pt idx="13">
                  <c:v>2.0337489280722616E-2</c:v>
                </c:pt>
                <c:pt idx="14">
                  <c:v>2.1179928930167839E-2</c:v>
                </c:pt>
                <c:pt idx="15">
                  <c:v>2.2052271072302357E-2</c:v>
                </c:pt>
                <c:pt idx="16">
                  <c:v>2.2955159248573779E-2</c:v>
                </c:pt>
                <c:pt idx="17">
                  <c:v>2.3889215406290888E-2</c:v>
                </c:pt>
                <c:pt idx="18">
                  <c:v>2.4855036338464143E-2</c:v>
                </c:pt>
                <c:pt idx="19">
                  <c:v>2.5853189950501339E-2</c:v>
                </c:pt>
                <c:pt idx="20">
                  <c:v>2.6884211367816418E-2</c:v>
                </c:pt>
                <c:pt idx="21">
                  <c:v>2.7948598890452092E-2</c:v>
                </c:pt>
                <c:pt idx="22">
                  <c:v>2.9046809812716973E-2</c:v>
                </c:pt>
                <c:pt idx="23">
                  <c:v>3.0179256126378232E-2</c:v>
                </c:pt>
                <c:pt idx="24">
                  <c:v>3.1346300123021489E-2</c:v>
                </c:pt>
                <c:pt idx="25">
                  <c:v>3.2548249925070251E-2</c:v>
                </c:pt>
                <c:pt idx="26">
                  <c:v>3.3785354966027532E-2</c:v>
                </c:pt>
                <c:pt idx="27">
                  <c:v>3.5057801453990969E-2</c:v>
                </c:pt>
                <c:pt idx="28">
                  <c:v>3.6365707848631669E-2</c:v>
                </c:pt>
                <c:pt idx="29">
                  <c:v>3.770912038726356E-2</c:v>
                </c:pt>
                <c:pt idx="30">
                  <c:v>3.9088008698987098E-2</c:v>
                </c:pt>
                <c:pt idx="31">
                  <c:v>4.0502261546813315E-2</c:v>
                </c:pt>
                <c:pt idx="32">
                  <c:v>4.1951682740937191E-2</c:v>
                </c:pt>
                <c:pt idx="33">
                  <c:v>4.3435987267575513E-2</c:v>
                </c:pt>
                <c:pt idx="34">
                  <c:v>4.4954797681572747E-2</c:v>
                </c:pt>
                <c:pt idx="35">
                  <c:v>4.6507640804532693E-2</c:v>
                </c:pt>
                <c:pt idx="36">
                  <c:v>4.8093944782983344E-2</c:v>
                </c:pt>
                <c:pt idx="37">
                  <c:v>4.971303654779724E-2</c:v>
                </c:pt>
                <c:pt idx="38">
                  <c:v>5.136413972308105E-2</c:v>
                </c:pt>
                <c:pt idx="39">
                  <c:v>5.3046373027774145E-2</c:v>
                </c:pt>
                <c:pt idx="40">
                  <c:v>5.4758749213568617E-2</c:v>
                </c:pt>
                <c:pt idx="41">
                  <c:v>5.6500174574182785E-2</c:v>
                </c:pt>
                <c:pt idx="42">
                  <c:v>5.8269449060682432E-2</c:v>
                </c:pt>
                <c:pt idx="43">
                  <c:v>6.0065267034259621E-2</c:v>
                </c:pt>
                <c:pt idx="44">
                  <c:v>6.188621867601405E-2</c:v>
                </c:pt>
                <c:pt idx="45">
                  <c:v>6.3730792070056635E-2</c:v>
                </c:pt>
                <c:pt idx="46">
                  <c:v>6.5597375974913427E-2</c:v>
                </c:pt>
                <c:pt idx="47">
                  <c:v>6.7484263277136622E-2</c:v>
                </c:pt>
                <c:pt idx="48">
                  <c:v>6.9389655125183983E-2</c:v>
                </c:pt>
                <c:pt idx="49">
                  <c:v>7.1311665728956725E-2</c:v>
                </c:pt>
                <c:pt idx="50">
                  <c:v>7.3248327798981008E-2</c:v>
                </c:pt>
                <c:pt idx="51">
                  <c:v>7.5197598594064621E-2</c:v>
                </c:pt>
                <c:pt idx="52">
                  <c:v>7.7157366537967009E-2</c:v>
                </c:pt>
                <c:pt idx="53">
                  <c:v>7.9125458356338912E-2</c:v>
                </c:pt>
                <c:pt idx="54">
                  <c:v>8.1099646673060979E-2</c:v>
                </c:pt>
                <c:pt idx="55">
                  <c:v>8.307765801041396E-2</c:v>
                </c:pt>
                <c:pt idx="56">
                  <c:v>8.5057181117122668E-2</c:v>
                </c:pt>
                <c:pt idx="57">
                  <c:v>8.7035875552400138E-2</c:v>
                </c:pt>
                <c:pt idx="58">
                  <c:v>8.9011380447647781E-2</c:v>
                </c:pt>
                <c:pt idx="59">
                  <c:v>9.0981323361092201E-2</c:v>
                </c:pt>
                <c:pt idx="60">
                  <c:v>9.294332914525022E-2</c:v>
                </c:pt>
                <c:pt idx="61">
                  <c:v>9.4895028743266857E-2</c:v>
                </c:pt>
                <c:pt idx="62">
                  <c:v>9.6834067824840248E-2</c:v>
                </c:pt>
                <c:pt idx="63">
                  <c:v>9.8758115190007767E-2</c:v>
                </c:pt>
                <c:pt idx="64">
                  <c:v>0.10066487085460714</c:v>
                </c:pt>
                <c:pt idx="65">
                  <c:v>0.10255207374964297</c:v>
                </c:pt>
                <c:pt idx="66">
                  <c:v>0.10441750896165189</c:v>
                </c:pt>
                <c:pt idx="67">
                  <c:v>0.10625901445668905</c:v>
                </c:pt>
                <c:pt idx="68">
                  <c:v>0.10807448723129012</c:v>
                </c:pt>
                <c:pt idx="69">
                  <c:v>0.10986188884416503</c:v>
                </c:pt>
                <c:pt idx="70">
                  <c:v>0.11161925028617332</c:v>
                </c:pt>
                <c:pt idx="71">
                  <c:v>0.11334467616546731</c:v>
                </c:pt>
                <c:pt idx="72">
                  <c:v>0.11503634818096298</c:v>
                </c:pt>
                <c:pt idx="73">
                  <c:v>0.11669252786998724</c:v>
                </c:pt>
                <c:pt idx="74">
                  <c:v>0.11831155863063988</c:v>
                </c:pt>
                <c:pt idx="75">
                  <c:v>0.11989186701557564</c:v>
                </c:pt>
                <c:pt idx="76">
                  <c:v>0.1214319633101611</c:v>
                </c:pt>
                <c:pt idx="77">
                  <c:v>0.12293044141674589</c:v>
                </c:pt>
                <c:pt idx="78">
                  <c:v>0.12438597805706611</c:v>
                </c:pt>
                <c:pt idx="79">
                  <c:v>0.12579733133723017</c:v>
                </c:pt>
                <c:pt idx="80">
                  <c:v>0.12716333869421031</c:v>
                </c:pt>
                <c:pt idx="81">
                  <c:v>0.12848291427172426</c:v>
                </c:pt>
                <c:pt idx="82">
                  <c:v>0.12975504576021141</c:v>
                </c:pt>
                <c:pt idx="83">
                  <c:v>0.13097879074845944</c:v>
                </c:pt>
                <c:pt idx="84">
                  <c:v>0.13215327262420237</c:v>
                </c:pt>
                <c:pt idx="85">
                  <c:v>0.13327767608018617</c:v>
                </c:pt>
                <c:pt idx="86">
                  <c:v>0.13435124225404346</c:v>
                </c:pt>
                <c:pt idx="87">
                  <c:v>0.13537326356981416</c:v>
                </c:pt>
                <c:pt idx="88">
                  <c:v>0.13634307829402723</c:v>
                </c:pt>
                <c:pt idx="89">
                  <c:v>0.13726006488215206</c:v>
                </c:pt>
                <c:pt idx="90">
                  <c:v>0.13812363612511666</c:v>
                </c:pt>
                <c:pt idx="91">
                  <c:v>0.13893323315242243</c:v>
                </c:pt>
                <c:pt idx="92">
                  <c:v>0.13968831931779729</c:v>
                </c:pt>
                <c:pt idx="93">
                  <c:v>0.14038837400337828</c:v>
                </c:pt>
                <c:pt idx="94">
                  <c:v>0.14103288635875907</c:v>
                </c:pt>
                <c:pt idx="95">
                  <c:v>0.14162134902661414</c:v>
                </c:pt>
                <c:pt idx="96">
                  <c:v>0.14215325184158287</c:v>
                </c:pt>
                <c:pt idx="97">
                  <c:v>0.14262807555623611</c:v>
                </c:pt>
                <c:pt idx="98">
                  <c:v>0.14304528557926935</c:v>
                </c:pt>
                <c:pt idx="99">
                  <c:v>0.14340432576221354</c:v>
                </c:pt>
                <c:pt idx="100">
                  <c:v>0.14370461223144748</c:v>
                </c:pt>
                <c:pt idx="101">
                  <c:v>0.14394552727272009</c:v>
                </c:pt>
                <c:pt idx="102">
                  <c:v>0.14412641328277725</c:v>
                </c:pt>
                <c:pt idx="103">
                  <c:v>0.14424656677431874</c:v>
                </c:pt>
                <c:pt idx="104">
                  <c:v>0.14430523244931168</c:v>
                </c:pt>
                <c:pt idx="105">
                  <c:v>0.14430159732415096</c:v>
                </c:pt>
                <c:pt idx="106">
                  <c:v>0.14423478491218161</c:v>
                </c:pt>
                <c:pt idx="107">
                  <c:v>0.14410384945407442</c:v>
                </c:pt>
                <c:pt idx="108">
                  <c:v>0.14390777019059042</c:v>
                </c:pt>
                <c:pt idx="109">
                  <c:v>0.14364544565956211</c:v>
                </c:pt>
                <c:pt idx="110">
                  <c:v>0.14331568802012859</c:v>
                </c:pt>
                <c:pt idx="111">
                  <c:v>0.1429172173836937</c:v>
                </c:pt>
                <c:pt idx="112">
                  <c:v>0.14244865614147201</c:v>
                </c:pt>
                <c:pt idx="113">
                  <c:v>0.14190852327601816</c:v>
                </c:pt>
                <c:pt idx="114">
                  <c:v>0.14129522864767366</c:v>
                </c:pt>
                <c:pt idx="115">
                  <c:v>0.14060706723475055</c:v>
                </c:pt>
                <c:pt idx="116">
                  <c:v>0.13984221330840929</c:v>
                </c:pt>
                <c:pt idx="117">
                  <c:v>0.13899871455532678</c:v>
                </c:pt>
                <c:pt idx="118">
                  <c:v>0.13807448608817341</c:v>
                </c:pt>
                <c:pt idx="119">
                  <c:v>0.13706730437226688</c:v>
                </c:pt>
                <c:pt idx="120">
                  <c:v>0.13597480102542653</c:v>
                </c:pt>
                <c:pt idx="121">
                  <c:v>0.13479445648655444</c:v>
                </c:pt>
                <c:pt idx="122">
                  <c:v>0.13352359354106841</c:v>
                </c:pt>
                <c:pt idx="123">
                  <c:v>0.13215937067643418</c:v>
                </c:pt>
                <c:pt idx="124">
                  <c:v>0.13069877526320156</c:v>
                </c:pt>
                <c:pt idx="125">
                  <c:v>0.12913861654857531</c:v>
                </c:pt>
                <c:pt idx="126">
                  <c:v>0.12747551843100632</c:v>
                </c:pt>
                <c:pt idx="127">
                  <c:v>0.12570591202982545</c:v>
                </c:pt>
                <c:pt idx="128">
                  <c:v>0.12382602800832609</c:v>
                </c:pt>
                <c:pt idx="129">
                  <c:v>0.12183188865114961</c:v>
                </c:pt>
                <c:pt idx="130">
                  <c:v>0.11971929968998421</c:v>
                </c:pt>
                <c:pt idx="131">
                  <c:v>0.11748384184282842</c:v>
                </c:pt>
                <c:pt idx="132">
                  <c:v>0.1151208620733979</c:v>
                </c:pt>
                <c:pt idx="133">
                  <c:v>0.11262546456348979</c:v>
                </c:pt>
                <c:pt idx="134">
                  <c:v>0.10999250135172672</c:v>
                </c:pt>
                <c:pt idx="135">
                  <c:v>0.10721656268260342</c:v>
                </c:pt>
                <c:pt idx="136">
                  <c:v>0.10429196701427265</c:v>
                </c:pt>
                <c:pt idx="137">
                  <c:v>0.10121275068111001</c:v>
                </c:pt>
                <c:pt idx="138">
                  <c:v>9.797265723419385E-2</c:v>
                </c:pt>
                <c:pt idx="139">
                  <c:v>9.4565126406598241E-2</c:v>
                </c:pt>
                <c:pt idx="140">
                  <c:v>9.0983282737127857E-2</c:v>
                </c:pt>
                <c:pt idx="141">
                  <c:v>8.7219923827884224E-2</c:v>
                </c:pt>
                <c:pt idx="142">
                  <c:v>8.3267508222958989E-2</c:v>
                </c:pt>
                <c:pt idx="143">
                  <c:v>7.9118142941997122E-2</c:v>
                </c:pt>
                <c:pt idx="144">
                  <c:v>7.4763570630109147E-2</c:v>
                </c:pt>
                <c:pt idx="145">
                  <c:v>7.0195156338989137E-2</c:v>
                </c:pt>
                <c:pt idx="146">
                  <c:v>6.5403873948891189E-2</c:v>
                </c:pt>
                <c:pt idx="147">
                  <c:v>6.0380292225935127E-2</c:v>
                </c:pt>
                <c:pt idx="148">
                  <c:v>5.5114560532999533E-2</c:v>
                </c:pt>
                <c:pt idx="149">
                  <c:v>4.9596394188370328E-2</c:v>
                </c:pt>
                <c:pt idx="150">
                  <c:v>4.3815059498420385E-2</c:v>
                </c:pt>
                <c:pt idx="151">
                  <c:v>3.7759358470393856E-2</c:v>
                </c:pt>
                <c:pt idx="152">
                  <c:v>3.1417613224485587E-2</c:v>
                </c:pt>
                <c:pt idx="153">
                  <c:v>2.4777650140452686E-2</c:v>
                </c:pt>
                <c:pt idx="154">
                  <c:v>1.7826783727165035E-2</c:v>
                </c:pt>
                <c:pt idx="155">
                  <c:v>1.0551800299743895E-2</c:v>
                </c:pt>
                <c:pt idx="156">
                  <c:v>2.9389414323202408E-3</c:v>
                </c:pt>
                <c:pt idx="157">
                  <c:v>-5.0261127128792254E-3</c:v>
                </c:pt>
                <c:pt idx="158">
                  <c:v>-1.3358260188864801E-2</c:v>
                </c:pt>
                <c:pt idx="159">
                  <c:v>-2.2072994122976117E-2</c:v>
                </c:pt>
                <c:pt idx="160">
                  <c:v>-3.1186419589071496E-2</c:v>
                </c:pt>
                <c:pt idx="161">
                  <c:v>-4.0715270423790584E-2</c:v>
                </c:pt>
                <c:pt idx="162">
                  <c:v>-5.0676925945997577E-2</c:v>
                </c:pt>
                <c:pt idx="163">
                  <c:v>-6.1089427477989573E-2</c:v>
                </c:pt>
                <c:pt idx="164">
                  <c:v>-7.1971494613588968E-2</c:v>
                </c:pt>
                <c:pt idx="165">
                  <c:v>-8.3342541135869946E-2</c:v>
                </c:pt>
                <c:pt idx="166">
                  <c:v>-9.5222690495495532E-2</c:v>
                </c:pt>
                <c:pt idx="167">
                  <c:v>-0.10763279074616849</c:v>
                </c:pt>
                <c:pt idx="168">
                  <c:v>-0.12059442883646292</c:v>
                </c:pt>
                <c:pt idx="169">
                  <c:v>-0.13412994413545493</c:v>
                </c:pt>
                <c:pt idx="170">
                  <c:v>-0.14826244106357775</c:v>
                </c:pt>
                <c:pt idx="171">
                  <c:v>-0.16301580070999702</c:v>
                </c:pt>
                <c:pt idx="172">
                  <c:v>-0.17841469127651011</c:v>
                </c:pt>
                <c:pt idx="173">
                  <c:v>-0.19448457721052553</c:v>
                </c:pt>
                <c:pt idx="174">
                  <c:v>-0.21125172686860594</c:v>
                </c:pt>
                <c:pt idx="175">
                  <c:v>-0.22874321853311116</c:v>
                </c:pt>
                <c:pt idx="176">
                  <c:v>-0.2469869446189587</c:v>
                </c:pt>
                <c:pt idx="177">
                  <c:v>-0.26601161389743389</c:v>
                </c:pt>
                <c:pt idx="178">
                  <c:v>-0.2858467515079991</c:v>
                </c:pt>
                <c:pt idx="179">
                  <c:v>-0.30652269662517923</c:v>
                </c:pt>
                <c:pt idx="180">
                  <c:v>-0.32807059753103318</c:v>
                </c:pt>
                <c:pt idx="181">
                  <c:v>-0.35052240390706768</c:v>
                </c:pt>
                <c:pt idx="182">
                  <c:v>-0.37391085615095998</c:v>
                </c:pt>
                <c:pt idx="183">
                  <c:v>-0.39826947149888325</c:v>
                </c:pt>
                <c:pt idx="184">
                  <c:v>-0.42363252673544044</c:v>
                </c:pt>
                <c:pt idx="185">
                  <c:v>-0.45003503732593519</c:v>
                </c:pt>
                <c:pt idx="186">
                  <c:v>-0.4775127327162812</c:v>
                </c:pt>
                <c:pt idx="187">
                  <c:v>-0.50610202766585255</c:v>
                </c:pt>
                <c:pt idx="188">
                  <c:v>-0.53583998937532828</c:v>
                </c:pt>
                <c:pt idx="189">
                  <c:v>-0.5667643002820828</c:v>
                </c:pt>
                <c:pt idx="190">
                  <c:v>-0.59891321633118433</c:v>
                </c:pt>
                <c:pt idx="191">
                  <c:v>-0.6323255206121785</c:v>
                </c:pt>
                <c:pt idx="192">
                  <c:v>-0.66704047222139495</c:v>
                </c:pt>
                <c:pt idx="193">
                  <c:v>-0.70309775026314014</c:v>
                </c:pt>
                <c:pt idx="194">
                  <c:v>-0.74053739293315268</c:v>
                </c:pt>
                <c:pt idx="195">
                  <c:v>-0.77939973164379706</c:v>
                </c:pt>
                <c:pt idx="196">
                  <c:v>-0.81972532017165356</c:v>
                </c:pt>
                <c:pt idx="197">
                  <c:v>-0.86155485891266603</c:v>
                </c:pt>
                <c:pt idx="198">
                  <c:v>-0.90492911427728417</c:v>
                </c:pt>
                <c:pt idx="199">
                  <c:v>-0.94988883337511631</c:v>
                </c:pt>
                <c:pt idx="200">
                  <c:v>-0.99647465414638969</c:v>
                </c:pt>
                <c:pt idx="201">
                  <c:v>-1.0447270111887095</c:v>
                </c:pt>
                <c:pt idx="202">
                  <c:v>-1.0946860374950746</c:v>
                </c:pt>
                <c:pt idx="203">
                  <c:v>-1.1463914624914315</c:v>
                </c:pt>
                <c:pt idx="204">
                  <c:v>-1.1998825067021772</c:v>
                </c:pt>
                <c:pt idx="205">
                  <c:v>-1.2551977734892712</c:v>
                </c:pt>
                <c:pt idx="206">
                  <c:v>-1.3123751383516733</c:v>
                </c:pt>
                <c:pt idx="207">
                  <c:v>-1.3714516363051321</c:v>
                </c:pt>
                <c:pt idx="208">
                  <c:v>-1.4324633479340747</c:v>
                </c:pt>
                <c:pt idx="209">
                  <c:v>-1.4954452847382829</c:v>
                </c:pt>
                <c:pt idx="210">
                  <c:v>-1.5604312744223934</c:v>
                </c:pt>
                <c:pt idx="211">
                  <c:v>-1.6274538468649011</c:v>
                </c:pt>
                <c:pt idx="212">
                  <c:v>-1.6965441214666983</c:v>
                </c:pt>
                <c:pt idx="213">
                  <c:v>-1.7677316966421399</c:v>
                </c:pt>
                <c:pt idx="214">
                  <c:v>-1.8410445422305424</c:v>
                </c:pt>
                <c:pt idx="215">
                  <c:v>-1.9165088955956469</c:v>
                </c:pt>
                <c:pt idx="216">
                  <c:v>-1.9941491621807652</c:v>
                </c:pt>
                <c:pt idx="217">
                  <c:v>-2.0739878213020084</c:v>
                </c:pt>
                <c:pt idx="218">
                  <c:v>-2.1560453378989521</c:v>
                </c:pt>
                <c:pt idx="219">
                  <c:v>-2.2403400809687928</c:v>
                </c:pt>
                <c:pt idx="220">
                  <c:v>-2.3268882493589795</c:v>
                </c:pt>
                <c:pt idx="221">
                  <c:v>-2.4157038055224476</c:v>
                </c:pt>
                <c:pt idx="222">
                  <c:v>-2.5067984178217371</c:v>
                </c:pt>
                <c:pt idx="223">
                  <c:v>-2.6001814118677693</c:v>
                </c:pt>
                <c:pt idx="224">
                  <c:v>-2.6958597313273724</c:v>
                </c:pt>
                <c:pt idx="225">
                  <c:v>-2.7938379085360947</c:v>
                </c:pt>
                <c:pt idx="226">
                  <c:v>-2.8941180451898929</c:v>
                </c:pt>
                <c:pt idx="227">
                  <c:v>-2.9966998032739016</c:v>
                </c:pt>
                <c:pt idx="228">
                  <c:v>-3.101580406321939</c:v>
                </c:pt>
                <c:pt idx="229">
                  <c:v>-3.2087546509864797</c:v>
                </c:pt>
                <c:pt idx="230">
                  <c:v>-3.3182149288221958</c:v>
                </c:pt>
                <c:pt idx="231">
                  <c:v>-3.4299512580732214</c:v>
                </c:pt>
                <c:pt idx="232">
                  <c:v>-3.5439513251989148</c:v>
                </c:pt>
                <c:pt idx="233">
                  <c:v>-3.6602005357600431</c:v>
                </c:pt>
                <c:pt idx="234">
                  <c:v>-3.7786820742193377</c:v>
                </c:pt>
                <c:pt idx="235">
                  <c:v>-3.8993769721452431</c:v>
                </c:pt>
                <c:pt idx="236">
                  <c:v>-4.0222641842352527</c:v>
                </c:pt>
                <c:pt idx="237">
                  <c:v>-4.1473206715186448</c:v>
                </c:pt>
                <c:pt idx="238">
                  <c:v>-4.2745214910644354</c:v>
                </c:pt>
                <c:pt idx="239">
                  <c:v>-4.4038398914626962</c:v>
                </c:pt>
                <c:pt idx="240">
                  <c:v>-4.5352474133407004</c:v>
                </c:pt>
                <c:pt idx="241">
                  <c:v>-4.6687139941401776</c:v>
                </c:pt>
                <c:pt idx="242">
                  <c:v>-4.8042080763830706</c:v>
                </c:pt>
                <c:pt idx="243">
                  <c:v>-4.9416967186518992</c:v>
                </c:pt>
                <c:pt idx="244">
                  <c:v>-5.081145708514553</c:v>
                </c:pt>
                <c:pt idx="245">
                  <c:v>-5.2225196766477699</c:v>
                </c:pt>
                <c:pt idx="246">
                  <c:v>-5.3657822114335394</c:v>
                </c:pt>
                <c:pt idx="247">
                  <c:v>-5.5108959733374547</c:v>
                </c:pt>
                <c:pt idx="248">
                  <c:v>-5.6578228084062037</c:v>
                </c:pt>
                <c:pt idx="249">
                  <c:v>-5.8065238602786078</c:v>
                </c:pt>
                <c:pt idx="250">
                  <c:v>-5.9569596801344158</c:v>
                </c:pt>
                <c:pt idx="251">
                  <c:v>-6.1090903340650149</c:v>
                </c:pt>
                <c:pt idx="252">
                  <c:v>-6.2628755073951812</c:v>
                </c:pt>
                <c:pt idx="253">
                  <c:v>-6.4182746055418498</c:v>
                </c:pt>
                <c:pt idx="254">
                  <c:v>-6.5752468510452413</c:v>
                </c:pt>
                <c:pt idx="255">
                  <c:v>-6.7337513764639034</c:v>
                </c:pt>
                <c:pt idx="256">
                  <c:v>-6.8937473128737352</c:v>
                </c:pt>
                <c:pt idx="257">
                  <c:v>-7.0551938737616098</c:v>
                </c:pt>
                <c:pt idx="258">
                  <c:v>-7.2180504341625982</c:v>
                </c:pt>
                <c:pt idx="259">
                  <c:v>-7.3822766049156243</c:v>
                </c:pt>
                <c:pt idx="260">
                  <c:v>-7.547832301979442</c:v>
                </c:pt>
                <c:pt idx="261">
                  <c:v>-7.7146778107735683</c:v>
                </c:pt>
                <c:pt idx="262">
                  <c:v>-7.8827738455520278</c:v>
                </c:pt>
                <c:pt idx="263">
                  <c:v>-8.0520816038569354</c:v>
                </c:pt>
                <c:pt idx="264">
                  <c:v>-8.2225628161194706</c:v>
                </c:pt>
                <c:pt idx="265">
                  <c:v>-8.394179790509229</c:v>
                </c:pt>
                <c:pt idx="266">
                  <c:v>-8.5668954531555901</c:v>
                </c:pt>
                <c:pt idx="267">
                  <c:v>-8.7406733838837045</c:v>
                </c:pt>
                <c:pt idx="268">
                  <c:v>-8.9154778476255281</c:v>
                </c:pt>
                <c:pt idx="269">
                  <c:v>-9.0912738216813391</c:v>
                </c:pt>
                <c:pt idx="270">
                  <c:v>-9.2680270190163867</c:v>
                </c:pt>
                <c:pt idx="271">
                  <c:v>-9.4457039077864522</c:v>
                </c:pt>
                <c:pt idx="272">
                  <c:v>-9.6242717272959908</c:v>
                </c:pt>
                <c:pt idx="273">
                  <c:v>-9.8036985005867852</c:v>
                </c:pt>
                <c:pt idx="274">
                  <c:v>-9.9839530438712707</c:v>
                </c:pt>
                <c:pt idx="275">
                  <c:v>-10.165004973008159</c:v>
                </c:pt>
                <c:pt idx="276">
                  <c:v>-10.346824707232384</c:v>
                </c:pt>
                <c:pt idx="277">
                  <c:v>-10.529383470332919</c:v>
                </c:pt>
                <c:pt idx="278">
                  <c:v>-10.712653289482382</c:v>
                </c:pt>
                <c:pt idx="279">
                  <c:v>-10.896606991905511</c:v>
                </c:pt>
                <c:pt idx="280">
                  <c:v>-11.081218199573135</c:v>
                </c:pt>
                <c:pt idx="281">
                  <c:v>-11.266461322101184</c:v>
                </c:pt>
                <c:pt idx="282">
                  <c:v>-11.452311548023975</c:v>
                </c:pt>
                <c:pt idx="283">
                  <c:v>-11.638744834606001</c:v>
                </c:pt>
                <c:pt idx="284">
                  <c:v>-11.825737896347494</c:v>
                </c:pt>
                <c:pt idx="285">
                  <c:v>-12.013268192328731</c:v>
                </c:pt>
                <c:pt idx="286">
                  <c:v>-12.201313912533674</c:v>
                </c:pt>
                <c:pt idx="287">
                  <c:v>-12.389853963279482</c:v>
                </c:pt>
                <c:pt idx="288">
                  <c:v>-12.578867951875349</c:v>
                </c:pt>
                <c:pt idx="289">
                  <c:v>-12.768336170623275</c:v>
                </c:pt>
                <c:pt idx="290">
                  <c:v>-12.958239580263688</c:v>
                </c:pt>
                <c:pt idx="291">
                  <c:v>-13.148559792964619</c:v>
                </c:pt>
                <c:pt idx="292">
                  <c:v>-13.339279054942157</c:v>
                </c:pt>
                <c:pt idx="293">
                  <c:v>-13.530380228795169</c:v>
                </c:pt>
                <c:pt idx="294">
                  <c:v>-13.721846775626826</c:v>
                </c:pt>
                <c:pt idx="295">
                  <c:v>-13.91366273702247</c:v>
                </c:pt>
                <c:pt idx="296">
                  <c:v>-14.105812716944639</c:v>
                </c:pt>
                <c:pt idx="297">
                  <c:v>-14.298281863599589</c:v>
                </c:pt>
                <c:pt idx="298">
                  <c:v>-14.491055851325774</c:v>
                </c:pt>
                <c:pt idx="299">
                  <c:v>-14.684120862548244</c:v>
                </c:pt>
                <c:pt idx="300">
                  <c:v>-14.877463569836262</c:v>
                </c:pt>
                <c:pt idx="301">
                  <c:v>-15.071071118099811</c:v>
                </c:pt>
                <c:pt idx="302">
                  <c:v>-15.264931106954444</c:v>
                </c:pt>
                <c:pt idx="303">
                  <c:v>-15.459031573278498</c:v>
                </c:pt>
                <c:pt idx="304">
                  <c:v>-15.65336097398529</c:v>
                </c:pt>
                <c:pt idx="305">
                  <c:v>-15.847908169028425</c:v>
                </c:pt>
                <c:pt idx="306">
                  <c:v>-16.042662404653321</c:v>
                </c:pt>
                <c:pt idx="307">
                  <c:v>-16.237613296908211</c:v>
                </c:pt>
                <c:pt idx="308">
                  <c:v>-16.432750815422338</c:v>
                </c:pt>
                <c:pt idx="309">
                  <c:v>-16.628065267455916</c:v>
                </c:pt>
                <c:pt idx="310">
                  <c:v>-16.823547282230113</c:v>
                </c:pt>
                <c:pt idx="311">
                  <c:v>-17.019187795532584</c:v>
                </c:pt>
                <c:pt idx="312">
                  <c:v>-17.214978034601931</c:v>
                </c:pt>
                <c:pt idx="313">
                  <c:v>-17.410909503287691</c:v>
                </c:pt>
                <c:pt idx="314">
                  <c:v>-17.606973967481377</c:v>
                </c:pt>
                <c:pt idx="315">
                  <c:v>-17.803163440813247</c:v>
                </c:pt>
                <c:pt idx="316">
                  <c:v>-17.999470170607694</c:v>
                </c:pt>
                <c:pt idx="317">
                  <c:v>-18.195886624089198</c:v>
                </c:pt>
                <c:pt idx="318">
                  <c:v>-18.392405474828287</c:v>
                </c:pt>
                <c:pt idx="319">
                  <c:v>-18.589019589418772</c:v>
                </c:pt>
                <c:pt idx="320">
                  <c:v>-18.785722014374041</c:v>
                </c:pt>
                <c:pt idx="321">
                  <c:v>-18.982505963227062</c:v>
                </c:pt>
                <c:pt idx="322">
                  <c:v>-19.179364803827465</c:v>
                </c:pt>
                <c:pt idx="323">
                  <c:v>-19.376292045814463</c:v>
                </c:pt>
                <c:pt idx="324">
                  <c:v>-19.573281328255558</c:v>
                </c:pt>
                <c:pt idx="325">
                  <c:v>-19.770326407433984</c:v>
                </c:pt>
                <c:pt idx="326">
                  <c:v>-19.967421144769073</c:v>
                </c:pt>
                <c:pt idx="327">
                  <c:v>-20.164559494853528</c:v>
                </c:pt>
                <c:pt idx="328">
                  <c:v>-20.361735493589585</c:v>
                </c:pt>
                <c:pt idx="329">
                  <c:v>-20.558943246406724</c:v>
                </c:pt>
                <c:pt idx="330">
                  <c:v>-20.756176916543396</c:v>
                </c:pt>
                <c:pt idx="331">
                  <c:v>-20.953430713373361</c:v>
                </c:pt>
                <c:pt idx="332">
                  <c:v>-21.150698880757766</c:v>
                </c:pt>
                <c:pt idx="333">
                  <c:v>-21.347975685402858</c:v>
                </c:pt>
                <c:pt idx="334">
                  <c:v>-21.545255405203896</c:v>
                </c:pt>
                <c:pt idx="335">
                  <c:v>-21.742532317553966</c:v>
                </c:pt>
                <c:pt idx="336">
                  <c:v>-21.939800687596097</c:v>
                </c:pt>
                <c:pt idx="337">
                  <c:v>-22.137054756398488</c:v>
                </c:pt>
                <c:pt idx="338">
                  <c:v>-22.334288729027769</c:v>
                </c:pt>
                <c:pt idx="339">
                  <c:v>-22.531496762499938</c:v>
                </c:pt>
                <c:pt idx="340">
                  <c:v>-22.728672953583654</c:v>
                </c:pt>
                <c:pt idx="341">
                  <c:v>-22.925811326431862</c:v>
                </c:pt>
                <c:pt idx="342">
                  <c:v>-23.122905820017543</c:v>
                </c:pt>
                <c:pt idx="343">
                  <c:v>-23.3199502753465</c:v>
                </c:pt>
                <c:pt idx="344">
                  <c:v>-23.516938422421244</c:v>
                </c:pt>
                <c:pt idx="345">
                  <c:v>-23.713863866928268</c:v>
                </c:pt>
                <c:pt idx="346">
                  <c:v>-23.910720076620748</c:v>
                </c:pt>
                <c:pt idx="347">
                  <c:v>-24.10750036736594</c:v>
                </c:pt>
                <c:pt idx="348">
                  <c:v>-24.304197888828476</c:v>
                </c:pt>
                <c:pt idx="349">
                  <c:v>-24.500805609756394</c:v>
                </c:pt>
                <c:pt idx="350">
                  <c:v>-24.697316302838107</c:v>
                </c:pt>
                <c:pt idx="351">
                  <c:v>-24.89372252909525</c:v>
                </c:pt>
                <c:pt idx="352">
                  <c:v>-25.090016621776584</c:v>
                </c:pt>
                <c:pt idx="353">
                  <c:v>-25.286190669715275</c:v>
                </c:pt>
                <c:pt idx="354">
                  <c:v>-25.482236500111512</c:v>
                </c:pt>
                <c:pt idx="355">
                  <c:v>-25.678145660698895</c:v>
                </c:pt>
                <c:pt idx="356">
                  <c:v>-25.87390940125443</c:v>
                </c:pt>
                <c:pt idx="357">
                  <c:v>-26.069518654405137</c:v>
                </c:pt>
                <c:pt idx="358">
                  <c:v>-26.264964015687799</c:v>
                </c:pt>
                <c:pt idx="359">
                  <c:v>-26.460235722810573</c:v>
                </c:pt>
                <c:pt idx="360">
                  <c:v>-26.655323634068026</c:v>
                </c:pt>
                <c:pt idx="361">
                  <c:v>-26.850217205854207</c:v>
                </c:pt>
                <c:pt idx="362">
                  <c:v>-27.044905469217863</c:v>
                </c:pt>
                <c:pt idx="363">
                  <c:v>-27.239377005399955</c:v>
                </c:pt>
                <c:pt idx="364">
                  <c:v>-27.43361992029326</c:v>
                </c:pt>
                <c:pt idx="365">
                  <c:v>-27.627621817753937</c:v>
                </c:pt>
                <c:pt idx="366">
                  <c:v>-27.821369771699231</c:v>
                </c:pt>
                <c:pt idx="367">
                  <c:v>-28.01485029691505</c:v>
                </c:pt>
                <c:pt idx="368">
                  <c:v>-28.208049318497427</c:v>
                </c:pt>
                <c:pt idx="369">
                  <c:v>-28.400952139843124</c:v>
                </c:pt>
                <c:pt idx="370">
                  <c:v>-28.593543409104953</c:v>
                </c:pt>
                <c:pt idx="371">
                  <c:v>-28.785807084015545</c:v>
                </c:pt>
                <c:pt idx="372">
                  <c:v>-28.977726394983936</c:v>
                </c:pt>
                <c:pt idx="373">
                  <c:v>-29.16928380635953</c:v>
                </c:pt>
                <c:pt idx="374">
                  <c:v>-29.360460975750936</c:v>
                </c:pt>
                <c:pt idx="375">
                  <c:v>-29.5512387112834</c:v>
                </c:pt>
                <c:pt idx="376">
                  <c:v>-29.741596926666958</c:v>
                </c:pt>
                <c:pt idx="377">
                  <c:v>-29.931514593941376</c:v>
                </c:pt>
                <c:pt idx="378">
                  <c:v>-30.120969693754397</c:v>
                </c:pt>
                <c:pt idx="379">
                  <c:v>-30.309939163019681</c:v>
                </c:pt>
                <c:pt idx="380">
                  <c:v>-30.498398839789964</c:v>
                </c:pt>
                <c:pt idx="381">
                  <c:v>-30.686323405171009</c:v>
                </c:pt>
                <c:pt idx="382">
                  <c:v>-30.873686322086261</c:v>
                </c:pt>
                <c:pt idx="383">
                  <c:v>-31.060459770691871</c:v>
                </c:pt>
                <c:pt idx="384">
                  <c:v>-31.246614580225533</c:v>
                </c:pt>
                <c:pt idx="385">
                  <c:v>-31.43212015705376</c:v>
                </c:pt>
                <c:pt idx="386">
                  <c:v>-31.616944408671372</c:v>
                </c:pt>
                <c:pt idx="387">
                  <c:v>-31.801053663378248</c:v>
                </c:pt>
                <c:pt idx="388">
                  <c:v>-31.984412585346465</c:v>
                </c:pt>
                <c:pt idx="389">
                  <c:v>-32.166984084761772</c:v>
                </c:pt>
                <c:pt idx="390">
                  <c:v>-32.348729222699639</c:v>
                </c:pt>
                <c:pt idx="391">
                  <c:v>-32.529607110369959</c:v>
                </c:pt>
                <c:pt idx="392">
                  <c:v>-32.70957480233146</c:v>
                </c:pt>
                <c:pt idx="393">
                  <c:v>-32.888587183245441</c:v>
                </c:pt>
                <c:pt idx="394">
                  <c:v>-33.066596847698136</c:v>
                </c:pt>
                <c:pt idx="395">
                  <c:v>-33.243553972585353</c:v>
                </c:pt>
                <c:pt idx="396">
                  <c:v>-33.419406181501657</c:v>
                </c:pt>
                <c:pt idx="397">
                  <c:v>-33.594098400531422</c:v>
                </c:pt>
                <c:pt idx="398">
                  <c:v>-33.76757270477998</c:v>
                </c:pt>
                <c:pt idx="399">
                  <c:v>-33.93976815492357</c:v>
                </c:pt>
                <c:pt idx="400">
                  <c:v>-34.110620622987909</c:v>
                </c:pt>
                <c:pt idx="401">
                  <c:v>-34.280062606487498</c:v>
                </c:pt>
                <c:pt idx="402">
                  <c:v>-34.448023029973733</c:v>
                </c:pt>
                <c:pt idx="403">
                  <c:v>-34.614427032945109</c:v>
                </c:pt>
                <c:pt idx="404">
                  <c:v>-34.779195742964035</c:v>
                </c:pt>
                <c:pt idx="405">
                  <c:v>-34.942246032707622</c:v>
                </c:pt>
                <c:pt idx="406">
                  <c:v>-35.10349025954303</c:v>
                </c:pt>
                <c:pt idx="407">
                  <c:v>-35.262835986066904</c:v>
                </c:pt>
                <c:pt idx="408">
                  <c:v>-35.42018567987926</c:v>
                </c:pt>
                <c:pt idx="409">
                  <c:v>-35.575436390665431</c:v>
                </c:pt>
                <c:pt idx="410">
                  <c:v>-35.728479402443149</c:v>
                </c:pt>
                <c:pt idx="411">
                  <c:v>-35.879199858581494</c:v>
                </c:pt>
                <c:pt idx="412">
                  <c:v>-36.027476356915791</c:v>
                </c:pt>
                <c:pt idx="413">
                  <c:v>-36.17318051195727</c:v>
                </c:pt>
                <c:pt idx="414">
                  <c:v>-36.316176480830144</c:v>
                </c:pt>
                <c:pt idx="415">
                  <c:v>-36.456320449139156</c:v>
                </c:pt>
                <c:pt idx="416">
                  <c:v>-36.59346007248881</c:v>
                </c:pt>
                <c:pt idx="417">
                  <c:v>-36.727433868808681</c:v>
                </c:pt>
                <c:pt idx="418">
                  <c:v>-36.858070555992974</c:v>
                </c:pt>
                <c:pt idx="419">
                  <c:v>-36.985188328606199</c:v>
                </c:pt>
                <c:pt idx="420">
                  <c:v>-37.108594066534799</c:v>
                </c:pt>
                <c:pt idx="421">
                  <c:v>-37.228082467441077</c:v>
                </c:pt>
                <c:pt idx="422">
                  <c:v>-37.343435093680768</c:v>
                </c:pt>
                <c:pt idx="423">
                  <c:v>-37.454419322947139</c:v>
                </c:pt>
                <c:pt idx="424">
                  <c:v>-37.560787190246117</c:v>
                </c:pt>
                <c:pt idx="425">
                  <c:v>-37.662274106862746</c:v>
                </c:pt>
                <c:pt idx="426">
                  <c:v>-37.758597439652469</c:v>
                </c:pt>
                <c:pt idx="427">
                  <c:v>-37.849454931241183</c:v>
                </c:pt>
                <c:pt idx="428">
                  <c:v>-37.934522938405074</c:v>
                </c:pt>
                <c:pt idx="429">
                  <c:v>-38.013454461943319</c:v>
                </c:pt>
                <c:pt idx="430">
                  <c:v>-38.085876936566002</c:v>
                </c:pt>
                <c:pt idx="431">
                  <c:v>-38.151389743517463</c:v>
                </c:pt>
                <c:pt idx="432">
                  <c:v>-38.20956140158377</c:v>
                </c:pt>
                <c:pt idx="433">
                  <c:v>-38.259926383476312</c:v>
                </c:pt>
                <c:pt idx="434">
                  <c:v>-38.301981493918703</c:v>
                </c:pt>
                <c:pt idx="435">
                  <c:v>-38.335181732560045</c:v>
                </c:pt>
                <c:pt idx="436">
                  <c:v>-38.358935548386427</c:v>
                </c:pt>
                <c:pt idx="437">
                  <c:v>-38.372599371669196</c:v>
                </c:pt>
                <c:pt idx="438">
                  <c:v>-38.375471283445847</c:v>
                </c:pt>
                <c:pt idx="439">
                  <c:v>-38.366783649416178</c:v>
                </c:pt>
                <c:pt idx="440">
                  <c:v>-38.345694502704674</c:v>
                </c:pt>
                <c:pt idx="441">
                  <c:v>-38.311277405146846</c:v>
                </c:pt>
                <c:pt idx="442">
                  <c:v>-38.262509445362113</c:v>
                </c:pt>
                <c:pt idx="443">
                  <c:v>-38.198256938011511</c:v>
                </c:pt>
                <c:pt idx="444">
                  <c:v>-38.11725826399072</c:v>
                </c:pt>
                <c:pt idx="445">
                  <c:v>-38.018103124025295</c:v>
                </c:pt>
                <c:pt idx="446">
                  <c:v>-37.899207251061</c:v>
                </c:pt>
                <c:pt idx="447">
                  <c:v>-37.758781314756035</c:v>
                </c:pt>
                <c:pt idx="448">
                  <c:v>-37.594792316715285</c:v>
                </c:pt>
                <c:pt idx="449">
                  <c:v>-37.404915160804762</c:v>
                </c:pt>
                <c:pt idx="450">
                  <c:v>-37.186471200840174</c:v>
                </c:pt>
                <c:pt idx="451">
                  <c:v>-36.936349279162663</c:v>
                </c:pt>
                <c:pt idx="452">
                  <c:v>-36.650902850068221</c:v>
                </c:pt>
                <c:pt idx="453">
                  <c:v>-36.325813861535735</c:v>
                </c:pt>
                <c:pt idx="454">
                  <c:v>-35.955909518676492</c:v>
                </c:pt>
                <c:pt idx="455">
                  <c:v>-35.534910772640622</c:v>
                </c:pt>
                <c:pt idx="456">
                  <c:v>-35.055079376594584</c:v>
                </c:pt>
                <c:pt idx="457">
                  <c:v>-34.506709872993213</c:v>
                </c:pt>
                <c:pt idx="458">
                  <c:v>-33.877376534350489</c:v>
                </c:pt>
                <c:pt idx="459">
                  <c:v>-33.150777752138666</c:v>
                </c:pt>
                <c:pt idx="460">
                  <c:v>-32.304887904038331</c:v>
                </c:pt>
                <c:pt idx="461">
                  <c:v>-31.308849396817621</c:v>
                </c:pt>
                <c:pt idx="462">
                  <c:v>-30.11740864265327</c:v>
                </c:pt>
                <c:pt idx="463">
                  <c:v>-28.660122162636974</c:v>
                </c:pt>
                <c:pt idx="464">
                  <c:v>-26.81804391315616</c:v>
                </c:pt>
                <c:pt idx="465">
                  <c:v>-24.365097691448298</c:v>
                </c:pt>
                <c:pt idx="466">
                  <c:v>-20.781223456143373</c:v>
                </c:pt>
                <c:pt idx="467">
                  <c:v>-14.326520472403315</c:v>
                </c:pt>
                <c:pt idx="468">
                  <c:v>-2.1973578096192043</c:v>
                </c:pt>
                <c:pt idx="469">
                  <c:v>-16.884276359230014</c:v>
                </c:pt>
                <c:pt idx="470">
                  <c:v>-22.369801831626219</c:v>
                </c:pt>
                <c:pt idx="471">
                  <c:v>-25.745183925702086</c:v>
                </c:pt>
                <c:pt idx="472">
                  <c:v>-28.180888529880885</c:v>
                </c:pt>
                <c:pt idx="473">
                  <c:v>-30.076733376921322</c:v>
                </c:pt>
                <c:pt idx="474">
                  <c:v>-31.616727782491111</c:v>
                </c:pt>
                <c:pt idx="475">
                  <c:v>-32.900261650615946</c:v>
                </c:pt>
                <c:pt idx="476">
                  <c:v>-33.986603386912414</c:v>
                </c:pt>
                <c:pt idx="477">
                  <c:v>-34.91344753082322</c:v>
                </c:pt>
                <c:pt idx="478">
                  <c:v>-35.705766986243638</c:v>
                </c:pt>
                <c:pt idx="479">
                  <c:v>-36.380459194407265</c:v>
                </c:pt>
                <c:pt idx="480">
                  <c:v>-36.948955166712992</c:v>
                </c:pt>
                <c:pt idx="481">
                  <c:v>-37.41875111831223</c:v>
                </c:pt>
                <c:pt idx="482">
                  <c:v>-37.794324073641647</c:v>
                </c:pt>
                <c:pt idx="483">
                  <c:v>-38.07766575350211</c:v>
                </c:pt>
                <c:pt idx="484">
                  <c:v>-38.268555481585253</c:v>
                </c:pt>
                <c:pt idx="485">
                  <c:v>-38.3646293144959</c:v>
                </c:pt>
                <c:pt idx="486">
                  <c:v>-38.361260298194509</c:v>
                </c:pt>
                <c:pt idx="487">
                  <c:v>-38.251227715121637</c:v>
                </c:pt>
                <c:pt idx="488">
                  <c:v>-38.024108400986158</c:v>
                </c:pt>
                <c:pt idx="489">
                  <c:v>-37.665253273361145</c:v>
                </c:pt>
                <c:pt idx="490">
                  <c:v>-37.154084183060782</c:v>
                </c:pt>
                <c:pt idx="491">
                  <c:v>-36.461185594501991</c:v>
                </c:pt>
                <c:pt idx="492">
                  <c:v>-35.543083176008693</c:v>
                </c:pt>
                <c:pt idx="493">
                  <c:v>-34.332157130302356</c:v>
                </c:pt>
                <c:pt idx="494">
                  <c:v>-32.715055770927464</c:v>
                </c:pt>
                <c:pt idx="495">
                  <c:v>-30.479176097784809</c:v>
                </c:pt>
                <c:pt idx="496">
                  <c:v>-27.145770038525669</c:v>
                </c:pt>
                <c:pt idx="497">
                  <c:v>-21.17167315600485</c:v>
                </c:pt>
                <c:pt idx="498">
                  <c:v>-0.59852710337567749</c:v>
                </c:pt>
                <c:pt idx="499">
                  <c:v>-21.98830441297499</c:v>
                </c:pt>
                <c:pt idx="500">
                  <c:v>-27.838406113476275</c:v>
                </c:pt>
                <c:pt idx="501">
                  <c:v>-31.236273653640239</c:v>
                </c:pt>
                <c:pt idx="502">
                  <c:v>-33.561979976530992</c:v>
                </c:pt>
                <c:pt idx="503">
                  <c:v>-35.252936441278401</c:v>
                </c:pt>
                <c:pt idx="504">
                  <c:v>-36.499754755552928</c:v>
                </c:pt>
                <c:pt idx="505">
                  <c:v>-37.397752629259784</c:v>
                </c:pt>
                <c:pt idx="506">
                  <c:v>-37.995872759740038</c:v>
                </c:pt>
                <c:pt idx="507">
                  <c:v>-38.315673473530637</c:v>
                </c:pt>
                <c:pt idx="508">
                  <c:v>-38.358744157287056</c:v>
                </c:pt>
                <c:pt idx="509">
                  <c:v>-38.108004042938319</c:v>
                </c:pt>
                <c:pt idx="510">
                  <c:v>-37.523756003576651</c:v>
                </c:pt>
                <c:pt idx="511">
                  <c:v>-36.531886251136669</c:v>
                </c:pt>
                <c:pt idx="512">
                  <c:v>-34.994624760035421</c:v>
                </c:pt>
                <c:pt idx="513">
                  <c:v>-32.6302085566168</c:v>
                </c:pt>
                <c:pt idx="514">
                  <c:v>-28.724943763558187</c:v>
                </c:pt>
                <c:pt idx="515">
                  <c:v>-20.228374841677081</c:v>
                </c:pt>
                <c:pt idx="516">
                  <c:v>-17.813225314341842</c:v>
                </c:pt>
                <c:pt idx="517">
                  <c:v>-28.198877106305655</c:v>
                </c:pt>
                <c:pt idx="518">
                  <c:v>-32.623439623115416</c:v>
                </c:pt>
                <c:pt idx="519">
                  <c:v>-35.264542261514144</c:v>
                </c:pt>
                <c:pt idx="520">
                  <c:v>-36.939570256271182</c:v>
                </c:pt>
                <c:pt idx="521">
                  <c:v>-37.933892699391976</c:v>
                </c:pt>
                <c:pt idx="522">
                  <c:v>-38.355969594331093</c:v>
                </c:pt>
                <c:pt idx="523">
                  <c:v>-38.223093089045584</c:v>
                </c:pt>
                <c:pt idx="524">
                  <c:v>-37.475737802211761</c:v>
                </c:pt>
                <c:pt idx="525">
                  <c:v>-35.943797534341122</c:v>
                </c:pt>
                <c:pt idx="526">
                  <c:v>-33.206561712341063</c:v>
                </c:pt>
                <c:pt idx="527">
                  <c:v>-27.931164951477363</c:v>
                </c:pt>
                <c:pt idx="528">
                  <c:v>-5.4786664467211379</c:v>
                </c:pt>
                <c:pt idx="529">
                  <c:v>-26.996252204852766</c:v>
                </c:pt>
                <c:pt idx="530">
                  <c:v>-33.046119114518874</c:v>
                </c:pt>
                <c:pt idx="531">
                  <c:v>-36.100129366949474</c:v>
                </c:pt>
                <c:pt idx="532">
                  <c:v>-37.734414551346092</c:v>
                </c:pt>
                <c:pt idx="533">
                  <c:v>-38.360599133459836</c:v>
                </c:pt>
                <c:pt idx="534">
                  <c:v>-38.058306434607793</c:v>
                </c:pt>
                <c:pt idx="535">
                  <c:v>-36.682945298615735</c:v>
                </c:pt>
                <c:pt idx="536">
                  <c:v>-33.698715992243272</c:v>
                </c:pt>
                <c:pt idx="537">
                  <c:v>-26.959400436236972</c:v>
                </c:pt>
                <c:pt idx="538">
                  <c:v>-17.313897446951007</c:v>
                </c:pt>
                <c:pt idx="539">
                  <c:v>-31.25007091878755</c:v>
                </c:pt>
                <c:pt idx="540">
                  <c:v>-35.754474537303921</c:v>
                </c:pt>
                <c:pt idx="541">
                  <c:v>-37.822215705131768</c:v>
                </c:pt>
                <c:pt idx="542">
                  <c:v>-38.368514726416308</c:v>
                </c:pt>
                <c:pt idx="543">
                  <c:v>-37.4884357547744</c:v>
                </c:pt>
                <c:pt idx="544">
                  <c:v>-34.695305762658506</c:v>
                </c:pt>
                <c:pt idx="545">
                  <c:v>-27.541223793564331</c:v>
                </c:pt>
                <c:pt idx="546">
                  <c:v>-21.370572766782448</c:v>
                </c:pt>
                <c:pt idx="547">
                  <c:v>-33.199440818382328</c:v>
                </c:pt>
                <c:pt idx="548">
                  <c:v>-37.070552784017295</c:v>
                </c:pt>
                <c:pt idx="549">
                  <c:v>-38.353624033374444</c:v>
                </c:pt>
                <c:pt idx="550">
                  <c:v>-37.652305441448213</c:v>
                </c:pt>
                <c:pt idx="551">
                  <c:v>-34.381389808155276</c:v>
                </c:pt>
                <c:pt idx="552">
                  <c:v>-23.77420904511435</c:v>
                </c:pt>
                <c:pt idx="553">
                  <c:v>-28.361374982787076</c:v>
                </c:pt>
                <c:pt idx="554">
                  <c:v>-35.820732059060404</c:v>
                </c:pt>
                <c:pt idx="555">
                  <c:v>-38.203974393592041</c:v>
                </c:pt>
                <c:pt idx="556">
                  <c:v>-37.84543618697807</c:v>
                </c:pt>
                <c:pt idx="557">
                  <c:v>-34.21611776928043</c:v>
                </c:pt>
                <c:pt idx="558">
                  <c:v>-18.258451897964569</c:v>
                </c:pt>
                <c:pt idx="559">
                  <c:v>-31.749895557515629</c:v>
                </c:pt>
                <c:pt idx="560">
                  <c:v>-37.292961269082539</c:v>
                </c:pt>
                <c:pt idx="561">
                  <c:v>-38.311491992839748</c:v>
                </c:pt>
                <c:pt idx="562">
                  <c:v>-35.691985177994688</c:v>
                </c:pt>
                <c:pt idx="563">
                  <c:v>-23.68776539224195</c:v>
                </c:pt>
                <c:pt idx="564">
                  <c:v>-31.485373927455438</c:v>
                </c:pt>
                <c:pt idx="565">
                  <c:v>-37.538871584084632</c:v>
                </c:pt>
                <c:pt idx="566">
                  <c:v>-38.094587498820673</c:v>
                </c:pt>
                <c:pt idx="567">
                  <c:v>-33.619604341035782</c:v>
                </c:pt>
                <c:pt idx="568">
                  <c:v>-18.489408330909612</c:v>
                </c:pt>
                <c:pt idx="569">
                  <c:v>-35.775531684477613</c:v>
                </c:pt>
                <c:pt idx="570">
                  <c:v>-38.374783673819202</c:v>
                </c:pt>
                <c:pt idx="571">
                  <c:v>-35.377701079317312</c:v>
                </c:pt>
                <c:pt idx="572">
                  <c:v>3.0232540111195624E-2</c:v>
                </c:pt>
                <c:pt idx="573">
                  <c:v>-35.531640353537213</c:v>
                </c:pt>
                <c:pt idx="574">
                  <c:v>-38.361325112283467</c:v>
                </c:pt>
                <c:pt idx="575">
                  <c:v>-34.240410631475292</c:v>
                </c:pt>
                <c:pt idx="576">
                  <c:v>-24.019151023157171</c:v>
                </c:pt>
                <c:pt idx="577">
                  <c:v>-37.261293736726614</c:v>
                </c:pt>
                <c:pt idx="578">
                  <c:v>-37.634589931554949</c:v>
                </c:pt>
                <c:pt idx="579">
                  <c:v>-25.881455267487027</c:v>
                </c:pt>
                <c:pt idx="580">
                  <c:v>-34.623241265623918</c:v>
                </c:pt>
                <c:pt idx="581">
                  <c:v>-38.329298574524515</c:v>
                </c:pt>
                <c:pt idx="582">
                  <c:v>-31.618186984539349</c:v>
                </c:pt>
                <c:pt idx="583">
                  <c:v>-32.544762125095531</c:v>
                </c:pt>
                <c:pt idx="584">
                  <c:v>-38.375780295862178</c:v>
                </c:pt>
                <c:pt idx="585">
                  <c:v>-32.106165880264214</c:v>
                </c:pt>
                <c:pt idx="586">
                  <c:v>-33.134778759752209</c:v>
                </c:pt>
                <c:pt idx="587">
                  <c:v>-38.314221593217994</c:v>
                </c:pt>
                <c:pt idx="588">
                  <c:v>-28.199115214148573</c:v>
                </c:pt>
                <c:pt idx="589">
                  <c:v>-35.882143675449633</c:v>
                </c:pt>
                <c:pt idx="590">
                  <c:v>-37.385775219068897</c:v>
                </c:pt>
                <c:pt idx="591">
                  <c:v>-19.69071437840373</c:v>
                </c:pt>
                <c:pt idx="592">
                  <c:v>-38.18643742745823</c:v>
                </c:pt>
                <c:pt idx="593">
                  <c:v>-32.041584862400512</c:v>
                </c:pt>
                <c:pt idx="594">
                  <c:v>-35.510869663267343</c:v>
                </c:pt>
                <c:pt idx="595">
                  <c:v>-36.895521373100806</c:v>
                </c:pt>
                <c:pt idx="596">
                  <c:v>-29.400924401702756</c:v>
                </c:pt>
                <c:pt idx="597">
                  <c:v>-38.215295607449519</c:v>
                </c:pt>
                <c:pt idx="598">
                  <c:v>-12.955999350160386</c:v>
                </c:pt>
                <c:pt idx="599">
                  <c:v>-38.363256767613372</c:v>
                </c:pt>
                <c:pt idx="600">
                  <c:v>-20.374922107893795</c:v>
                </c:pt>
                <c:pt idx="601">
                  <c:v>-38.260393730183488</c:v>
                </c:pt>
                <c:pt idx="602">
                  <c:v>-22.652955057402878</c:v>
                </c:pt>
                <c:pt idx="603">
                  <c:v>-38.303720925502148</c:v>
                </c:pt>
                <c:pt idx="604">
                  <c:v>-13.519736027205207</c:v>
                </c:pt>
                <c:pt idx="605">
                  <c:v>-38.362664342102669</c:v>
                </c:pt>
                <c:pt idx="606">
                  <c:v>-24.570014003668849</c:v>
                </c:pt>
                <c:pt idx="607">
                  <c:v>-37.67854353024368</c:v>
                </c:pt>
                <c:pt idx="608">
                  <c:v>-33.7411139640828</c:v>
                </c:pt>
                <c:pt idx="609">
                  <c:v>-34.248689866215287</c:v>
                </c:pt>
                <c:pt idx="610">
                  <c:v>-37.8174469155853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55-4132-A5E8-2C8E053CFEAA}"/>
            </c:ext>
          </c:extLst>
        </c:ser>
        <c:ser>
          <c:idx val="3"/>
          <c:order val="3"/>
          <c:tx>
            <c:v>Attenuated Point</c:v>
          </c:tx>
          <c:spPr>
            <a:ln>
              <a:noFill/>
            </a:ln>
          </c:spPr>
          <c:marker>
            <c:symbol val="none"/>
          </c:marker>
          <c:xVal>
            <c:numRef>
              <c:f>PICXO!$B$26</c:f>
              <c:numCache>
                <c:formatCode>0.00" Hz"</c:formatCode>
                <c:ptCount val="1"/>
                <c:pt idx="0">
                  <c:v>316.2277660168312</c:v>
                </c:pt>
              </c:numCache>
            </c:numRef>
          </c:xVal>
          <c:yVal>
            <c:numRef>
              <c:f>PICXO!$B$27</c:f>
              <c:numCache>
                <c:formatCode>0.00" db"</c:formatCode>
                <c:ptCount val="1"/>
                <c:pt idx="0">
                  <c:v>-5.9569596801344158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B55-4132-A5E8-2C8E053CFEAA}"/>
            </c:ext>
          </c:extLst>
        </c:ser>
        <c:ser>
          <c:idx val="0"/>
          <c:order val="0"/>
          <c:tx>
            <c:v>PICXO DPLL Response</c:v>
          </c:tx>
          <c:marker>
            <c:symbol val="none"/>
          </c:marker>
          <c:xVal>
            <c:numRef>
              <c:f>PICXO!$M$2:$M$612</c:f>
              <c:numCache>
                <c:formatCode>General</c:formatCode>
                <c:ptCount val="611"/>
                <c:pt idx="0">
                  <c:v>1</c:v>
                </c:pt>
                <c:pt idx="1">
                  <c:v>1.0232929922807541</c:v>
                </c:pt>
                <c:pt idx="2">
                  <c:v>1.0471285480508996</c:v>
                </c:pt>
                <c:pt idx="3">
                  <c:v>1.0715193052376064</c:v>
                </c:pt>
                <c:pt idx="4">
                  <c:v>1.0964781961431851</c:v>
                </c:pt>
                <c:pt idx="5">
                  <c:v>1.1220184543019636</c:v>
                </c:pt>
                <c:pt idx="6">
                  <c:v>1.1481536214968828</c:v>
                </c:pt>
                <c:pt idx="7">
                  <c:v>1.1748975549395295</c:v>
                </c:pt>
                <c:pt idx="8">
                  <c:v>1.2022644346174129</c:v>
                </c:pt>
                <c:pt idx="9">
                  <c:v>1.2302687708123816</c:v>
                </c:pt>
                <c:pt idx="10">
                  <c:v>1.2589254117941673</c:v>
                </c:pt>
                <c:pt idx="11">
                  <c:v>1.288249551693134</c:v>
                </c:pt>
                <c:pt idx="12">
                  <c:v>1.318256738556407</c:v>
                </c:pt>
                <c:pt idx="13">
                  <c:v>1.3489628825916535</c:v>
                </c:pt>
                <c:pt idx="14">
                  <c:v>1.3803842646028848</c:v>
                </c:pt>
                <c:pt idx="15">
                  <c:v>1.4125375446227544</c:v>
                </c:pt>
                <c:pt idx="16">
                  <c:v>1.4454397707459274</c:v>
                </c:pt>
                <c:pt idx="17">
                  <c:v>1.4791083881682074</c:v>
                </c:pt>
                <c:pt idx="18">
                  <c:v>1.5135612484362084</c:v>
                </c:pt>
                <c:pt idx="19">
                  <c:v>1.5488166189124815</c:v>
                </c:pt>
                <c:pt idx="20">
                  <c:v>1.5848931924611138</c:v>
                </c:pt>
                <c:pt idx="21">
                  <c:v>1.6218100973589302</c:v>
                </c:pt>
                <c:pt idx="22">
                  <c:v>1.6595869074375611</c:v>
                </c:pt>
                <c:pt idx="23">
                  <c:v>1.6982436524617448</c:v>
                </c:pt>
                <c:pt idx="24">
                  <c:v>1.737800828749376</c:v>
                </c:pt>
                <c:pt idx="25">
                  <c:v>1.7782794100389232</c:v>
                </c:pt>
                <c:pt idx="26">
                  <c:v>1.8197008586099839</c:v>
                </c:pt>
                <c:pt idx="27">
                  <c:v>1.8620871366628677</c:v>
                </c:pt>
                <c:pt idx="28">
                  <c:v>1.9054607179632477</c:v>
                </c:pt>
                <c:pt idx="29">
                  <c:v>1.9498445997580458</c:v>
                </c:pt>
                <c:pt idx="30">
                  <c:v>1.9952623149688802</c:v>
                </c:pt>
                <c:pt idx="31">
                  <c:v>2.0417379446695301</c:v>
                </c:pt>
                <c:pt idx="32">
                  <c:v>2.0892961308540401</c:v>
                </c:pt>
                <c:pt idx="33">
                  <c:v>2.1379620895022331</c:v>
                </c:pt>
                <c:pt idx="34">
                  <c:v>2.1877616239495534</c:v>
                </c:pt>
                <c:pt idx="35">
                  <c:v>2.2387211385683408</c:v>
                </c:pt>
                <c:pt idx="36">
                  <c:v>2.290867652767774</c:v>
                </c:pt>
                <c:pt idx="37">
                  <c:v>2.3442288153199233</c:v>
                </c:pt>
                <c:pt idx="38">
                  <c:v>2.3988329190194917</c:v>
                </c:pt>
                <c:pt idx="39">
                  <c:v>2.4547089156850315</c:v>
                </c:pt>
                <c:pt idx="40">
                  <c:v>2.5118864315095815</c:v>
                </c:pt>
                <c:pt idx="41">
                  <c:v>2.5703957827688653</c:v>
                </c:pt>
                <c:pt idx="42">
                  <c:v>2.6302679918953835</c:v>
                </c:pt>
                <c:pt idx="43">
                  <c:v>2.6915348039269174</c:v>
                </c:pt>
                <c:pt idx="44">
                  <c:v>2.7542287033381685</c:v>
                </c:pt>
                <c:pt idx="45">
                  <c:v>2.8183829312644555</c:v>
                </c:pt>
                <c:pt idx="46">
                  <c:v>2.8840315031266082</c:v>
                </c:pt>
                <c:pt idx="47">
                  <c:v>2.9512092266663874</c:v>
                </c:pt>
                <c:pt idx="48">
                  <c:v>3.0199517204020183</c:v>
                </c:pt>
                <c:pt idx="49">
                  <c:v>3.0902954325135927</c:v>
                </c:pt>
                <c:pt idx="50">
                  <c:v>3.1622776601683813</c:v>
                </c:pt>
                <c:pt idx="51">
                  <c:v>3.2359365692962849</c:v>
                </c:pt>
                <c:pt idx="52">
                  <c:v>3.311311214825913</c:v>
                </c:pt>
                <c:pt idx="53">
                  <c:v>3.3884415613920278</c:v>
                </c:pt>
                <c:pt idx="54">
                  <c:v>3.4673685045253184</c:v>
                </c:pt>
                <c:pt idx="55">
                  <c:v>3.5481338923357573</c:v>
                </c:pt>
                <c:pt idx="56">
                  <c:v>3.6307805477010158</c:v>
                </c:pt>
                <c:pt idx="57">
                  <c:v>3.7153522909717283</c:v>
                </c:pt>
                <c:pt idx="58">
                  <c:v>3.8018939632056155</c:v>
                </c:pt>
                <c:pt idx="59">
                  <c:v>3.8904514499428093</c:v>
                </c:pt>
                <c:pt idx="60">
                  <c:v>3.9810717055349762</c:v>
                </c:pt>
                <c:pt idx="61">
                  <c:v>4.0738027780411308</c:v>
                </c:pt>
                <c:pt idx="62">
                  <c:v>4.1686938347033582</c:v>
                </c:pt>
                <c:pt idx="63">
                  <c:v>4.2657951880159306</c:v>
                </c:pt>
                <c:pt idx="64">
                  <c:v>4.3651583224016637</c:v>
                </c:pt>
                <c:pt idx="65">
                  <c:v>4.4668359215096354</c:v>
                </c:pt>
                <c:pt idx="66">
                  <c:v>4.5708818961487552</c:v>
                </c:pt>
                <c:pt idx="67">
                  <c:v>4.6773514128719862</c:v>
                </c:pt>
                <c:pt idx="68">
                  <c:v>4.7863009232263884</c:v>
                </c:pt>
                <c:pt idx="69">
                  <c:v>4.8977881936844669</c:v>
                </c:pt>
                <c:pt idx="70">
                  <c:v>5.0118723362727282</c:v>
                </c:pt>
                <c:pt idx="71">
                  <c:v>5.1286138399136538</c:v>
                </c:pt>
                <c:pt idx="72">
                  <c:v>5.2480746024977316</c:v>
                </c:pt>
                <c:pt idx="73">
                  <c:v>5.3703179637025338</c:v>
                </c:pt>
                <c:pt idx="74">
                  <c:v>5.495408738576252</c:v>
                </c:pt>
                <c:pt idx="75">
                  <c:v>5.6234132519034983</c:v>
                </c:pt>
                <c:pt idx="76">
                  <c:v>5.7543993733715757</c:v>
                </c:pt>
                <c:pt idx="77">
                  <c:v>5.8884365535558976</c:v>
                </c:pt>
                <c:pt idx="78">
                  <c:v>6.0255958607435849</c:v>
                </c:pt>
                <c:pt idx="79">
                  <c:v>6.1659500186148302</c:v>
                </c:pt>
                <c:pt idx="80">
                  <c:v>6.3095734448019405</c:v>
                </c:pt>
                <c:pt idx="81">
                  <c:v>6.4565422903465644</c:v>
                </c:pt>
                <c:pt idx="82">
                  <c:v>6.6069344800759682</c:v>
                </c:pt>
                <c:pt idx="83">
                  <c:v>6.7608297539198272</c:v>
                </c:pt>
                <c:pt idx="84">
                  <c:v>6.9183097091893737</c:v>
                </c:pt>
                <c:pt idx="85">
                  <c:v>7.0794578438413893</c:v>
                </c:pt>
                <c:pt idx="86">
                  <c:v>7.2443596007499105</c:v>
                </c:pt>
                <c:pt idx="87">
                  <c:v>7.4131024130091863</c:v>
                </c:pt>
                <c:pt idx="88">
                  <c:v>7.5857757502918481</c:v>
                </c:pt>
                <c:pt idx="89">
                  <c:v>7.7624711662869306</c:v>
                </c:pt>
                <c:pt idx="90">
                  <c:v>7.9432823472428282</c:v>
                </c:pt>
                <c:pt idx="91">
                  <c:v>8.1283051616410056</c:v>
                </c:pt>
                <c:pt idx="92">
                  <c:v>8.3176377110267214</c:v>
                </c:pt>
                <c:pt idx="93">
                  <c:v>8.5113803820237806</c:v>
                </c:pt>
                <c:pt idx="94">
                  <c:v>8.709635899560821</c:v>
                </c:pt>
                <c:pt idx="95">
                  <c:v>8.9125093813374701</c:v>
                </c:pt>
                <c:pt idx="96">
                  <c:v>9.1201083935591107</c:v>
                </c:pt>
                <c:pt idx="97">
                  <c:v>9.3325430079699281</c:v>
                </c:pt>
                <c:pt idx="98">
                  <c:v>9.5499258602143762</c:v>
                </c:pt>
                <c:pt idx="99">
                  <c:v>9.7723722095581227</c:v>
                </c:pt>
                <c:pt idx="100">
                  <c:v>10.000000000000016</c:v>
                </c:pt>
                <c:pt idx="101">
                  <c:v>10.232929922807561</c:v>
                </c:pt>
                <c:pt idx="102">
                  <c:v>10.471285480509014</c:v>
                </c:pt>
                <c:pt idx="103">
                  <c:v>10.715193052376083</c:v>
                </c:pt>
                <c:pt idx="104">
                  <c:v>10.964781961431873</c:v>
                </c:pt>
                <c:pt idx="105">
                  <c:v>11.220184543019656</c:v>
                </c:pt>
                <c:pt idx="106">
                  <c:v>11.481536214968848</c:v>
                </c:pt>
                <c:pt idx="107">
                  <c:v>11.748975549395317</c:v>
                </c:pt>
                <c:pt idx="108">
                  <c:v>12.022644346174154</c:v>
                </c:pt>
                <c:pt idx="109">
                  <c:v>12.302687708123841</c:v>
                </c:pt>
                <c:pt idx="110">
                  <c:v>12.589254117941696</c:v>
                </c:pt>
                <c:pt idx="111">
                  <c:v>12.882495516931364</c:v>
                </c:pt>
                <c:pt idx="112">
                  <c:v>13.1825673855641</c:v>
                </c:pt>
                <c:pt idx="113">
                  <c:v>13.489628825916565</c:v>
                </c:pt>
                <c:pt idx="114">
                  <c:v>13.803842646028876</c:v>
                </c:pt>
                <c:pt idx="115">
                  <c:v>14.12537544622757</c:v>
                </c:pt>
                <c:pt idx="116">
                  <c:v>14.454397707459307</c:v>
                </c:pt>
                <c:pt idx="117">
                  <c:v>14.791083881682106</c:v>
                </c:pt>
                <c:pt idx="118">
                  <c:v>15.135612484362113</c:v>
                </c:pt>
                <c:pt idx="119">
                  <c:v>15.488166189124851</c:v>
                </c:pt>
                <c:pt idx="120">
                  <c:v>15.848931924611172</c:v>
                </c:pt>
                <c:pt idx="121">
                  <c:v>16.218100973589337</c:v>
                </c:pt>
                <c:pt idx="122">
                  <c:v>16.595869074375642</c:v>
                </c:pt>
                <c:pt idx="123">
                  <c:v>16.982436524617487</c:v>
                </c:pt>
                <c:pt idx="124">
                  <c:v>17.378008287493795</c:v>
                </c:pt>
                <c:pt idx="125">
                  <c:v>17.782794100389268</c:v>
                </c:pt>
                <c:pt idx="126">
                  <c:v>18.197008586099873</c:v>
                </c:pt>
                <c:pt idx="127">
                  <c:v>18.620871366628723</c:v>
                </c:pt>
                <c:pt idx="128">
                  <c:v>19.054607179632519</c:v>
                </c:pt>
                <c:pt idx="129">
                  <c:v>19.4984459975805</c:v>
                </c:pt>
                <c:pt idx="130">
                  <c:v>19.95262314968884</c:v>
                </c:pt>
                <c:pt idx="131">
                  <c:v>20.417379446695346</c:v>
                </c:pt>
                <c:pt idx="132">
                  <c:v>20.892961308540446</c:v>
                </c:pt>
                <c:pt idx="133">
                  <c:v>21.379620895022374</c:v>
                </c:pt>
                <c:pt idx="134">
                  <c:v>21.877616239495577</c:v>
                </c:pt>
                <c:pt idx="135">
                  <c:v>22.387211385683454</c:v>
                </c:pt>
                <c:pt idx="136">
                  <c:v>22.908676527677788</c:v>
                </c:pt>
                <c:pt idx="137">
                  <c:v>23.442288153199279</c:v>
                </c:pt>
                <c:pt idx="138">
                  <c:v>23.988329190194971</c:v>
                </c:pt>
                <c:pt idx="139">
                  <c:v>24.547089156850369</c:v>
                </c:pt>
                <c:pt idx="140">
                  <c:v>25.118864315095866</c:v>
                </c:pt>
                <c:pt idx="141">
                  <c:v>25.703957827688704</c:v>
                </c:pt>
                <c:pt idx="142">
                  <c:v>26.302679918953896</c:v>
                </c:pt>
                <c:pt idx="143">
                  <c:v>26.915348039269233</c:v>
                </c:pt>
                <c:pt idx="144">
                  <c:v>27.542287033381736</c:v>
                </c:pt>
                <c:pt idx="145">
                  <c:v>28.183829312644612</c:v>
                </c:pt>
                <c:pt idx="146">
                  <c:v>28.840315031266144</c:v>
                </c:pt>
                <c:pt idx="147">
                  <c:v>29.512092266663942</c:v>
                </c:pt>
                <c:pt idx="148">
                  <c:v>30.199517204020246</c:v>
                </c:pt>
                <c:pt idx="149">
                  <c:v>30.902954325135987</c:v>
                </c:pt>
                <c:pt idx="150">
                  <c:v>31.622776601683888</c:v>
                </c:pt>
                <c:pt idx="151">
                  <c:v>32.359365692962918</c:v>
                </c:pt>
                <c:pt idx="152">
                  <c:v>33.113112148259205</c:v>
                </c:pt>
                <c:pt idx="153">
                  <c:v>33.88441561392036</c:v>
                </c:pt>
                <c:pt idx="154">
                  <c:v>34.673685045253272</c:v>
                </c:pt>
                <c:pt idx="155">
                  <c:v>35.481338923357647</c:v>
                </c:pt>
                <c:pt idx="156">
                  <c:v>36.307805477010241</c:v>
                </c:pt>
                <c:pt idx="157">
                  <c:v>37.153522909717374</c:v>
                </c:pt>
                <c:pt idx="158">
                  <c:v>38.018939632056238</c:v>
                </c:pt>
                <c:pt idx="159">
                  <c:v>38.904514499428174</c:v>
                </c:pt>
                <c:pt idx="160">
                  <c:v>39.810717055349841</c:v>
                </c:pt>
                <c:pt idx="161">
                  <c:v>40.738027780411407</c:v>
                </c:pt>
                <c:pt idx="162">
                  <c:v>41.686938347033674</c:v>
                </c:pt>
                <c:pt idx="163">
                  <c:v>42.657951880159395</c:v>
                </c:pt>
                <c:pt idx="164">
                  <c:v>43.651583224016726</c:v>
                </c:pt>
                <c:pt idx="165">
                  <c:v>44.668359215096459</c:v>
                </c:pt>
                <c:pt idx="166">
                  <c:v>45.708818961487651</c:v>
                </c:pt>
                <c:pt idx="167">
                  <c:v>46.773514128719967</c:v>
                </c:pt>
                <c:pt idx="168">
                  <c:v>47.863009232263998</c:v>
                </c:pt>
                <c:pt idx="169">
                  <c:v>48.977881936844788</c:v>
                </c:pt>
                <c:pt idx="170">
                  <c:v>50.118723362727394</c:v>
                </c:pt>
                <c:pt idx="171">
                  <c:v>51.286138399136647</c:v>
                </c:pt>
                <c:pt idx="172">
                  <c:v>52.480746024977449</c:v>
                </c:pt>
                <c:pt idx="173">
                  <c:v>53.703179637025457</c:v>
                </c:pt>
                <c:pt idx="174">
                  <c:v>54.954087385762662</c:v>
                </c:pt>
                <c:pt idx="175">
                  <c:v>56.234132519035114</c:v>
                </c:pt>
                <c:pt idx="176">
                  <c:v>57.543993733715901</c:v>
                </c:pt>
                <c:pt idx="177">
                  <c:v>58.884365535559105</c:v>
                </c:pt>
                <c:pt idx="178">
                  <c:v>60.255958607435979</c:v>
                </c:pt>
                <c:pt idx="179">
                  <c:v>61.659500186148421</c:v>
                </c:pt>
                <c:pt idx="180">
                  <c:v>63.095734448019527</c:v>
                </c:pt>
                <c:pt idx="181">
                  <c:v>64.565422903465816</c:v>
                </c:pt>
                <c:pt idx="182">
                  <c:v>66.069344800759865</c:v>
                </c:pt>
                <c:pt idx="183">
                  <c:v>67.608297539198432</c:v>
                </c:pt>
                <c:pt idx="184">
                  <c:v>69.183097091893913</c:v>
                </c:pt>
                <c:pt idx="185">
                  <c:v>70.79457843841405</c:v>
                </c:pt>
                <c:pt idx="186">
                  <c:v>72.443596007499266</c:v>
                </c:pt>
                <c:pt idx="187">
                  <c:v>74.131024130092001</c:v>
                </c:pt>
                <c:pt idx="188">
                  <c:v>75.857757502918631</c:v>
                </c:pt>
                <c:pt idx="189">
                  <c:v>77.624711662869501</c:v>
                </c:pt>
                <c:pt idx="190">
                  <c:v>79.432823472428467</c:v>
                </c:pt>
                <c:pt idx="191">
                  <c:v>81.283051616410248</c:v>
                </c:pt>
                <c:pt idx="192">
                  <c:v>83.176377110267424</c:v>
                </c:pt>
                <c:pt idx="193">
                  <c:v>85.113803820237962</c:v>
                </c:pt>
                <c:pt idx="194">
                  <c:v>87.096358995608384</c:v>
                </c:pt>
                <c:pt idx="195">
                  <c:v>89.125093813374875</c:v>
                </c:pt>
                <c:pt idx="196">
                  <c:v>91.201083935591285</c:v>
                </c:pt>
                <c:pt idx="197">
                  <c:v>93.325430079699501</c:v>
                </c:pt>
                <c:pt idx="198">
                  <c:v>95.499258602143996</c:v>
                </c:pt>
                <c:pt idx="199">
                  <c:v>97.723722095581465</c:v>
                </c:pt>
                <c:pt idx="200">
                  <c:v>100.00000000000031</c:v>
                </c:pt>
                <c:pt idx="201">
                  <c:v>102.32929922807573</c:v>
                </c:pt>
                <c:pt idx="202">
                  <c:v>104.71285480509026</c:v>
                </c:pt>
                <c:pt idx="203">
                  <c:v>107.15193052376085</c:v>
                </c:pt>
                <c:pt idx="204">
                  <c:v>109.64781961431871</c:v>
                </c:pt>
                <c:pt idx="205">
                  <c:v>112.20184543019644</c:v>
                </c:pt>
                <c:pt idx="206">
                  <c:v>114.81536214968835</c:v>
                </c:pt>
                <c:pt idx="207">
                  <c:v>117.48975549395293</c:v>
                </c:pt>
                <c:pt idx="208">
                  <c:v>120.22644346174125</c:v>
                </c:pt>
                <c:pt idx="209">
                  <c:v>123.026877081238</c:v>
                </c:pt>
                <c:pt idx="210">
                  <c:v>125.89254117941654</c:v>
                </c:pt>
                <c:pt idx="211">
                  <c:v>128.8249551693132</c:v>
                </c:pt>
                <c:pt idx="212">
                  <c:v>131.82567385564039</c:v>
                </c:pt>
                <c:pt idx="213">
                  <c:v>134.896288259165</c:v>
                </c:pt>
                <c:pt idx="214">
                  <c:v>138.03842646028798</c:v>
                </c:pt>
                <c:pt idx="215">
                  <c:v>141.25375446227491</c:v>
                </c:pt>
                <c:pt idx="216">
                  <c:v>144.54397707459208</c:v>
                </c:pt>
                <c:pt idx="217">
                  <c:v>147.91083881682005</c:v>
                </c:pt>
                <c:pt idx="218">
                  <c:v>151.35612484361994</c:v>
                </c:pt>
                <c:pt idx="219">
                  <c:v>154.88166189124723</c:v>
                </c:pt>
                <c:pt idx="220">
                  <c:v>158.4893192461104</c:v>
                </c:pt>
                <c:pt idx="221">
                  <c:v>162.18100973589188</c:v>
                </c:pt>
                <c:pt idx="222">
                  <c:v>165.95869074375491</c:v>
                </c:pt>
                <c:pt idx="223">
                  <c:v>169.82436524617307</c:v>
                </c:pt>
                <c:pt idx="224">
                  <c:v>173.78008287493614</c:v>
                </c:pt>
                <c:pt idx="225">
                  <c:v>177.82794100389066</c:v>
                </c:pt>
                <c:pt idx="226">
                  <c:v>181.97008586099668</c:v>
                </c:pt>
                <c:pt idx="227">
                  <c:v>186.20871366628504</c:v>
                </c:pt>
                <c:pt idx="228">
                  <c:v>190.54607179632276</c:v>
                </c:pt>
                <c:pt idx="229">
                  <c:v>194.98445997580251</c:v>
                </c:pt>
                <c:pt idx="230">
                  <c:v>199.52623149688571</c:v>
                </c:pt>
                <c:pt idx="231">
                  <c:v>204.1737944669506</c:v>
                </c:pt>
                <c:pt idx="232">
                  <c:v>208.92961308540137</c:v>
                </c:pt>
                <c:pt idx="233">
                  <c:v>213.79620895022055</c:v>
                </c:pt>
                <c:pt idx="234">
                  <c:v>218.77616239495231</c:v>
                </c:pt>
                <c:pt idx="235">
                  <c:v>223.87211385683094</c:v>
                </c:pt>
                <c:pt idx="236">
                  <c:v>229.08676527677417</c:v>
                </c:pt>
                <c:pt idx="237">
                  <c:v>234.42288153198876</c:v>
                </c:pt>
                <c:pt idx="238">
                  <c:v>239.88329190194551</c:v>
                </c:pt>
                <c:pt idx="239">
                  <c:v>245.47089156849918</c:v>
                </c:pt>
                <c:pt idx="240">
                  <c:v>251.18864315095405</c:v>
                </c:pt>
                <c:pt idx="241">
                  <c:v>257.03957827688208</c:v>
                </c:pt>
                <c:pt idx="242">
                  <c:v>263.02679918953373</c:v>
                </c:pt>
                <c:pt idx="243">
                  <c:v>269.15348039268673</c:v>
                </c:pt>
                <c:pt idx="244">
                  <c:v>275.42287033381172</c:v>
                </c:pt>
                <c:pt idx="245">
                  <c:v>281.83829312644031</c:v>
                </c:pt>
                <c:pt idx="246">
                  <c:v>288.4031503126551</c:v>
                </c:pt>
                <c:pt idx="247">
                  <c:v>295.12092266663291</c:v>
                </c:pt>
                <c:pt idx="248">
                  <c:v>301.99517204019554</c:v>
                </c:pt>
                <c:pt idx="249">
                  <c:v>309.02954325135278</c:v>
                </c:pt>
                <c:pt idx="250">
                  <c:v>316.2277660168312</c:v>
                </c:pt>
                <c:pt idx="251">
                  <c:v>323.59365692962137</c:v>
                </c:pt>
                <c:pt idx="252">
                  <c:v>331.13112148258369</c:v>
                </c:pt>
                <c:pt idx="253">
                  <c:v>338.84415613919498</c:v>
                </c:pt>
                <c:pt idx="254">
                  <c:v>346.73685045252387</c:v>
                </c:pt>
                <c:pt idx="255">
                  <c:v>354.81338923356714</c:v>
                </c:pt>
                <c:pt idx="256">
                  <c:v>363.07805477009276</c:v>
                </c:pt>
                <c:pt idx="257">
                  <c:v>371.53522909716344</c:v>
                </c:pt>
                <c:pt idx="258">
                  <c:v>380.18939632055185</c:v>
                </c:pt>
                <c:pt idx="259">
                  <c:v>389.04514499427063</c:v>
                </c:pt>
                <c:pt idx="260">
                  <c:v>398.10717055348704</c:v>
                </c:pt>
                <c:pt idx="261">
                  <c:v>407.38027780410187</c:v>
                </c:pt>
                <c:pt idx="262">
                  <c:v>416.86938347032424</c:v>
                </c:pt>
                <c:pt idx="263">
                  <c:v>426.57951880158117</c:v>
                </c:pt>
                <c:pt idx="264">
                  <c:v>436.51583224015377</c:v>
                </c:pt>
                <c:pt idx="265">
                  <c:v>446.68359215095063</c:v>
                </c:pt>
                <c:pt idx="266">
                  <c:v>457.08818961486179</c:v>
                </c:pt>
                <c:pt idx="267">
                  <c:v>467.7351412871846</c:v>
                </c:pt>
                <c:pt idx="268">
                  <c:v>478.63009232262397</c:v>
                </c:pt>
                <c:pt idx="269">
                  <c:v>489.77881936843141</c:v>
                </c:pt>
                <c:pt idx="270">
                  <c:v>501.18723362725666</c:v>
                </c:pt>
                <c:pt idx="271">
                  <c:v>512.86138399134882</c:v>
                </c:pt>
                <c:pt idx="272">
                  <c:v>524.80746024975622</c:v>
                </c:pt>
                <c:pt idx="273">
                  <c:v>537.03179637023538</c:v>
                </c:pt>
                <c:pt idx="274">
                  <c:v>549.5408738576067</c:v>
                </c:pt>
                <c:pt idx="275">
                  <c:v>562.34132519033028</c:v>
                </c:pt>
                <c:pt idx="276">
                  <c:v>575.43993733713762</c:v>
                </c:pt>
                <c:pt idx="277">
                  <c:v>588.84365535556867</c:v>
                </c:pt>
                <c:pt idx="278">
                  <c:v>602.55958607433695</c:v>
                </c:pt>
                <c:pt idx="279">
                  <c:v>616.59500186146022</c:v>
                </c:pt>
                <c:pt idx="280">
                  <c:v>630.95734448017072</c:v>
                </c:pt>
                <c:pt idx="281">
                  <c:v>645.65422903463241</c:v>
                </c:pt>
                <c:pt idx="282">
                  <c:v>660.69344800757176</c:v>
                </c:pt>
                <c:pt idx="283">
                  <c:v>676.08297539195689</c:v>
                </c:pt>
                <c:pt idx="284">
                  <c:v>691.83097091891034</c:v>
                </c:pt>
                <c:pt idx="285">
                  <c:v>707.94578438411111</c:v>
                </c:pt>
                <c:pt idx="286">
                  <c:v>724.43596007496194</c:v>
                </c:pt>
                <c:pt idx="287">
                  <c:v>741.31024130088861</c:v>
                </c:pt>
                <c:pt idx="288">
                  <c:v>758.5775750291541</c:v>
                </c:pt>
                <c:pt idx="289">
                  <c:v>776.24711662866071</c:v>
                </c:pt>
                <c:pt idx="290">
                  <c:v>794.32823472424957</c:v>
                </c:pt>
                <c:pt idx="291">
                  <c:v>812.83051616406578</c:v>
                </c:pt>
                <c:pt idx="292">
                  <c:v>831.76377110263672</c:v>
                </c:pt>
                <c:pt idx="293">
                  <c:v>851.13803820234057</c:v>
                </c:pt>
                <c:pt idx="294">
                  <c:v>870.96358995604385</c:v>
                </c:pt>
                <c:pt idx="295">
                  <c:v>891.250938133707</c:v>
                </c:pt>
                <c:pt idx="296">
                  <c:v>912.01083935587019</c:v>
                </c:pt>
                <c:pt idx="297">
                  <c:v>933.25430079695047</c:v>
                </c:pt>
                <c:pt idx="298">
                  <c:v>954.99258602139355</c:v>
                </c:pt>
                <c:pt idx="299">
                  <c:v>977.23722095576716</c:v>
                </c:pt>
                <c:pt idx="300">
                  <c:v>999.99999999995441</c:v>
                </c:pt>
                <c:pt idx="301">
                  <c:v>1023.2929922807075</c:v>
                </c:pt>
                <c:pt idx="302">
                  <c:v>1047.1285480508507</c:v>
                </c:pt>
                <c:pt idx="303">
                  <c:v>1071.5193052375564</c:v>
                </c:pt>
                <c:pt idx="304">
                  <c:v>1096.4781961431327</c:v>
                </c:pt>
                <c:pt idx="305">
                  <c:v>1122.0184543019097</c:v>
                </c:pt>
                <c:pt idx="306">
                  <c:v>1148.1536214968278</c:v>
                </c:pt>
                <c:pt idx="307">
                  <c:v>1174.8975549394722</c:v>
                </c:pt>
                <c:pt idx="308">
                  <c:v>1202.264434617354</c:v>
                </c:pt>
                <c:pt idx="309">
                  <c:v>1230.2687708123201</c:v>
                </c:pt>
                <c:pt idx="310">
                  <c:v>1258.9254117941043</c:v>
                </c:pt>
                <c:pt idx="311">
                  <c:v>1288.2495516930683</c:v>
                </c:pt>
                <c:pt idx="312">
                  <c:v>1318.2567385563398</c:v>
                </c:pt>
                <c:pt idx="313">
                  <c:v>1348.9628825915834</c:v>
                </c:pt>
                <c:pt idx="314">
                  <c:v>1380.3842646028129</c:v>
                </c:pt>
                <c:pt idx="315">
                  <c:v>1412.5375446226803</c:v>
                </c:pt>
                <c:pt idx="316">
                  <c:v>1445.4397707458504</c:v>
                </c:pt>
                <c:pt idx="317">
                  <c:v>1479.1083881681284</c:v>
                </c:pt>
                <c:pt idx="318">
                  <c:v>1513.5612484361259</c:v>
                </c:pt>
                <c:pt idx="319">
                  <c:v>1548.816618912397</c:v>
                </c:pt>
                <c:pt idx="320">
                  <c:v>1584.8931924610256</c:v>
                </c:pt>
                <c:pt idx="321">
                  <c:v>1621.8100973588398</c:v>
                </c:pt>
                <c:pt idx="322">
                  <c:v>1659.5869074374668</c:v>
                </c:pt>
                <c:pt idx="323">
                  <c:v>1698.2436524616483</c:v>
                </c:pt>
                <c:pt idx="324">
                  <c:v>1737.8008287492769</c:v>
                </c:pt>
                <c:pt idx="325">
                  <c:v>1778.2794100388203</c:v>
                </c:pt>
                <c:pt idx="326">
                  <c:v>1819.7008586098782</c:v>
                </c:pt>
                <c:pt idx="327">
                  <c:v>1862.087136662758</c:v>
                </c:pt>
                <c:pt idx="328">
                  <c:v>1905.460717963135</c:v>
                </c:pt>
                <c:pt idx="329">
                  <c:v>1949.8445997579286</c:v>
                </c:pt>
                <c:pt idx="330">
                  <c:v>1995.2623149687599</c:v>
                </c:pt>
                <c:pt idx="331">
                  <c:v>2041.7379446694049</c:v>
                </c:pt>
                <c:pt idx="332">
                  <c:v>2089.296130853912</c:v>
                </c:pt>
                <c:pt idx="333">
                  <c:v>2137.9620895021012</c:v>
                </c:pt>
                <c:pt idx="334">
                  <c:v>2187.7616239494168</c:v>
                </c:pt>
                <c:pt idx="335">
                  <c:v>2238.7211385682003</c:v>
                </c:pt>
                <c:pt idx="336">
                  <c:v>2290.8676527676284</c:v>
                </c:pt>
                <c:pt idx="337">
                  <c:v>2344.2288153197737</c:v>
                </c:pt>
                <c:pt idx="338">
                  <c:v>2398.8329190193363</c:v>
                </c:pt>
                <c:pt idx="339">
                  <c:v>2454.7089156848724</c:v>
                </c:pt>
                <c:pt idx="340">
                  <c:v>2511.8864315094161</c:v>
                </c:pt>
                <c:pt idx="341">
                  <c:v>2570.3957827686954</c:v>
                </c:pt>
                <c:pt idx="342">
                  <c:v>2630.2679918952094</c:v>
                </c:pt>
                <c:pt idx="343">
                  <c:v>2691.5348039267365</c:v>
                </c:pt>
                <c:pt idx="344">
                  <c:v>2754.228703337983</c:v>
                </c:pt>
                <c:pt idx="345">
                  <c:v>2818.3829312642633</c:v>
                </c:pt>
                <c:pt idx="346">
                  <c:v>2884.0315031264108</c:v>
                </c:pt>
                <c:pt idx="347">
                  <c:v>2951.209226666183</c:v>
                </c:pt>
                <c:pt idx="348">
                  <c:v>3019.9517204018084</c:v>
                </c:pt>
                <c:pt idx="349">
                  <c:v>3090.2954325133778</c:v>
                </c:pt>
                <c:pt idx="350">
                  <c:v>3162.2776601681612</c:v>
                </c:pt>
                <c:pt idx="351">
                  <c:v>3235.9365692960532</c:v>
                </c:pt>
                <c:pt idx="352">
                  <c:v>3311.311214825676</c:v>
                </c:pt>
                <c:pt idx="353">
                  <c:v>3388.4415613917849</c:v>
                </c:pt>
                <c:pt idx="354">
                  <c:v>3467.36850452507</c:v>
                </c:pt>
                <c:pt idx="355">
                  <c:v>3548.1338923354956</c:v>
                </c:pt>
                <c:pt idx="356">
                  <c:v>3630.7805477007482</c:v>
                </c:pt>
                <c:pt idx="357">
                  <c:v>3715.3522909714534</c:v>
                </c:pt>
                <c:pt idx="358">
                  <c:v>3801.8939632053334</c:v>
                </c:pt>
                <c:pt idx="359">
                  <c:v>3890.4514499425204</c:v>
                </c:pt>
                <c:pt idx="360">
                  <c:v>3981.0717055346731</c:v>
                </c:pt>
                <c:pt idx="361">
                  <c:v>4073.8027780408202</c:v>
                </c:pt>
                <c:pt idx="362">
                  <c:v>4168.6938347030391</c:v>
                </c:pt>
                <c:pt idx="363">
                  <c:v>4265.7951880156043</c:v>
                </c:pt>
                <c:pt idx="364">
                  <c:v>4365.158322401322</c:v>
                </c:pt>
                <c:pt idx="365">
                  <c:v>4466.8359215092851</c:v>
                </c:pt>
                <c:pt idx="366">
                  <c:v>4570.8818961483958</c:v>
                </c:pt>
                <c:pt idx="367">
                  <c:v>4677.3514128716188</c:v>
                </c:pt>
                <c:pt idx="368">
                  <c:v>4786.300923226011</c:v>
                </c:pt>
                <c:pt idx="369">
                  <c:v>4897.7881936840722</c:v>
                </c:pt>
                <c:pt idx="370">
                  <c:v>5011.8723362723231</c:v>
                </c:pt>
                <c:pt idx="371">
                  <c:v>5128.6138399132387</c:v>
                </c:pt>
                <c:pt idx="372">
                  <c:v>5248.0746024973068</c:v>
                </c:pt>
                <c:pt idx="373">
                  <c:v>5370.3179637020876</c:v>
                </c:pt>
                <c:pt idx="374">
                  <c:v>5495.4087385757957</c:v>
                </c:pt>
                <c:pt idx="375">
                  <c:v>5623.41325190303</c:v>
                </c:pt>
                <c:pt idx="376">
                  <c:v>5754.3993733710968</c:v>
                </c:pt>
                <c:pt idx="377">
                  <c:v>5888.4365535554052</c:v>
                </c:pt>
                <c:pt idx="378">
                  <c:v>6025.5958607430712</c:v>
                </c:pt>
                <c:pt idx="379">
                  <c:v>6165.9500186143023</c:v>
                </c:pt>
                <c:pt idx="380">
                  <c:v>6309.5734448014009</c:v>
                </c:pt>
                <c:pt idx="381">
                  <c:v>6456.5422903460103</c:v>
                </c:pt>
                <c:pt idx="382">
                  <c:v>6606.9344800753906</c:v>
                </c:pt>
                <c:pt idx="383">
                  <c:v>6760.8297539192345</c:v>
                </c:pt>
                <c:pt idx="384">
                  <c:v>6918.3097091887666</c:v>
                </c:pt>
                <c:pt idx="385">
                  <c:v>7079.4578438407671</c:v>
                </c:pt>
                <c:pt idx="386">
                  <c:v>7244.3596007492733</c:v>
                </c:pt>
                <c:pt idx="387">
                  <c:v>7413.1024130085189</c:v>
                </c:pt>
                <c:pt idx="388">
                  <c:v>7585.7757502911654</c:v>
                </c:pt>
                <c:pt idx="389">
                  <c:v>7762.4711662862292</c:v>
                </c:pt>
                <c:pt idx="390">
                  <c:v>7943.2823472421096</c:v>
                </c:pt>
                <c:pt idx="391">
                  <c:v>8128.3051616402554</c:v>
                </c:pt>
                <c:pt idx="392">
                  <c:v>8317.6377110259546</c:v>
                </c:pt>
                <c:pt idx="393">
                  <c:v>8511.3803820229914</c:v>
                </c:pt>
                <c:pt idx="394">
                  <c:v>8709.6358995600149</c:v>
                </c:pt>
                <c:pt idx="395">
                  <c:v>8912.5093813366439</c:v>
                </c:pt>
                <c:pt idx="396">
                  <c:v>9120.1083935582501</c:v>
                </c:pt>
                <c:pt idx="397">
                  <c:v>9332.5430079690432</c:v>
                </c:pt>
                <c:pt idx="398">
                  <c:v>9549.9258602134705</c:v>
                </c:pt>
                <c:pt idx="399">
                  <c:v>9772.3722095571957</c:v>
                </c:pt>
                <c:pt idx="400">
                  <c:v>9999.9999999990487</c:v>
                </c:pt>
                <c:pt idx="401">
                  <c:v>10232.929922806587</c:v>
                </c:pt>
                <c:pt idx="402">
                  <c:v>10471.285480508017</c:v>
                </c:pt>
                <c:pt idx="403">
                  <c:v>10715.193052375043</c:v>
                </c:pt>
                <c:pt idx="404">
                  <c:v>10964.781961430805</c:v>
                </c:pt>
                <c:pt idx="405">
                  <c:v>11220.184543018562</c:v>
                </c:pt>
                <c:pt idx="406">
                  <c:v>11481.536214967729</c:v>
                </c:pt>
                <c:pt idx="407">
                  <c:v>11748.97554939415</c:v>
                </c:pt>
                <c:pt idx="408">
                  <c:v>12022.644346172956</c:v>
                </c:pt>
                <c:pt idx="409">
                  <c:v>12302.687708122614</c:v>
                </c:pt>
                <c:pt idx="410">
                  <c:v>12589.254117940442</c:v>
                </c:pt>
                <c:pt idx="411">
                  <c:v>12882.495516930079</c:v>
                </c:pt>
                <c:pt idx="412">
                  <c:v>13182.567385562756</c:v>
                </c:pt>
                <c:pt idx="413">
                  <c:v>13489.62882591519</c:v>
                </c:pt>
                <c:pt idx="414">
                  <c:v>13803.84264602747</c:v>
                </c:pt>
                <c:pt idx="415">
                  <c:v>14125.375446226129</c:v>
                </c:pt>
                <c:pt idx="416">
                  <c:v>14454.397707457802</c:v>
                </c:pt>
                <c:pt idx="417">
                  <c:v>14791.083881680566</c:v>
                </c:pt>
                <c:pt idx="418">
                  <c:v>15135.612484360536</c:v>
                </c:pt>
                <c:pt idx="419">
                  <c:v>15488.166189123231</c:v>
                </c:pt>
                <c:pt idx="420">
                  <c:v>15848.931924609513</c:v>
                </c:pt>
                <c:pt idx="421">
                  <c:v>16218.10097358761</c:v>
                </c:pt>
                <c:pt idx="422">
                  <c:v>16595.869074373877</c:v>
                </c:pt>
                <c:pt idx="423">
                  <c:v>16982.43652461567</c:v>
                </c:pt>
                <c:pt idx="424">
                  <c:v>17378.008287491939</c:v>
                </c:pt>
                <c:pt idx="425">
                  <c:v>17782.794100387368</c:v>
                </c:pt>
                <c:pt idx="426">
                  <c:v>18197.008586097898</c:v>
                </c:pt>
                <c:pt idx="427">
                  <c:v>18620.871366626692</c:v>
                </c:pt>
                <c:pt idx="428">
                  <c:v>19054.607179630439</c:v>
                </c:pt>
                <c:pt idx="429">
                  <c:v>19498.445997578372</c:v>
                </c:pt>
                <c:pt idx="430">
                  <c:v>19952.623149686631</c:v>
                </c:pt>
                <c:pt idx="431">
                  <c:v>20417.379446693074</c:v>
                </c:pt>
                <c:pt idx="432">
                  <c:v>20892.961308538121</c:v>
                </c:pt>
                <c:pt idx="433">
                  <c:v>21379.620895019994</c:v>
                </c:pt>
                <c:pt idx="434">
                  <c:v>21877.616239493142</c:v>
                </c:pt>
                <c:pt idx="435">
                  <c:v>22387.211385680916</c:v>
                </c:pt>
                <c:pt idx="436">
                  <c:v>22908.67652767519</c:v>
                </c:pt>
                <c:pt idx="437">
                  <c:v>23442.28815319662</c:v>
                </c:pt>
                <c:pt idx="438">
                  <c:v>23988.329190192238</c:v>
                </c:pt>
                <c:pt idx="439">
                  <c:v>24547.089156847531</c:v>
                </c:pt>
                <c:pt idx="440">
                  <c:v>25118.86431509296</c:v>
                </c:pt>
                <c:pt idx="441">
                  <c:v>25703.957827685728</c:v>
                </c:pt>
                <c:pt idx="442">
                  <c:v>26302.679918950838</c:v>
                </c:pt>
                <c:pt idx="443">
                  <c:v>26915.348039266104</c:v>
                </c:pt>
                <c:pt idx="444">
                  <c:v>27542.287033378489</c:v>
                </c:pt>
                <c:pt idx="445">
                  <c:v>28183.829312641286</c:v>
                </c:pt>
                <c:pt idx="446">
                  <c:v>28840.315031262729</c:v>
                </c:pt>
                <c:pt idx="447">
                  <c:v>29512.092266660449</c:v>
                </c:pt>
                <c:pt idx="448">
                  <c:v>30199.517204016618</c:v>
                </c:pt>
                <c:pt idx="449">
                  <c:v>30902.954325132276</c:v>
                </c:pt>
                <c:pt idx="450">
                  <c:v>31622.776601680074</c:v>
                </c:pt>
                <c:pt idx="451">
                  <c:v>32359.365692959018</c:v>
                </c:pt>
                <c:pt idx="452">
                  <c:v>33113.112148255212</c:v>
                </c:pt>
                <c:pt idx="453">
                  <c:v>33884.415613916201</c:v>
                </c:pt>
                <c:pt idx="454">
                  <c:v>34673.685045249011</c:v>
                </c:pt>
                <c:pt idx="455">
                  <c:v>35481.338923353294</c:v>
                </c:pt>
                <c:pt idx="456">
                  <c:v>36307.805477005779</c:v>
                </c:pt>
                <c:pt idx="457">
                  <c:v>37153.52290971273</c:v>
                </c:pt>
                <c:pt idx="458">
                  <c:v>38018.939632051486</c:v>
                </c:pt>
                <c:pt idx="459">
                  <c:v>38904.514499423312</c:v>
                </c:pt>
                <c:pt idx="460">
                  <c:v>39810.717055344867</c:v>
                </c:pt>
                <c:pt idx="461">
                  <c:v>40738.027780406293</c:v>
                </c:pt>
                <c:pt idx="462">
                  <c:v>41686.938347028365</c:v>
                </c:pt>
                <c:pt idx="463">
                  <c:v>42657.951880153967</c:v>
                </c:pt>
                <c:pt idx="464">
                  <c:v>43651.58322401117</c:v>
                </c:pt>
                <c:pt idx="465">
                  <c:v>44668.359215090757</c:v>
                </c:pt>
                <c:pt idx="466">
                  <c:v>45708.818961481731</c:v>
                </c:pt>
                <c:pt idx="467">
                  <c:v>46773.514128713912</c:v>
                </c:pt>
                <c:pt idx="468">
                  <c:v>47863.009232257784</c:v>
                </c:pt>
                <c:pt idx="469">
                  <c:v>48977.881936838421</c:v>
                </c:pt>
                <c:pt idx="470">
                  <c:v>50118.723362720884</c:v>
                </c:pt>
                <c:pt idx="471">
                  <c:v>51286.138399129894</c:v>
                </c:pt>
                <c:pt idx="472">
                  <c:v>52480.746024970511</c:v>
                </c:pt>
                <c:pt idx="473">
                  <c:v>53703.179637018366</c:v>
                </c:pt>
                <c:pt idx="474">
                  <c:v>54954.087385755382</c:v>
                </c:pt>
                <c:pt idx="475">
                  <c:v>56234.13251902756</c:v>
                </c:pt>
                <c:pt idx="476">
                  <c:v>57543.993733708172</c:v>
                </c:pt>
                <c:pt idx="477">
                  <c:v>58884.365535551195</c:v>
                </c:pt>
                <c:pt idx="478">
                  <c:v>60255.958607427885</c:v>
                </c:pt>
                <c:pt idx="479">
                  <c:v>61659.50018614014</c:v>
                </c:pt>
                <c:pt idx="480">
                  <c:v>63095.734448010939</c:v>
                </c:pt>
                <c:pt idx="481">
                  <c:v>64565.422903456965</c:v>
                </c:pt>
                <c:pt idx="482">
                  <c:v>66069.344800750812</c:v>
                </c:pt>
                <c:pt idx="483">
                  <c:v>67608.297539189167</c:v>
                </c:pt>
                <c:pt idx="484">
                  <c:v>69183.097091884309</c:v>
                </c:pt>
                <c:pt idx="485">
                  <c:v>70794.57843840422</c:v>
                </c:pt>
                <c:pt idx="486">
                  <c:v>72443.596007489206</c:v>
                </c:pt>
                <c:pt idx="487">
                  <c:v>74131.024130081714</c:v>
                </c:pt>
                <c:pt idx="488">
                  <c:v>75857.757502908105</c:v>
                </c:pt>
                <c:pt idx="489">
                  <c:v>77624.711662858521</c:v>
                </c:pt>
                <c:pt idx="490">
                  <c:v>79432.823472417236</c:v>
                </c:pt>
                <c:pt idx="491">
                  <c:v>81283.051616398749</c:v>
                </c:pt>
                <c:pt idx="492">
                  <c:v>83176.377110255649</c:v>
                </c:pt>
                <c:pt idx="493">
                  <c:v>85113.803820225774</c:v>
                </c:pt>
                <c:pt idx="494">
                  <c:v>87096.358995595903</c:v>
                </c:pt>
                <c:pt idx="495">
                  <c:v>89125.093813362109</c:v>
                </c:pt>
                <c:pt idx="496">
                  <c:v>91201.083935578223</c:v>
                </c:pt>
                <c:pt idx="497">
                  <c:v>93325.430079686048</c:v>
                </c:pt>
                <c:pt idx="498">
                  <c:v>95499.258602130067</c:v>
                </c:pt>
                <c:pt idx="499">
                  <c:v>97723.722095567209</c:v>
                </c:pt>
                <c:pt idx="500">
                  <c:v>99999.999999985812</c:v>
                </c:pt>
                <c:pt idx="501">
                  <c:v>102329.29922806089</c:v>
                </c:pt>
                <c:pt idx="502">
                  <c:v>104712.85480507489</c:v>
                </c:pt>
                <c:pt idx="503">
                  <c:v>107151.93052374522</c:v>
                </c:pt>
                <c:pt idx="504">
                  <c:v>109647.8196143027</c:v>
                </c:pt>
                <c:pt idx="505">
                  <c:v>112201.84543018017</c:v>
                </c:pt>
                <c:pt idx="506">
                  <c:v>114815.36214967171</c:v>
                </c:pt>
                <c:pt idx="507">
                  <c:v>117489.75549393578</c:v>
                </c:pt>
                <c:pt idx="508">
                  <c:v>120226.44346172371</c:v>
                </c:pt>
                <c:pt idx="509">
                  <c:v>123026.87708122015</c:v>
                </c:pt>
                <c:pt idx="510">
                  <c:v>125892.54117939829</c:v>
                </c:pt>
                <c:pt idx="511">
                  <c:v>128824.95516929429</c:v>
                </c:pt>
                <c:pt idx="512">
                  <c:v>131825.67385562113</c:v>
                </c:pt>
                <c:pt idx="513">
                  <c:v>134896.28825914534</c:v>
                </c:pt>
                <c:pt idx="514">
                  <c:v>138038.42646026798</c:v>
                </c:pt>
                <c:pt idx="515">
                  <c:v>141253.75446225444</c:v>
                </c:pt>
                <c:pt idx="516">
                  <c:v>144543.97707457098</c:v>
                </c:pt>
                <c:pt idx="517">
                  <c:v>147910.83881679847</c:v>
                </c:pt>
                <c:pt idx="518">
                  <c:v>151356.12484359799</c:v>
                </c:pt>
                <c:pt idx="519">
                  <c:v>154881.66189122476</c:v>
                </c:pt>
                <c:pt idx="520">
                  <c:v>158489.31924608714</c:v>
                </c:pt>
                <c:pt idx="521">
                  <c:v>162181.00973586823</c:v>
                </c:pt>
                <c:pt idx="522">
                  <c:v>165958.69074373069</c:v>
                </c:pt>
                <c:pt idx="523">
                  <c:v>169824.36524614846</c:v>
                </c:pt>
                <c:pt idx="524">
                  <c:v>173780.08287491094</c:v>
                </c:pt>
                <c:pt idx="525">
                  <c:v>177827.94100386472</c:v>
                </c:pt>
                <c:pt idx="526">
                  <c:v>181970.08586097014</c:v>
                </c:pt>
                <c:pt idx="527">
                  <c:v>186208.71366625786</c:v>
                </c:pt>
                <c:pt idx="528">
                  <c:v>190546.07179629515</c:v>
                </c:pt>
                <c:pt idx="529">
                  <c:v>194984.45997577391</c:v>
                </c:pt>
                <c:pt idx="530">
                  <c:v>199526.23149685661</c:v>
                </c:pt>
                <c:pt idx="531">
                  <c:v>204173.79446692081</c:v>
                </c:pt>
                <c:pt idx="532">
                  <c:v>208929.61308537106</c:v>
                </c:pt>
                <c:pt idx="533">
                  <c:v>213796.20895018952</c:v>
                </c:pt>
                <c:pt idx="534">
                  <c:v>218776.16239492039</c:v>
                </c:pt>
                <c:pt idx="535">
                  <c:v>223872.11385679827</c:v>
                </c:pt>
                <c:pt idx="536">
                  <c:v>229086.76527674074</c:v>
                </c:pt>
                <c:pt idx="537">
                  <c:v>234422.88153195477</c:v>
                </c:pt>
                <c:pt idx="538">
                  <c:v>239883.2919019103</c:v>
                </c:pt>
                <c:pt idx="539">
                  <c:v>245470.89156846335</c:v>
                </c:pt>
                <c:pt idx="540">
                  <c:v>251188.6431509174</c:v>
                </c:pt>
                <c:pt idx="541">
                  <c:v>257039.57827684478</c:v>
                </c:pt>
                <c:pt idx="542">
                  <c:v>263026.79918949562</c:v>
                </c:pt>
                <c:pt idx="543">
                  <c:v>269153.4803926475</c:v>
                </c:pt>
                <c:pt idx="544">
                  <c:v>275422.87033377151</c:v>
                </c:pt>
                <c:pt idx="545">
                  <c:v>281838.29312639916</c:v>
                </c:pt>
                <c:pt idx="546">
                  <c:v>288403.15031261329</c:v>
                </c:pt>
                <c:pt idx="547">
                  <c:v>295120.92266659014</c:v>
                </c:pt>
                <c:pt idx="548">
                  <c:v>301995.17204015149</c:v>
                </c:pt>
                <c:pt idx="549">
                  <c:v>309029.54325130774</c:v>
                </c:pt>
                <c:pt idx="550">
                  <c:v>316227.76601678535</c:v>
                </c:pt>
                <c:pt idx="551">
                  <c:v>323593.65692957444</c:v>
                </c:pt>
                <c:pt idx="552">
                  <c:v>331131.12148253538</c:v>
                </c:pt>
                <c:pt idx="553">
                  <c:v>338844.15613914555</c:v>
                </c:pt>
                <c:pt idx="554">
                  <c:v>346736.85045247327</c:v>
                </c:pt>
                <c:pt idx="555">
                  <c:v>354813.38923351566</c:v>
                </c:pt>
                <c:pt idx="556">
                  <c:v>363078.05477004015</c:v>
                </c:pt>
                <c:pt idx="557">
                  <c:v>371535.22909710923</c:v>
                </c:pt>
                <c:pt idx="558">
                  <c:v>380189.39632049634</c:v>
                </c:pt>
                <c:pt idx="559">
                  <c:v>389045.14499421424</c:v>
                </c:pt>
                <c:pt idx="560">
                  <c:v>398107.17055342929</c:v>
                </c:pt>
                <c:pt idx="561">
                  <c:v>407380.27780404239</c:v>
                </c:pt>
                <c:pt idx="562">
                  <c:v>416869.38347026339</c:v>
                </c:pt>
                <c:pt idx="563">
                  <c:v>426579.51880151895</c:v>
                </c:pt>
                <c:pt idx="564">
                  <c:v>436515.83224009047</c:v>
                </c:pt>
                <c:pt idx="565">
                  <c:v>446683.59215088584</c:v>
                </c:pt>
                <c:pt idx="566">
                  <c:v>457088.18961479509</c:v>
                </c:pt>
                <c:pt idx="567">
                  <c:v>467735.14128711633</c:v>
                </c:pt>
                <c:pt idx="568">
                  <c:v>478630.09232255456</c:v>
                </c:pt>
                <c:pt idx="569">
                  <c:v>489778.81936836039</c:v>
                </c:pt>
                <c:pt idx="570">
                  <c:v>501187.23362718354</c:v>
                </c:pt>
                <c:pt idx="571">
                  <c:v>512861.38399127399</c:v>
                </c:pt>
                <c:pt idx="572">
                  <c:v>524807.46024967963</c:v>
                </c:pt>
                <c:pt idx="573">
                  <c:v>537031.79637015751</c:v>
                </c:pt>
                <c:pt idx="574">
                  <c:v>549540.87385752704</c:v>
                </c:pt>
                <c:pt idx="575">
                  <c:v>562341.32519024832</c:v>
                </c:pt>
                <c:pt idx="576">
                  <c:v>575439.93733705371</c:v>
                </c:pt>
                <c:pt idx="577">
                  <c:v>588843.65535548329</c:v>
                </c:pt>
                <c:pt idx="578">
                  <c:v>602559.58607424959</c:v>
                </c:pt>
                <c:pt idx="579">
                  <c:v>616595.00186137029</c:v>
                </c:pt>
                <c:pt idx="580">
                  <c:v>630957.34448007867</c:v>
                </c:pt>
                <c:pt idx="581">
                  <c:v>645654.22903453826</c:v>
                </c:pt>
                <c:pt idx="582">
                  <c:v>660693.44800747593</c:v>
                </c:pt>
                <c:pt idx="583">
                  <c:v>676082.97539185884</c:v>
                </c:pt>
                <c:pt idx="584">
                  <c:v>691830.97091880941</c:v>
                </c:pt>
                <c:pt idx="585">
                  <c:v>707945.7843840078</c:v>
                </c:pt>
                <c:pt idx="586">
                  <c:v>724435.96007485688</c:v>
                </c:pt>
                <c:pt idx="587">
                  <c:v>741310.24130078114</c:v>
                </c:pt>
                <c:pt idx="588">
                  <c:v>758577.57502904278</c:v>
                </c:pt>
                <c:pt idx="589">
                  <c:v>776247.11662854743</c:v>
                </c:pt>
                <c:pt idx="590">
                  <c:v>794328.23472413374</c:v>
                </c:pt>
                <c:pt idx="591">
                  <c:v>812830.51616394799</c:v>
                </c:pt>
                <c:pt idx="592">
                  <c:v>831763.7711025161</c:v>
                </c:pt>
                <c:pt idx="593">
                  <c:v>851138.03820221638</c:v>
                </c:pt>
                <c:pt idx="594">
                  <c:v>870963.58995591674</c:v>
                </c:pt>
                <c:pt idx="595">
                  <c:v>891250.9381335777</c:v>
                </c:pt>
                <c:pt idx="596">
                  <c:v>912010.8393557379</c:v>
                </c:pt>
                <c:pt idx="597">
                  <c:v>933254.30079681345</c:v>
                </c:pt>
                <c:pt idx="598">
                  <c:v>954992.58602125419</c:v>
                </c:pt>
                <c:pt idx="599">
                  <c:v>977237.22095562459</c:v>
                </c:pt>
                <c:pt idx="600">
                  <c:v>999999.99999980943</c:v>
                </c:pt>
                <c:pt idx="601">
                  <c:v>1023292.992280559</c:v>
                </c:pt>
                <c:pt idx="602">
                  <c:v>1047128.5480506979</c:v>
                </c:pt>
                <c:pt idx="603">
                  <c:v>1071519.3052374001</c:v>
                </c:pt>
                <c:pt idx="604">
                  <c:v>1096478.1961429736</c:v>
                </c:pt>
                <c:pt idx="605">
                  <c:v>1122018.454301747</c:v>
                </c:pt>
                <c:pt idx="606">
                  <c:v>1148153.6214966592</c:v>
                </c:pt>
                <c:pt idx="607">
                  <c:v>1174897.5549393008</c:v>
                </c:pt>
                <c:pt idx="608">
                  <c:v>1202264.4346171785</c:v>
                </c:pt>
                <c:pt idx="609">
                  <c:v>1230268.7708121417</c:v>
                </c:pt>
                <c:pt idx="610">
                  <c:v>1258925.4117939216</c:v>
                </c:pt>
              </c:numCache>
            </c:numRef>
          </c:xVal>
          <c:yVal>
            <c:numRef>
              <c:f>PICXO!$T$2:$T$612</c:f>
              <c:numCache>
                <c:formatCode>0.00</c:formatCode>
                <c:ptCount val="611"/>
                <c:pt idx="0">
                  <c:v>1.1793424089064575E-2</c:v>
                </c:pt>
                <c:pt idx="1">
                  <c:v>1.2310171434942572E-2</c:v>
                </c:pt>
                <c:pt idx="2">
                  <c:v>1.2847777241176517E-2</c:v>
                </c:pt>
                <c:pt idx="3">
                  <c:v>1.3406924763437631E-2</c:v>
                </c:pt>
                <c:pt idx="4">
                  <c:v>1.3988305510139295E-2</c:v>
                </c:pt>
                <c:pt idx="5">
                  <c:v>1.4592617954898253E-2</c:v>
                </c:pt>
                <c:pt idx="6">
                  <c:v>1.5220566100360731E-2</c:v>
                </c:pt>
                <c:pt idx="7">
                  <c:v>1.5872857888689307E-2</c:v>
                </c:pt>
                <c:pt idx="8">
                  <c:v>1.6550203451020266E-2</c:v>
                </c:pt>
                <c:pt idx="9">
                  <c:v>1.7253313189078027E-2</c:v>
                </c:pt>
                <c:pt idx="10">
                  <c:v>1.7982895684273956E-2</c:v>
                </c:pt>
                <c:pt idx="11">
                  <c:v>1.8739655427857084E-2</c:v>
                </c:pt>
                <c:pt idx="12">
                  <c:v>1.9524290369486726E-2</c:v>
                </c:pt>
                <c:pt idx="13">
                  <c:v>2.0337489280722616E-2</c:v>
                </c:pt>
                <c:pt idx="14">
                  <c:v>2.1179928930167839E-2</c:v>
                </c:pt>
                <c:pt idx="15">
                  <c:v>2.2052271072302357E-2</c:v>
                </c:pt>
                <c:pt idx="16">
                  <c:v>2.2955159248573779E-2</c:v>
                </c:pt>
                <c:pt idx="17">
                  <c:v>2.3889215406290888E-2</c:v>
                </c:pt>
                <c:pt idx="18">
                  <c:v>2.4855036338464143E-2</c:v>
                </c:pt>
                <c:pt idx="19">
                  <c:v>2.5853189950501339E-2</c:v>
                </c:pt>
                <c:pt idx="20">
                  <c:v>2.6884211367816418E-2</c:v>
                </c:pt>
                <c:pt idx="21">
                  <c:v>2.7948598890452092E-2</c:v>
                </c:pt>
                <c:pt idx="22">
                  <c:v>2.9046809812716973E-2</c:v>
                </c:pt>
                <c:pt idx="23">
                  <c:v>3.0179256126378232E-2</c:v>
                </c:pt>
                <c:pt idx="24">
                  <c:v>3.1346300123021489E-2</c:v>
                </c:pt>
                <c:pt idx="25">
                  <c:v>3.2548249925070251E-2</c:v>
                </c:pt>
                <c:pt idx="26">
                  <c:v>3.3785354966027532E-2</c:v>
                </c:pt>
                <c:pt idx="27">
                  <c:v>3.5057801453990969E-2</c:v>
                </c:pt>
                <c:pt idx="28">
                  <c:v>3.6365707848631669E-2</c:v>
                </c:pt>
                <c:pt idx="29">
                  <c:v>3.770912038726356E-2</c:v>
                </c:pt>
                <c:pt idx="30">
                  <c:v>3.9088008698987098E-2</c:v>
                </c:pt>
                <c:pt idx="31">
                  <c:v>4.0502261546813315E-2</c:v>
                </c:pt>
                <c:pt idx="32">
                  <c:v>4.1951682740937191E-2</c:v>
                </c:pt>
                <c:pt idx="33">
                  <c:v>4.3435987267575513E-2</c:v>
                </c:pt>
                <c:pt idx="34">
                  <c:v>4.4954797681572747E-2</c:v>
                </c:pt>
                <c:pt idx="35">
                  <c:v>4.6507640804532693E-2</c:v>
                </c:pt>
                <c:pt idx="36">
                  <c:v>4.8093944782983344E-2</c:v>
                </c:pt>
                <c:pt idx="37">
                  <c:v>4.971303654779724E-2</c:v>
                </c:pt>
                <c:pt idx="38">
                  <c:v>5.136413972308105E-2</c:v>
                </c:pt>
                <c:pt idx="39">
                  <c:v>5.3046373027774145E-2</c:v>
                </c:pt>
                <c:pt idx="40">
                  <c:v>5.4758749213568617E-2</c:v>
                </c:pt>
                <c:pt idx="41">
                  <c:v>5.6500174574182785E-2</c:v>
                </c:pt>
                <c:pt idx="42">
                  <c:v>5.8269449060682432E-2</c:v>
                </c:pt>
                <c:pt idx="43">
                  <c:v>6.0065267034259621E-2</c:v>
                </c:pt>
                <c:pt idx="44">
                  <c:v>6.188621867601405E-2</c:v>
                </c:pt>
                <c:pt idx="45">
                  <c:v>6.3730792070056635E-2</c:v>
                </c:pt>
                <c:pt idx="46">
                  <c:v>6.5597375974913427E-2</c:v>
                </c:pt>
                <c:pt idx="47">
                  <c:v>6.7484263277136622E-2</c:v>
                </c:pt>
                <c:pt idx="48">
                  <c:v>6.9389655125183983E-2</c:v>
                </c:pt>
                <c:pt idx="49">
                  <c:v>7.1311665728956725E-2</c:v>
                </c:pt>
                <c:pt idx="50">
                  <c:v>7.3248327798981008E-2</c:v>
                </c:pt>
                <c:pt idx="51">
                  <c:v>7.5197598594064621E-2</c:v>
                </c:pt>
                <c:pt idx="52">
                  <c:v>7.7157366537967009E-2</c:v>
                </c:pt>
                <c:pt idx="53">
                  <c:v>7.9125458356338912E-2</c:v>
                </c:pt>
                <c:pt idx="54">
                  <c:v>8.1099646673060979E-2</c:v>
                </c:pt>
                <c:pt idx="55">
                  <c:v>8.307765801041396E-2</c:v>
                </c:pt>
                <c:pt idx="56">
                  <c:v>8.5057181117122668E-2</c:v>
                </c:pt>
                <c:pt idx="57">
                  <c:v>8.7035875552400138E-2</c:v>
                </c:pt>
                <c:pt idx="58">
                  <c:v>8.9011380447647781E-2</c:v>
                </c:pt>
                <c:pt idx="59">
                  <c:v>9.0981323361092201E-2</c:v>
                </c:pt>
                <c:pt idx="60">
                  <c:v>9.294332914525022E-2</c:v>
                </c:pt>
                <c:pt idx="61">
                  <c:v>9.4895028743266857E-2</c:v>
                </c:pt>
                <c:pt idx="62">
                  <c:v>9.6834067824840248E-2</c:v>
                </c:pt>
                <c:pt idx="63">
                  <c:v>9.8758115190007767E-2</c:v>
                </c:pt>
                <c:pt idx="64">
                  <c:v>0.10066487085460714</c:v>
                </c:pt>
                <c:pt idx="65">
                  <c:v>0.10255207374964297</c:v>
                </c:pt>
                <c:pt idx="66">
                  <c:v>0.10441750896165189</c:v>
                </c:pt>
                <c:pt idx="67">
                  <c:v>0.10625901445668905</c:v>
                </c:pt>
                <c:pt idx="68">
                  <c:v>0.10807448723129012</c:v>
                </c:pt>
                <c:pt idx="69">
                  <c:v>0.10986188884416503</c:v>
                </c:pt>
                <c:pt idx="70">
                  <c:v>0.11161925028617332</c:v>
                </c:pt>
                <c:pt idx="71">
                  <c:v>0.11334467616546731</c:v>
                </c:pt>
                <c:pt idx="72">
                  <c:v>0.11503634818096298</c:v>
                </c:pt>
                <c:pt idx="73">
                  <c:v>0.11669252786998724</c:v>
                </c:pt>
                <c:pt idx="74">
                  <c:v>0.11831155863063988</c:v>
                </c:pt>
                <c:pt idx="75">
                  <c:v>0.11989186701557564</c:v>
                </c:pt>
                <c:pt idx="76">
                  <c:v>0.1214319633101611</c:v>
                </c:pt>
                <c:pt idx="77">
                  <c:v>0.12293044141674589</c:v>
                </c:pt>
                <c:pt idx="78">
                  <c:v>0.12438597805706611</c:v>
                </c:pt>
                <c:pt idx="79">
                  <c:v>0.12579733133723017</c:v>
                </c:pt>
                <c:pt idx="80">
                  <c:v>0.12716333869421031</c:v>
                </c:pt>
                <c:pt idx="81">
                  <c:v>0.12848291427172426</c:v>
                </c:pt>
                <c:pt idx="82">
                  <c:v>0.12975504576021141</c:v>
                </c:pt>
                <c:pt idx="83">
                  <c:v>0.13097879074845944</c:v>
                </c:pt>
                <c:pt idx="84">
                  <c:v>0.13215327262420237</c:v>
                </c:pt>
                <c:pt idx="85">
                  <c:v>0.13327767608018617</c:v>
                </c:pt>
                <c:pt idx="86">
                  <c:v>0.13435124225404346</c:v>
                </c:pt>
                <c:pt idx="87">
                  <c:v>0.13537326356981416</c:v>
                </c:pt>
                <c:pt idx="88">
                  <c:v>0.13634307829402723</c:v>
                </c:pt>
                <c:pt idx="89">
                  <c:v>0.13726006488215206</c:v>
                </c:pt>
                <c:pt idx="90">
                  <c:v>0.13812363612511666</c:v>
                </c:pt>
                <c:pt idx="91">
                  <c:v>0.13893323315242243</c:v>
                </c:pt>
                <c:pt idx="92">
                  <c:v>0.13968831931779729</c:v>
                </c:pt>
                <c:pt idx="93">
                  <c:v>0.14038837400337828</c:v>
                </c:pt>
                <c:pt idx="94">
                  <c:v>0.14103288635875907</c:v>
                </c:pt>
                <c:pt idx="95">
                  <c:v>0.14162134902661414</c:v>
                </c:pt>
                <c:pt idx="96">
                  <c:v>0.14215325184158287</c:v>
                </c:pt>
                <c:pt idx="97">
                  <c:v>0.14262807555623611</c:v>
                </c:pt>
                <c:pt idx="98">
                  <c:v>0.14304528557926935</c:v>
                </c:pt>
                <c:pt idx="99">
                  <c:v>0.14340432576221354</c:v>
                </c:pt>
                <c:pt idx="100">
                  <c:v>0.14370461223144748</c:v>
                </c:pt>
                <c:pt idx="101">
                  <c:v>0.14394552727272009</c:v>
                </c:pt>
                <c:pt idx="102">
                  <c:v>0.14412641328277725</c:v>
                </c:pt>
                <c:pt idx="103">
                  <c:v>0.14424656677431874</c:v>
                </c:pt>
                <c:pt idx="104">
                  <c:v>0.14430523244931168</c:v>
                </c:pt>
                <c:pt idx="105">
                  <c:v>0.14430159732415096</c:v>
                </c:pt>
                <c:pt idx="106">
                  <c:v>0.14423478491218161</c:v>
                </c:pt>
                <c:pt idx="107">
                  <c:v>0.14410384945407442</c:v>
                </c:pt>
                <c:pt idx="108">
                  <c:v>0.14390777019059042</c:v>
                </c:pt>
                <c:pt idx="109">
                  <c:v>0.14364544565956211</c:v>
                </c:pt>
                <c:pt idx="110">
                  <c:v>0.14331568802012859</c:v>
                </c:pt>
                <c:pt idx="111">
                  <c:v>0.1429172173836937</c:v>
                </c:pt>
                <c:pt idx="112">
                  <c:v>0.14244865614147201</c:v>
                </c:pt>
                <c:pt idx="113">
                  <c:v>0.14190852327601816</c:v>
                </c:pt>
                <c:pt idx="114">
                  <c:v>0.14129522864767366</c:v>
                </c:pt>
                <c:pt idx="115">
                  <c:v>0.14060706723475055</c:v>
                </c:pt>
                <c:pt idx="116">
                  <c:v>0.13984221330840929</c:v>
                </c:pt>
                <c:pt idx="117">
                  <c:v>0.13899871455532678</c:v>
                </c:pt>
                <c:pt idx="118">
                  <c:v>0.13807448608817341</c:v>
                </c:pt>
                <c:pt idx="119">
                  <c:v>0.13706730437226688</c:v>
                </c:pt>
                <c:pt idx="120">
                  <c:v>0.13597480102542653</c:v>
                </c:pt>
                <c:pt idx="121">
                  <c:v>0.13479445648655444</c:v>
                </c:pt>
                <c:pt idx="122">
                  <c:v>0.13352359354106841</c:v>
                </c:pt>
                <c:pt idx="123">
                  <c:v>0.13215937067643418</c:v>
                </c:pt>
                <c:pt idx="124">
                  <c:v>0.13069877526320156</c:v>
                </c:pt>
                <c:pt idx="125">
                  <c:v>0.12913861654857531</c:v>
                </c:pt>
                <c:pt idx="126">
                  <c:v>0.12747551843100632</c:v>
                </c:pt>
                <c:pt idx="127">
                  <c:v>0.12570591202982545</c:v>
                </c:pt>
                <c:pt idx="128">
                  <c:v>0.12382602800832609</c:v>
                </c:pt>
                <c:pt idx="129">
                  <c:v>0.12183188865114961</c:v>
                </c:pt>
                <c:pt idx="130">
                  <c:v>0.11971929968998421</c:v>
                </c:pt>
                <c:pt idx="131">
                  <c:v>0.11748384184282842</c:v>
                </c:pt>
                <c:pt idx="132">
                  <c:v>0.1151208620733979</c:v>
                </c:pt>
                <c:pt idx="133">
                  <c:v>0.11262546456348979</c:v>
                </c:pt>
                <c:pt idx="134">
                  <c:v>0.10999250135172672</c:v>
                </c:pt>
                <c:pt idx="135">
                  <c:v>0.10721656268260342</c:v>
                </c:pt>
                <c:pt idx="136">
                  <c:v>0.10429196701427265</c:v>
                </c:pt>
                <c:pt idx="137">
                  <c:v>0.10121275068111001</c:v>
                </c:pt>
                <c:pt idx="138">
                  <c:v>9.797265723419385E-2</c:v>
                </c:pt>
                <c:pt idx="139">
                  <c:v>9.4565126406598241E-2</c:v>
                </c:pt>
                <c:pt idx="140">
                  <c:v>9.0983282737127857E-2</c:v>
                </c:pt>
                <c:pt idx="141">
                  <c:v>8.7219923827884224E-2</c:v>
                </c:pt>
                <c:pt idx="142">
                  <c:v>8.3267508222958989E-2</c:v>
                </c:pt>
                <c:pt idx="143">
                  <c:v>7.9118142941997122E-2</c:v>
                </c:pt>
                <c:pt idx="144">
                  <c:v>7.4763570630109147E-2</c:v>
                </c:pt>
                <c:pt idx="145">
                  <c:v>7.0195156338989137E-2</c:v>
                </c:pt>
                <c:pt idx="146">
                  <c:v>6.5403873948891189E-2</c:v>
                </c:pt>
                <c:pt idx="147">
                  <c:v>6.0380292225935127E-2</c:v>
                </c:pt>
                <c:pt idx="148">
                  <c:v>5.5114560532999533E-2</c:v>
                </c:pt>
                <c:pt idx="149">
                  <c:v>4.9596394188370328E-2</c:v>
                </c:pt>
                <c:pt idx="150">
                  <c:v>4.3815059498420385E-2</c:v>
                </c:pt>
                <c:pt idx="151">
                  <c:v>3.7759358470393856E-2</c:v>
                </c:pt>
                <c:pt idx="152">
                  <c:v>3.1417613224485587E-2</c:v>
                </c:pt>
                <c:pt idx="153">
                  <c:v>2.4777650140452686E-2</c:v>
                </c:pt>
                <c:pt idx="154">
                  <c:v>1.7826783727165035E-2</c:v>
                </c:pt>
                <c:pt idx="155">
                  <c:v>1.0551800299743895E-2</c:v>
                </c:pt>
                <c:pt idx="156">
                  <c:v>2.9389414323202408E-3</c:v>
                </c:pt>
                <c:pt idx="157">
                  <c:v>-5.0261127128792254E-3</c:v>
                </c:pt>
                <c:pt idx="158">
                  <c:v>-1.3358260188864801E-2</c:v>
                </c:pt>
                <c:pt idx="159">
                  <c:v>-2.2072994122976117E-2</c:v>
                </c:pt>
                <c:pt idx="160">
                  <c:v>-3.1186419589071496E-2</c:v>
                </c:pt>
                <c:pt idx="161">
                  <c:v>-4.0715270423790584E-2</c:v>
                </c:pt>
                <c:pt idx="162">
                  <c:v>-5.0676925945997577E-2</c:v>
                </c:pt>
                <c:pt idx="163">
                  <c:v>-6.1089427477989573E-2</c:v>
                </c:pt>
                <c:pt idx="164">
                  <c:v>-7.1971494613588968E-2</c:v>
                </c:pt>
                <c:pt idx="165">
                  <c:v>-8.3342541135869946E-2</c:v>
                </c:pt>
                <c:pt idx="166">
                  <c:v>-9.5222690495495532E-2</c:v>
                </c:pt>
                <c:pt idx="167">
                  <c:v>-0.10763279074616849</c:v>
                </c:pt>
                <c:pt idx="168">
                  <c:v>-0.12059442883646292</c:v>
                </c:pt>
                <c:pt idx="169">
                  <c:v>-0.13412994413545493</c:v>
                </c:pt>
                <c:pt idx="170">
                  <c:v>-0.14826244106357775</c:v>
                </c:pt>
                <c:pt idx="171">
                  <c:v>-0.16301580070999702</c:v>
                </c:pt>
                <c:pt idx="172">
                  <c:v>-0.17841469127651011</c:v>
                </c:pt>
                <c:pt idx="173">
                  <c:v>-0.19448457721052553</c:v>
                </c:pt>
                <c:pt idx="174">
                  <c:v>-0.21125172686860594</c:v>
                </c:pt>
                <c:pt idx="175">
                  <c:v>-0.22874321853311116</c:v>
                </c:pt>
                <c:pt idx="176">
                  <c:v>-0.2469869446189587</c:v>
                </c:pt>
                <c:pt idx="177">
                  <c:v>-0.26601161389743389</c:v>
                </c:pt>
                <c:pt idx="178">
                  <c:v>-0.2858467515079991</c:v>
                </c:pt>
                <c:pt idx="179">
                  <c:v>-0.30652269662517923</c:v>
                </c:pt>
                <c:pt idx="180">
                  <c:v>-0.32807059753103318</c:v>
                </c:pt>
                <c:pt idx="181">
                  <c:v>-0.35052240390706768</c:v>
                </c:pt>
                <c:pt idx="182">
                  <c:v>-0.37391085615095998</c:v>
                </c:pt>
                <c:pt idx="183">
                  <c:v>-0.39826947149888325</c:v>
                </c:pt>
                <c:pt idx="184">
                  <c:v>-0.42363252673544044</c:v>
                </c:pt>
                <c:pt idx="185">
                  <c:v>-0.45003503732593519</c:v>
                </c:pt>
                <c:pt idx="186">
                  <c:v>-0.4775127327162812</c:v>
                </c:pt>
                <c:pt idx="187">
                  <c:v>-0.50610202766585255</c:v>
                </c:pt>
                <c:pt idx="188">
                  <c:v>-0.53583998937532828</c:v>
                </c:pt>
                <c:pt idx="189">
                  <c:v>-0.5667643002820828</c:v>
                </c:pt>
                <c:pt idx="190">
                  <c:v>-0.59891321633118433</c:v>
                </c:pt>
                <c:pt idx="191">
                  <c:v>-0.6323255206121785</c:v>
                </c:pt>
                <c:pt idx="192">
                  <c:v>-0.66704047222139495</c:v>
                </c:pt>
                <c:pt idx="193">
                  <c:v>-0.70309775026314014</c:v>
                </c:pt>
                <c:pt idx="194">
                  <c:v>-0.74053739293315268</c:v>
                </c:pt>
                <c:pt idx="195">
                  <c:v>-0.77939973164379706</c:v>
                </c:pt>
                <c:pt idx="196">
                  <c:v>-0.81972532017165356</c:v>
                </c:pt>
                <c:pt idx="197">
                  <c:v>-0.86155485891266603</c:v>
                </c:pt>
                <c:pt idx="198">
                  <c:v>-0.90492911427728417</c:v>
                </c:pt>
                <c:pt idx="199">
                  <c:v>-0.94988883337511631</c:v>
                </c:pt>
                <c:pt idx="200">
                  <c:v>-0.99647465414638969</c:v>
                </c:pt>
                <c:pt idx="201">
                  <c:v>-1.0447270111887095</c:v>
                </c:pt>
                <c:pt idx="202">
                  <c:v>-1.0946860374950746</c:v>
                </c:pt>
                <c:pt idx="203">
                  <c:v>-1.1463914624914315</c:v>
                </c:pt>
                <c:pt idx="204">
                  <c:v>-1.1998825067021772</c:v>
                </c:pt>
                <c:pt idx="205">
                  <c:v>-1.2551977734892712</c:v>
                </c:pt>
                <c:pt idx="206">
                  <c:v>-1.3123751383516733</c:v>
                </c:pt>
                <c:pt idx="207">
                  <c:v>-1.3714516363051321</c:v>
                </c:pt>
                <c:pt idx="208">
                  <c:v>-1.4324633479340747</c:v>
                </c:pt>
                <c:pt idx="209">
                  <c:v>-1.4954452847382829</c:v>
                </c:pt>
                <c:pt idx="210">
                  <c:v>-1.5604312744223934</c:v>
                </c:pt>
                <c:pt idx="211">
                  <c:v>-1.6274538468649011</c:v>
                </c:pt>
                <c:pt idx="212">
                  <c:v>-1.6965441214666983</c:v>
                </c:pt>
                <c:pt idx="213">
                  <c:v>-1.7677316966421399</c:v>
                </c:pt>
                <c:pt idx="214">
                  <c:v>-1.8410445422305424</c:v>
                </c:pt>
                <c:pt idx="215">
                  <c:v>-1.9165088955956469</c:v>
                </c:pt>
                <c:pt idx="216">
                  <c:v>-1.9941491621807652</c:v>
                </c:pt>
                <c:pt idx="217">
                  <c:v>-2.0739878213020084</c:v>
                </c:pt>
                <c:pt idx="218">
                  <c:v>-2.1560453378989521</c:v>
                </c:pt>
                <c:pt idx="219">
                  <c:v>-2.2403400809687928</c:v>
                </c:pt>
                <c:pt idx="220">
                  <c:v>-2.3268882493589795</c:v>
                </c:pt>
                <c:pt idx="221">
                  <c:v>-2.4157038055224476</c:v>
                </c:pt>
                <c:pt idx="222">
                  <c:v>-2.5067984178217371</c:v>
                </c:pt>
                <c:pt idx="223">
                  <c:v>-2.6001814118677693</c:v>
                </c:pt>
                <c:pt idx="224">
                  <c:v>-2.6958597313273724</c:v>
                </c:pt>
                <c:pt idx="225">
                  <c:v>-2.7938379085360947</c:v>
                </c:pt>
                <c:pt idx="226">
                  <c:v>-2.8941180451898929</c:v>
                </c:pt>
                <c:pt idx="227">
                  <c:v>-2.9966998032739016</c:v>
                </c:pt>
                <c:pt idx="228">
                  <c:v>-3.101580406321939</c:v>
                </c:pt>
                <c:pt idx="229">
                  <c:v>-3.2087546509864797</c:v>
                </c:pt>
                <c:pt idx="230">
                  <c:v>-3.3182149288221958</c:v>
                </c:pt>
                <c:pt idx="231">
                  <c:v>-3.4299512580732214</c:v>
                </c:pt>
                <c:pt idx="232">
                  <c:v>-3.5439513251989148</c:v>
                </c:pt>
                <c:pt idx="233">
                  <c:v>-3.6602005357600431</c:v>
                </c:pt>
                <c:pt idx="234">
                  <c:v>-3.7786820742193377</c:v>
                </c:pt>
                <c:pt idx="235">
                  <c:v>-3.8993769721452431</c:v>
                </c:pt>
                <c:pt idx="236">
                  <c:v>-4.0222641842352527</c:v>
                </c:pt>
                <c:pt idx="237">
                  <c:v>-4.1473206715186448</c:v>
                </c:pt>
                <c:pt idx="238">
                  <c:v>-4.2745214910644354</c:v>
                </c:pt>
                <c:pt idx="239">
                  <c:v>-4.4038398914626962</c:v>
                </c:pt>
                <c:pt idx="240">
                  <c:v>-4.5352474133407004</c:v>
                </c:pt>
                <c:pt idx="241">
                  <c:v>-4.6687139941401776</c:v>
                </c:pt>
                <c:pt idx="242">
                  <c:v>-4.8042080763830706</c:v>
                </c:pt>
                <c:pt idx="243">
                  <c:v>-4.9416967186518992</c:v>
                </c:pt>
                <c:pt idx="244">
                  <c:v>-5.081145708514553</c:v>
                </c:pt>
                <c:pt idx="245">
                  <c:v>-5.2225196766477699</c:v>
                </c:pt>
                <c:pt idx="246">
                  <c:v>-5.3657822114335394</c:v>
                </c:pt>
                <c:pt idx="247">
                  <c:v>-5.5108959733374547</c:v>
                </c:pt>
                <c:pt idx="248">
                  <c:v>-5.6578228084062037</c:v>
                </c:pt>
                <c:pt idx="249">
                  <c:v>-5.8065238602786078</c:v>
                </c:pt>
                <c:pt idx="250">
                  <c:v>-5.9569596801344158</c:v>
                </c:pt>
                <c:pt idx="251">
                  <c:v>-6.1090903340650149</c:v>
                </c:pt>
                <c:pt idx="252">
                  <c:v>-6.2628755073951812</c:v>
                </c:pt>
                <c:pt idx="253">
                  <c:v>-6.4182746055418498</c:v>
                </c:pt>
                <c:pt idx="254">
                  <c:v>-6.5752468510452413</c:v>
                </c:pt>
                <c:pt idx="255">
                  <c:v>-6.7337513764639034</c:v>
                </c:pt>
                <c:pt idx="256">
                  <c:v>-6.8937473128737352</c:v>
                </c:pt>
                <c:pt idx="257">
                  <c:v>-7.0551938737616098</c:v>
                </c:pt>
                <c:pt idx="258">
                  <c:v>-7.2180504341625982</c:v>
                </c:pt>
                <c:pt idx="259">
                  <c:v>-7.3822766049156243</c:v>
                </c:pt>
                <c:pt idx="260">
                  <c:v>-7.547832301979442</c:v>
                </c:pt>
                <c:pt idx="261">
                  <c:v>-7.7146778107735683</c:v>
                </c:pt>
                <c:pt idx="262">
                  <c:v>-7.8827738455520278</c:v>
                </c:pt>
                <c:pt idx="263">
                  <c:v>-8.0520816038569354</c:v>
                </c:pt>
                <c:pt idx="264">
                  <c:v>-8.2225628161194706</c:v>
                </c:pt>
                <c:pt idx="265">
                  <c:v>-8.394179790509229</c:v>
                </c:pt>
                <c:pt idx="266">
                  <c:v>-8.5668954531555901</c:v>
                </c:pt>
                <c:pt idx="267">
                  <c:v>-8.7406733838837045</c:v>
                </c:pt>
                <c:pt idx="268">
                  <c:v>-8.9154778476255281</c:v>
                </c:pt>
                <c:pt idx="269">
                  <c:v>-9.0912738216813391</c:v>
                </c:pt>
                <c:pt idx="270">
                  <c:v>-9.2680270190163867</c:v>
                </c:pt>
                <c:pt idx="271">
                  <c:v>-9.4457039077864522</c:v>
                </c:pt>
                <c:pt idx="272">
                  <c:v>-9.6242717272959908</c:v>
                </c:pt>
                <c:pt idx="273">
                  <c:v>-9.8036985005867852</c:v>
                </c:pt>
                <c:pt idx="274">
                  <c:v>-9.9839530438712707</c:v>
                </c:pt>
                <c:pt idx="275">
                  <c:v>-10.165004973008159</c:v>
                </c:pt>
                <c:pt idx="276">
                  <c:v>-10.346824707232384</c:v>
                </c:pt>
                <c:pt idx="277">
                  <c:v>-10.529383470332919</c:v>
                </c:pt>
                <c:pt idx="278">
                  <c:v>-10.712653289482382</c:v>
                </c:pt>
                <c:pt idx="279">
                  <c:v>-10.896606991905511</c:v>
                </c:pt>
                <c:pt idx="280">
                  <c:v>-11.081218199573135</c:v>
                </c:pt>
                <c:pt idx="281">
                  <c:v>-11.266461322101184</c:v>
                </c:pt>
                <c:pt idx="282">
                  <c:v>-11.452311548023975</c:v>
                </c:pt>
                <c:pt idx="283">
                  <c:v>-11.638744834606001</c:v>
                </c:pt>
                <c:pt idx="284">
                  <c:v>-11.825737896347494</c:v>
                </c:pt>
                <c:pt idx="285">
                  <c:v>-12.013268192328731</c:v>
                </c:pt>
                <c:pt idx="286">
                  <c:v>-12.201313912533674</c:v>
                </c:pt>
                <c:pt idx="287">
                  <c:v>-12.389853963279482</c:v>
                </c:pt>
                <c:pt idx="288">
                  <c:v>-12.578867951875349</c:v>
                </c:pt>
                <c:pt idx="289">
                  <c:v>-12.768336170623275</c:v>
                </c:pt>
                <c:pt idx="290">
                  <c:v>-12.958239580263688</c:v>
                </c:pt>
                <c:pt idx="291">
                  <c:v>-13.148559792964619</c:v>
                </c:pt>
                <c:pt idx="292">
                  <c:v>-13.339279054942157</c:v>
                </c:pt>
                <c:pt idx="293">
                  <c:v>-13.530380228795169</c:v>
                </c:pt>
                <c:pt idx="294">
                  <c:v>-13.721846775626826</c:v>
                </c:pt>
                <c:pt idx="295">
                  <c:v>-13.91366273702247</c:v>
                </c:pt>
                <c:pt idx="296">
                  <c:v>-14.105812716944639</c:v>
                </c:pt>
                <c:pt idx="297">
                  <c:v>-14.298281863599589</c:v>
                </c:pt>
                <c:pt idx="298">
                  <c:v>-14.491055851325774</c:v>
                </c:pt>
                <c:pt idx="299">
                  <c:v>-14.684120862548244</c:v>
                </c:pt>
                <c:pt idx="300">
                  <c:v>-14.877463569836262</c:v>
                </c:pt>
                <c:pt idx="301">
                  <c:v>-15.071071118099811</c:v>
                </c:pt>
                <c:pt idx="302">
                  <c:v>-15.264931106954444</c:v>
                </c:pt>
                <c:pt idx="303">
                  <c:v>-15.459031573278498</c:v>
                </c:pt>
                <c:pt idx="304">
                  <c:v>-15.65336097398529</c:v>
                </c:pt>
                <c:pt idx="305">
                  <c:v>-15.847908169028425</c:v>
                </c:pt>
                <c:pt idx="306">
                  <c:v>-16.042662404653321</c:v>
                </c:pt>
                <c:pt idx="307">
                  <c:v>-16.237613296908211</c:v>
                </c:pt>
                <c:pt idx="308">
                  <c:v>-16.432750815422338</c:v>
                </c:pt>
                <c:pt idx="309">
                  <c:v>-16.628065267455916</c:v>
                </c:pt>
                <c:pt idx="310">
                  <c:v>-16.823547282230113</c:v>
                </c:pt>
                <c:pt idx="311">
                  <c:v>-17.019187795532584</c:v>
                </c:pt>
                <c:pt idx="312">
                  <c:v>-17.214978034601931</c:v>
                </c:pt>
                <c:pt idx="313">
                  <c:v>-17.410909503287691</c:v>
                </c:pt>
                <c:pt idx="314">
                  <c:v>-17.606973967481377</c:v>
                </c:pt>
                <c:pt idx="315">
                  <c:v>-17.803163440813247</c:v>
                </c:pt>
                <c:pt idx="316">
                  <c:v>-17.999470170607694</c:v>
                </c:pt>
                <c:pt idx="317">
                  <c:v>-18.195886624089198</c:v>
                </c:pt>
                <c:pt idx="318">
                  <c:v>-18.392405474828287</c:v>
                </c:pt>
                <c:pt idx="319">
                  <c:v>-18.589019589418772</c:v>
                </c:pt>
                <c:pt idx="320">
                  <c:v>-18.785722014374041</c:v>
                </c:pt>
                <c:pt idx="321">
                  <c:v>-18.982505963227062</c:v>
                </c:pt>
                <c:pt idx="322">
                  <c:v>-19.179364803827465</c:v>
                </c:pt>
                <c:pt idx="323">
                  <c:v>-19.376292045814463</c:v>
                </c:pt>
                <c:pt idx="324">
                  <c:v>-19.573281328255558</c:v>
                </c:pt>
                <c:pt idx="325">
                  <c:v>-19.770326407433984</c:v>
                </c:pt>
                <c:pt idx="326">
                  <c:v>-19.967421144769073</c:v>
                </c:pt>
                <c:pt idx="327">
                  <c:v>-20.164559494853528</c:v>
                </c:pt>
                <c:pt idx="328">
                  <c:v>-20.361735493589585</c:v>
                </c:pt>
                <c:pt idx="329">
                  <c:v>-20.558943246406724</c:v>
                </c:pt>
                <c:pt idx="330">
                  <c:v>-20.756176916543396</c:v>
                </c:pt>
                <c:pt idx="331">
                  <c:v>-20.953430713373361</c:v>
                </c:pt>
                <c:pt idx="332">
                  <c:v>-21.150698880757766</c:v>
                </c:pt>
                <c:pt idx="333">
                  <c:v>-21.347975685402858</c:v>
                </c:pt>
                <c:pt idx="334">
                  <c:v>-21.545255405203896</c:v>
                </c:pt>
                <c:pt idx="335">
                  <c:v>-21.742532317553966</c:v>
                </c:pt>
                <c:pt idx="336">
                  <c:v>-21.939800687596097</c:v>
                </c:pt>
                <c:pt idx="337">
                  <c:v>-22.137054756398488</c:v>
                </c:pt>
                <c:pt idx="338">
                  <c:v>-22.334288729027769</c:v>
                </c:pt>
                <c:pt idx="339">
                  <c:v>-22.531496762499938</c:v>
                </c:pt>
                <c:pt idx="340">
                  <c:v>-22.728672953583654</c:v>
                </c:pt>
                <c:pt idx="341">
                  <c:v>-22.925811326431862</c:v>
                </c:pt>
                <c:pt idx="342">
                  <c:v>-23.122905820017543</c:v>
                </c:pt>
                <c:pt idx="343">
                  <c:v>-23.3199502753465</c:v>
                </c:pt>
                <c:pt idx="344">
                  <c:v>-23.516938422421244</c:v>
                </c:pt>
                <c:pt idx="345">
                  <c:v>-23.713863866928268</c:v>
                </c:pt>
                <c:pt idx="346">
                  <c:v>-23.910720076620748</c:v>
                </c:pt>
                <c:pt idx="347">
                  <c:v>-24.10750036736594</c:v>
                </c:pt>
                <c:pt idx="348">
                  <c:v>-24.304197888828476</c:v>
                </c:pt>
                <c:pt idx="349">
                  <c:v>-24.500805609756394</c:v>
                </c:pt>
                <c:pt idx="350">
                  <c:v>-24.697316302838107</c:v>
                </c:pt>
                <c:pt idx="351">
                  <c:v>-24.89372252909525</c:v>
                </c:pt>
                <c:pt idx="352">
                  <c:v>-25.090016621776584</c:v>
                </c:pt>
                <c:pt idx="353">
                  <c:v>-25.286190669715275</c:v>
                </c:pt>
                <c:pt idx="354">
                  <c:v>-25.482236500111512</c:v>
                </c:pt>
                <c:pt idx="355">
                  <c:v>-25.678145660698895</c:v>
                </c:pt>
                <c:pt idx="356">
                  <c:v>-25.87390940125443</c:v>
                </c:pt>
                <c:pt idx="357">
                  <c:v>-26.069518654405137</c:v>
                </c:pt>
                <c:pt idx="358">
                  <c:v>-26.264964015687799</c:v>
                </c:pt>
                <c:pt idx="359">
                  <c:v>-26.460235722810573</c:v>
                </c:pt>
                <c:pt idx="360">
                  <c:v>-26.655323634068026</c:v>
                </c:pt>
                <c:pt idx="361">
                  <c:v>-26.850217205854207</c:v>
                </c:pt>
                <c:pt idx="362">
                  <c:v>-27.044905469217863</c:v>
                </c:pt>
                <c:pt idx="363">
                  <c:v>-27.239377005399955</c:v>
                </c:pt>
                <c:pt idx="364">
                  <c:v>-27.43361992029326</c:v>
                </c:pt>
                <c:pt idx="365">
                  <c:v>-27.627621817753937</c:v>
                </c:pt>
                <c:pt idx="366">
                  <c:v>-27.821369771699231</c:v>
                </c:pt>
                <c:pt idx="367">
                  <c:v>-28.01485029691505</c:v>
                </c:pt>
                <c:pt idx="368">
                  <c:v>-28.208049318497427</c:v>
                </c:pt>
                <c:pt idx="369">
                  <c:v>-28.400952139843124</c:v>
                </c:pt>
                <c:pt idx="370">
                  <c:v>-28.593543409104953</c:v>
                </c:pt>
                <c:pt idx="371">
                  <c:v>-28.785807084015545</c:v>
                </c:pt>
                <c:pt idx="372">
                  <c:v>-28.977726394983936</c:v>
                </c:pt>
                <c:pt idx="373">
                  <c:v>-29.16928380635953</c:v>
                </c:pt>
                <c:pt idx="374">
                  <c:v>-29.360460975750936</c:v>
                </c:pt>
                <c:pt idx="375">
                  <c:v>-29.5512387112834</c:v>
                </c:pt>
                <c:pt idx="376">
                  <c:v>-29.741596926666958</c:v>
                </c:pt>
                <c:pt idx="377">
                  <c:v>-29.931514593941376</c:v>
                </c:pt>
                <c:pt idx="378">
                  <c:v>-30.120969693754397</c:v>
                </c:pt>
                <c:pt idx="379">
                  <c:v>-30.309939163019681</c:v>
                </c:pt>
                <c:pt idx="380">
                  <c:v>-30.498398839789964</c:v>
                </c:pt>
                <c:pt idx="381">
                  <c:v>-30.686323405171009</c:v>
                </c:pt>
                <c:pt idx="382">
                  <c:v>-30.873686322086261</c:v>
                </c:pt>
                <c:pt idx="383">
                  <c:v>-31.060459770691871</c:v>
                </c:pt>
                <c:pt idx="384">
                  <c:v>-31.246614580225533</c:v>
                </c:pt>
                <c:pt idx="385">
                  <c:v>-31.43212015705376</c:v>
                </c:pt>
                <c:pt idx="386">
                  <c:v>-31.616944408671372</c:v>
                </c:pt>
                <c:pt idx="387">
                  <c:v>-31.801053663378248</c:v>
                </c:pt>
                <c:pt idx="388">
                  <c:v>-31.984412585346465</c:v>
                </c:pt>
                <c:pt idx="389">
                  <c:v>-32.166984084761772</c:v>
                </c:pt>
                <c:pt idx="390">
                  <c:v>-32.348729222699639</c:v>
                </c:pt>
                <c:pt idx="391">
                  <c:v>-32.529607110369959</c:v>
                </c:pt>
                <c:pt idx="392">
                  <c:v>-32.70957480233146</c:v>
                </c:pt>
                <c:pt idx="393">
                  <c:v>-32.888587183245441</c:v>
                </c:pt>
                <c:pt idx="394">
                  <c:v>-33.066596847698136</c:v>
                </c:pt>
                <c:pt idx="395">
                  <c:v>-33.243553972585353</c:v>
                </c:pt>
                <c:pt idx="396">
                  <c:v>-33.419406181501657</c:v>
                </c:pt>
                <c:pt idx="397">
                  <c:v>-33.594098400531422</c:v>
                </c:pt>
                <c:pt idx="398">
                  <c:v>-33.76757270477998</c:v>
                </c:pt>
                <c:pt idx="399">
                  <c:v>-33.93976815492357</c:v>
                </c:pt>
                <c:pt idx="400">
                  <c:v>-34.110620622987909</c:v>
                </c:pt>
                <c:pt idx="401">
                  <c:v>-34.280062606487498</c:v>
                </c:pt>
                <c:pt idx="402">
                  <c:v>-34.448023029973733</c:v>
                </c:pt>
                <c:pt idx="403">
                  <c:v>-34.614427032945109</c:v>
                </c:pt>
                <c:pt idx="404">
                  <c:v>-34.779195742964035</c:v>
                </c:pt>
                <c:pt idx="405">
                  <c:v>-34.942246032707622</c:v>
                </c:pt>
                <c:pt idx="406">
                  <c:v>-35.10349025954303</c:v>
                </c:pt>
                <c:pt idx="407">
                  <c:v>-35.262835986066904</c:v>
                </c:pt>
                <c:pt idx="408">
                  <c:v>-35.42018567987926</c:v>
                </c:pt>
                <c:pt idx="409">
                  <c:v>-35.575436390665431</c:v>
                </c:pt>
                <c:pt idx="410">
                  <c:v>-35.728479402443149</c:v>
                </c:pt>
                <c:pt idx="411">
                  <c:v>-35.879199858581494</c:v>
                </c:pt>
                <c:pt idx="412">
                  <c:v>-36.027476356915791</c:v>
                </c:pt>
                <c:pt idx="413">
                  <c:v>-36.17318051195727</c:v>
                </c:pt>
                <c:pt idx="414">
                  <c:v>-36.316176480830144</c:v>
                </c:pt>
                <c:pt idx="415">
                  <c:v>-36.456320449139156</c:v>
                </c:pt>
                <c:pt idx="416">
                  <c:v>-36.59346007248881</c:v>
                </c:pt>
                <c:pt idx="417">
                  <c:v>-36.727433868808681</c:v>
                </c:pt>
                <c:pt idx="418">
                  <c:v>-36.858070555992974</c:v>
                </c:pt>
                <c:pt idx="419">
                  <c:v>-36.985188328606199</c:v>
                </c:pt>
                <c:pt idx="420">
                  <c:v>-37.108594066534799</c:v>
                </c:pt>
                <c:pt idx="421">
                  <c:v>-37.228082467441077</c:v>
                </c:pt>
                <c:pt idx="422">
                  <c:v>-37.343435093680768</c:v>
                </c:pt>
                <c:pt idx="423">
                  <c:v>-37.454419322947139</c:v>
                </c:pt>
                <c:pt idx="424">
                  <c:v>-37.560787190246117</c:v>
                </c:pt>
                <c:pt idx="425">
                  <c:v>-37.662274106862746</c:v>
                </c:pt>
                <c:pt idx="426">
                  <c:v>-37.758597439652469</c:v>
                </c:pt>
                <c:pt idx="427">
                  <c:v>-37.849454931241183</c:v>
                </c:pt>
                <c:pt idx="428">
                  <c:v>-37.934522938405074</c:v>
                </c:pt>
                <c:pt idx="429">
                  <c:v>-38.013454461943319</c:v>
                </c:pt>
                <c:pt idx="430">
                  <c:v>-38.085876936566002</c:v>
                </c:pt>
                <c:pt idx="431">
                  <c:v>-38.151389743517463</c:v>
                </c:pt>
                <c:pt idx="432">
                  <c:v>-38.20956140158377</c:v>
                </c:pt>
                <c:pt idx="433">
                  <c:v>-38.259926383476312</c:v>
                </c:pt>
                <c:pt idx="434">
                  <c:v>-38.301981493918703</c:v>
                </c:pt>
                <c:pt idx="435">
                  <c:v>-38.335181732560045</c:v>
                </c:pt>
                <c:pt idx="436">
                  <c:v>-38.358935548386427</c:v>
                </c:pt>
                <c:pt idx="437">
                  <c:v>-38.372599371669196</c:v>
                </c:pt>
                <c:pt idx="438">
                  <c:v>-38.375471283445847</c:v>
                </c:pt>
                <c:pt idx="439">
                  <c:v>-38.366783649416178</c:v>
                </c:pt>
                <c:pt idx="440">
                  <c:v>-38.345694502704674</c:v>
                </c:pt>
                <c:pt idx="441">
                  <c:v>-38.311277405146846</c:v>
                </c:pt>
                <c:pt idx="442">
                  <c:v>-38.262509445362113</c:v>
                </c:pt>
                <c:pt idx="443">
                  <c:v>-38.198256938011511</c:v>
                </c:pt>
                <c:pt idx="444">
                  <c:v>-38.11725826399072</c:v>
                </c:pt>
                <c:pt idx="445">
                  <c:v>-38.018103124025295</c:v>
                </c:pt>
                <c:pt idx="446">
                  <c:v>-37.899207251061</c:v>
                </c:pt>
                <c:pt idx="447">
                  <c:v>-37.758781314756035</c:v>
                </c:pt>
                <c:pt idx="448">
                  <c:v>-37.594792316715285</c:v>
                </c:pt>
                <c:pt idx="449">
                  <c:v>-37.404915160804762</c:v>
                </c:pt>
                <c:pt idx="450">
                  <c:v>-37.186471200840174</c:v>
                </c:pt>
                <c:pt idx="451">
                  <c:v>-36.936349279162663</c:v>
                </c:pt>
                <c:pt idx="452">
                  <c:v>-36.650902850068221</c:v>
                </c:pt>
                <c:pt idx="453">
                  <c:v>-36.325813861535735</c:v>
                </c:pt>
                <c:pt idx="454">
                  <c:v>-35.955909518676492</c:v>
                </c:pt>
                <c:pt idx="455">
                  <c:v>-35.534910772640622</c:v>
                </c:pt>
                <c:pt idx="456">
                  <c:v>-35.055079376594584</c:v>
                </c:pt>
                <c:pt idx="457">
                  <c:v>-34.506709872993213</c:v>
                </c:pt>
                <c:pt idx="458">
                  <c:v>-33.877376534350489</c:v>
                </c:pt>
                <c:pt idx="459">
                  <c:v>-33.150777752138666</c:v>
                </c:pt>
                <c:pt idx="460">
                  <c:v>-32.304887904038331</c:v>
                </c:pt>
                <c:pt idx="461">
                  <c:v>-31.308849396817621</c:v>
                </c:pt>
                <c:pt idx="462">
                  <c:v>-30.11740864265327</c:v>
                </c:pt>
                <c:pt idx="463">
                  <c:v>-28.660122162636974</c:v>
                </c:pt>
                <c:pt idx="464">
                  <c:v>-26.81804391315616</c:v>
                </c:pt>
                <c:pt idx="465">
                  <c:v>-24.365097691448298</c:v>
                </c:pt>
                <c:pt idx="466">
                  <c:v>-20.781223456143373</c:v>
                </c:pt>
                <c:pt idx="467">
                  <c:v>-14.326520472403315</c:v>
                </c:pt>
                <c:pt idx="468">
                  <c:v>-2.1973578096192043</c:v>
                </c:pt>
                <c:pt idx="469">
                  <c:v>-16.884276359230014</c:v>
                </c:pt>
                <c:pt idx="470">
                  <c:v>-22.369801831626219</c:v>
                </c:pt>
                <c:pt idx="471">
                  <c:v>-25.745183925702086</c:v>
                </c:pt>
                <c:pt idx="472">
                  <c:v>-28.180888529880885</c:v>
                </c:pt>
                <c:pt idx="473">
                  <c:v>-30.076733376921322</c:v>
                </c:pt>
                <c:pt idx="474">
                  <c:v>-31.616727782491111</c:v>
                </c:pt>
                <c:pt idx="475">
                  <c:v>-32.900261650615946</c:v>
                </c:pt>
                <c:pt idx="476">
                  <c:v>-33.986603386912414</c:v>
                </c:pt>
                <c:pt idx="477">
                  <c:v>-34.91344753082322</c:v>
                </c:pt>
                <c:pt idx="478">
                  <c:v>-35.705766986243638</c:v>
                </c:pt>
                <c:pt idx="479">
                  <c:v>-36.380459194407265</c:v>
                </c:pt>
                <c:pt idx="480">
                  <c:v>-36.948955166712992</c:v>
                </c:pt>
                <c:pt idx="481">
                  <c:v>-37.41875111831223</c:v>
                </c:pt>
                <c:pt idx="482">
                  <c:v>-37.794324073641647</c:v>
                </c:pt>
                <c:pt idx="483">
                  <c:v>-38.07766575350211</c:v>
                </c:pt>
                <c:pt idx="484">
                  <c:v>-38.268555481585253</c:v>
                </c:pt>
                <c:pt idx="485">
                  <c:v>-38.3646293144959</c:v>
                </c:pt>
                <c:pt idx="486">
                  <c:v>-38.361260298194509</c:v>
                </c:pt>
                <c:pt idx="487">
                  <c:v>-38.251227715121637</c:v>
                </c:pt>
                <c:pt idx="488">
                  <c:v>-38.024108400986158</c:v>
                </c:pt>
                <c:pt idx="489">
                  <c:v>-37.665253273361145</c:v>
                </c:pt>
                <c:pt idx="490">
                  <c:v>-37.154084183060782</c:v>
                </c:pt>
                <c:pt idx="491">
                  <c:v>-36.461185594501991</c:v>
                </c:pt>
                <c:pt idx="492">
                  <c:v>-35.543083176008693</c:v>
                </c:pt>
                <c:pt idx="493">
                  <c:v>-34.332157130302356</c:v>
                </c:pt>
                <c:pt idx="494">
                  <c:v>-32.715055770927464</c:v>
                </c:pt>
                <c:pt idx="495">
                  <c:v>-30.479176097784809</c:v>
                </c:pt>
                <c:pt idx="496">
                  <c:v>-27.145770038525669</c:v>
                </c:pt>
                <c:pt idx="497">
                  <c:v>-21.17167315600485</c:v>
                </c:pt>
                <c:pt idx="498">
                  <c:v>-0.59852710337567749</c:v>
                </c:pt>
                <c:pt idx="499">
                  <c:v>-21.98830441297499</c:v>
                </c:pt>
                <c:pt idx="500">
                  <c:v>-27.838406113476275</c:v>
                </c:pt>
                <c:pt idx="501">
                  <c:v>-31.236273653640239</c:v>
                </c:pt>
                <c:pt idx="502">
                  <c:v>-33.561979976530992</c:v>
                </c:pt>
                <c:pt idx="503">
                  <c:v>-35.252936441278401</c:v>
                </c:pt>
                <c:pt idx="504">
                  <c:v>-36.499754755552928</c:v>
                </c:pt>
                <c:pt idx="505">
                  <c:v>-37.397752629259784</c:v>
                </c:pt>
                <c:pt idx="506">
                  <c:v>-37.995872759740038</c:v>
                </c:pt>
                <c:pt idx="507">
                  <c:v>-38.315673473530637</c:v>
                </c:pt>
                <c:pt idx="508">
                  <c:v>-38.358744157287056</c:v>
                </c:pt>
                <c:pt idx="509">
                  <c:v>-38.108004042938319</c:v>
                </c:pt>
                <c:pt idx="510">
                  <c:v>-37.523756003576651</c:v>
                </c:pt>
                <c:pt idx="511">
                  <c:v>-36.531886251136669</c:v>
                </c:pt>
                <c:pt idx="512">
                  <c:v>-34.994624760035421</c:v>
                </c:pt>
                <c:pt idx="513">
                  <c:v>-32.6302085566168</c:v>
                </c:pt>
                <c:pt idx="514">
                  <c:v>-28.724943763558187</c:v>
                </c:pt>
                <c:pt idx="515">
                  <c:v>-20.228374841677081</c:v>
                </c:pt>
                <c:pt idx="516">
                  <c:v>-17.813225314341842</c:v>
                </c:pt>
                <c:pt idx="517">
                  <c:v>-28.198877106305655</c:v>
                </c:pt>
                <c:pt idx="518">
                  <c:v>-32.623439623115416</c:v>
                </c:pt>
                <c:pt idx="519">
                  <c:v>-35.264542261514144</c:v>
                </c:pt>
                <c:pt idx="520">
                  <c:v>-36.939570256271182</c:v>
                </c:pt>
                <c:pt idx="521">
                  <c:v>-37.933892699391976</c:v>
                </c:pt>
                <c:pt idx="522">
                  <c:v>-38.355969594331093</c:v>
                </c:pt>
                <c:pt idx="523">
                  <c:v>-38.223093089045584</c:v>
                </c:pt>
                <c:pt idx="524">
                  <c:v>-37.475737802211761</c:v>
                </c:pt>
                <c:pt idx="525">
                  <c:v>-35.943797534341122</c:v>
                </c:pt>
                <c:pt idx="526">
                  <c:v>-33.206561712341063</c:v>
                </c:pt>
                <c:pt idx="527">
                  <c:v>-27.931164951477363</c:v>
                </c:pt>
                <c:pt idx="528">
                  <c:v>-5.4786664467211379</c:v>
                </c:pt>
                <c:pt idx="529">
                  <c:v>-26.996252204852766</c:v>
                </c:pt>
                <c:pt idx="530">
                  <c:v>-33.046119114518874</c:v>
                </c:pt>
                <c:pt idx="531">
                  <c:v>-36.100129366949474</c:v>
                </c:pt>
                <c:pt idx="532">
                  <c:v>-37.734414551346092</c:v>
                </c:pt>
                <c:pt idx="533">
                  <c:v>-38.360599133459836</c:v>
                </c:pt>
                <c:pt idx="534">
                  <c:v>-38.058306434607793</c:v>
                </c:pt>
                <c:pt idx="535">
                  <c:v>-36.682945298615735</c:v>
                </c:pt>
                <c:pt idx="536">
                  <c:v>-33.698715992243272</c:v>
                </c:pt>
                <c:pt idx="537">
                  <c:v>-26.959400436236972</c:v>
                </c:pt>
                <c:pt idx="538">
                  <c:v>-17.313897446951007</c:v>
                </c:pt>
                <c:pt idx="539">
                  <c:v>-31.25007091878755</c:v>
                </c:pt>
                <c:pt idx="540">
                  <c:v>-35.754474537303921</c:v>
                </c:pt>
                <c:pt idx="541">
                  <c:v>-37.822215705131768</c:v>
                </c:pt>
                <c:pt idx="542">
                  <c:v>-38.368514726416308</c:v>
                </c:pt>
                <c:pt idx="543">
                  <c:v>-37.4884357547744</c:v>
                </c:pt>
                <c:pt idx="544">
                  <c:v>-34.695305762658506</c:v>
                </c:pt>
                <c:pt idx="545">
                  <c:v>-27.541223793564331</c:v>
                </c:pt>
                <c:pt idx="546">
                  <c:v>-21.370572766782448</c:v>
                </c:pt>
                <c:pt idx="547">
                  <c:v>-33.199440818382328</c:v>
                </c:pt>
                <c:pt idx="548">
                  <c:v>-37.070552784017295</c:v>
                </c:pt>
                <c:pt idx="549">
                  <c:v>-38.353624033374444</c:v>
                </c:pt>
                <c:pt idx="550">
                  <c:v>-37.652305441448213</c:v>
                </c:pt>
                <c:pt idx="551">
                  <c:v>-34.381389808155276</c:v>
                </c:pt>
                <c:pt idx="552">
                  <c:v>-23.77420904511435</c:v>
                </c:pt>
                <c:pt idx="553">
                  <c:v>-28.361374982787076</c:v>
                </c:pt>
                <c:pt idx="554">
                  <c:v>-35.820732059060404</c:v>
                </c:pt>
                <c:pt idx="555">
                  <c:v>-38.203974393592041</c:v>
                </c:pt>
                <c:pt idx="556">
                  <c:v>-37.84543618697807</c:v>
                </c:pt>
                <c:pt idx="557">
                  <c:v>-34.21611776928043</c:v>
                </c:pt>
                <c:pt idx="558">
                  <c:v>-18.258451897964569</c:v>
                </c:pt>
                <c:pt idx="559">
                  <c:v>-31.749895557515629</c:v>
                </c:pt>
                <c:pt idx="560">
                  <c:v>-37.292961269082539</c:v>
                </c:pt>
                <c:pt idx="561">
                  <c:v>-38.311491992839748</c:v>
                </c:pt>
                <c:pt idx="562">
                  <c:v>-35.691985177994688</c:v>
                </c:pt>
                <c:pt idx="563">
                  <c:v>-23.68776539224195</c:v>
                </c:pt>
                <c:pt idx="564">
                  <c:v>-31.485373927455438</c:v>
                </c:pt>
                <c:pt idx="565">
                  <c:v>-37.538871584084632</c:v>
                </c:pt>
                <c:pt idx="566">
                  <c:v>-38.094587498820673</c:v>
                </c:pt>
                <c:pt idx="567">
                  <c:v>-33.619604341035782</c:v>
                </c:pt>
                <c:pt idx="568">
                  <c:v>-18.489408330909612</c:v>
                </c:pt>
                <c:pt idx="569">
                  <c:v>-35.775531684477613</c:v>
                </c:pt>
                <c:pt idx="570">
                  <c:v>-38.374783673819202</c:v>
                </c:pt>
                <c:pt idx="571">
                  <c:v>-35.377701079317312</c:v>
                </c:pt>
                <c:pt idx="572">
                  <c:v>3.0232540111195624E-2</c:v>
                </c:pt>
                <c:pt idx="573">
                  <c:v>-35.531640353537213</c:v>
                </c:pt>
                <c:pt idx="574">
                  <c:v>-38.361325112283467</c:v>
                </c:pt>
                <c:pt idx="575">
                  <c:v>-34.240410631475292</c:v>
                </c:pt>
                <c:pt idx="576">
                  <c:v>-24.019151023157171</c:v>
                </c:pt>
                <c:pt idx="577">
                  <c:v>-37.261293736726614</c:v>
                </c:pt>
                <c:pt idx="578">
                  <c:v>-37.634589931554949</c:v>
                </c:pt>
                <c:pt idx="579">
                  <c:v>-25.881455267487027</c:v>
                </c:pt>
                <c:pt idx="580">
                  <c:v>-34.623241265623918</c:v>
                </c:pt>
                <c:pt idx="581">
                  <c:v>-38.329298574524515</c:v>
                </c:pt>
                <c:pt idx="582">
                  <c:v>-31.618186984539349</c:v>
                </c:pt>
                <c:pt idx="583">
                  <c:v>-32.544762125095531</c:v>
                </c:pt>
                <c:pt idx="584">
                  <c:v>-38.375780295862178</c:v>
                </c:pt>
                <c:pt idx="585">
                  <c:v>-32.106165880264214</c:v>
                </c:pt>
                <c:pt idx="586">
                  <c:v>-33.134778759752209</c:v>
                </c:pt>
                <c:pt idx="587">
                  <c:v>-38.314221593217994</c:v>
                </c:pt>
                <c:pt idx="588">
                  <c:v>-28.199115214148573</c:v>
                </c:pt>
                <c:pt idx="589">
                  <c:v>-35.882143675449633</c:v>
                </c:pt>
                <c:pt idx="590">
                  <c:v>-37.385775219068897</c:v>
                </c:pt>
                <c:pt idx="591">
                  <c:v>-19.69071437840373</c:v>
                </c:pt>
                <c:pt idx="592">
                  <c:v>-38.18643742745823</c:v>
                </c:pt>
                <c:pt idx="593">
                  <c:v>-32.041584862400512</c:v>
                </c:pt>
                <c:pt idx="594">
                  <c:v>-35.510869663267343</c:v>
                </c:pt>
                <c:pt idx="595">
                  <c:v>-36.895521373100806</c:v>
                </c:pt>
                <c:pt idx="596">
                  <c:v>-29.400924401702756</c:v>
                </c:pt>
                <c:pt idx="597">
                  <c:v>-38.215295607449519</c:v>
                </c:pt>
                <c:pt idx="598">
                  <c:v>-12.955999350160386</c:v>
                </c:pt>
                <c:pt idx="599">
                  <c:v>-38.363256767613372</c:v>
                </c:pt>
                <c:pt idx="600">
                  <c:v>-20.374922107893795</c:v>
                </c:pt>
                <c:pt idx="601">
                  <c:v>-38.260393730183488</c:v>
                </c:pt>
                <c:pt idx="602">
                  <c:v>-22.652955057402878</c:v>
                </c:pt>
                <c:pt idx="603">
                  <c:v>-38.303720925502148</c:v>
                </c:pt>
                <c:pt idx="604">
                  <c:v>-13.519736027205207</c:v>
                </c:pt>
                <c:pt idx="605">
                  <c:v>-38.362664342102669</c:v>
                </c:pt>
                <c:pt idx="606">
                  <c:v>-24.570014003668849</c:v>
                </c:pt>
                <c:pt idx="607">
                  <c:v>-37.67854353024368</c:v>
                </c:pt>
                <c:pt idx="608">
                  <c:v>-33.7411139640828</c:v>
                </c:pt>
                <c:pt idx="609">
                  <c:v>-34.248689866215287</c:v>
                </c:pt>
                <c:pt idx="610">
                  <c:v>-37.8174469155853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B55-4132-A5E8-2C8E053CFEAA}"/>
            </c:ext>
          </c:extLst>
        </c:ser>
        <c:ser>
          <c:idx val="1"/>
          <c:order val="1"/>
          <c:tx>
            <c:v>Attenuated Point</c:v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chemeClr val="accent1"/>
              </a:solidFill>
              <a:ln>
                <a:solidFill>
                  <a:schemeClr val="tx1"/>
                </a:solidFill>
              </a:ln>
            </c:spPr>
          </c:marker>
          <c:dLbls>
            <c:dLbl>
              <c:idx val="0"/>
              <c:layout>
                <c:manualLayout>
                  <c:x val="-0.15511551155115524"/>
                  <c:y val="6.2078272604588404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B55-4132-A5E8-2C8E053CFEAA}"/>
                </c:ext>
              </c:extLst>
            </c:dLbl>
            <c:spPr>
              <a:solidFill>
                <a:schemeClr val="bg1"/>
              </a:solidFill>
              <a:ln>
                <a:solidFill>
                  <a:sysClr val="windowText" lastClr="000000"/>
                </a:solidFill>
              </a:ln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PICXO!$B$26</c:f>
              <c:numCache>
                <c:formatCode>0.00" Hz"</c:formatCode>
                <c:ptCount val="1"/>
                <c:pt idx="0">
                  <c:v>316.2277660168312</c:v>
                </c:pt>
              </c:numCache>
            </c:numRef>
          </c:xVal>
          <c:yVal>
            <c:numRef>
              <c:f>PICXO!$B$27</c:f>
              <c:numCache>
                <c:formatCode>0.00" db"</c:formatCode>
                <c:ptCount val="1"/>
                <c:pt idx="0">
                  <c:v>-5.9569596801344158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B55-4132-A5E8-2C8E053CFE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8518392"/>
        <c:axId val="298520352"/>
      </c:scatterChart>
      <c:valAx>
        <c:axId val="298518392"/>
        <c:scaling>
          <c:logBase val="10"/>
          <c:orientation val="minMax"/>
          <c:max val="3050"/>
          <c:min val="1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Frequency (Hz)</a:t>
                </a:r>
              </a:p>
            </c:rich>
          </c:tx>
          <c:overlay val="0"/>
        </c:title>
        <c:numFmt formatCode="General" sourceLinked="1"/>
        <c:majorTickMark val="out"/>
        <c:minorTickMark val="in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98520352"/>
        <c:crossesAt val="-80"/>
        <c:crossBetween val="midCat"/>
      </c:valAx>
      <c:valAx>
        <c:axId val="2985203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Magnitude (dB)</a:t>
                </a:r>
              </a:p>
            </c:rich>
          </c:tx>
          <c:layout>
            <c:manualLayout>
              <c:xMode val="edge"/>
              <c:yMode val="edge"/>
              <c:x val="2.6954177897574188E-2"/>
              <c:y val="0.31123024005560951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9851839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22617161716171594"/>
          <c:y val="0.57396644245380346"/>
          <c:w val="0.19481029599022917"/>
          <c:h val="8.7041701014809972E-2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</c:spPr>
    </c:legend>
    <c:plotVisOnly val="1"/>
    <c:dispBlanksAs val="gap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NO_GT!$B$32</c:f>
          <c:strCache>
            <c:ptCount val="1"/>
            <c:pt idx="0">
              <c:v>Response of NO_GT for G1 = 2, G2 = 8, User Clk2=161 MHz,  R=2, V=3456, PD Freq=7,812 kHz</c:v>
            </c:pt>
          </c:strCache>
        </c:strRef>
      </c:tx>
      <c:overlay val="0"/>
    </c:title>
    <c:autoTitleDeleted val="0"/>
    <c:plotArea>
      <c:layout>
        <c:manualLayout>
          <c:layoutTarget val="inner"/>
          <c:xMode val="edge"/>
          <c:yMode val="edge"/>
          <c:x val="0.12060813153072847"/>
          <c:y val="0.13797552703172378"/>
          <c:w val="0.72041612722937931"/>
          <c:h val="0.70246071980728342"/>
        </c:manualLayout>
      </c:layout>
      <c:scatterChart>
        <c:scatterStyle val="lineMarker"/>
        <c:varyColors val="0"/>
        <c:ser>
          <c:idx val="2"/>
          <c:order val="2"/>
          <c:tx>
            <c:v>PICXO DPLL Response</c:v>
          </c:tx>
          <c:marker>
            <c:symbol val="none"/>
          </c:marker>
          <c:xVal>
            <c:numRef>
              <c:f>NO_GT!$M$2:$M$612</c:f>
              <c:numCache>
                <c:formatCode>General</c:formatCode>
                <c:ptCount val="611"/>
                <c:pt idx="0">
                  <c:v>1</c:v>
                </c:pt>
                <c:pt idx="1">
                  <c:v>1.0232929922807541</c:v>
                </c:pt>
                <c:pt idx="2">
                  <c:v>1.0471285480508996</c:v>
                </c:pt>
                <c:pt idx="3">
                  <c:v>1.0715193052376064</c:v>
                </c:pt>
                <c:pt idx="4">
                  <c:v>1.0964781961431851</c:v>
                </c:pt>
                <c:pt idx="5">
                  <c:v>1.1220184543019636</c:v>
                </c:pt>
                <c:pt idx="6">
                  <c:v>1.1481536214968828</c:v>
                </c:pt>
                <c:pt idx="7">
                  <c:v>1.1748975549395295</c:v>
                </c:pt>
                <c:pt idx="8">
                  <c:v>1.2022644346174129</c:v>
                </c:pt>
                <c:pt idx="9">
                  <c:v>1.2302687708123816</c:v>
                </c:pt>
                <c:pt idx="10">
                  <c:v>1.2589254117941673</c:v>
                </c:pt>
                <c:pt idx="11">
                  <c:v>1.288249551693134</c:v>
                </c:pt>
                <c:pt idx="12">
                  <c:v>1.318256738556407</c:v>
                </c:pt>
                <c:pt idx="13">
                  <c:v>1.3489628825916535</c:v>
                </c:pt>
                <c:pt idx="14">
                  <c:v>1.3803842646028848</c:v>
                </c:pt>
                <c:pt idx="15">
                  <c:v>1.4125375446227544</c:v>
                </c:pt>
                <c:pt idx="16">
                  <c:v>1.4454397707459274</c:v>
                </c:pt>
                <c:pt idx="17">
                  <c:v>1.4791083881682074</c:v>
                </c:pt>
                <c:pt idx="18">
                  <c:v>1.5135612484362084</c:v>
                </c:pt>
                <c:pt idx="19">
                  <c:v>1.5488166189124815</c:v>
                </c:pt>
                <c:pt idx="20">
                  <c:v>1.5848931924611138</c:v>
                </c:pt>
                <c:pt idx="21">
                  <c:v>1.6218100973589302</c:v>
                </c:pt>
                <c:pt idx="22">
                  <c:v>1.6595869074375611</c:v>
                </c:pt>
                <c:pt idx="23">
                  <c:v>1.6982436524617448</c:v>
                </c:pt>
                <c:pt idx="24">
                  <c:v>1.737800828749376</c:v>
                </c:pt>
                <c:pt idx="25">
                  <c:v>1.7782794100389232</c:v>
                </c:pt>
                <c:pt idx="26">
                  <c:v>1.8197008586099839</c:v>
                </c:pt>
                <c:pt idx="27">
                  <c:v>1.8620871366628677</c:v>
                </c:pt>
                <c:pt idx="28">
                  <c:v>1.9054607179632477</c:v>
                </c:pt>
                <c:pt idx="29">
                  <c:v>1.9498445997580458</c:v>
                </c:pt>
                <c:pt idx="30">
                  <c:v>1.9952623149688802</c:v>
                </c:pt>
                <c:pt idx="31">
                  <c:v>2.0417379446695301</c:v>
                </c:pt>
                <c:pt idx="32">
                  <c:v>2.0892961308540401</c:v>
                </c:pt>
                <c:pt idx="33">
                  <c:v>2.1379620895022331</c:v>
                </c:pt>
                <c:pt idx="34">
                  <c:v>2.1877616239495534</c:v>
                </c:pt>
                <c:pt idx="35">
                  <c:v>2.2387211385683408</c:v>
                </c:pt>
                <c:pt idx="36">
                  <c:v>2.290867652767774</c:v>
                </c:pt>
                <c:pt idx="37">
                  <c:v>2.3442288153199233</c:v>
                </c:pt>
                <c:pt idx="38">
                  <c:v>2.3988329190194917</c:v>
                </c:pt>
                <c:pt idx="39">
                  <c:v>2.4547089156850315</c:v>
                </c:pt>
                <c:pt idx="40">
                  <c:v>2.5118864315095815</c:v>
                </c:pt>
                <c:pt idx="41">
                  <c:v>2.5703957827688653</c:v>
                </c:pt>
                <c:pt idx="42">
                  <c:v>2.6302679918953835</c:v>
                </c:pt>
                <c:pt idx="43">
                  <c:v>2.6915348039269174</c:v>
                </c:pt>
                <c:pt idx="44">
                  <c:v>2.7542287033381685</c:v>
                </c:pt>
                <c:pt idx="45">
                  <c:v>2.8183829312644555</c:v>
                </c:pt>
                <c:pt idx="46">
                  <c:v>2.8840315031266082</c:v>
                </c:pt>
                <c:pt idx="47">
                  <c:v>2.9512092266663874</c:v>
                </c:pt>
                <c:pt idx="48">
                  <c:v>3.0199517204020183</c:v>
                </c:pt>
                <c:pt idx="49">
                  <c:v>3.0902954325135927</c:v>
                </c:pt>
                <c:pt idx="50">
                  <c:v>3.1622776601683813</c:v>
                </c:pt>
                <c:pt idx="51">
                  <c:v>3.2359365692962849</c:v>
                </c:pt>
                <c:pt idx="52">
                  <c:v>3.311311214825913</c:v>
                </c:pt>
                <c:pt idx="53">
                  <c:v>3.3884415613920278</c:v>
                </c:pt>
                <c:pt idx="54">
                  <c:v>3.4673685045253184</c:v>
                </c:pt>
                <c:pt idx="55">
                  <c:v>3.5481338923357573</c:v>
                </c:pt>
                <c:pt idx="56">
                  <c:v>3.6307805477010158</c:v>
                </c:pt>
                <c:pt idx="57">
                  <c:v>3.7153522909717283</c:v>
                </c:pt>
                <c:pt idx="58">
                  <c:v>3.8018939632056155</c:v>
                </c:pt>
                <c:pt idx="59">
                  <c:v>3.8904514499428093</c:v>
                </c:pt>
                <c:pt idx="60">
                  <c:v>3.9810717055349762</c:v>
                </c:pt>
                <c:pt idx="61">
                  <c:v>4.0738027780411308</c:v>
                </c:pt>
                <c:pt idx="62">
                  <c:v>4.1686938347033582</c:v>
                </c:pt>
                <c:pt idx="63">
                  <c:v>4.2657951880159306</c:v>
                </c:pt>
                <c:pt idx="64">
                  <c:v>4.3651583224016637</c:v>
                </c:pt>
                <c:pt idx="65">
                  <c:v>4.4668359215096354</c:v>
                </c:pt>
                <c:pt idx="66">
                  <c:v>4.5708818961487552</c:v>
                </c:pt>
                <c:pt idx="67">
                  <c:v>4.6773514128719862</c:v>
                </c:pt>
                <c:pt idx="68">
                  <c:v>4.7863009232263884</c:v>
                </c:pt>
                <c:pt idx="69">
                  <c:v>4.8977881936844669</c:v>
                </c:pt>
                <c:pt idx="70">
                  <c:v>5.0118723362727282</c:v>
                </c:pt>
                <c:pt idx="71">
                  <c:v>5.1286138399136538</c:v>
                </c:pt>
                <c:pt idx="72">
                  <c:v>5.2480746024977316</c:v>
                </c:pt>
                <c:pt idx="73">
                  <c:v>5.3703179637025338</c:v>
                </c:pt>
                <c:pt idx="74">
                  <c:v>5.495408738576252</c:v>
                </c:pt>
                <c:pt idx="75">
                  <c:v>5.6234132519034983</c:v>
                </c:pt>
                <c:pt idx="76">
                  <c:v>5.7543993733715757</c:v>
                </c:pt>
                <c:pt idx="77">
                  <c:v>5.8884365535558976</c:v>
                </c:pt>
                <c:pt idx="78">
                  <c:v>6.0255958607435849</c:v>
                </c:pt>
                <c:pt idx="79">
                  <c:v>6.1659500186148302</c:v>
                </c:pt>
                <c:pt idx="80">
                  <c:v>6.3095734448019405</c:v>
                </c:pt>
                <c:pt idx="81">
                  <c:v>6.4565422903465644</c:v>
                </c:pt>
                <c:pt idx="82">
                  <c:v>6.6069344800759682</c:v>
                </c:pt>
                <c:pt idx="83">
                  <c:v>6.7608297539198272</c:v>
                </c:pt>
                <c:pt idx="84">
                  <c:v>6.9183097091893737</c:v>
                </c:pt>
                <c:pt idx="85">
                  <c:v>7.0794578438413893</c:v>
                </c:pt>
                <c:pt idx="86">
                  <c:v>7.2443596007499105</c:v>
                </c:pt>
                <c:pt idx="87">
                  <c:v>7.4131024130091863</c:v>
                </c:pt>
                <c:pt idx="88">
                  <c:v>7.5857757502918481</c:v>
                </c:pt>
                <c:pt idx="89">
                  <c:v>7.7624711662869306</c:v>
                </c:pt>
                <c:pt idx="90">
                  <c:v>7.9432823472428282</c:v>
                </c:pt>
                <c:pt idx="91">
                  <c:v>8.1283051616410056</c:v>
                </c:pt>
                <c:pt idx="92">
                  <c:v>8.3176377110267214</c:v>
                </c:pt>
                <c:pt idx="93">
                  <c:v>8.5113803820237806</c:v>
                </c:pt>
                <c:pt idx="94">
                  <c:v>8.709635899560821</c:v>
                </c:pt>
                <c:pt idx="95">
                  <c:v>8.9125093813374701</c:v>
                </c:pt>
                <c:pt idx="96">
                  <c:v>9.1201083935591107</c:v>
                </c:pt>
                <c:pt idx="97">
                  <c:v>9.3325430079699281</c:v>
                </c:pt>
                <c:pt idx="98">
                  <c:v>9.5499258602143762</c:v>
                </c:pt>
                <c:pt idx="99">
                  <c:v>9.7723722095581227</c:v>
                </c:pt>
                <c:pt idx="100">
                  <c:v>10.000000000000016</c:v>
                </c:pt>
                <c:pt idx="101">
                  <c:v>10.232929922807561</c:v>
                </c:pt>
                <c:pt idx="102">
                  <c:v>10.471285480509014</c:v>
                </c:pt>
                <c:pt idx="103">
                  <c:v>10.715193052376083</c:v>
                </c:pt>
                <c:pt idx="104">
                  <c:v>10.964781961431873</c:v>
                </c:pt>
                <c:pt idx="105">
                  <c:v>11.220184543019656</c:v>
                </c:pt>
                <c:pt idx="106">
                  <c:v>11.481536214968848</c:v>
                </c:pt>
                <c:pt idx="107">
                  <c:v>11.748975549395317</c:v>
                </c:pt>
                <c:pt idx="108">
                  <c:v>12.022644346174154</c:v>
                </c:pt>
                <c:pt idx="109">
                  <c:v>12.302687708123841</c:v>
                </c:pt>
                <c:pt idx="110">
                  <c:v>12.589254117941696</c:v>
                </c:pt>
                <c:pt idx="111">
                  <c:v>12.882495516931364</c:v>
                </c:pt>
                <c:pt idx="112">
                  <c:v>13.1825673855641</c:v>
                </c:pt>
                <c:pt idx="113">
                  <c:v>13.489628825916565</c:v>
                </c:pt>
                <c:pt idx="114">
                  <c:v>13.803842646028876</c:v>
                </c:pt>
                <c:pt idx="115">
                  <c:v>14.12537544622757</c:v>
                </c:pt>
                <c:pt idx="116">
                  <c:v>14.454397707459307</c:v>
                </c:pt>
                <c:pt idx="117">
                  <c:v>14.791083881682106</c:v>
                </c:pt>
                <c:pt idx="118">
                  <c:v>15.135612484362113</c:v>
                </c:pt>
                <c:pt idx="119">
                  <c:v>15.488166189124851</c:v>
                </c:pt>
                <c:pt idx="120">
                  <c:v>15.848931924611172</c:v>
                </c:pt>
                <c:pt idx="121">
                  <c:v>16.218100973589337</c:v>
                </c:pt>
                <c:pt idx="122">
                  <c:v>16.595869074375642</c:v>
                </c:pt>
                <c:pt idx="123">
                  <c:v>16.982436524617487</c:v>
                </c:pt>
                <c:pt idx="124">
                  <c:v>17.378008287493795</c:v>
                </c:pt>
                <c:pt idx="125">
                  <c:v>17.782794100389268</c:v>
                </c:pt>
                <c:pt idx="126">
                  <c:v>18.197008586099873</c:v>
                </c:pt>
                <c:pt idx="127">
                  <c:v>18.620871366628723</c:v>
                </c:pt>
                <c:pt idx="128">
                  <c:v>19.054607179632519</c:v>
                </c:pt>
                <c:pt idx="129">
                  <c:v>19.4984459975805</c:v>
                </c:pt>
                <c:pt idx="130">
                  <c:v>19.95262314968884</c:v>
                </c:pt>
                <c:pt idx="131">
                  <c:v>20.417379446695346</c:v>
                </c:pt>
                <c:pt idx="132">
                  <c:v>20.892961308540446</c:v>
                </c:pt>
                <c:pt idx="133">
                  <c:v>21.379620895022374</c:v>
                </c:pt>
                <c:pt idx="134">
                  <c:v>21.877616239495577</c:v>
                </c:pt>
                <c:pt idx="135">
                  <c:v>22.387211385683454</c:v>
                </c:pt>
                <c:pt idx="136">
                  <c:v>22.908676527677788</c:v>
                </c:pt>
                <c:pt idx="137">
                  <c:v>23.442288153199279</c:v>
                </c:pt>
                <c:pt idx="138">
                  <c:v>23.988329190194971</c:v>
                </c:pt>
                <c:pt idx="139">
                  <c:v>24.547089156850369</c:v>
                </c:pt>
                <c:pt idx="140">
                  <c:v>25.118864315095866</c:v>
                </c:pt>
                <c:pt idx="141">
                  <c:v>25.703957827688704</c:v>
                </c:pt>
                <c:pt idx="142">
                  <c:v>26.302679918953896</c:v>
                </c:pt>
                <c:pt idx="143">
                  <c:v>26.915348039269233</c:v>
                </c:pt>
                <c:pt idx="144">
                  <c:v>27.542287033381736</c:v>
                </c:pt>
                <c:pt idx="145">
                  <c:v>28.183829312644612</c:v>
                </c:pt>
                <c:pt idx="146">
                  <c:v>28.840315031266144</c:v>
                </c:pt>
                <c:pt idx="147">
                  <c:v>29.512092266663942</c:v>
                </c:pt>
                <c:pt idx="148">
                  <c:v>30.199517204020246</c:v>
                </c:pt>
                <c:pt idx="149">
                  <c:v>30.902954325135987</c:v>
                </c:pt>
                <c:pt idx="150">
                  <c:v>31.622776601683888</c:v>
                </c:pt>
                <c:pt idx="151">
                  <c:v>32.359365692962918</c:v>
                </c:pt>
                <c:pt idx="152">
                  <c:v>33.113112148259205</c:v>
                </c:pt>
                <c:pt idx="153">
                  <c:v>33.88441561392036</c:v>
                </c:pt>
                <c:pt idx="154">
                  <c:v>34.673685045253272</c:v>
                </c:pt>
                <c:pt idx="155">
                  <c:v>35.481338923357647</c:v>
                </c:pt>
                <c:pt idx="156">
                  <c:v>36.307805477010241</c:v>
                </c:pt>
                <c:pt idx="157">
                  <c:v>37.153522909717374</c:v>
                </c:pt>
                <c:pt idx="158">
                  <c:v>38.018939632056238</c:v>
                </c:pt>
                <c:pt idx="159">
                  <c:v>38.904514499428174</c:v>
                </c:pt>
                <c:pt idx="160">
                  <c:v>39.810717055349841</c:v>
                </c:pt>
                <c:pt idx="161">
                  <c:v>40.738027780411407</c:v>
                </c:pt>
                <c:pt idx="162">
                  <c:v>41.686938347033674</c:v>
                </c:pt>
                <c:pt idx="163">
                  <c:v>42.657951880159395</c:v>
                </c:pt>
                <c:pt idx="164">
                  <c:v>43.651583224016726</c:v>
                </c:pt>
                <c:pt idx="165">
                  <c:v>44.668359215096459</c:v>
                </c:pt>
                <c:pt idx="166">
                  <c:v>45.708818961487651</c:v>
                </c:pt>
                <c:pt idx="167">
                  <c:v>46.773514128719967</c:v>
                </c:pt>
                <c:pt idx="168">
                  <c:v>47.863009232263998</c:v>
                </c:pt>
                <c:pt idx="169">
                  <c:v>48.977881936844788</c:v>
                </c:pt>
                <c:pt idx="170">
                  <c:v>50.118723362727394</c:v>
                </c:pt>
                <c:pt idx="171">
                  <c:v>51.286138399136647</c:v>
                </c:pt>
                <c:pt idx="172">
                  <c:v>52.480746024977449</c:v>
                </c:pt>
                <c:pt idx="173">
                  <c:v>53.703179637025457</c:v>
                </c:pt>
                <c:pt idx="174">
                  <c:v>54.954087385762662</c:v>
                </c:pt>
                <c:pt idx="175">
                  <c:v>56.234132519035114</c:v>
                </c:pt>
                <c:pt idx="176">
                  <c:v>57.543993733715901</c:v>
                </c:pt>
                <c:pt idx="177">
                  <c:v>58.884365535559105</c:v>
                </c:pt>
                <c:pt idx="178">
                  <c:v>60.255958607435979</c:v>
                </c:pt>
                <c:pt idx="179">
                  <c:v>61.659500186148421</c:v>
                </c:pt>
                <c:pt idx="180">
                  <c:v>63.095734448019527</c:v>
                </c:pt>
                <c:pt idx="181">
                  <c:v>64.565422903465816</c:v>
                </c:pt>
                <c:pt idx="182">
                  <c:v>66.069344800759865</c:v>
                </c:pt>
                <c:pt idx="183">
                  <c:v>67.608297539198432</c:v>
                </c:pt>
                <c:pt idx="184">
                  <c:v>69.183097091893913</c:v>
                </c:pt>
                <c:pt idx="185">
                  <c:v>70.79457843841405</c:v>
                </c:pt>
                <c:pt idx="186">
                  <c:v>72.443596007499266</c:v>
                </c:pt>
                <c:pt idx="187">
                  <c:v>74.131024130092001</c:v>
                </c:pt>
                <c:pt idx="188">
                  <c:v>75.857757502918631</c:v>
                </c:pt>
                <c:pt idx="189">
                  <c:v>77.624711662869501</c:v>
                </c:pt>
                <c:pt idx="190">
                  <c:v>79.432823472428467</c:v>
                </c:pt>
                <c:pt idx="191">
                  <c:v>81.283051616410248</c:v>
                </c:pt>
                <c:pt idx="192">
                  <c:v>83.176377110267424</c:v>
                </c:pt>
                <c:pt idx="193">
                  <c:v>85.113803820237962</c:v>
                </c:pt>
                <c:pt idx="194">
                  <c:v>87.096358995608384</c:v>
                </c:pt>
                <c:pt idx="195">
                  <c:v>89.125093813374875</c:v>
                </c:pt>
                <c:pt idx="196">
                  <c:v>91.201083935591285</c:v>
                </c:pt>
                <c:pt idx="197">
                  <c:v>93.325430079699501</c:v>
                </c:pt>
                <c:pt idx="198">
                  <c:v>95.499258602143996</c:v>
                </c:pt>
                <c:pt idx="199">
                  <c:v>97.723722095581465</c:v>
                </c:pt>
                <c:pt idx="200">
                  <c:v>100.00000000000031</c:v>
                </c:pt>
                <c:pt idx="201">
                  <c:v>102.32929922807573</c:v>
                </c:pt>
                <c:pt idx="202">
                  <c:v>104.71285480509026</c:v>
                </c:pt>
                <c:pt idx="203">
                  <c:v>107.15193052376085</c:v>
                </c:pt>
                <c:pt idx="204">
                  <c:v>109.64781961431871</c:v>
                </c:pt>
                <c:pt idx="205">
                  <c:v>112.20184543019644</c:v>
                </c:pt>
                <c:pt idx="206">
                  <c:v>114.81536214968835</c:v>
                </c:pt>
                <c:pt idx="207">
                  <c:v>117.48975549395293</c:v>
                </c:pt>
                <c:pt idx="208">
                  <c:v>120.22644346174125</c:v>
                </c:pt>
                <c:pt idx="209">
                  <c:v>123.026877081238</c:v>
                </c:pt>
                <c:pt idx="210">
                  <c:v>125.89254117941654</c:v>
                </c:pt>
                <c:pt idx="211">
                  <c:v>128.8249551693132</c:v>
                </c:pt>
                <c:pt idx="212">
                  <c:v>131.82567385564039</c:v>
                </c:pt>
                <c:pt idx="213">
                  <c:v>134.896288259165</c:v>
                </c:pt>
                <c:pt idx="214">
                  <c:v>138.03842646028798</c:v>
                </c:pt>
                <c:pt idx="215">
                  <c:v>141.25375446227491</c:v>
                </c:pt>
                <c:pt idx="216">
                  <c:v>144.54397707459208</c:v>
                </c:pt>
                <c:pt idx="217">
                  <c:v>147.91083881682005</c:v>
                </c:pt>
                <c:pt idx="218">
                  <c:v>151.35612484361994</c:v>
                </c:pt>
                <c:pt idx="219">
                  <c:v>154.88166189124723</c:v>
                </c:pt>
                <c:pt idx="220">
                  <c:v>158.4893192461104</c:v>
                </c:pt>
                <c:pt idx="221">
                  <c:v>162.18100973589188</c:v>
                </c:pt>
                <c:pt idx="222">
                  <c:v>165.95869074375491</c:v>
                </c:pt>
                <c:pt idx="223">
                  <c:v>169.82436524617307</c:v>
                </c:pt>
                <c:pt idx="224">
                  <c:v>173.78008287493614</c:v>
                </c:pt>
                <c:pt idx="225">
                  <c:v>177.82794100389066</c:v>
                </c:pt>
                <c:pt idx="226">
                  <c:v>181.97008586099668</c:v>
                </c:pt>
                <c:pt idx="227">
                  <c:v>186.20871366628504</c:v>
                </c:pt>
                <c:pt idx="228">
                  <c:v>190.54607179632276</c:v>
                </c:pt>
                <c:pt idx="229">
                  <c:v>194.98445997580251</c:v>
                </c:pt>
                <c:pt idx="230">
                  <c:v>199.52623149688571</c:v>
                </c:pt>
                <c:pt idx="231">
                  <c:v>204.1737944669506</c:v>
                </c:pt>
                <c:pt idx="232">
                  <c:v>208.92961308540137</c:v>
                </c:pt>
                <c:pt idx="233">
                  <c:v>213.79620895022055</c:v>
                </c:pt>
                <c:pt idx="234">
                  <c:v>218.77616239495231</c:v>
                </c:pt>
                <c:pt idx="235">
                  <c:v>223.87211385683094</c:v>
                </c:pt>
                <c:pt idx="236">
                  <c:v>229.08676527677417</c:v>
                </c:pt>
                <c:pt idx="237">
                  <c:v>234.42288153198876</c:v>
                </c:pt>
                <c:pt idx="238">
                  <c:v>239.88329190194551</c:v>
                </c:pt>
                <c:pt idx="239">
                  <c:v>245.47089156849918</c:v>
                </c:pt>
                <c:pt idx="240">
                  <c:v>251.18864315095405</c:v>
                </c:pt>
                <c:pt idx="241">
                  <c:v>257.03957827688208</c:v>
                </c:pt>
                <c:pt idx="242">
                  <c:v>263.02679918953373</c:v>
                </c:pt>
                <c:pt idx="243">
                  <c:v>269.15348039268673</c:v>
                </c:pt>
                <c:pt idx="244">
                  <c:v>275.42287033381172</c:v>
                </c:pt>
                <c:pt idx="245">
                  <c:v>281.83829312644031</c:v>
                </c:pt>
                <c:pt idx="246">
                  <c:v>288.4031503126551</c:v>
                </c:pt>
                <c:pt idx="247">
                  <c:v>295.12092266663291</c:v>
                </c:pt>
                <c:pt idx="248">
                  <c:v>301.99517204019554</c:v>
                </c:pt>
                <c:pt idx="249">
                  <c:v>309.02954325135278</c:v>
                </c:pt>
                <c:pt idx="250">
                  <c:v>316.2277660168312</c:v>
                </c:pt>
                <c:pt idx="251">
                  <c:v>323.59365692962137</c:v>
                </c:pt>
                <c:pt idx="252">
                  <c:v>331.13112148258369</c:v>
                </c:pt>
                <c:pt idx="253">
                  <c:v>338.84415613919498</c:v>
                </c:pt>
                <c:pt idx="254">
                  <c:v>346.73685045252387</c:v>
                </c:pt>
                <c:pt idx="255">
                  <c:v>354.81338923356714</c:v>
                </c:pt>
                <c:pt idx="256">
                  <c:v>363.07805477009276</c:v>
                </c:pt>
                <c:pt idx="257">
                  <c:v>371.53522909716344</c:v>
                </c:pt>
                <c:pt idx="258">
                  <c:v>380.18939632055185</c:v>
                </c:pt>
                <c:pt idx="259">
                  <c:v>389.04514499427063</c:v>
                </c:pt>
                <c:pt idx="260">
                  <c:v>398.10717055348704</c:v>
                </c:pt>
                <c:pt idx="261">
                  <c:v>407.38027780410187</c:v>
                </c:pt>
                <c:pt idx="262">
                  <c:v>416.86938347032424</c:v>
                </c:pt>
                <c:pt idx="263">
                  <c:v>426.57951880158117</c:v>
                </c:pt>
                <c:pt idx="264">
                  <c:v>436.51583224015377</c:v>
                </c:pt>
                <c:pt idx="265">
                  <c:v>446.68359215095063</c:v>
                </c:pt>
                <c:pt idx="266">
                  <c:v>457.08818961486179</c:v>
                </c:pt>
                <c:pt idx="267">
                  <c:v>467.7351412871846</c:v>
                </c:pt>
                <c:pt idx="268">
                  <c:v>478.63009232262397</c:v>
                </c:pt>
                <c:pt idx="269">
                  <c:v>489.77881936843141</c:v>
                </c:pt>
                <c:pt idx="270">
                  <c:v>501.18723362725666</c:v>
                </c:pt>
                <c:pt idx="271">
                  <c:v>512.86138399134882</c:v>
                </c:pt>
                <c:pt idx="272">
                  <c:v>524.80746024975622</c:v>
                </c:pt>
                <c:pt idx="273">
                  <c:v>537.03179637023538</c:v>
                </c:pt>
                <c:pt idx="274">
                  <c:v>549.5408738576067</c:v>
                </c:pt>
                <c:pt idx="275">
                  <c:v>562.34132519033028</c:v>
                </c:pt>
                <c:pt idx="276">
                  <c:v>575.43993733713762</c:v>
                </c:pt>
                <c:pt idx="277">
                  <c:v>588.84365535556867</c:v>
                </c:pt>
                <c:pt idx="278">
                  <c:v>602.55958607433695</c:v>
                </c:pt>
                <c:pt idx="279">
                  <c:v>616.59500186146022</c:v>
                </c:pt>
                <c:pt idx="280">
                  <c:v>630.95734448017072</c:v>
                </c:pt>
                <c:pt idx="281">
                  <c:v>645.65422903463241</c:v>
                </c:pt>
                <c:pt idx="282">
                  <c:v>660.69344800757176</c:v>
                </c:pt>
                <c:pt idx="283">
                  <c:v>676.08297539195689</c:v>
                </c:pt>
                <c:pt idx="284">
                  <c:v>691.83097091891034</c:v>
                </c:pt>
                <c:pt idx="285">
                  <c:v>707.94578438411111</c:v>
                </c:pt>
                <c:pt idx="286">
                  <c:v>724.43596007496194</c:v>
                </c:pt>
                <c:pt idx="287">
                  <c:v>741.31024130088861</c:v>
                </c:pt>
                <c:pt idx="288">
                  <c:v>758.5775750291541</c:v>
                </c:pt>
                <c:pt idx="289">
                  <c:v>776.24711662866071</c:v>
                </c:pt>
                <c:pt idx="290">
                  <c:v>794.32823472424957</c:v>
                </c:pt>
                <c:pt idx="291">
                  <c:v>812.83051616406578</c:v>
                </c:pt>
                <c:pt idx="292">
                  <c:v>831.76377110263672</c:v>
                </c:pt>
                <c:pt idx="293">
                  <c:v>851.13803820234057</c:v>
                </c:pt>
                <c:pt idx="294">
                  <c:v>870.96358995604385</c:v>
                </c:pt>
                <c:pt idx="295">
                  <c:v>891.250938133707</c:v>
                </c:pt>
                <c:pt idx="296">
                  <c:v>912.01083935587019</c:v>
                </c:pt>
                <c:pt idx="297">
                  <c:v>933.25430079695047</c:v>
                </c:pt>
                <c:pt idx="298">
                  <c:v>954.99258602139355</c:v>
                </c:pt>
                <c:pt idx="299">
                  <c:v>977.23722095576716</c:v>
                </c:pt>
                <c:pt idx="300">
                  <c:v>999.99999999995441</c:v>
                </c:pt>
                <c:pt idx="301">
                  <c:v>1023.2929922807075</c:v>
                </c:pt>
                <c:pt idx="302">
                  <c:v>1047.1285480508507</c:v>
                </c:pt>
                <c:pt idx="303">
                  <c:v>1071.5193052375564</c:v>
                </c:pt>
                <c:pt idx="304">
                  <c:v>1096.4781961431327</c:v>
                </c:pt>
                <c:pt idx="305">
                  <c:v>1122.0184543019097</c:v>
                </c:pt>
                <c:pt idx="306">
                  <c:v>1148.1536214968278</c:v>
                </c:pt>
                <c:pt idx="307">
                  <c:v>1174.8975549394722</c:v>
                </c:pt>
                <c:pt idx="308">
                  <c:v>1202.264434617354</c:v>
                </c:pt>
                <c:pt idx="309">
                  <c:v>1230.2687708123201</c:v>
                </c:pt>
                <c:pt idx="310">
                  <c:v>1258.9254117941043</c:v>
                </c:pt>
                <c:pt idx="311">
                  <c:v>1288.2495516930683</c:v>
                </c:pt>
                <c:pt idx="312">
                  <c:v>1318.2567385563398</c:v>
                </c:pt>
                <c:pt idx="313">
                  <c:v>1348.9628825915834</c:v>
                </c:pt>
                <c:pt idx="314">
                  <c:v>1380.3842646028129</c:v>
                </c:pt>
                <c:pt idx="315">
                  <c:v>1412.5375446226803</c:v>
                </c:pt>
                <c:pt idx="316">
                  <c:v>1445.4397707458504</c:v>
                </c:pt>
                <c:pt idx="317">
                  <c:v>1479.1083881681284</c:v>
                </c:pt>
                <c:pt idx="318">
                  <c:v>1513.5612484361259</c:v>
                </c:pt>
                <c:pt idx="319">
                  <c:v>1548.816618912397</c:v>
                </c:pt>
                <c:pt idx="320">
                  <c:v>1584.8931924610256</c:v>
                </c:pt>
                <c:pt idx="321">
                  <c:v>1621.8100973588398</c:v>
                </c:pt>
                <c:pt idx="322">
                  <c:v>1659.5869074374668</c:v>
                </c:pt>
                <c:pt idx="323">
                  <c:v>1698.2436524616483</c:v>
                </c:pt>
                <c:pt idx="324">
                  <c:v>1737.8008287492769</c:v>
                </c:pt>
                <c:pt idx="325">
                  <c:v>1778.2794100388203</c:v>
                </c:pt>
                <c:pt idx="326">
                  <c:v>1819.7008586098782</c:v>
                </c:pt>
                <c:pt idx="327">
                  <c:v>1862.087136662758</c:v>
                </c:pt>
                <c:pt idx="328">
                  <c:v>1905.460717963135</c:v>
                </c:pt>
                <c:pt idx="329">
                  <c:v>1949.8445997579286</c:v>
                </c:pt>
                <c:pt idx="330">
                  <c:v>1995.2623149687599</c:v>
                </c:pt>
                <c:pt idx="331">
                  <c:v>2041.7379446694049</c:v>
                </c:pt>
                <c:pt idx="332">
                  <c:v>2089.296130853912</c:v>
                </c:pt>
                <c:pt idx="333">
                  <c:v>2137.9620895021012</c:v>
                </c:pt>
                <c:pt idx="334">
                  <c:v>2187.7616239494168</c:v>
                </c:pt>
                <c:pt idx="335">
                  <c:v>2238.7211385682003</c:v>
                </c:pt>
                <c:pt idx="336">
                  <c:v>2290.8676527676284</c:v>
                </c:pt>
                <c:pt idx="337">
                  <c:v>2344.2288153197737</c:v>
                </c:pt>
                <c:pt idx="338">
                  <c:v>2398.8329190193363</c:v>
                </c:pt>
                <c:pt idx="339">
                  <c:v>2454.7089156848724</c:v>
                </c:pt>
                <c:pt idx="340">
                  <c:v>2511.8864315094161</c:v>
                </c:pt>
                <c:pt idx="341">
                  <c:v>2570.3957827686954</c:v>
                </c:pt>
                <c:pt idx="342">
                  <c:v>2630.2679918952094</c:v>
                </c:pt>
                <c:pt idx="343">
                  <c:v>2691.5348039267365</c:v>
                </c:pt>
                <c:pt idx="344">
                  <c:v>2754.228703337983</c:v>
                </c:pt>
                <c:pt idx="345">
                  <c:v>2818.3829312642633</c:v>
                </c:pt>
                <c:pt idx="346">
                  <c:v>2884.0315031264108</c:v>
                </c:pt>
                <c:pt idx="347">
                  <c:v>2951.209226666183</c:v>
                </c:pt>
                <c:pt idx="348">
                  <c:v>3019.9517204018084</c:v>
                </c:pt>
                <c:pt idx="349">
                  <c:v>3090.2954325133778</c:v>
                </c:pt>
                <c:pt idx="350">
                  <c:v>3162.2776601681612</c:v>
                </c:pt>
                <c:pt idx="351">
                  <c:v>3235.9365692960532</c:v>
                </c:pt>
                <c:pt idx="352">
                  <c:v>3311.311214825676</c:v>
                </c:pt>
                <c:pt idx="353">
                  <c:v>3388.4415613917849</c:v>
                </c:pt>
                <c:pt idx="354">
                  <c:v>3467.36850452507</c:v>
                </c:pt>
                <c:pt idx="355">
                  <c:v>3548.1338923354956</c:v>
                </c:pt>
                <c:pt idx="356">
                  <c:v>3630.7805477007482</c:v>
                </c:pt>
                <c:pt idx="357">
                  <c:v>3715.3522909714534</c:v>
                </c:pt>
                <c:pt idx="358">
                  <c:v>3801.8939632053334</c:v>
                </c:pt>
                <c:pt idx="359">
                  <c:v>3890.4514499425204</c:v>
                </c:pt>
                <c:pt idx="360">
                  <c:v>3981.0717055346731</c:v>
                </c:pt>
                <c:pt idx="361">
                  <c:v>4073.8027780408202</c:v>
                </c:pt>
                <c:pt idx="362">
                  <c:v>4168.6938347030391</c:v>
                </c:pt>
                <c:pt idx="363">
                  <c:v>4265.7951880156043</c:v>
                </c:pt>
                <c:pt idx="364">
                  <c:v>4365.158322401322</c:v>
                </c:pt>
                <c:pt idx="365">
                  <c:v>4466.8359215092851</c:v>
                </c:pt>
                <c:pt idx="366">
                  <c:v>4570.8818961483958</c:v>
                </c:pt>
                <c:pt idx="367">
                  <c:v>4677.3514128716188</c:v>
                </c:pt>
                <c:pt idx="368">
                  <c:v>4786.300923226011</c:v>
                </c:pt>
                <c:pt idx="369">
                  <c:v>4897.7881936840722</c:v>
                </c:pt>
                <c:pt idx="370">
                  <c:v>5011.8723362723231</c:v>
                </c:pt>
                <c:pt idx="371">
                  <c:v>5128.6138399132387</c:v>
                </c:pt>
                <c:pt idx="372">
                  <c:v>5248.0746024973068</c:v>
                </c:pt>
                <c:pt idx="373">
                  <c:v>5370.3179637020876</c:v>
                </c:pt>
                <c:pt idx="374">
                  <c:v>5495.4087385757957</c:v>
                </c:pt>
                <c:pt idx="375">
                  <c:v>5623.41325190303</c:v>
                </c:pt>
                <c:pt idx="376">
                  <c:v>5754.3993733710968</c:v>
                </c:pt>
                <c:pt idx="377">
                  <c:v>5888.4365535554052</c:v>
                </c:pt>
                <c:pt idx="378">
                  <c:v>6025.5958607430712</c:v>
                </c:pt>
                <c:pt idx="379">
                  <c:v>6165.9500186143023</c:v>
                </c:pt>
                <c:pt idx="380">
                  <c:v>6309.5734448014009</c:v>
                </c:pt>
                <c:pt idx="381">
                  <c:v>6456.5422903460103</c:v>
                </c:pt>
                <c:pt idx="382">
                  <c:v>6606.9344800753906</c:v>
                </c:pt>
                <c:pt idx="383">
                  <c:v>6760.8297539192345</c:v>
                </c:pt>
                <c:pt idx="384">
                  <c:v>6918.3097091887666</c:v>
                </c:pt>
                <c:pt idx="385">
                  <c:v>7079.4578438407671</c:v>
                </c:pt>
                <c:pt idx="386">
                  <c:v>7244.3596007492733</c:v>
                </c:pt>
                <c:pt idx="387">
                  <c:v>7413.1024130085189</c:v>
                </c:pt>
                <c:pt idx="388">
                  <c:v>7585.7757502911654</c:v>
                </c:pt>
                <c:pt idx="389">
                  <c:v>7762.4711662862292</c:v>
                </c:pt>
                <c:pt idx="390">
                  <c:v>7943.2823472421096</c:v>
                </c:pt>
                <c:pt idx="391">
                  <c:v>8128.3051616402554</c:v>
                </c:pt>
                <c:pt idx="392">
                  <c:v>8317.6377110259546</c:v>
                </c:pt>
                <c:pt idx="393">
                  <c:v>8511.3803820229914</c:v>
                </c:pt>
                <c:pt idx="394">
                  <c:v>8709.6358995600149</c:v>
                </c:pt>
                <c:pt idx="395">
                  <c:v>8912.5093813366439</c:v>
                </c:pt>
                <c:pt idx="396">
                  <c:v>9120.1083935582501</c:v>
                </c:pt>
                <c:pt idx="397">
                  <c:v>9332.5430079690432</c:v>
                </c:pt>
                <c:pt idx="398">
                  <c:v>9549.9258602134705</c:v>
                </c:pt>
                <c:pt idx="399">
                  <c:v>9772.3722095571957</c:v>
                </c:pt>
                <c:pt idx="400">
                  <c:v>9999.9999999990487</c:v>
                </c:pt>
                <c:pt idx="401">
                  <c:v>10232.929922806587</c:v>
                </c:pt>
                <c:pt idx="402">
                  <c:v>10471.285480508017</c:v>
                </c:pt>
                <c:pt idx="403">
                  <c:v>10715.193052375043</c:v>
                </c:pt>
                <c:pt idx="404">
                  <c:v>10964.781961430805</c:v>
                </c:pt>
                <c:pt idx="405">
                  <c:v>11220.184543018562</c:v>
                </c:pt>
                <c:pt idx="406">
                  <c:v>11481.536214967729</c:v>
                </c:pt>
                <c:pt idx="407">
                  <c:v>11748.97554939415</c:v>
                </c:pt>
                <c:pt idx="408">
                  <c:v>12022.644346172956</c:v>
                </c:pt>
                <c:pt idx="409">
                  <c:v>12302.687708122614</c:v>
                </c:pt>
                <c:pt idx="410">
                  <c:v>12589.254117940442</c:v>
                </c:pt>
                <c:pt idx="411">
                  <c:v>12882.495516930079</c:v>
                </c:pt>
                <c:pt idx="412">
                  <c:v>13182.567385562756</c:v>
                </c:pt>
                <c:pt idx="413">
                  <c:v>13489.62882591519</c:v>
                </c:pt>
                <c:pt idx="414">
                  <c:v>13803.84264602747</c:v>
                </c:pt>
                <c:pt idx="415">
                  <c:v>14125.375446226129</c:v>
                </c:pt>
                <c:pt idx="416">
                  <c:v>14454.397707457802</c:v>
                </c:pt>
                <c:pt idx="417">
                  <c:v>14791.083881680566</c:v>
                </c:pt>
                <c:pt idx="418">
                  <c:v>15135.612484360536</c:v>
                </c:pt>
                <c:pt idx="419">
                  <c:v>15488.166189123231</c:v>
                </c:pt>
                <c:pt idx="420">
                  <c:v>15848.931924609513</c:v>
                </c:pt>
                <c:pt idx="421">
                  <c:v>16218.10097358761</c:v>
                </c:pt>
                <c:pt idx="422">
                  <c:v>16595.869074373877</c:v>
                </c:pt>
                <c:pt idx="423">
                  <c:v>16982.43652461567</c:v>
                </c:pt>
                <c:pt idx="424">
                  <c:v>17378.008287491939</c:v>
                </c:pt>
                <c:pt idx="425">
                  <c:v>17782.794100387368</c:v>
                </c:pt>
                <c:pt idx="426">
                  <c:v>18197.008586097898</c:v>
                </c:pt>
                <c:pt idx="427">
                  <c:v>18620.871366626692</c:v>
                </c:pt>
                <c:pt idx="428">
                  <c:v>19054.607179630439</c:v>
                </c:pt>
                <c:pt idx="429">
                  <c:v>19498.445997578372</c:v>
                </c:pt>
                <c:pt idx="430">
                  <c:v>19952.623149686631</c:v>
                </c:pt>
                <c:pt idx="431">
                  <c:v>20417.379446693074</c:v>
                </c:pt>
                <c:pt idx="432">
                  <c:v>20892.961308538121</c:v>
                </c:pt>
                <c:pt idx="433">
                  <c:v>21379.620895019994</c:v>
                </c:pt>
                <c:pt idx="434">
                  <c:v>21877.616239493142</c:v>
                </c:pt>
                <c:pt idx="435">
                  <c:v>22387.211385680916</c:v>
                </c:pt>
                <c:pt idx="436">
                  <c:v>22908.67652767519</c:v>
                </c:pt>
                <c:pt idx="437">
                  <c:v>23442.28815319662</c:v>
                </c:pt>
                <c:pt idx="438">
                  <c:v>23988.329190192238</c:v>
                </c:pt>
                <c:pt idx="439">
                  <c:v>24547.089156847531</c:v>
                </c:pt>
                <c:pt idx="440">
                  <c:v>25118.86431509296</c:v>
                </c:pt>
                <c:pt idx="441">
                  <c:v>25703.957827685728</c:v>
                </c:pt>
                <c:pt idx="442">
                  <c:v>26302.679918950838</c:v>
                </c:pt>
                <c:pt idx="443">
                  <c:v>26915.348039266104</c:v>
                </c:pt>
                <c:pt idx="444">
                  <c:v>27542.287033378489</c:v>
                </c:pt>
                <c:pt idx="445">
                  <c:v>28183.829312641286</c:v>
                </c:pt>
                <c:pt idx="446">
                  <c:v>28840.315031262729</c:v>
                </c:pt>
                <c:pt idx="447">
                  <c:v>29512.092266660449</c:v>
                </c:pt>
                <c:pt idx="448">
                  <c:v>30199.517204016618</c:v>
                </c:pt>
                <c:pt idx="449">
                  <c:v>30902.954325132276</c:v>
                </c:pt>
                <c:pt idx="450">
                  <c:v>31622.776601680074</c:v>
                </c:pt>
                <c:pt idx="451">
                  <c:v>32359.365692959018</c:v>
                </c:pt>
                <c:pt idx="452">
                  <c:v>33113.112148255212</c:v>
                </c:pt>
                <c:pt idx="453">
                  <c:v>33884.415613916201</c:v>
                </c:pt>
                <c:pt idx="454">
                  <c:v>34673.685045249011</c:v>
                </c:pt>
                <c:pt idx="455">
                  <c:v>35481.338923353294</c:v>
                </c:pt>
                <c:pt idx="456">
                  <c:v>36307.805477005779</c:v>
                </c:pt>
                <c:pt idx="457">
                  <c:v>37153.52290971273</c:v>
                </c:pt>
                <c:pt idx="458">
                  <c:v>38018.939632051486</c:v>
                </c:pt>
                <c:pt idx="459">
                  <c:v>38904.514499423312</c:v>
                </c:pt>
                <c:pt idx="460">
                  <c:v>39810.717055344867</c:v>
                </c:pt>
                <c:pt idx="461">
                  <c:v>40738.027780406293</c:v>
                </c:pt>
                <c:pt idx="462">
                  <c:v>41686.938347028365</c:v>
                </c:pt>
                <c:pt idx="463">
                  <c:v>42657.951880153967</c:v>
                </c:pt>
                <c:pt idx="464">
                  <c:v>43651.58322401117</c:v>
                </c:pt>
                <c:pt idx="465">
                  <c:v>44668.359215090757</c:v>
                </c:pt>
                <c:pt idx="466">
                  <c:v>45708.818961481731</c:v>
                </c:pt>
                <c:pt idx="467">
                  <c:v>46773.514128713912</c:v>
                </c:pt>
                <c:pt idx="468">
                  <c:v>47863.009232257784</c:v>
                </c:pt>
                <c:pt idx="469">
                  <c:v>48977.881936838421</c:v>
                </c:pt>
                <c:pt idx="470">
                  <c:v>50118.723362720884</c:v>
                </c:pt>
                <c:pt idx="471">
                  <c:v>51286.138399129894</c:v>
                </c:pt>
                <c:pt idx="472">
                  <c:v>52480.746024970511</c:v>
                </c:pt>
                <c:pt idx="473">
                  <c:v>53703.179637018366</c:v>
                </c:pt>
                <c:pt idx="474">
                  <c:v>54954.087385755382</c:v>
                </c:pt>
                <c:pt idx="475">
                  <c:v>56234.13251902756</c:v>
                </c:pt>
                <c:pt idx="476">
                  <c:v>57543.993733708172</c:v>
                </c:pt>
                <c:pt idx="477">
                  <c:v>58884.365535551195</c:v>
                </c:pt>
                <c:pt idx="478">
                  <c:v>60255.958607427885</c:v>
                </c:pt>
                <c:pt idx="479">
                  <c:v>61659.50018614014</c:v>
                </c:pt>
                <c:pt idx="480">
                  <c:v>63095.734448010939</c:v>
                </c:pt>
                <c:pt idx="481">
                  <c:v>64565.422903456965</c:v>
                </c:pt>
                <c:pt idx="482">
                  <c:v>66069.344800750812</c:v>
                </c:pt>
                <c:pt idx="483">
                  <c:v>67608.297539189167</c:v>
                </c:pt>
                <c:pt idx="484">
                  <c:v>69183.097091884309</c:v>
                </c:pt>
                <c:pt idx="485">
                  <c:v>70794.57843840422</c:v>
                </c:pt>
                <c:pt idx="486">
                  <c:v>72443.596007489206</c:v>
                </c:pt>
                <c:pt idx="487">
                  <c:v>74131.024130081714</c:v>
                </c:pt>
                <c:pt idx="488">
                  <c:v>75857.757502908105</c:v>
                </c:pt>
                <c:pt idx="489">
                  <c:v>77624.711662858521</c:v>
                </c:pt>
                <c:pt idx="490">
                  <c:v>79432.823472417236</c:v>
                </c:pt>
                <c:pt idx="491">
                  <c:v>81283.051616398749</c:v>
                </c:pt>
                <c:pt idx="492">
                  <c:v>83176.377110255649</c:v>
                </c:pt>
                <c:pt idx="493">
                  <c:v>85113.803820225774</c:v>
                </c:pt>
                <c:pt idx="494">
                  <c:v>87096.358995595903</c:v>
                </c:pt>
                <c:pt idx="495">
                  <c:v>89125.093813362109</c:v>
                </c:pt>
                <c:pt idx="496">
                  <c:v>91201.083935578223</c:v>
                </c:pt>
                <c:pt idx="497">
                  <c:v>93325.430079686048</c:v>
                </c:pt>
                <c:pt idx="498">
                  <c:v>95499.258602130067</c:v>
                </c:pt>
                <c:pt idx="499">
                  <c:v>97723.722095567209</c:v>
                </c:pt>
                <c:pt idx="500">
                  <c:v>99999.999999985812</c:v>
                </c:pt>
                <c:pt idx="501">
                  <c:v>102329.29922806089</c:v>
                </c:pt>
                <c:pt idx="502">
                  <c:v>104712.85480507489</c:v>
                </c:pt>
                <c:pt idx="503">
                  <c:v>107151.93052374522</c:v>
                </c:pt>
                <c:pt idx="504">
                  <c:v>109647.8196143027</c:v>
                </c:pt>
                <c:pt idx="505">
                  <c:v>112201.84543018017</c:v>
                </c:pt>
                <c:pt idx="506">
                  <c:v>114815.36214967171</c:v>
                </c:pt>
                <c:pt idx="507">
                  <c:v>117489.75549393578</c:v>
                </c:pt>
                <c:pt idx="508">
                  <c:v>120226.44346172371</c:v>
                </c:pt>
                <c:pt idx="509">
                  <c:v>123026.87708122015</c:v>
                </c:pt>
                <c:pt idx="510">
                  <c:v>125892.54117939829</c:v>
                </c:pt>
                <c:pt idx="511">
                  <c:v>128824.95516929429</c:v>
                </c:pt>
                <c:pt idx="512">
                  <c:v>131825.67385562113</c:v>
                </c:pt>
                <c:pt idx="513">
                  <c:v>134896.28825914534</c:v>
                </c:pt>
                <c:pt idx="514">
                  <c:v>138038.42646026798</c:v>
                </c:pt>
                <c:pt idx="515">
                  <c:v>141253.75446225444</c:v>
                </c:pt>
                <c:pt idx="516">
                  <c:v>144543.97707457098</c:v>
                </c:pt>
                <c:pt idx="517">
                  <c:v>147910.83881679847</c:v>
                </c:pt>
                <c:pt idx="518">
                  <c:v>151356.12484359799</c:v>
                </c:pt>
                <c:pt idx="519">
                  <c:v>154881.66189122476</c:v>
                </c:pt>
                <c:pt idx="520">
                  <c:v>158489.31924608714</c:v>
                </c:pt>
                <c:pt idx="521">
                  <c:v>162181.00973586823</c:v>
                </c:pt>
                <c:pt idx="522">
                  <c:v>165958.69074373069</c:v>
                </c:pt>
                <c:pt idx="523">
                  <c:v>169824.36524614846</c:v>
                </c:pt>
                <c:pt idx="524">
                  <c:v>173780.08287491094</c:v>
                </c:pt>
                <c:pt idx="525">
                  <c:v>177827.94100386472</c:v>
                </c:pt>
                <c:pt idx="526">
                  <c:v>181970.08586097014</c:v>
                </c:pt>
                <c:pt idx="527">
                  <c:v>186208.71366625786</c:v>
                </c:pt>
                <c:pt idx="528">
                  <c:v>190546.07179629515</c:v>
                </c:pt>
                <c:pt idx="529">
                  <c:v>194984.45997577391</c:v>
                </c:pt>
                <c:pt idx="530">
                  <c:v>199526.23149685661</c:v>
                </c:pt>
                <c:pt idx="531">
                  <c:v>204173.79446692081</c:v>
                </c:pt>
                <c:pt idx="532">
                  <c:v>208929.61308537106</c:v>
                </c:pt>
                <c:pt idx="533">
                  <c:v>213796.20895018952</c:v>
                </c:pt>
                <c:pt idx="534">
                  <c:v>218776.16239492039</c:v>
                </c:pt>
                <c:pt idx="535">
                  <c:v>223872.11385679827</c:v>
                </c:pt>
                <c:pt idx="536">
                  <c:v>229086.76527674074</c:v>
                </c:pt>
                <c:pt idx="537">
                  <c:v>234422.88153195477</c:v>
                </c:pt>
                <c:pt idx="538">
                  <c:v>239883.2919019103</c:v>
                </c:pt>
                <c:pt idx="539">
                  <c:v>245470.89156846335</c:v>
                </c:pt>
                <c:pt idx="540">
                  <c:v>251188.6431509174</c:v>
                </c:pt>
                <c:pt idx="541">
                  <c:v>257039.57827684478</c:v>
                </c:pt>
                <c:pt idx="542">
                  <c:v>263026.79918949562</c:v>
                </c:pt>
                <c:pt idx="543">
                  <c:v>269153.4803926475</c:v>
                </c:pt>
                <c:pt idx="544">
                  <c:v>275422.87033377151</c:v>
                </c:pt>
                <c:pt idx="545">
                  <c:v>281838.29312639916</c:v>
                </c:pt>
                <c:pt idx="546">
                  <c:v>288403.15031261329</c:v>
                </c:pt>
                <c:pt idx="547">
                  <c:v>295120.92266659014</c:v>
                </c:pt>
                <c:pt idx="548">
                  <c:v>301995.17204015149</c:v>
                </c:pt>
                <c:pt idx="549">
                  <c:v>309029.54325130774</c:v>
                </c:pt>
                <c:pt idx="550">
                  <c:v>316227.76601678535</c:v>
                </c:pt>
                <c:pt idx="551">
                  <c:v>323593.65692957444</c:v>
                </c:pt>
                <c:pt idx="552">
                  <c:v>331131.12148253538</c:v>
                </c:pt>
                <c:pt idx="553">
                  <c:v>338844.15613914555</c:v>
                </c:pt>
                <c:pt idx="554">
                  <c:v>346736.85045247327</c:v>
                </c:pt>
                <c:pt idx="555">
                  <c:v>354813.38923351566</c:v>
                </c:pt>
                <c:pt idx="556">
                  <c:v>363078.05477004015</c:v>
                </c:pt>
                <c:pt idx="557">
                  <c:v>371535.22909710923</c:v>
                </c:pt>
                <c:pt idx="558">
                  <c:v>380189.39632049634</c:v>
                </c:pt>
                <c:pt idx="559">
                  <c:v>389045.14499421424</c:v>
                </c:pt>
                <c:pt idx="560">
                  <c:v>398107.17055342929</c:v>
                </c:pt>
                <c:pt idx="561">
                  <c:v>407380.27780404239</c:v>
                </c:pt>
                <c:pt idx="562">
                  <c:v>416869.38347026339</c:v>
                </c:pt>
                <c:pt idx="563">
                  <c:v>426579.51880151895</c:v>
                </c:pt>
                <c:pt idx="564">
                  <c:v>436515.83224009047</c:v>
                </c:pt>
                <c:pt idx="565">
                  <c:v>446683.59215088584</c:v>
                </c:pt>
                <c:pt idx="566">
                  <c:v>457088.18961479509</c:v>
                </c:pt>
                <c:pt idx="567">
                  <c:v>467735.14128711633</c:v>
                </c:pt>
                <c:pt idx="568">
                  <c:v>478630.09232255456</c:v>
                </c:pt>
                <c:pt idx="569">
                  <c:v>489778.81936836039</c:v>
                </c:pt>
                <c:pt idx="570">
                  <c:v>501187.23362718354</c:v>
                </c:pt>
                <c:pt idx="571">
                  <c:v>512861.38399127399</c:v>
                </c:pt>
                <c:pt idx="572">
                  <c:v>524807.46024967963</c:v>
                </c:pt>
                <c:pt idx="573">
                  <c:v>537031.79637015751</c:v>
                </c:pt>
                <c:pt idx="574">
                  <c:v>549540.87385752704</c:v>
                </c:pt>
                <c:pt idx="575">
                  <c:v>562341.32519024832</c:v>
                </c:pt>
                <c:pt idx="576">
                  <c:v>575439.93733705371</c:v>
                </c:pt>
                <c:pt idx="577">
                  <c:v>588843.65535548329</c:v>
                </c:pt>
                <c:pt idx="578">
                  <c:v>602559.58607424959</c:v>
                </c:pt>
                <c:pt idx="579">
                  <c:v>616595.00186137029</c:v>
                </c:pt>
                <c:pt idx="580">
                  <c:v>630957.34448007867</c:v>
                </c:pt>
                <c:pt idx="581">
                  <c:v>645654.22903453826</c:v>
                </c:pt>
                <c:pt idx="582">
                  <c:v>660693.44800747593</c:v>
                </c:pt>
                <c:pt idx="583">
                  <c:v>676082.97539185884</c:v>
                </c:pt>
                <c:pt idx="584">
                  <c:v>691830.97091880941</c:v>
                </c:pt>
                <c:pt idx="585">
                  <c:v>707945.7843840078</c:v>
                </c:pt>
                <c:pt idx="586">
                  <c:v>724435.96007485688</c:v>
                </c:pt>
                <c:pt idx="587">
                  <c:v>741310.24130078114</c:v>
                </c:pt>
                <c:pt idx="588">
                  <c:v>758577.57502904278</c:v>
                </c:pt>
                <c:pt idx="589">
                  <c:v>776247.11662854743</c:v>
                </c:pt>
                <c:pt idx="590">
                  <c:v>794328.23472413374</c:v>
                </c:pt>
                <c:pt idx="591">
                  <c:v>812830.51616394799</c:v>
                </c:pt>
                <c:pt idx="592">
                  <c:v>831763.7711025161</c:v>
                </c:pt>
                <c:pt idx="593">
                  <c:v>851138.03820221638</c:v>
                </c:pt>
                <c:pt idx="594">
                  <c:v>870963.58995591674</c:v>
                </c:pt>
                <c:pt idx="595">
                  <c:v>891250.9381335777</c:v>
                </c:pt>
                <c:pt idx="596">
                  <c:v>912010.8393557379</c:v>
                </c:pt>
                <c:pt idx="597">
                  <c:v>933254.30079681345</c:v>
                </c:pt>
                <c:pt idx="598">
                  <c:v>954992.58602125419</c:v>
                </c:pt>
                <c:pt idx="599">
                  <c:v>977237.22095562459</c:v>
                </c:pt>
                <c:pt idx="600">
                  <c:v>999999.99999980943</c:v>
                </c:pt>
                <c:pt idx="601">
                  <c:v>1023292.992280559</c:v>
                </c:pt>
                <c:pt idx="602">
                  <c:v>1047128.5480506979</c:v>
                </c:pt>
                <c:pt idx="603">
                  <c:v>1071519.3052374001</c:v>
                </c:pt>
                <c:pt idx="604">
                  <c:v>1096478.1961429736</c:v>
                </c:pt>
                <c:pt idx="605">
                  <c:v>1122018.454301747</c:v>
                </c:pt>
                <c:pt idx="606">
                  <c:v>1148153.6214966592</c:v>
                </c:pt>
                <c:pt idx="607">
                  <c:v>1174897.5549393008</c:v>
                </c:pt>
                <c:pt idx="608">
                  <c:v>1202264.4346171785</c:v>
                </c:pt>
                <c:pt idx="609">
                  <c:v>1230268.7708121417</c:v>
                </c:pt>
                <c:pt idx="610">
                  <c:v>1258925.4117939216</c:v>
                </c:pt>
              </c:numCache>
            </c:numRef>
          </c:xVal>
          <c:yVal>
            <c:numRef>
              <c:f>NO_GT!$T$2:$T$612</c:f>
              <c:numCache>
                <c:formatCode>0.00</c:formatCode>
                <c:ptCount val="611"/>
                <c:pt idx="0">
                  <c:v>4.0611270529116944E-3</c:v>
                </c:pt>
                <c:pt idx="1">
                  <c:v>4.2522326807991903E-3</c:v>
                </c:pt>
                <c:pt idx="2">
                  <c:v>4.452316955349549E-3</c:v>
                </c:pt>
                <c:pt idx="3">
                  <c:v>4.6618003424775904E-3</c:v>
                </c:pt>
                <c:pt idx="4">
                  <c:v>4.8811228655731061E-3</c:v>
                </c:pt>
                <c:pt idx="5">
                  <c:v>5.1107450027127951E-3</c:v>
                </c:pt>
                <c:pt idx="6">
                  <c:v>5.3511486235350587E-3</c:v>
                </c:pt>
                <c:pt idx="7">
                  <c:v>5.6028379671909179E-3</c:v>
                </c:pt>
                <c:pt idx="8">
                  <c:v>5.8663406646551203E-3</c:v>
                </c:pt>
                <c:pt idx="9">
                  <c:v>6.1422088047635194E-3</c:v>
                </c:pt>
                <c:pt idx="10">
                  <c:v>6.4310200483040439E-3</c:v>
                </c:pt>
                <c:pt idx="11">
                  <c:v>6.7333787895574853E-3</c:v>
                </c:pt>
                <c:pt idx="12">
                  <c:v>7.0499173698692413E-3</c:v>
                </c:pt>
                <c:pt idx="13">
                  <c:v>7.3812973428968847E-3</c:v>
                </c:pt>
                <c:pt idx="14">
                  <c:v>7.7282107949911295E-3</c:v>
                </c:pt>
                <c:pt idx="15">
                  <c:v>8.0913817224828165E-3</c:v>
                </c:pt>
                <c:pt idx="16">
                  <c:v>8.4715674676779582E-3</c:v>
                </c:pt>
                <c:pt idx="17">
                  <c:v>8.8695602163370978E-3</c:v>
                </c:pt>
                <c:pt idx="18">
                  <c:v>9.2861885586327207E-3</c:v>
                </c:pt>
                <c:pt idx="19">
                  <c:v>9.7223191157716129E-3</c:v>
                </c:pt>
                <c:pt idx="20">
                  <c:v>1.017885823520576E-2</c:v>
                </c:pt>
                <c:pt idx="21">
                  <c:v>1.0656753755909694E-2</c:v>
                </c:pt>
                <c:pt idx="22">
                  <c:v>1.1156996847022085E-2</c:v>
                </c:pt>
                <c:pt idx="23">
                  <c:v>1.1680623922183449E-2</c:v>
                </c:pt>
                <c:pt idx="24">
                  <c:v>1.2228718632032018E-2</c:v>
                </c:pt>
                <c:pt idx="25">
                  <c:v>1.2802413936573418E-2</c:v>
                </c:pt>
                <c:pt idx="26">
                  <c:v>1.3402894261457146E-2</c:v>
                </c:pt>
                <c:pt idx="27">
                  <c:v>1.4031397740185214E-2</c:v>
                </c:pt>
                <c:pt idx="28">
                  <c:v>1.4689218543485918E-2</c:v>
                </c:pt>
                <c:pt idx="29">
                  <c:v>1.5377709300738241E-2</c:v>
                </c:pt>
                <c:pt idx="30">
                  <c:v>1.609828361378967E-2</c:v>
                </c:pt>
                <c:pt idx="31">
                  <c:v>1.6852418667588999E-2</c:v>
                </c:pt>
                <c:pt idx="32">
                  <c:v>1.7641657937343024E-2</c:v>
                </c:pt>
                <c:pt idx="33">
                  <c:v>1.8467613998463205E-2</c:v>
                </c:pt>
                <c:pt idx="34">
                  <c:v>1.9331971436747711E-2</c:v>
                </c:pt>
                <c:pt idx="35">
                  <c:v>2.0236489865469449E-2</c:v>
                </c:pt>
                <c:pt idx="36">
                  <c:v>2.1183007048196454E-2</c:v>
                </c:pt>
                <c:pt idx="37">
                  <c:v>2.2173442130128989E-2</c:v>
                </c:pt>
                <c:pt idx="38">
                  <c:v>2.3209798979952498E-2</c:v>
                </c:pt>
                <c:pt idx="39">
                  <c:v>2.4294169643064304E-2</c:v>
                </c:pt>
                <c:pt idx="40">
                  <c:v>2.5428737906684155E-2</c:v>
                </c:pt>
                <c:pt idx="41">
                  <c:v>2.6615782979132051E-2</c:v>
                </c:pt>
                <c:pt idx="42">
                  <c:v>2.7857683281423028E-2</c:v>
                </c:pt>
                <c:pt idx="43">
                  <c:v>2.9156920353639728E-2</c:v>
                </c:pt>
                <c:pt idx="44">
                  <c:v>3.0516082872787398E-2</c:v>
                </c:pt>
                <c:pt idx="45">
                  <c:v>3.19378707833924E-2</c:v>
                </c:pt>
                <c:pt idx="46">
                  <c:v>3.3425099537580952E-2</c:v>
                </c:pt>
                <c:pt idx="47">
                  <c:v>3.498070444301072E-2</c:v>
                </c:pt>
                <c:pt idx="48">
                  <c:v>3.6607745115212462E-2</c:v>
                </c:pt>
                <c:pt idx="49">
                  <c:v>3.8309410030461684E-2</c:v>
                </c:pt>
                <c:pt idx="50">
                  <c:v>4.0089021174183961E-2</c:v>
                </c:pt>
                <c:pt idx="51">
                  <c:v>4.1950038778047635E-2</c:v>
                </c:pt>
                <c:pt idx="52">
                  <c:v>4.3896066140911981E-2</c:v>
                </c:pt>
                <c:pt idx="53">
                  <c:v>4.5930854522491127E-2</c:v>
                </c:pt>
                <c:pt idx="54">
                  <c:v>4.8058308101158749E-2</c:v>
                </c:pt>
                <c:pt idx="55">
                  <c:v>5.0282488984852568E-2</c:v>
                </c:pt>
                <c:pt idx="56">
                  <c:v>5.2607622261078908E-2</c:v>
                </c:pt>
                <c:pt idx="57">
                  <c:v>5.5038101071691568E-2</c:v>
                </c:pt>
                <c:pt idx="58">
                  <c:v>5.7578491695495511E-2</c:v>
                </c:pt>
                <c:pt idx="59">
                  <c:v>6.0233538619115019E-2</c:v>
                </c:pt>
                <c:pt idx="60">
                  <c:v>6.3008169574045328E-2</c:v>
                </c:pt>
                <c:pt idx="61">
                  <c:v>6.5907500517413509E-2</c:v>
                </c:pt>
                <c:pt idx="62">
                  <c:v>6.8936840527780083E-2</c:v>
                </c:pt>
                <c:pt idx="63">
                  <c:v>7.2101696585828434E-2</c:v>
                </c:pt>
                <c:pt idx="64">
                  <c:v>7.5407778208061743E-2</c:v>
                </c:pt>
                <c:pt idx="65">
                  <c:v>7.8861001894643762E-2</c:v>
                </c:pt>
                <c:pt idx="66">
                  <c:v>8.2467495351831038E-2</c:v>
                </c:pt>
                <c:pt idx="67">
                  <c:v>8.6233601443727992E-2</c:v>
                </c:pt>
                <c:pt idx="68">
                  <c:v>9.0165881822412489E-2</c:v>
                </c:pt>
                <c:pt idx="69">
                  <c:v>9.4271120186784407E-2</c:v>
                </c:pt>
                <c:pt idx="70">
                  <c:v>9.8556325103108772E-2</c:v>
                </c:pt>
                <c:pt idx="71">
                  <c:v>0.10302873233460294</c:v>
                </c:pt>
                <c:pt idx="72">
                  <c:v>0.10769580659519316</c:v>
                </c:pt>
                <c:pt idx="73">
                  <c:v>0.11256524266447486</c:v>
                </c:pt>
                <c:pt idx="74">
                  <c:v>0.11764496577644044</c:v>
                </c:pt>
                <c:pt idx="75">
                  <c:v>0.12294313118782155</c:v>
                </c:pt>
                <c:pt idx="76">
                  <c:v>0.12846812284100537</c:v>
                </c:pt>
                <c:pt idx="77">
                  <c:v>0.1342285510075471</c:v>
                </c:pt>
                <c:pt idx="78">
                  <c:v>0.14023324881078844</c:v>
                </c:pt>
                <c:pt idx="79">
                  <c:v>0.14649126749953881</c:v>
                </c:pt>
                <c:pt idx="80">
                  <c:v>0.15301187035922748</c:v>
                </c:pt>
                <c:pt idx="81">
                  <c:v>0.15980452511136001</c:v>
                </c:pt>
                <c:pt idx="82">
                  <c:v>0.16687889467250958</c:v>
                </c:pt>
                <c:pt idx="83">
                  <c:v>0.17424482610940645</c:v>
                </c:pt>
                <c:pt idx="84">
                  <c:v>0.18191233764230247</c:v>
                </c:pt>
                <c:pt idx="85">
                  <c:v>0.18989160352173745</c:v>
                </c:pt>
                <c:pt idx="86">
                  <c:v>0.19819293660309739</c:v>
                </c:pt>
                <c:pt idx="87">
                  <c:v>0.20682676844248982</c:v>
                </c:pt>
                <c:pt idx="88">
                  <c:v>0.21580362671418205</c:v>
                </c:pt>
                <c:pt idx="89">
                  <c:v>0.22513410976068893</c:v>
                </c:pt>
                <c:pt idx="90">
                  <c:v>0.23482885806761072</c:v>
                </c:pt>
                <c:pt idx="91">
                  <c:v>0.24489852245265381</c:v>
                </c:pt>
                <c:pt idx="92">
                  <c:v>0.25535372876512263</c:v>
                </c:pt>
                <c:pt idx="93">
                  <c:v>0.2662050388698462</c:v>
                </c:pt>
                <c:pt idx="94">
                  <c:v>0.2774629077066067</c:v>
                </c:pt>
                <c:pt idx="95">
                  <c:v>0.28913763620463656</c:v>
                </c:pt>
                <c:pt idx="96">
                  <c:v>0.30123931984028368</c:v>
                </c:pt>
                <c:pt idx="97">
                  <c:v>0.31377779263071698</c:v>
                </c:pt>
                <c:pt idx="98">
                  <c:v>0.32676256635469825</c:v>
                </c:pt>
                <c:pt idx="99">
                  <c:v>0.34020276482239842</c:v>
                </c:pt>
                <c:pt idx="100">
                  <c:v>0.354107052996191</c:v>
                </c:pt>
                <c:pt idx="101">
                  <c:v>0.36848356082150874</c:v>
                </c:pt>
                <c:pt idx="102">
                  <c:v>0.38333980161239667</c:v>
                </c:pt>
                <c:pt idx="103">
                  <c:v>0.39868258488156971</c:v>
                </c:pt>
                <c:pt idx="104">
                  <c:v>0.41451792352291383</c:v>
                </c:pt>
                <c:pt idx="105">
                  <c:v>0.43085093529793222</c:v>
                </c:pt>
                <c:pt idx="106">
                  <c:v>0.44768573860468114</c:v>
                </c:pt>
                <c:pt idx="107">
                  <c:v>0.46502534255635231</c:v>
                </c:pt>
                <c:pt idx="108">
                  <c:v>0.48287153145339656</c:v>
                </c:pt>
                <c:pt idx="109">
                  <c:v>0.50122474376906101</c:v>
                </c:pt>
                <c:pt idx="110">
                  <c:v>0.52008394583985496</c:v>
                </c:pt>
                <c:pt idx="111">
                  <c:v>0.53944650052121657</c:v>
                </c:pt>
                <c:pt idx="112">
                  <c:v>0.55930803112827099</c:v>
                </c:pt>
                <c:pt idx="113">
                  <c:v>0.57966228105680373</c:v>
                </c:pt>
                <c:pt idx="114">
                  <c:v>0.60050096956799215</c:v>
                </c:pt>
                <c:pt idx="115">
                  <c:v>0.62181364430505082</c:v>
                </c:pt>
                <c:pt idx="116">
                  <c:v>0.64358753118826462</c:v>
                </c:pt>
                <c:pt idx="117">
                  <c:v>0.66580738242959192</c:v>
                </c:pt>
                <c:pt idx="118">
                  <c:v>0.68845532352532479</c:v>
                </c:pt>
                <c:pt idx="119">
                  <c:v>0.7115107001354869</c:v>
                </c:pt>
                <c:pt idx="120">
                  <c:v>0.73494992590977304</c:v>
                </c:pt>
                <c:pt idx="121">
                  <c:v>0.75874633237664613</c:v>
                </c:pt>
                <c:pt idx="122">
                  <c:v>0.78287002212416779</c:v>
                </c:pt>
                <c:pt idx="123">
                  <c:v>0.80728772660621739</c:v>
                </c:pt>
                <c:pt idx="124">
                  <c:v>0.83196266996983403</c:v>
                </c:pt>
                <c:pt idx="125">
                  <c:v>0.85685444040114778</c:v>
                </c:pt>
                <c:pt idx="126">
                  <c:v>0.88191887056960239</c:v>
                </c:pt>
                <c:pt idx="127">
                  <c:v>0.90710792879407376</c:v>
                </c:pt>
                <c:pt idx="128">
                  <c:v>0.93236962263191936</c:v>
                </c:pt>
                <c:pt idx="129">
                  <c:v>0.95764791662633797</c:v>
                </c:pt>
                <c:pt idx="130">
                  <c:v>0.98288266597495499</c:v>
                </c:pt>
                <c:pt idx="131">
                  <c:v>1.0080095678854346</c:v>
                </c:pt>
                <c:pt idx="132">
                  <c:v>1.032960132418173</c:v>
                </c:pt>
                <c:pt idx="133">
                  <c:v>1.0576616745105392</c:v>
                </c:pt>
                <c:pt idx="134">
                  <c:v>1.0820373289218481</c:v>
                </c:pt>
                <c:pt idx="135">
                  <c:v>1.1060060896713857</c:v>
                </c:pt>
                <c:pt idx="136">
                  <c:v>1.1294828755300563</c:v>
                </c:pt>
                <c:pt idx="137">
                  <c:v>1.1523786229111379</c:v>
                </c:pt>
                <c:pt idx="138">
                  <c:v>1.1746004074320568</c:v>
                </c:pt>
                <c:pt idx="139">
                  <c:v>1.1960515951680364</c:v>
                </c:pt>
                <c:pt idx="140">
                  <c:v>1.2166320244451696</c:v>
                </c:pt>
                <c:pt idx="141">
                  <c:v>1.2362382187521079</c:v>
                </c:pt>
                <c:pt idx="142">
                  <c:v>1.2547636310997843</c:v>
                </c:pt>
                <c:pt idx="143">
                  <c:v>1.2720989197994848</c:v>
                </c:pt>
                <c:pt idx="144">
                  <c:v>1.2881322553940466</c:v>
                </c:pt>
                <c:pt idx="145">
                  <c:v>1.3027496580096649</c:v>
                </c:pt>
                <c:pt idx="146">
                  <c:v>1.3158353640992129</c:v>
                </c:pt>
                <c:pt idx="147">
                  <c:v>1.3272722211267021</c:v>
                </c:pt>
                <c:pt idx="148">
                  <c:v>1.3369421083262245</c:v>
                </c:pt>
                <c:pt idx="149">
                  <c:v>1.344726381264991</c:v>
                </c:pt>
                <c:pt idx="150">
                  <c:v>1.3505063375325803</c:v>
                </c:pt>
                <c:pt idx="151">
                  <c:v>1.3541637004541345</c:v>
                </c:pt>
                <c:pt idx="152">
                  <c:v>1.3555811173473979</c:v>
                </c:pt>
                <c:pt idx="153">
                  <c:v>1.3546426684865331</c:v>
                </c:pt>
                <c:pt idx="154">
                  <c:v>1.3512343826143856</c:v>
                </c:pt>
                <c:pt idx="155">
                  <c:v>1.3452447544965007</c:v>
                </c:pt>
                <c:pt idx="156">
                  <c:v>1.3365652598996511</c:v>
                </c:pt>
                <c:pt idx="157">
                  <c:v>1.3250908630887386</c:v>
                </c:pt>
                <c:pt idx="158">
                  <c:v>1.3107205119149903</c:v>
                </c:pt>
                <c:pt idx="159">
                  <c:v>1.2933576155142343</c:v>
                </c:pt>
                <c:pt idx="160">
                  <c:v>1.2729104997591392</c:v>
                </c:pt>
                <c:pt idx="161">
                  <c:v>1.2492928356066608</c:v>
                </c:pt>
                <c:pt idx="162">
                  <c:v>1.2224240359744469</c:v>
                </c:pt>
                <c:pt idx="163">
                  <c:v>1.1922296167881918</c:v>
                </c:pt>
                <c:pt idx="164">
                  <c:v>1.1586415185456829</c:v>
                </c:pt>
                <c:pt idx="165">
                  <c:v>1.121598385011404</c:v>
                </c:pt>
                <c:pt idx="166">
                  <c:v>1.0810457962799671</c:v>
                </c:pt>
                <c:pt idx="167">
                  <c:v>1.03693645411232</c:v>
                </c:pt>
                <c:pt idx="168">
                  <c:v>0.98923031790332339</c:v>
                </c:pt>
                <c:pt idx="169">
                  <c:v>0.93789469057157782</c:v>
                </c:pt>
                <c:pt idx="170">
                  <c:v>0.88290425408825968</c:v>
                </c:pt>
                <c:pt idx="171">
                  <c:v>0.82424105525713887</c:v>
                </c:pt>
                <c:pt idx="172">
                  <c:v>0.76189444281943908</c:v>
                </c:pt>
                <c:pt idx="173">
                  <c:v>0.69586095783279101</c:v>
                </c:pt>
                <c:pt idx="174">
                  <c:v>0.62614417954134449</c:v>
                </c:pt>
                <c:pt idx="175">
                  <c:v>0.55275452979672746</c:v>
                </c:pt>
                <c:pt idx="176">
                  <c:v>0.47570903929315117</c:v>
                </c:pt>
                <c:pt idx="177">
                  <c:v>0.39503107936681486</c:v>
                </c:pt>
                <c:pt idx="178">
                  <c:v>0.3107500634225801</c:v>
                </c:pt>
                <c:pt idx="179">
                  <c:v>0.22290112213973143</c:v>
                </c:pt>
                <c:pt idx="180">
                  <c:v>0.13152475686964887</c:v>
                </c:pt>
                <c:pt idx="181">
                  <c:v>3.6666475588237997E-2</c:v>
                </c:pt>
                <c:pt idx="182">
                  <c:v>-6.1623584270889611E-2</c:v>
                </c:pt>
                <c:pt idx="183">
                  <c:v>-0.16329104181227214</c:v>
                </c:pt>
                <c:pt idx="184">
                  <c:v>-0.26827766353976734</c:v>
                </c:pt>
                <c:pt idx="185">
                  <c:v>-0.37652175512259323</c:v>
                </c:pt>
                <c:pt idx="186">
                  <c:v>-0.48795855060990745</c:v>
                </c:pt>
                <c:pt idx="187">
                  <c:v>-0.60252059583913198</c:v>
                </c:pt>
                <c:pt idx="188">
                  <c:v>-0.72013812303694213</c:v>
                </c:pt>
                <c:pt idx="189">
                  <c:v>-0.84073941417336584</c:v>
                </c:pt>
                <c:pt idx="190">
                  <c:v>-0.96425115076962054</c:v>
                </c:pt>
                <c:pt idx="191">
                  <c:v>-1.090598748382805</c:v>
                </c:pt>
                <c:pt idx="192">
                  <c:v>-1.2197066741888183</c:v>
                </c:pt>
                <c:pt idx="193">
                  <c:v>-1.3514987466243817</c:v>
                </c:pt>
                <c:pt idx="194">
                  <c:v>-1.4858984161171289</c:v>
                </c:pt>
                <c:pt idx="195">
                  <c:v>-1.6228290264234455</c:v>
                </c:pt>
                <c:pt idx="196">
                  <c:v>-1.7622140562983268</c:v>
                </c:pt>
                <c:pt idx="197">
                  <c:v>-1.9039773414412664</c:v>
                </c:pt>
                <c:pt idx="198">
                  <c:v>-2.0480432768785857</c:v>
                </c:pt>
                <c:pt idx="199">
                  <c:v>-2.1943370001638201</c:v>
                </c:pt>
                <c:pt idx="200">
                  <c:v>-2.342784555920038</c:v>
                </c:pt>
                <c:pt idx="201">
                  <c:v>-2.493313042369345</c:v>
                </c:pt>
                <c:pt idx="202">
                  <c:v>-2.6458507405726821</c:v>
                </c:pt>
                <c:pt idx="203">
                  <c:v>-2.8003272272661417</c:v>
                </c:pt>
                <c:pt idx="204">
                  <c:v>-2.9566734721799621</c:v>
                </c:pt>
                <c:pt idx="205">
                  <c:v>-3.1148219207445211</c:v>
                </c:pt>
                <c:pt idx="206">
                  <c:v>-3.2747065631785768</c:v>
                </c:pt>
                <c:pt idx="207">
                  <c:v>-3.436262990957371</c:v>
                </c:pt>
                <c:pt idx="208">
                  <c:v>-3.5994284415529738</c:v>
                </c:pt>
                <c:pt idx="209">
                  <c:v>-3.7641418324768612</c:v>
                </c:pt>
                <c:pt idx="210">
                  <c:v>-3.9303437855235113</c:v>
                </c:pt>
                <c:pt idx="211">
                  <c:v>-4.0979766420950376</c:v>
                </c:pt>
                <c:pt idx="212">
                  <c:v>-4.2669844704974107</c:v>
                </c:pt>
                <c:pt idx="213">
                  <c:v>-4.4373130660357649</c:v>
                </c:pt>
                <c:pt idx="214">
                  <c:v>-4.6089099446389898</c:v>
                </c:pt>
                <c:pt idx="215">
                  <c:v>-4.781724330786397</c:v>
                </c:pt>
                <c:pt idx="216">
                  <c:v>-4.9557071404093138</c:v>
                </c:pt>
                <c:pt idx="217">
                  <c:v>-5.1308109593845987</c:v>
                </c:pt>
                <c:pt idx="218">
                  <c:v>-5.3069900182265828</c:v>
                </c:pt>
                <c:pt idx="219">
                  <c:v>-5.4842001635098097</c:v>
                </c:pt>
                <c:pt idx="220">
                  <c:v>-5.6623988265261875</c:v>
                </c:pt>
                <c:pt idx="221">
                  <c:v>-5.8415449896190443</c:v>
                </c:pt>
                <c:pt idx="222">
                  <c:v>-6.0215991506038815</c:v>
                </c:pt>
                <c:pt idx="223">
                  <c:v>-6.2025232856785495</c:v>
                </c:pt>
                <c:pt idx="224">
                  <c:v>-6.3842808111152047</c:v>
                </c:pt>
                <c:pt idx="225">
                  <c:v>-6.5668365440670806</c:v>
                </c:pt>
                <c:pt idx="226">
                  <c:v>-6.7501566627522314</c:v>
                </c:pt>
                <c:pt idx="227">
                  <c:v>-6.9342086662460556</c:v>
                </c:pt>
                <c:pt idx="228">
                  <c:v>-7.1189613341077589</c:v>
                </c:pt>
                <c:pt idx="229">
                  <c:v>-7.3043846860128649</c:v>
                </c:pt>
                <c:pt idx="230">
                  <c:v>-7.4904499415755375</c:v>
                </c:pt>
                <c:pt idx="231">
                  <c:v>-7.6771294804761334</c:v>
                </c:pt>
                <c:pt idx="232">
                  <c:v>-7.864396803044559</c:v>
                </c:pt>
                <c:pt idx="233">
                  <c:v>-8.052226491393629</c:v>
                </c:pt>
                <c:pt idx="234">
                  <c:v>-8.240594171175637</c:v>
                </c:pt>
                <c:pt idx="235">
                  <c:v>-8.4294764740768535</c:v>
                </c:pt>
                <c:pt idx="236">
                  <c:v>-8.6188510010697943</c:v>
                </c:pt>
                <c:pt idx="237">
                  <c:v>-8.8086962865088463</c:v>
                </c:pt>
                <c:pt idx="238">
                  <c:v>-8.9989917630804825</c:v>
                </c:pt>
                <c:pt idx="239">
                  <c:v>-9.1897177276717628</c:v>
                </c:pt>
                <c:pt idx="240">
                  <c:v>-9.3808553081536612</c:v>
                </c:pt>
                <c:pt idx="241">
                  <c:v>-9.5723864311075388</c:v>
                </c:pt>
                <c:pt idx="242">
                  <c:v>-9.7642937905065335</c:v>
                </c:pt>
                <c:pt idx="243">
                  <c:v>-9.9565608173554914</c:v>
                </c:pt>
                <c:pt idx="244">
                  <c:v>-10.149171650286068</c:v>
                </c:pt>
                <c:pt idx="245">
                  <c:v>-10.3421111071028</c:v>
                </c:pt>
                <c:pt idx="246">
                  <c:v>-10.535364657284674</c:v>
                </c:pt>
                <c:pt idx="247">
                  <c:v>-10.728918395409373</c:v>
                </c:pt>
                <c:pt idx="248">
                  <c:v>-10.922759015508728</c:v>
                </c:pt>
                <c:pt idx="249">
                  <c:v>-11.116873786326828</c:v>
                </c:pt>
                <c:pt idx="250">
                  <c:v>-11.311250527468047</c:v>
                </c:pt>
                <c:pt idx="251">
                  <c:v>-11.50587758641314</c:v>
                </c:pt>
                <c:pt idx="252">
                  <c:v>-11.700743816389387</c:v>
                </c:pt>
                <c:pt idx="253">
                  <c:v>-11.895838555064827</c:v>
                </c:pt>
                <c:pt idx="254">
                  <c:v>-12.091151604053081</c:v>
                </c:pt>
                <c:pt idx="255">
                  <c:v>-12.286673209201648</c:v>
                </c:pt>
                <c:pt idx="256">
                  <c:v>-12.482394041641999</c:v>
                </c:pt>
                <c:pt idx="257">
                  <c:v>-12.678305179579104</c:v>
                </c:pt>
                <c:pt idx="258">
                  <c:v>-12.874398090796397</c:v>
                </c:pt>
                <c:pt idx="259">
                  <c:v>-13.070664615851516</c:v>
                </c:pt>
                <c:pt idx="260">
                  <c:v>-13.267096951947803</c:v>
                </c:pt>
                <c:pt idx="261">
                  <c:v>-13.463687637445856</c:v>
                </c:pt>
                <c:pt idx="262">
                  <c:v>-13.660429537003584</c:v>
                </c:pt>
                <c:pt idx="263">
                  <c:v>-13.857315827318468</c:v>
                </c:pt>
                <c:pt idx="264">
                  <c:v>-14.054339983449346</c:v>
                </c:pt>
                <c:pt idx="265">
                  <c:v>-14.251495765697035</c:v>
                </c:pt>
                <c:pt idx="266">
                  <c:v>-14.448777207025319</c:v>
                </c:pt>
                <c:pt idx="267">
                  <c:v>-14.646178600998992</c:v>
                </c:pt>
                <c:pt idx="268">
                  <c:v>-14.84369449021796</c:v>
                </c:pt>
                <c:pt idx="269">
                  <c:v>-15.041319655232812</c:v>
                </c:pt>
                <c:pt idx="270">
                  <c:v>-15.239049103919024</c:v>
                </c:pt>
                <c:pt idx="271">
                  <c:v>-15.436878061291157</c:v>
                </c:pt>
                <c:pt idx="272">
                  <c:v>-15.634801959742667</c:v>
                </c:pt>
                <c:pt idx="273">
                  <c:v>-15.832816429691031</c:v>
                </c:pt>
                <c:pt idx="274">
                  <c:v>-16.03091729061213</c:v>
                </c:pt>
                <c:pt idx="275">
                  <c:v>-16.229100542449125</c:v>
                </c:pt>
                <c:pt idx="276">
                  <c:v>-16.427362357376971</c:v>
                </c:pt>
                <c:pt idx="277">
                  <c:v>-16.625699071911775</c:v>
                </c:pt>
                <c:pt idx="278">
                  <c:v>-16.824107179347081</c:v>
                </c:pt>
                <c:pt idx="279">
                  <c:v>-17.022583322503031</c:v>
                </c:pt>
                <c:pt idx="280">
                  <c:v>-17.22112428677687</c:v>
                </c:pt>
                <c:pt idx="281">
                  <c:v>-17.419726993480428</c:v>
                </c:pt>
                <c:pt idx="282">
                  <c:v>-17.618388493450237</c:v>
                </c:pt>
                <c:pt idx="283">
                  <c:v>-17.817105960921612</c:v>
                </c:pt>
                <c:pt idx="284">
                  <c:v>-18.015876687651325</c:v>
                </c:pt>
                <c:pt idx="285">
                  <c:v>-18.214698077280012</c:v>
                </c:pt>
                <c:pt idx="286">
                  <c:v>-18.413567639921343</c:v>
                </c:pt>
                <c:pt idx="287">
                  <c:v>-18.612482986969191</c:v>
                </c:pt>
                <c:pt idx="288">
                  <c:v>-18.811441826110677</c:v>
                </c:pt>
                <c:pt idx="289">
                  <c:v>-19.01044195653752</c:v>
                </c:pt>
                <c:pt idx="290">
                  <c:v>-19.209481264343712</c:v>
                </c:pt>
                <c:pt idx="291">
                  <c:v>-19.408557718102013</c:v>
                </c:pt>
                <c:pt idx="292">
                  <c:v>-19.607669364610405</c:v>
                </c:pt>
                <c:pt idx="293">
                  <c:v>-19.806814324798431</c:v>
                </c:pt>
                <c:pt idx="294">
                  <c:v>-20.005990789787404</c:v>
                </c:pt>
                <c:pt idx="295">
                  <c:v>-20.205197017094459</c:v>
                </c:pt>
                <c:pt idx="296">
                  <c:v>-20.404431326974368</c:v>
                </c:pt>
                <c:pt idx="297">
                  <c:v>-20.60369209889053</c:v>
                </c:pt>
                <c:pt idx="298">
                  <c:v>-20.802977768108732</c:v>
                </c:pt>
                <c:pt idx="299">
                  <c:v>-21.002286822406397</c:v>
                </c:pt>
                <c:pt idx="300">
                  <c:v>-21.201617798890446</c:v>
                </c:pt>
                <c:pt idx="301">
                  <c:v>-21.400969280917643</c:v>
                </c:pt>
                <c:pt idx="302">
                  <c:v>-21.600339895110569</c:v>
                </c:pt>
                <c:pt idx="303">
                  <c:v>-21.799728308463877</c:v>
                </c:pt>
                <c:pt idx="304">
                  <c:v>-21.999133225533786</c:v>
                </c:pt>
                <c:pt idx="305">
                  <c:v>-22.198553385705956</c:v>
                </c:pt>
                <c:pt idx="306">
                  <c:v>-22.39798756053586</c:v>
                </c:pt>
                <c:pt idx="307">
                  <c:v>-22.59743455115531</c:v>
                </c:pt>
                <c:pt idx="308">
                  <c:v>-22.796893185741038</c:v>
                </c:pt>
                <c:pt idx="309">
                  <c:v>-22.996362317039633</c:v>
                </c:pt>
                <c:pt idx="310">
                  <c:v>-23.195840819942557</c:v>
                </c:pt>
                <c:pt idx="311">
                  <c:v>-23.395327589107964</c:v>
                </c:pt>
                <c:pt idx="312">
                  <c:v>-23.594821536623112</c:v>
                </c:pt>
                <c:pt idx="313">
                  <c:v>-23.794321589703046</c:v>
                </c:pt>
                <c:pt idx="314">
                  <c:v>-23.993826688420118</c:v>
                </c:pt>
                <c:pt idx="315">
                  <c:v>-24.193335783460622</c:v>
                </c:pt>
                <c:pt idx="316">
                  <c:v>-24.392847833902366</c:v>
                </c:pt>
                <c:pt idx="317">
                  <c:v>-24.592361805010285</c:v>
                </c:pt>
                <c:pt idx="318">
                  <c:v>-24.791876666043912</c:v>
                </c:pt>
                <c:pt idx="319">
                  <c:v>-24.991391388071932</c:v>
                </c:pt>
                <c:pt idx="320">
                  <c:v>-25.190904941791551</c:v>
                </c:pt>
                <c:pt idx="321">
                  <c:v>-25.39041629534545</c:v>
                </c:pt>
                <c:pt idx="322">
                  <c:v>-25.589924412131893</c:v>
                </c:pt>
                <c:pt idx="323">
                  <c:v>-25.789428248606431</c:v>
                </c:pt>
                <c:pt idx="324">
                  <c:v>-25.988926752065218</c:v>
                </c:pt>
                <c:pt idx="325">
                  <c:v>-26.188418858410948</c:v>
                </c:pt>
                <c:pt idx="326">
                  <c:v>-26.387903489891972</c:v>
                </c:pt>
                <c:pt idx="327">
                  <c:v>-26.587379552812983</c:v>
                </c:pt>
                <c:pt idx="328">
                  <c:v>-26.786845935210376</c:v>
                </c:pt>
                <c:pt idx="329">
                  <c:v>-26.986301504488665</c:v>
                </c:pt>
                <c:pt idx="330">
                  <c:v>-27.185745105011478</c:v>
                </c:pt>
                <c:pt idx="331">
                  <c:v>-27.38517555564329</c:v>
                </c:pt>
                <c:pt idx="332">
                  <c:v>-27.584591647237016</c:v>
                </c:pt>
                <c:pt idx="333">
                  <c:v>-27.783992140058867</c:v>
                </c:pt>
                <c:pt idx="334">
                  <c:v>-27.983375761149979</c:v>
                </c:pt>
                <c:pt idx="335">
                  <c:v>-28.182741201613808</c:v>
                </c:pt>
                <c:pt idx="336">
                  <c:v>-28.382087113828224</c:v>
                </c:pt>
                <c:pt idx="337">
                  <c:v>-28.581412108572593</c:v>
                </c:pt>
                <c:pt idx="338">
                  <c:v>-28.78071475206562</c:v>
                </c:pt>
                <c:pt idx="339">
                  <c:v>-28.979993562907293</c:v>
                </c:pt>
                <c:pt idx="340">
                  <c:v>-29.179247008917535</c:v>
                </c:pt>
                <c:pt idx="341">
                  <c:v>-29.378473503865791</c:v>
                </c:pt>
                <c:pt idx="342">
                  <c:v>-29.577671404083134</c:v>
                </c:pt>
                <c:pt idx="343">
                  <c:v>-29.776839004950876</c:v>
                </c:pt>
                <c:pt idx="344">
                  <c:v>-29.975974537256697</c:v>
                </c:pt>
                <c:pt idx="345">
                  <c:v>-30.175076163412072</c:v>
                </c:pt>
                <c:pt idx="346">
                  <c:v>-30.374141973520441</c:v>
                </c:pt>
                <c:pt idx="347">
                  <c:v>-30.573169981289258</c:v>
                </c:pt>
                <c:pt idx="348">
                  <c:v>-30.7721581197763</c:v>
                </c:pt>
                <c:pt idx="349">
                  <c:v>-30.971104236961352</c:v>
                </c:pt>
                <c:pt idx="350">
                  <c:v>-31.170006091131818</c:v>
                </c:pt>
                <c:pt idx="351">
                  <c:v>-31.368861346074901</c:v>
                </c:pt>
                <c:pt idx="352">
                  <c:v>-31.567667566063125</c:v>
                </c:pt>
                <c:pt idx="353">
                  <c:v>-31.766422210622828</c:v>
                </c:pt>
                <c:pt idx="354">
                  <c:v>-31.965122629075196</c:v>
                </c:pt>
                <c:pt idx="355">
                  <c:v>-32.163766054835648</c:v>
                </c:pt>
                <c:pt idx="356">
                  <c:v>-32.362349599460259</c:v>
                </c:pt>
                <c:pt idx="357">
                  <c:v>-32.560870246425047</c:v>
                </c:pt>
                <c:pt idx="358">
                  <c:v>-32.759324844625255</c:v>
                </c:pt>
                <c:pt idx="359">
                  <c:v>-32.957710101577959</c:v>
                </c:pt>
                <c:pt idx="360">
                  <c:v>-33.156022576315181</c:v>
                </c:pt>
                <c:pt idx="361">
                  <c:v>-33.354258671948422</c:v>
                </c:pt>
                <c:pt idx="362">
                  <c:v>-33.552414627891146</c:v>
                </c:pt>
                <c:pt idx="363">
                  <c:v>-33.750486511717533</c:v>
                </c:pt>
                <c:pt idx="364">
                  <c:v>-33.948470210642597</c:v>
                </c:pt>
                <c:pt idx="365">
                  <c:v>-34.146361422600741</c:v>
                </c:pt>
                <c:pt idx="366">
                  <c:v>-34.344155646905151</c:v>
                </c:pt>
                <c:pt idx="367">
                  <c:v>-34.54184817446307</c:v>
                </c:pt>
                <c:pt idx="368">
                  <c:v>-34.739434077528102</c:v>
                </c:pt>
                <c:pt idx="369">
                  <c:v>-34.936908198960687</c:v>
                </c:pt>
                <c:pt idx="370">
                  <c:v>-35.134265140977</c:v>
                </c:pt>
                <c:pt idx="371">
                  <c:v>-35.331499253354444</c:v>
                </c:pt>
                <c:pt idx="372">
                  <c:v>-35.528604621069192</c:v>
                </c:pt>
                <c:pt idx="373">
                  <c:v>-35.725575051335298</c:v>
                </c:pt>
                <c:pt idx="374">
                  <c:v>-35.922404060013989</c:v>
                </c:pt>
                <c:pt idx="375">
                  <c:v>-36.119084857359582</c:v>
                </c:pt>
                <c:pt idx="376">
                  <c:v>-36.31561033306982</c:v>
                </c:pt>
                <c:pt idx="377">
                  <c:v>-36.511973040601369</c:v>
                </c:pt>
                <c:pt idx="378">
                  <c:v>-36.708165180713614</c:v>
                </c:pt>
                <c:pt idx="379">
                  <c:v>-36.904178584199329</c:v>
                </c:pt>
                <c:pt idx="380">
                  <c:v>-37.100004693759942</c:v>
                </c:pt>
                <c:pt idx="381">
                  <c:v>-37.29563454497837</c:v>
                </c:pt>
                <c:pt idx="382">
                  <c:v>-37.491058746342972</c:v>
                </c:pt>
                <c:pt idx="383">
                  <c:v>-37.686267458271409</c:v>
                </c:pt>
                <c:pt idx="384">
                  <c:v>-37.881250371078508</c:v>
                </c:pt>
                <c:pt idx="385">
                  <c:v>-38.075996681835285</c:v>
                </c:pt>
                <c:pt idx="386">
                  <c:v>-38.270495070053052</c:v>
                </c:pt>
                <c:pt idx="387">
                  <c:v>-38.464733672134571</c:v>
                </c:pt>
                <c:pt idx="388">
                  <c:v>-38.658700054519002</c:v>
                </c:pt>
                <c:pt idx="389">
                  <c:v>-38.852381185451186</c:v>
                </c:pt>
                <c:pt idx="390">
                  <c:v>-39.045763405299134</c:v>
                </c:pt>
                <c:pt idx="391">
                  <c:v>-39.238832395336246</c:v>
                </c:pt>
                <c:pt idx="392">
                  <c:v>-39.431573144902764</c:v>
                </c:pt>
                <c:pt idx="393">
                  <c:v>-39.623969916855415</c:v>
                </c:pt>
                <c:pt idx="394">
                  <c:v>-39.816006211204609</c:v>
                </c:pt>
                <c:pt idx="395">
                  <c:v>-40.007664726836943</c:v>
                </c:pt>
                <c:pt idx="396">
                  <c:v>-40.198927321211769</c:v>
                </c:pt>
                <c:pt idx="397">
                  <c:v>-40.389774967910562</c:v>
                </c:pt>
                <c:pt idx="398">
                  <c:v>-40.580187711915634</c:v>
                </c:pt>
                <c:pt idx="399">
                  <c:v>-40.770144622479656</c:v>
                </c:pt>
                <c:pt idx="400">
                  <c:v>-40.959623743444141</c:v>
                </c:pt>
                <c:pt idx="401">
                  <c:v>-41.148602040848587</c:v>
                </c:pt>
                <c:pt idx="402">
                  <c:v>-41.337055347667331</c:v>
                </c:pt>
                <c:pt idx="403">
                  <c:v>-41.524958305494494</c:v>
                </c:pt>
                <c:pt idx="404">
                  <c:v>-41.712284302986724</c:v>
                </c:pt>
                <c:pt idx="405">
                  <c:v>-41.899005410858187</c:v>
                </c:pt>
                <c:pt idx="406">
                  <c:v>-42.085092313209017</c:v>
                </c:pt>
                <c:pt idx="407">
                  <c:v>-42.270514234947527</c:v>
                </c:pt>
                <c:pt idx="408">
                  <c:v>-42.455238865055243</c:v>
                </c:pt>
                <c:pt idx="409">
                  <c:v>-42.639232275414386</c:v>
                </c:pt>
                <c:pt idx="410">
                  <c:v>-42.822458834905831</c:v>
                </c:pt>
                <c:pt idx="411">
                  <c:v>-43.004881118453838</c:v>
                </c:pt>
                <c:pt idx="412">
                  <c:v>-43.186459810671387</c:v>
                </c:pt>
                <c:pt idx="413">
                  <c:v>-43.367153603731843</c:v>
                </c:pt>
                <c:pt idx="414">
                  <c:v>-43.546919089057717</c:v>
                </c:pt>
                <c:pt idx="415">
                  <c:v>-43.725710642386922</c:v>
                </c:pt>
                <c:pt idx="416">
                  <c:v>-43.903480301734838</c:v>
                </c:pt>
                <c:pt idx="417">
                  <c:v>-44.080177637731225</c:v>
                </c:pt>
                <c:pt idx="418">
                  <c:v>-44.255749615761331</c:v>
                </c:pt>
                <c:pt idx="419">
                  <c:v>-44.430140449292324</c:v>
                </c:pt>
                <c:pt idx="420">
                  <c:v>-44.603291443705089</c:v>
                </c:pt>
                <c:pt idx="421">
                  <c:v>-44.775140829890489</c:v>
                </c:pt>
                <c:pt idx="422">
                  <c:v>-44.94562358679665</c:v>
                </c:pt>
                <c:pt idx="423">
                  <c:v>-45.114671252036132</c:v>
                </c:pt>
                <c:pt idx="424">
                  <c:v>-45.282211719571407</c:v>
                </c:pt>
                <c:pt idx="425">
                  <c:v>-45.44816902340024</c:v>
                </c:pt>
                <c:pt idx="426">
                  <c:v>-45.612463106052921</c:v>
                </c:pt>
                <c:pt idx="427">
                  <c:v>-45.775009570583649</c:v>
                </c:pt>
                <c:pt idx="428">
                  <c:v>-45.935719414606986</c:v>
                </c:pt>
                <c:pt idx="429">
                  <c:v>-46.094498744765133</c:v>
                </c:pt>
                <c:pt idx="430">
                  <c:v>-46.251248469838508</c:v>
                </c:pt>
                <c:pt idx="431">
                  <c:v>-46.405863970510531</c:v>
                </c:pt>
                <c:pt idx="432">
                  <c:v>-46.558234743566572</c:v>
                </c:pt>
                <c:pt idx="433">
                  <c:v>-46.708244018050912</c:v>
                </c:pt>
                <c:pt idx="434">
                  <c:v>-46.855768340610247</c:v>
                </c:pt>
                <c:pt idx="435">
                  <c:v>-47.000677126910162</c:v>
                </c:pt>
                <c:pt idx="436">
                  <c:v>-47.142832175632812</c:v>
                </c:pt>
                <c:pt idx="437">
                  <c:v>-47.282087141113429</c:v>
                </c:pt>
                <c:pt idx="438">
                  <c:v>-47.418286960168004</c:v>
                </c:pt>
                <c:pt idx="439">
                  <c:v>-47.551267228076057</c:v>
                </c:pt>
                <c:pt idx="440">
                  <c:v>-47.680853518000731</c:v>
                </c:pt>
                <c:pt idx="441">
                  <c:v>-47.806860637338403</c:v>
                </c:pt>
                <c:pt idx="442">
                  <c:v>-47.929091813576164</c:v>
                </c:pt>
                <c:pt idx="443">
                  <c:v>-48.047337801156928</c:v>
                </c:pt>
                <c:pt idx="444">
                  <c:v>-48.161375899600436</c:v>
                </c:pt>
                <c:pt idx="445">
                  <c:v>-48.27096887165191</c:v>
                </c:pt>
                <c:pt idx="446">
                  <c:v>-48.375863748488818</c:v>
                </c:pt>
                <c:pt idx="447">
                  <c:v>-48.475790506957424</c:v>
                </c:pt>
                <c:pt idx="448">
                  <c:v>-48.570460601363891</c:v>
                </c:pt>
                <c:pt idx="449">
                  <c:v>-48.659565329425078</c:v>
                </c:pt>
                <c:pt idx="450">
                  <c:v>-48.742774008488965</c:v>
                </c:pt>
                <c:pt idx="451">
                  <c:v>-48.819731933928622</c:v>
                </c:pt>
                <c:pt idx="452">
                  <c:v>-48.890058086529152</c:v>
                </c:pt>
                <c:pt idx="453">
                  <c:v>-48.953342549519249</c:v>
                </c:pt>
                <c:pt idx="454">
                  <c:v>-49.009143588362683</c:v>
                </c:pt>
                <c:pt idx="455">
                  <c:v>-49.056984337190769</c:v>
                </c:pt>
                <c:pt idx="456">
                  <c:v>-49.096349024353515</c:v>
                </c:pt>
                <c:pt idx="457">
                  <c:v>-49.12667865543191</c:v>
                </c:pt>
                <c:pt idx="458">
                  <c:v>-49.147366054392236</c:v>
                </c:pt>
                <c:pt idx="459">
                  <c:v>-49.157750141383062</c:v>
                </c:pt>
                <c:pt idx="460">
                  <c:v>-49.157109297604791</c:v>
                </c:pt>
                <c:pt idx="461">
                  <c:v>-49.144653631904951</c:v>
                </c:pt>
                <c:pt idx="462">
                  <c:v>-49.119515917805501</c:v>
                </c:pt>
                <c:pt idx="463">
                  <c:v>-49.080740910157424</c:v>
                </c:pt>
                <c:pt idx="464">
                  <c:v>-49.027272672866175</c:v>
                </c:pt>
                <c:pt idx="465">
                  <c:v>-48.957939446588355</c:v>
                </c:pt>
                <c:pt idx="466">
                  <c:v>-48.871435448675513</c:v>
                </c:pt>
                <c:pt idx="467">
                  <c:v>-48.766298813635316</c:v>
                </c:pt>
                <c:pt idx="468">
                  <c:v>-48.640884631632943</c:v>
                </c:pt>
                <c:pt idx="469">
                  <c:v>-48.493331696503184</c:v>
                </c:pt>
                <c:pt idx="470">
                  <c:v>-48.321521090569618</c:v>
                </c:pt>
                <c:pt idx="471">
                  <c:v>-48.12302404589677</c:v>
                </c:pt>
                <c:pt idx="472">
                  <c:v>-47.895035528831862</c:v>
                </c:pt>
                <c:pt idx="473">
                  <c:v>-47.634288535402113</c:v>
                </c:pt>
                <c:pt idx="474">
                  <c:v>-47.336941897165445</c:v>
                </c:pt>
                <c:pt idx="475">
                  <c:v>-46.998431043469395</c:v>
                </c:pt>
                <c:pt idx="476">
                  <c:v>-46.613265897779563</c:v>
                </c:pt>
                <c:pt idx="477">
                  <c:v>-46.174751577506534</c:v>
                </c:pt>
                <c:pt idx="478">
                  <c:v>-45.674593388527072</c:v>
                </c:pt>
                <c:pt idx="479">
                  <c:v>-45.102323116365419</c:v>
                </c:pt>
                <c:pt idx="480">
                  <c:v>-44.444439527776403</c:v>
                </c:pt>
                <c:pt idx="481">
                  <c:v>-43.683072680698999</c:v>
                </c:pt>
                <c:pt idx="482">
                  <c:v>-42.793814860137843</c:v>
                </c:pt>
                <c:pt idx="483">
                  <c:v>-41.742003002171728</c:v>
                </c:pt>
                <c:pt idx="484">
                  <c:v>-40.475899934577825</c:v>
                </c:pt>
                <c:pt idx="485">
                  <c:v>-38.913033649761701</c:v>
                </c:pt>
                <c:pt idx="486">
                  <c:v>-36.909331409832554</c:v>
                </c:pt>
                <c:pt idx="487">
                  <c:v>-34.175972869174693</c:v>
                </c:pt>
                <c:pt idx="488">
                  <c:v>-29.980039704153821</c:v>
                </c:pt>
                <c:pt idx="489">
                  <c:v>-21.102094084743868</c:v>
                </c:pt>
                <c:pt idx="490">
                  <c:v>-19.479663179136125</c:v>
                </c:pt>
                <c:pt idx="491">
                  <c:v>-29.706614248718761</c:v>
                </c:pt>
                <c:pt idx="492">
                  <c:v>-34.329514239391102</c:v>
                </c:pt>
                <c:pt idx="493">
                  <c:v>-37.353272696711841</c:v>
                </c:pt>
                <c:pt idx="494">
                  <c:v>-39.596160611537677</c:v>
                </c:pt>
                <c:pt idx="495">
                  <c:v>-41.368617231193198</c:v>
                </c:pt>
                <c:pt idx="496">
                  <c:v>-42.821543330744269</c:v>
                </c:pt>
                <c:pt idx="497">
                  <c:v>-44.039213500332465</c:v>
                </c:pt>
                <c:pt idx="498">
                  <c:v>-45.072989734599211</c:v>
                </c:pt>
                <c:pt idx="499">
                  <c:v>-45.956004675650959</c:v>
                </c:pt>
                <c:pt idx="500">
                  <c:v>-46.710388660189437</c:v>
                </c:pt>
                <c:pt idx="501">
                  <c:v>-47.351147912657787</c:v>
                </c:pt>
                <c:pt idx="502">
                  <c:v>-47.888375912044758</c:v>
                </c:pt>
                <c:pt idx="503">
                  <c:v>-48.328562273179514</c:v>
                </c:pt>
                <c:pt idx="504">
                  <c:v>-48.675373554790582</c:v>
                </c:pt>
                <c:pt idx="505">
                  <c:v>-48.930097883714907</c:v>
                </c:pt>
                <c:pt idx="506">
                  <c:v>-49.091851237210768</c:v>
                </c:pt>
                <c:pt idx="507">
                  <c:v>-49.157588263197034</c:v>
                </c:pt>
                <c:pt idx="508">
                  <c:v>-49.121921149464505</c:v>
                </c:pt>
                <c:pt idx="509">
                  <c:v>-48.97671196404567</c:v>
                </c:pt>
                <c:pt idx="510">
                  <c:v>-48.710353488092082</c:v>
                </c:pt>
                <c:pt idx="511">
                  <c:v>-48.306570133922627</c:v>
                </c:pt>
                <c:pt idx="512">
                  <c:v>-47.742412113391396</c:v>
                </c:pt>
                <c:pt idx="513">
                  <c:v>-46.984783886165722</c:v>
                </c:pt>
                <c:pt idx="514">
                  <c:v>-45.984082236483211</c:v>
                </c:pt>
                <c:pt idx="515">
                  <c:v>-44.661547225070031</c:v>
                </c:pt>
                <c:pt idx="516">
                  <c:v>-42.881065651182517</c:v>
                </c:pt>
                <c:pt idx="517">
                  <c:v>-40.374839366550347</c:v>
                </c:pt>
                <c:pt idx="518">
                  <c:v>-36.48587588828368</c:v>
                </c:pt>
                <c:pt idx="519">
                  <c:v>-28.583892358787164</c:v>
                </c:pt>
                <c:pt idx="520">
                  <c:v>-23.222166586086441</c:v>
                </c:pt>
                <c:pt idx="521">
                  <c:v>-35.035507083001193</c:v>
                </c:pt>
                <c:pt idx="522">
                  <c:v>-39.837493098129571</c:v>
                </c:pt>
                <c:pt idx="523">
                  <c:v>-42.827848410307006</c:v>
                </c:pt>
                <c:pt idx="524">
                  <c:v>-44.926775774527286</c:v>
                </c:pt>
                <c:pt idx="525">
                  <c:v>-46.465505117792347</c:v>
                </c:pt>
                <c:pt idx="526">
                  <c:v>-47.596517308218729</c:v>
                </c:pt>
                <c:pt idx="527">
                  <c:v>-48.397580300475845</c:v>
                </c:pt>
                <c:pt idx="528">
                  <c:v>-48.907847564256699</c:v>
                </c:pt>
                <c:pt idx="529">
                  <c:v>-49.142225091396128</c:v>
                </c:pt>
                <c:pt idx="530">
                  <c:v>-49.096591500662178</c:v>
                </c:pt>
                <c:pt idx="531">
                  <c:v>-48.747522626611016</c:v>
                </c:pt>
                <c:pt idx="532">
                  <c:v>-48.046378245114454</c:v>
                </c:pt>
                <c:pt idx="533">
                  <c:v>-46.903639884583576</c:v>
                </c:pt>
                <c:pt idx="534">
                  <c:v>-45.14952418774935</c:v>
                </c:pt>
                <c:pt idx="535">
                  <c:v>-42.418568657134614</c:v>
                </c:pt>
                <c:pt idx="536">
                  <c:v>-37.676547347316458</c:v>
                </c:pt>
                <c:pt idx="537">
                  <c:v>-24.220434763335227</c:v>
                </c:pt>
                <c:pt idx="538">
                  <c:v>-33.289877784401781</c:v>
                </c:pt>
                <c:pt idx="539">
                  <c:v>-40.650023235894793</c:v>
                </c:pt>
                <c:pt idx="540">
                  <c:v>-44.361826269966471</c:v>
                </c:pt>
                <c:pt idx="541">
                  <c:v>-46.653478896413162</c:v>
                </c:pt>
                <c:pt idx="542">
                  <c:v>-48.097595973179288</c:v>
                </c:pt>
                <c:pt idx="543">
                  <c:v>-48.907350062785653</c:v>
                </c:pt>
                <c:pt idx="544">
                  <c:v>-49.158341906602288</c:v>
                </c:pt>
                <c:pt idx="545">
                  <c:v>-48.844514994215544</c:v>
                </c:pt>
                <c:pt idx="546">
                  <c:v>-47.87831683279741</c:v>
                </c:pt>
                <c:pt idx="547">
                  <c:v>-46.035685612013339</c:v>
                </c:pt>
                <c:pt idx="548">
                  <c:v>-42.739127479594437</c:v>
                </c:pt>
                <c:pt idx="549">
                  <c:v>-35.809957421922043</c:v>
                </c:pt>
                <c:pt idx="550">
                  <c:v>-26.170674622234273</c:v>
                </c:pt>
                <c:pt idx="551">
                  <c:v>-40.21748610895753</c:v>
                </c:pt>
                <c:pt idx="552">
                  <c:v>-44.981988596553286</c:v>
                </c:pt>
                <c:pt idx="553">
                  <c:v>-47.514766050047257</c:v>
                </c:pt>
                <c:pt idx="554">
                  <c:v>-48.812206430228841</c:v>
                </c:pt>
                <c:pt idx="555">
                  <c:v>-49.151169975885615</c:v>
                </c:pt>
                <c:pt idx="556">
                  <c:v>-48.5421857074125</c:v>
                </c:pt>
                <c:pt idx="557">
                  <c:v>-46.753771285029757</c:v>
                </c:pt>
                <c:pt idx="558">
                  <c:v>-43.001514397543929</c:v>
                </c:pt>
                <c:pt idx="559">
                  <c:v>-33.242508510403056</c:v>
                </c:pt>
                <c:pt idx="560">
                  <c:v>-35.183514220128004</c:v>
                </c:pt>
                <c:pt idx="561">
                  <c:v>-43.828182677735505</c:v>
                </c:pt>
                <c:pt idx="562">
                  <c:v>-47.372756291021119</c:v>
                </c:pt>
                <c:pt idx="563">
                  <c:v>-48.923965205380213</c:v>
                </c:pt>
                <c:pt idx="564">
                  <c:v>-49.03928882499946</c:v>
                </c:pt>
                <c:pt idx="565">
                  <c:v>-47.653573119636945</c:v>
                </c:pt>
                <c:pt idx="566">
                  <c:v>-43.976056678534341</c:v>
                </c:pt>
                <c:pt idx="567">
                  <c:v>-33.076648016423661</c:v>
                </c:pt>
                <c:pt idx="568">
                  <c:v>-37.920415694191441</c:v>
                </c:pt>
                <c:pt idx="569">
                  <c:v>-45.574134773356427</c:v>
                </c:pt>
                <c:pt idx="570">
                  <c:v>-48.47513907871307</c:v>
                </c:pt>
                <c:pt idx="571">
                  <c:v>-49.134464103626634</c:v>
                </c:pt>
                <c:pt idx="572">
                  <c:v>-47.760583286614377</c:v>
                </c:pt>
                <c:pt idx="573">
                  <c:v>-43.233199957737313</c:v>
                </c:pt>
                <c:pt idx="574">
                  <c:v>-18.737277748787811</c:v>
                </c:pt>
                <c:pt idx="575">
                  <c:v>-42.472341215324221</c:v>
                </c:pt>
                <c:pt idx="576">
                  <c:v>-47.687057149257569</c:v>
                </c:pt>
                <c:pt idx="577">
                  <c:v>-49.154907606908012</c:v>
                </c:pt>
                <c:pt idx="578">
                  <c:v>-47.937808812806857</c:v>
                </c:pt>
                <c:pt idx="579">
                  <c:v>-42.644778687699976</c:v>
                </c:pt>
                <c:pt idx="580">
                  <c:v>-27.424774109329157</c:v>
                </c:pt>
                <c:pt idx="581">
                  <c:v>-45.012782770447089</c:v>
                </c:pt>
                <c:pt idx="582">
                  <c:v>-48.760665353279052</c:v>
                </c:pt>
                <c:pt idx="583">
                  <c:v>-48.722012078340853</c:v>
                </c:pt>
                <c:pt idx="584">
                  <c:v>-44.526969000483447</c:v>
                </c:pt>
                <c:pt idx="585">
                  <c:v>-13.850768783934873</c:v>
                </c:pt>
                <c:pt idx="586">
                  <c:v>-45.086183859162396</c:v>
                </c:pt>
                <c:pt idx="587">
                  <c:v>-48.9461182883284</c:v>
                </c:pt>
                <c:pt idx="588">
                  <c:v>-48.163658611307916</c:v>
                </c:pt>
                <c:pt idx="589">
                  <c:v>-40.865082607584569</c:v>
                </c:pt>
                <c:pt idx="590">
                  <c:v>-39.307705019221778</c:v>
                </c:pt>
                <c:pt idx="591">
                  <c:v>-48.006111703300505</c:v>
                </c:pt>
                <c:pt idx="592">
                  <c:v>-48.87846003572988</c:v>
                </c:pt>
                <c:pt idx="593">
                  <c:v>-43.435505632824693</c:v>
                </c:pt>
                <c:pt idx="594">
                  <c:v>-36.975002157908762</c:v>
                </c:pt>
                <c:pt idx="595">
                  <c:v>-47.968864615993205</c:v>
                </c:pt>
                <c:pt idx="596">
                  <c:v>-48.71201363987506</c:v>
                </c:pt>
                <c:pt idx="597">
                  <c:v>-41.04547406966234</c:v>
                </c:pt>
                <c:pt idx="598">
                  <c:v>-42.190859035626957</c:v>
                </c:pt>
                <c:pt idx="599">
                  <c:v>-48.952840224789114</c:v>
                </c:pt>
                <c:pt idx="600">
                  <c:v>-46.883252233135536</c:v>
                </c:pt>
                <c:pt idx="601">
                  <c:v>-23.608476631488074</c:v>
                </c:pt>
                <c:pt idx="602">
                  <c:v>-47.689023608823398</c:v>
                </c:pt>
                <c:pt idx="603">
                  <c:v>-48.410357093049825</c:v>
                </c:pt>
                <c:pt idx="604">
                  <c:v>-33.425665494174837</c:v>
                </c:pt>
                <c:pt idx="605">
                  <c:v>-46.724197204954493</c:v>
                </c:pt>
                <c:pt idx="606">
                  <c:v>-48.6766899032542</c:v>
                </c:pt>
                <c:pt idx="607">
                  <c:v>-33.822493032607746</c:v>
                </c:pt>
                <c:pt idx="608">
                  <c:v>-47.1843259805771</c:v>
                </c:pt>
                <c:pt idx="609">
                  <c:v>-48.161630246077387</c:v>
                </c:pt>
                <c:pt idx="610">
                  <c:v>-22.127971837012595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4A-4237-A972-02F86D551763}"/>
            </c:ext>
          </c:extLst>
        </c:ser>
        <c:ser>
          <c:idx val="3"/>
          <c:order val="3"/>
          <c:tx>
            <c:v>Attenuated Point</c:v>
          </c:tx>
          <c:spPr>
            <a:ln>
              <a:noFill/>
            </a:ln>
          </c:spPr>
          <c:marker>
            <c:symbol val="none"/>
          </c:marker>
          <c:xVal>
            <c:numRef>
              <c:f>NO_GT!$B$21</c:f>
              <c:numCache>
                <c:formatCode>0.00" Hz"</c:formatCode>
                <c:ptCount val="1"/>
                <c:pt idx="0">
                  <c:v>162.18100973589188</c:v>
                </c:pt>
              </c:numCache>
            </c:numRef>
          </c:xVal>
          <c:yVal>
            <c:numRef>
              <c:f>NO_GT!$B$22</c:f>
              <c:numCache>
                <c:formatCode>0.00" db"</c:formatCode>
                <c:ptCount val="1"/>
                <c:pt idx="0">
                  <c:v>-5.8415449896190443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4A-4237-A972-02F86D551763}"/>
            </c:ext>
          </c:extLst>
        </c:ser>
        <c:ser>
          <c:idx val="0"/>
          <c:order val="0"/>
          <c:tx>
            <c:v>PICXO DPLL Response</c:v>
          </c:tx>
          <c:marker>
            <c:symbol val="none"/>
          </c:marker>
          <c:xVal>
            <c:numRef>
              <c:f>NO_GT!$M$2:$M$612</c:f>
              <c:numCache>
                <c:formatCode>General</c:formatCode>
                <c:ptCount val="611"/>
                <c:pt idx="0">
                  <c:v>1</c:v>
                </c:pt>
                <c:pt idx="1">
                  <c:v>1.0232929922807541</c:v>
                </c:pt>
                <c:pt idx="2">
                  <c:v>1.0471285480508996</c:v>
                </c:pt>
                <c:pt idx="3">
                  <c:v>1.0715193052376064</c:v>
                </c:pt>
                <c:pt idx="4">
                  <c:v>1.0964781961431851</c:v>
                </c:pt>
                <c:pt idx="5">
                  <c:v>1.1220184543019636</c:v>
                </c:pt>
                <c:pt idx="6">
                  <c:v>1.1481536214968828</c:v>
                </c:pt>
                <c:pt idx="7">
                  <c:v>1.1748975549395295</c:v>
                </c:pt>
                <c:pt idx="8">
                  <c:v>1.2022644346174129</c:v>
                </c:pt>
                <c:pt idx="9">
                  <c:v>1.2302687708123816</c:v>
                </c:pt>
                <c:pt idx="10">
                  <c:v>1.2589254117941673</c:v>
                </c:pt>
                <c:pt idx="11">
                  <c:v>1.288249551693134</c:v>
                </c:pt>
                <c:pt idx="12">
                  <c:v>1.318256738556407</c:v>
                </c:pt>
                <c:pt idx="13">
                  <c:v>1.3489628825916535</c:v>
                </c:pt>
                <c:pt idx="14">
                  <c:v>1.3803842646028848</c:v>
                </c:pt>
                <c:pt idx="15">
                  <c:v>1.4125375446227544</c:v>
                </c:pt>
                <c:pt idx="16">
                  <c:v>1.4454397707459274</c:v>
                </c:pt>
                <c:pt idx="17">
                  <c:v>1.4791083881682074</c:v>
                </c:pt>
                <c:pt idx="18">
                  <c:v>1.5135612484362084</c:v>
                </c:pt>
                <c:pt idx="19">
                  <c:v>1.5488166189124815</c:v>
                </c:pt>
                <c:pt idx="20">
                  <c:v>1.5848931924611138</c:v>
                </c:pt>
                <c:pt idx="21">
                  <c:v>1.6218100973589302</c:v>
                </c:pt>
                <c:pt idx="22">
                  <c:v>1.6595869074375611</c:v>
                </c:pt>
                <c:pt idx="23">
                  <c:v>1.6982436524617448</c:v>
                </c:pt>
                <c:pt idx="24">
                  <c:v>1.737800828749376</c:v>
                </c:pt>
                <c:pt idx="25">
                  <c:v>1.7782794100389232</c:v>
                </c:pt>
                <c:pt idx="26">
                  <c:v>1.8197008586099839</c:v>
                </c:pt>
                <c:pt idx="27">
                  <c:v>1.8620871366628677</c:v>
                </c:pt>
                <c:pt idx="28">
                  <c:v>1.9054607179632477</c:v>
                </c:pt>
                <c:pt idx="29">
                  <c:v>1.9498445997580458</c:v>
                </c:pt>
                <c:pt idx="30">
                  <c:v>1.9952623149688802</c:v>
                </c:pt>
                <c:pt idx="31">
                  <c:v>2.0417379446695301</c:v>
                </c:pt>
                <c:pt idx="32">
                  <c:v>2.0892961308540401</c:v>
                </c:pt>
                <c:pt idx="33">
                  <c:v>2.1379620895022331</c:v>
                </c:pt>
                <c:pt idx="34">
                  <c:v>2.1877616239495534</c:v>
                </c:pt>
                <c:pt idx="35">
                  <c:v>2.2387211385683408</c:v>
                </c:pt>
                <c:pt idx="36">
                  <c:v>2.290867652767774</c:v>
                </c:pt>
                <c:pt idx="37">
                  <c:v>2.3442288153199233</c:v>
                </c:pt>
                <c:pt idx="38">
                  <c:v>2.3988329190194917</c:v>
                </c:pt>
                <c:pt idx="39">
                  <c:v>2.4547089156850315</c:v>
                </c:pt>
                <c:pt idx="40">
                  <c:v>2.5118864315095815</c:v>
                </c:pt>
                <c:pt idx="41">
                  <c:v>2.5703957827688653</c:v>
                </c:pt>
                <c:pt idx="42">
                  <c:v>2.6302679918953835</c:v>
                </c:pt>
                <c:pt idx="43">
                  <c:v>2.6915348039269174</c:v>
                </c:pt>
                <c:pt idx="44">
                  <c:v>2.7542287033381685</c:v>
                </c:pt>
                <c:pt idx="45">
                  <c:v>2.8183829312644555</c:v>
                </c:pt>
                <c:pt idx="46">
                  <c:v>2.8840315031266082</c:v>
                </c:pt>
                <c:pt idx="47">
                  <c:v>2.9512092266663874</c:v>
                </c:pt>
                <c:pt idx="48">
                  <c:v>3.0199517204020183</c:v>
                </c:pt>
                <c:pt idx="49">
                  <c:v>3.0902954325135927</c:v>
                </c:pt>
                <c:pt idx="50">
                  <c:v>3.1622776601683813</c:v>
                </c:pt>
                <c:pt idx="51">
                  <c:v>3.2359365692962849</c:v>
                </c:pt>
                <c:pt idx="52">
                  <c:v>3.311311214825913</c:v>
                </c:pt>
                <c:pt idx="53">
                  <c:v>3.3884415613920278</c:v>
                </c:pt>
                <c:pt idx="54">
                  <c:v>3.4673685045253184</c:v>
                </c:pt>
                <c:pt idx="55">
                  <c:v>3.5481338923357573</c:v>
                </c:pt>
                <c:pt idx="56">
                  <c:v>3.6307805477010158</c:v>
                </c:pt>
                <c:pt idx="57">
                  <c:v>3.7153522909717283</c:v>
                </c:pt>
                <c:pt idx="58">
                  <c:v>3.8018939632056155</c:v>
                </c:pt>
                <c:pt idx="59">
                  <c:v>3.8904514499428093</c:v>
                </c:pt>
                <c:pt idx="60">
                  <c:v>3.9810717055349762</c:v>
                </c:pt>
                <c:pt idx="61">
                  <c:v>4.0738027780411308</c:v>
                </c:pt>
                <c:pt idx="62">
                  <c:v>4.1686938347033582</c:v>
                </c:pt>
                <c:pt idx="63">
                  <c:v>4.2657951880159306</c:v>
                </c:pt>
                <c:pt idx="64">
                  <c:v>4.3651583224016637</c:v>
                </c:pt>
                <c:pt idx="65">
                  <c:v>4.4668359215096354</c:v>
                </c:pt>
                <c:pt idx="66">
                  <c:v>4.5708818961487552</c:v>
                </c:pt>
                <c:pt idx="67">
                  <c:v>4.6773514128719862</c:v>
                </c:pt>
                <c:pt idx="68">
                  <c:v>4.7863009232263884</c:v>
                </c:pt>
                <c:pt idx="69">
                  <c:v>4.8977881936844669</c:v>
                </c:pt>
                <c:pt idx="70">
                  <c:v>5.0118723362727282</c:v>
                </c:pt>
                <c:pt idx="71">
                  <c:v>5.1286138399136538</c:v>
                </c:pt>
                <c:pt idx="72">
                  <c:v>5.2480746024977316</c:v>
                </c:pt>
                <c:pt idx="73">
                  <c:v>5.3703179637025338</c:v>
                </c:pt>
                <c:pt idx="74">
                  <c:v>5.495408738576252</c:v>
                </c:pt>
                <c:pt idx="75">
                  <c:v>5.6234132519034983</c:v>
                </c:pt>
                <c:pt idx="76">
                  <c:v>5.7543993733715757</c:v>
                </c:pt>
                <c:pt idx="77">
                  <c:v>5.8884365535558976</c:v>
                </c:pt>
                <c:pt idx="78">
                  <c:v>6.0255958607435849</c:v>
                </c:pt>
                <c:pt idx="79">
                  <c:v>6.1659500186148302</c:v>
                </c:pt>
                <c:pt idx="80">
                  <c:v>6.3095734448019405</c:v>
                </c:pt>
                <c:pt idx="81">
                  <c:v>6.4565422903465644</c:v>
                </c:pt>
                <c:pt idx="82">
                  <c:v>6.6069344800759682</c:v>
                </c:pt>
                <c:pt idx="83">
                  <c:v>6.7608297539198272</c:v>
                </c:pt>
                <c:pt idx="84">
                  <c:v>6.9183097091893737</c:v>
                </c:pt>
                <c:pt idx="85">
                  <c:v>7.0794578438413893</c:v>
                </c:pt>
                <c:pt idx="86">
                  <c:v>7.2443596007499105</c:v>
                </c:pt>
                <c:pt idx="87">
                  <c:v>7.4131024130091863</c:v>
                </c:pt>
                <c:pt idx="88">
                  <c:v>7.5857757502918481</c:v>
                </c:pt>
                <c:pt idx="89">
                  <c:v>7.7624711662869306</c:v>
                </c:pt>
                <c:pt idx="90">
                  <c:v>7.9432823472428282</c:v>
                </c:pt>
                <c:pt idx="91">
                  <c:v>8.1283051616410056</c:v>
                </c:pt>
                <c:pt idx="92">
                  <c:v>8.3176377110267214</c:v>
                </c:pt>
                <c:pt idx="93">
                  <c:v>8.5113803820237806</c:v>
                </c:pt>
                <c:pt idx="94">
                  <c:v>8.709635899560821</c:v>
                </c:pt>
                <c:pt idx="95">
                  <c:v>8.9125093813374701</c:v>
                </c:pt>
                <c:pt idx="96">
                  <c:v>9.1201083935591107</c:v>
                </c:pt>
                <c:pt idx="97">
                  <c:v>9.3325430079699281</c:v>
                </c:pt>
                <c:pt idx="98">
                  <c:v>9.5499258602143762</c:v>
                </c:pt>
                <c:pt idx="99">
                  <c:v>9.7723722095581227</c:v>
                </c:pt>
                <c:pt idx="100">
                  <c:v>10.000000000000016</c:v>
                </c:pt>
                <c:pt idx="101">
                  <c:v>10.232929922807561</c:v>
                </c:pt>
                <c:pt idx="102">
                  <c:v>10.471285480509014</c:v>
                </c:pt>
                <c:pt idx="103">
                  <c:v>10.715193052376083</c:v>
                </c:pt>
                <c:pt idx="104">
                  <c:v>10.964781961431873</c:v>
                </c:pt>
                <c:pt idx="105">
                  <c:v>11.220184543019656</c:v>
                </c:pt>
                <c:pt idx="106">
                  <c:v>11.481536214968848</c:v>
                </c:pt>
                <c:pt idx="107">
                  <c:v>11.748975549395317</c:v>
                </c:pt>
                <c:pt idx="108">
                  <c:v>12.022644346174154</c:v>
                </c:pt>
                <c:pt idx="109">
                  <c:v>12.302687708123841</c:v>
                </c:pt>
                <c:pt idx="110">
                  <c:v>12.589254117941696</c:v>
                </c:pt>
                <c:pt idx="111">
                  <c:v>12.882495516931364</c:v>
                </c:pt>
                <c:pt idx="112">
                  <c:v>13.1825673855641</c:v>
                </c:pt>
                <c:pt idx="113">
                  <c:v>13.489628825916565</c:v>
                </c:pt>
                <c:pt idx="114">
                  <c:v>13.803842646028876</c:v>
                </c:pt>
                <c:pt idx="115">
                  <c:v>14.12537544622757</c:v>
                </c:pt>
                <c:pt idx="116">
                  <c:v>14.454397707459307</c:v>
                </c:pt>
                <c:pt idx="117">
                  <c:v>14.791083881682106</c:v>
                </c:pt>
                <c:pt idx="118">
                  <c:v>15.135612484362113</c:v>
                </c:pt>
                <c:pt idx="119">
                  <c:v>15.488166189124851</c:v>
                </c:pt>
                <c:pt idx="120">
                  <c:v>15.848931924611172</c:v>
                </c:pt>
                <c:pt idx="121">
                  <c:v>16.218100973589337</c:v>
                </c:pt>
                <c:pt idx="122">
                  <c:v>16.595869074375642</c:v>
                </c:pt>
                <c:pt idx="123">
                  <c:v>16.982436524617487</c:v>
                </c:pt>
                <c:pt idx="124">
                  <c:v>17.378008287493795</c:v>
                </c:pt>
                <c:pt idx="125">
                  <c:v>17.782794100389268</c:v>
                </c:pt>
                <c:pt idx="126">
                  <c:v>18.197008586099873</c:v>
                </c:pt>
                <c:pt idx="127">
                  <c:v>18.620871366628723</c:v>
                </c:pt>
                <c:pt idx="128">
                  <c:v>19.054607179632519</c:v>
                </c:pt>
                <c:pt idx="129">
                  <c:v>19.4984459975805</c:v>
                </c:pt>
                <c:pt idx="130">
                  <c:v>19.95262314968884</c:v>
                </c:pt>
                <c:pt idx="131">
                  <c:v>20.417379446695346</c:v>
                </c:pt>
                <c:pt idx="132">
                  <c:v>20.892961308540446</c:v>
                </c:pt>
                <c:pt idx="133">
                  <c:v>21.379620895022374</c:v>
                </c:pt>
                <c:pt idx="134">
                  <c:v>21.877616239495577</c:v>
                </c:pt>
                <c:pt idx="135">
                  <c:v>22.387211385683454</c:v>
                </c:pt>
                <c:pt idx="136">
                  <c:v>22.908676527677788</c:v>
                </c:pt>
                <c:pt idx="137">
                  <c:v>23.442288153199279</c:v>
                </c:pt>
                <c:pt idx="138">
                  <c:v>23.988329190194971</c:v>
                </c:pt>
                <c:pt idx="139">
                  <c:v>24.547089156850369</c:v>
                </c:pt>
                <c:pt idx="140">
                  <c:v>25.118864315095866</c:v>
                </c:pt>
                <c:pt idx="141">
                  <c:v>25.703957827688704</c:v>
                </c:pt>
                <c:pt idx="142">
                  <c:v>26.302679918953896</c:v>
                </c:pt>
                <c:pt idx="143">
                  <c:v>26.915348039269233</c:v>
                </c:pt>
                <c:pt idx="144">
                  <c:v>27.542287033381736</c:v>
                </c:pt>
                <c:pt idx="145">
                  <c:v>28.183829312644612</c:v>
                </c:pt>
                <c:pt idx="146">
                  <c:v>28.840315031266144</c:v>
                </c:pt>
                <c:pt idx="147">
                  <c:v>29.512092266663942</c:v>
                </c:pt>
                <c:pt idx="148">
                  <c:v>30.199517204020246</c:v>
                </c:pt>
                <c:pt idx="149">
                  <c:v>30.902954325135987</c:v>
                </c:pt>
                <c:pt idx="150">
                  <c:v>31.622776601683888</c:v>
                </c:pt>
                <c:pt idx="151">
                  <c:v>32.359365692962918</c:v>
                </c:pt>
                <c:pt idx="152">
                  <c:v>33.113112148259205</c:v>
                </c:pt>
                <c:pt idx="153">
                  <c:v>33.88441561392036</c:v>
                </c:pt>
                <c:pt idx="154">
                  <c:v>34.673685045253272</c:v>
                </c:pt>
                <c:pt idx="155">
                  <c:v>35.481338923357647</c:v>
                </c:pt>
                <c:pt idx="156">
                  <c:v>36.307805477010241</c:v>
                </c:pt>
                <c:pt idx="157">
                  <c:v>37.153522909717374</c:v>
                </c:pt>
                <c:pt idx="158">
                  <c:v>38.018939632056238</c:v>
                </c:pt>
                <c:pt idx="159">
                  <c:v>38.904514499428174</c:v>
                </c:pt>
                <c:pt idx="160">
                  <c:v>39.810717055349841</c:v>
                </c:pt>
                <c:pt idx="161">
                  <c:v>40.738027780411407</c:v>
                </c:pt>
                <c:pt idx="162">
                  <c:v>41.686938347033674</c:v>
                </c:pt>
                <c:pt idx="163">
                  <c:v>42.657951880159395</c:v>
                </c:pt>
                <c:pt idx="164">
                  <c:v>43.651583224016726</c:v>
                </c:pt>
                <c:pt idx="165">
                  <c:v>44.668359215096459</c:v>
                </c:pt>
                <c:pt idx="166">
                  <c:v>45.708818961487651</c:v>
                </c:pt>
                <c:pt idx="167">
                  <c:v>46.773514128719967</c:v>
                </c:pt>
                <c:pt idx="168">
                  <c:v>47.863009232263998</c:v>
                </c:pt>
                <c:pt idx="169">
                  <c:v>48.977881936844788</c:v>
                </c:pt>
                <c:pt idx="170">
                  <c:v>50.118723362727394</c:v>
                </c:pt>
                <c:pt idx="171">
                  <c:v>51.286138399136647</c:v>
                </c:pt>
                <c:pt idx="172">
                  <c:v>52.480746024977449</c:v>
                </c:pt>
                <c:pt idx="173">
                  <c:v>53.703179637025457</c:v>
                </c:pt>
                <c:pt idx="174">
                  <c:v>54.954087385762662</c:v>
                </c:pt>
                <c:pt idx="175">
                  <c:v>56.234132519035114</c:v>
                </c:pt>
                <c:pt idx="176">
                  <c:v>57.543993733715901</c:v>
                </c:pt>
                <c:pt idx="177">
                  <c:v>58.884365535559105</c:v>
                </c:pt>
                <c:pt idx="178">
                  <c:v>60.255958607435979</c:v>
                </c:pt>
                <c:pt idx="179">
                  <c:v>61.659500186148421</c:v>
                </c:pt>
                <c:pt idx="180">
                  <c:v>63.095734448019527</c:v>
                </c:pt>
                <c:pt idx="181">
                  <c:v>64.565422903465816</c:v>
                </c:pt>
                <c:pt idx="182">
                  <c:v>66.069344800759865</c:v>
                </c:pt>
                <c:pt idx="183">
                  <c:v>67.608297539198432</c:v>
                </c:pt>
                <c:pt idx="184">
                  <c:v>69.183097091893913</c:v>
                </c:pt>
                <c:pt idx="185">
                  <c:v>70.79457843841405</c:v>
                </c:pt>
                <c:pt idx="186">
                  <c:v>72.443596007499266</c:v>
                </c:pt>
                <c:pt idx="187">
                  <c:v>74.131024130092001</c:v>
                </c:pt>
                <c:pt idx="188">
                  <c:v>75.857757502918631</c:v>
                </c:pt>
                <c:pt idx="189">
                  <c:v>77.624711662869501</c:v>
                </c:pt>
                <c:pt idx="190">
                  <c:v>79.432823472428467</c:v>
                </c:pt>
                <c:pt idx="191">
                  <c:v>81.283051616410248</c:v>
                </c:pt>
                <c:pt idx="192">
                  <c:v>83.176377110267424</c:v>
                </c:pt>
                <c:pt idx="193">
                  <c:v>85.113803820237962</c:v>
                </c:pt>
                <c:pt idx="194">
                  <c:v>87.096358995608384</c:v>
                </c:pt>
                <c:pt idx="195">
                  <c:v>89.125093813374875</c:v>
                </c:pt>
                <c:pt idx="196">
                  <c:v>91.201083935591285</c:v>
                </c:pt>
                <c:pt idx="197">
                  <c:v>93.325430079699501</c:v>
                </c:pt>
                <c:pt idx="198">
                  <c:v>95.499258602143996</c:v>
                </c:pt>
                <c:pt idx="199">
                  <c:v>97.723722095581465</c:v>
                </c:pt>
                <c:pt idx="200">
                  <c:v>100.00000000000031</c:v>
                </c:pt>
                <c:pt idx="201">
                  <c:v>102.32929922807573</c:v>
                </c:pt>
                <c:pt idx="202">
                  <c:v>104.71285480509026</c:v>
                </c:pt>
                <c:pt idx="203">
                  <c:v>107.15193052376085</c:v>
                </c:pt>
                <c:pt idx="204">
                  <c:v>109.64781961431871</c:v>
                </c:pt>
                <c:pt idx="205">
                  <c:v>112.20184543019644</c:v>
                </c:pt>
                <c:pt idx="206">
                  <c:v>114.81536214968835</c:v>
                </c:pt>
                <c:pt idx="207">
                  <c:v>117.48975549395293</c:v>
                </c:pt>
                <c:pt idx="208">
                  <c:v>120.22644346174125</c:v>
                </c:pt>
                <c:pt idx="209">
                  <c:v>123.026877081238</c:v>
                </c:pt>
                <c:pt idx="210">
                  <c:v>125.89254117941654</c:v>
                </c:pt>
                <c:pt idx="211">
                  <c:v>128.8249551693132</c:v>
                </c:pt>
                <c:pt idx="212">
                  <c:v>131.82567385564039</c:v>
                </c:pt>
                <c:pt idx="213">
                  <c:v>134.896288259165</c:v>
                </c:pt>
                <c:pt idx="214">
                  <c:v>138.03842646028798</c:v>
                </c:pt>
                <c:pt idx="215">
                  <c:v>141.25375446227491</c:v>
                </c:pt>
                <c:pt idx="216">
                  <c:v>144.54397707459208</c:v>
                </c:pt>
                <c:pt idx="217">
                  <c:v>147.91083881682005</c:v>
                </c:pt>
                <c:pt idx="218">
                  <c:v>151.35612484361994</c:v>
                </c:pt>
                <c:pt idx="219">
                  <c:v>154.88166189124723</c:v>
                </c:pt>
                <c:pt idx="220">
                  <c:v>158.4893192461104</c:v>
                </c:pt>
                <c:pt idx="221">
                  <c:v>162.18100973589188</c:v>
                </c:pt>
                <c:pt idx="222">
                  <c:v>165.95869074375491</c:v>
                </c:pt>
                <c:pt idx="223">
                  <c:v>169.82436524617307</c:v>
                </c:pt>
                <c:pt idx="224">
                  <c:v>173.78008287493614</c:v>
                </c:pt>
                <c:pt idx="225">
                  <c:v>177.82794100389066</c:v>
                </c:pt>
                <c:pt idx="226">
                  <c:v>181.97008586099668</c:v>
                </c:pt>
                <c:pt idx="227">
                  <c:v>186.20871366628504</c:v>
                </c:pt>
                <c:pt idx="228">
                  <c:v>190.54607179632276</c:v>
                </c:pt>
                <c:pt idx="229">
                  <c:v>194.98445997580251</c:v>
                </c:pt>
                <c:pt idx="230">
                  <c:v>199.52623149688571</c:v>
                </c:pt>
                <c:pt idx="231">
                  <c:v>204.1737944669506</c:v>
                </c:pt>
                <c:pt idx="232">
                  <c:v>208.92961308540137</c:v>
                </c:pt>
                <c:pt idx="233">
                  <c:v>213.79620895022055</c:v>
                </c:pt>
                <c:pt idx="234">
                  <c:v>218.77616239495231</c:v>
                </c:pt>
                <c:pt idx="235">
                  <c:v>223.87211385683094</c:v>
                </c:pt>
                <c:pt idx="236">
                  <c:v>229.08676527677417</c:v>
                </c:pt>
                <c:pt idx="237">
                  <c:v>234.42288153198876</c:v>
                </c:pt>
                <c:pt idx="238">
                  <c:v>239.88329190194551</c:v>
                </c:pt>
                <c:pt idx="239">
                  <c:v>245.47089156849918</c:v>
                </c:pt>
                <c:pt idx="240">
                  <c:v>251.18864315095405</c:v>
                </c:pt>
                <c:pt idx="241">
                  <c:v>257.03957827688208</c:v>
                </c:pt>
                <c:pt idx="242">
                  <c:v>263.02679918953373</c:v>
                </c:pt>
                <c:pt idx="243">
                  <c:v>269.15348039268673</c:v>
                </c:pt>
                <c:pt idx="244">
                  <c:v>275.42287033381172</c:v>
                </c:pt>
                <c:pt idx="245">
                  <c:v>281.83829312644031</c:v>
                </c:pt>
                <c:pt idx="246">
                  <c:v>288.4031503126551</c:v>
                </c:pt>
                <c:pt idx="247">
                  <c:v>295.12092266663291</c:v>
                </c:pt>
                <c:pt idx="248">
                  <c:v>301.99517204019554</c:v>
                </c:pt>
                <c:pt idx="249">
                  <c:v>309.02954325135278</c:v>
                </c:pt>
                <c:pt idx="250">
                  <c:v>316.2277660168312</c:v>
                </c:pt>
                <c:pt idx="251">
                  <c:v>323.59365692962137</c:v>
                </c:pt>
                <c:pt idx="252">
                  <c:v>331.13112148258369</c:v>
                </c:pt>
                <c:pt idx="253">
                  <c:v>338.84415613919498</c:v>
                </c:pt>
                <c:pt idx="254">
                  <c:v>346.73685045252387</c:v>
                </c:pt>
                <c:pt idx="255">
                  <c:v>354.81338923356714</c:v>
                </c:pt>
                <c:pt idx="256">
                  <c:v>363.07805477009276</c:v>
                </c:pt>
                <c:pt idx="257">
                  <c:v>371.53522909716344</c:v>
                </c:pt>
                <c:pt idx="258">
                  <c:v>380.18939632055185</c:v>
                </c:pt>
                <c:pt idx="259">
                  <c:v>389.04514499427063</c:v>
                </c:pt>
                <c:pt idx="260">
                  <c:v>398.10717055348704</c:v>
                </c:pt>
                <c:pt idx="261">
                  <c:v>407.38027780410187</c:v>
                </c:pt>
                <c:pt idx="262">
                  <c:v>416.86938347032424</c:v>
                </c:pt>
                <c:pt idx="263">
                  <c:v>426.57951880158117</c:v>
                </c:pt>
                <c:pt idx="264">
                  <c:v>436.51583224015377</c:v>
                </c:pt>
                <c:pt idx="265">
                  <c:v>446.68359215095063</c:v>
                </c:pt>
                <c:pt idx="266">
                  <c:v>457.08818961486179</c:v>
                </c:pt>
                <c:pt idx="267">
                  <c:v>467.7351412871846</c:v>
                </c:pt>
                <c:pt idx="268">
                  <c:v>478.63009232262397</c:v>
                </c:pt>
                <c:pt idx="269">
                  <c:v>489.77881936843141</c:v>
                </c:pt>
                <c:pt idx="270">
                  <c:v>501.18723362725666</c:v>
                </c:pt>
                <c:pt idx="271">
                  <c:v>512.86138399134882</c:v>
                </c:pt>
                <c:pt idx="272">
                  <c:v>524.80746024975622</c:v>
                </c:pt>
                <c:pt idx="273">
                  <c:v>537.03179637023538</c:v>
                </c:pt>
                <c:pt idx="274">
                  <c:v>549.5408738576067</c:v>
                </c:pt>
                <c:pt idx="275">
                  <c:v>562.34132519033028</c:v>
                </c:pt>
                <c:pt idx="276">
                  <c:v>575.43993733713762</c:v>
                </c:pt>
                <c:pt idx="277">
                  <c:v>588.84365535556867</c:v>
                </c:pt>
                <c:pt idx="278">
                  <c:v>602.55958607433695</c:v>
                </c:pt>
                <c:pt idx="279">
                  <c:v>616.59500186146022</c:v>
                </c:pt>
                <c:pt idx="280">
                  <c:v>630.95734448017072</c:v>
                </c:pt>
                <c:pt idx="281">
                  <c:v>645.65422903463241</c:v>
                </c:pt>
                <c:pt idx="282">
                  <c:v>660.69344800757176</c:v>
                </c:pt>
                <c:pt idx="283">
                  <c:v>676.08297539195689</c:v>
                </c:pt>
                <c:pt idx="284">
                  <c:v>691.83097091891034</c:v>
                </c:pt>
                <c:pt idx="285">
                  <c:v>707.94578438411111</c:v>
                </c:pt>
                <c:pt idx="286">
                  <c:v>724.43596007496194</c:v>
                </c:pt>
                <c:pt idx="287">
                  <c:v>741.31024130088861</c:v>
                </c:pt>
                <c:pt idx="288">
                  <c:v>758.5775750291541</c:v>
                </c:pt>
                <c:pt idx="289">
                  <c:v>776.24711662866071</c:v>
                </c:pt>
                <c:pt idx="290">
                  <c:v>794.32823472424957</c:v>
                </c:pt>
                <c:pt idx="291">
                  <c:v>812.83051616406578</c:v>
                </c:pt>
                <c:pt idx="292">
                  <c:v>831.76377110263672</c:v>
                </c:pt>
                <c:pt idx="293">
                  <c:v>851.13803820234057</c:v>
                </c:pt>
                <c:pt idx="294">
                  <c:v>870.96358995604385</c:v>
                </c:pt>
                <c:pt idx="295">
                  <c:v>891.250938133707</c:v>
                </c:pt>
                <c:pt idx="296">
                  <c:v>912.01083935587019</c:v>
                </c:pt>
                <c:pt idx="297">
                  <c:v>933.25430079695047</c:v>
                </c:pt>
                <c:pt idx="298">
                  <c:v>954.99258602139355</c:v>
                </c:pt>
                <c:pt idx="299">
                  <c:v>977.23722095576716</c:v>
                </c:pt>
                <c:pt idx="300">
                  <c:v>999.99999999995441</c:v>
                </c:pt>
                <c:pt idx="301">
                  <c:v>1023.2929922807075</c:v>
                </c:pt>
                <c:pt idx="302">
                  <c:v>1047.1285480508507</c:v>
                </c:pt>
                <c:pt idx="303">
                  <c:v>1071.5193052375564</c:v>
                </c:pt>
                <c:pt idx="304">
                  <c:v>1096.4781961431327</c:v>
                </c:pt>
                <c:pt idx="305">
                  <c:v>1122.0184543019097</c:v>
                </c:pt>
                <c:pt idx="306">
                  <c:v>1148.1536214968278</c:v>
                </c:pt>
                <c:pt idx="307">
                  <c:v>1174.8975549394722</c:v>
                </c:pt>
                <c:pt idx="308">
                  <c:v>1202.264434617354</c:v>
                </c:pt>
                <c:pt idx="309">
                  <c:v>1230.2687708123201</c:v>
                </c:pt>
                <c:pt idx="310">
                  <c:v>1258.9254117941043</c:v>
                </c:pt>
                <c:pt idx="311">
                  <c:v>1288.2495516930683</c:v>
                </c:pt>
                <c:pt idx="312">
                  <c:v>1318.2567385563398</c:v>
                </c:pt>
                <c:pt idx="313">
                  <c:v>1348.9628825915834</c:v>
                </c:pt>
                <c:pt idx="314">
                  <c:v>1380.3842646028129</c:v>
                </c:pt>
                <c:pt idx="315">
                  <c:v>1412.5375446226803</c:v>
                </c:pt>
                <c:pt idx="316">
                  <c:v>1445.4397707458504</c:v>
                </c:pt>
                <c:pt idx="317">
                  <c:v>1479.1083881681284</c:v>
                </c:pt>
                <c:pt idx="318">
                  <c:v>1513.5612484361259</c:v>
                </c:pt>
                <c:pt idx="319">
                  <c:v>1548.816618912397</c:v>
                </c:pt>
                <c:pt idx="320">
                  <c:v>1584.8931924610256</c:v>
                </c:pt>
                <c:pt idx="321">
                  <c:v>1621.8100973588398</c:v>
                </c:pt>
                <c:pt idx="322">
                  <c:v>1659.5869074374668</c:v>
                </c:pt>
                <c:pt idx="323">
                  <c:v>1698.2436524616483</c:v>
                </c:pt>
                <c:pt idx="324">
                  <c:v>1737.8008287492769</c:v>
                </c:pt>
                <c:pt idx="325">
                  <c:v>1778.2794100388203</c:v>
                </c:pt>
                <c:pt idx="326">
                  <c:v>1819.7008586098782</c:v>
                </c:pt>
                <c:pt idx="327">
                  <c:v>1862.087136662758</c:v>
                </c:pt>
                <c:pt idx="328">
                  <c:v>1905.460717963135</c:v>
                </c:pt>
                <c:pt idx="329">
                  <c:v>1949.8445997579286</c:v>
                </c:pt>
                <c:pt idx="330">
                  <c:v>1995.2623149687599</c:v>
                </c:pt>
                <c:pt idx="331">
                  <c:v>2041.7379446694049</c:v>
                </c:pt>
                <c:pt idx="332">
                  <c:v>2089.296130853912</c:v>
                </c:pt>
                <c:pt idx="333">
                  <c:v>2137.9620895021012</c:v>
                </c:pt>
                <c:pt idx="334">
                  <c:v>2187.7616239494168</c:v>
                </c:pt>
                <c:pt idx="335">
                  <c:v>2238.7211385682003</c:v>
                </c:pt>
                <c:pt idx="336">
                  <c:v>2290.8676527676284</c:v>
                </c:pt>
                <c:pt idx="337">
                  <c:v>2344.2288153197737</c:v>
                </c:pt>
                <c:pt idx="338">
                  <c:v>2398.8329190193363</c:v>
                </c:pt>
                <c:pt idx="339">
                  <c:v>2454.7089156848724</c:v>
                </c:pt>
                <c:pt idx="340">
                  <c:v>2511.8864315094161</c:v>
                </c:pt>
                <c:pt idx="341">
                  <c:v>2570.3957827686954</c:v>
                </c:pt>
                <c:pt idx="342">
                  <c:v>2630.2679918952094</c:v>
                </c:pt>
                <c:pt idx="343">
                  <c:v>2691.5348039267365</c:v>
                </c:pt>
                <c:pt idx="344">
                  <c:v>2754.228703337983</c:v>
                </c:pt>
                <c:pt idx="345">
                  <c:v>2818.3829312642633</c:v>
                </c:pt>
                <c:pt idx="346">
                  <c:v>2884.0315031264108</c:v>
                </c:pt>
                <c:pt idx="347">
                  <c:v>2951.209226666183</c:v>
                </c:pt>
                <c:pt idx="348">
                  <c:v>3019.9517204018084</c:v>
                </c:pt>
                <c:pt idx="349">
                  <c:v>3090.2954325133778</c:v>
                </c:pt>
                <c:pt idx="350">
                  <c:v>3162.2776601681612</c:v>
                </c:pt>
                <c:pt idx="351">
                  <c:v>3235.9365692960532</c:v>
                </c:pt>
                <c:pt idx="352">
                  <c:v>3311.311214825676</c:v>
                </c:pt>
                <c:pt idx="353">
                  <c:v>3388.4415613917849</c:v>
                </c:pt>
                <c:pt idx="354">
                  <c:v>3467.36850452507</c:v>
                </c:pt>
                <c:pt idx="355">
                  <c:v>3548.1338923354956</c:v>
                </c:pt>
                <c:pt idx="356">
                  <c:v>3630.7805477007482</c:v>
                </c:pt>
                <c:pt idx="357">
                  <c:v>3715.3522909714534</c:v>
                </c:pt>
                <c:pt idx="358">
                  <c:v>3801.8939632053334</c:v>
                </c:pt>
                <c:pt idx="359">
                  <c:v>3890.4514499425204</c:v>
                </c:pt>
                <c:pt idx="360">
                  <c:v>3981.0717055346731</c:v>
                </c:pt>
                <c:pt idx="361">
                  <c:v>4073.8027780408202</c:v>
                </c:pt>
                <c:pt idx="362">
                  <c:v>4168.6938347030391</c:v>
                </c:pt>
                <c:pt idx="363">
                  <c:v>4265.7951880156043</c:v>
                </c:pt>
                <c:pt idx="364">
                  <c:v>4365.158322401322</c:v>
                </c:pt>
                <c:pt idx="365">
                  <c:v>4466.8359215092851</c:v>
                </c:pt>
                <c:pt idx="366">
                  <c:v>4570.8818961483958</c:v>
                </c:pt>
                <c:pt idx="367">
                  <c:v>4677.3514128716188</c:v>
                </c:pt>
                <c:pt idx="368">
                  <c:v>4786.300923226011</c:v>
                </c:pt>
                <c:pt idx="369">
                  <c:v>4897.7881936840722</c:v>
                </c:pt>
                <c:pt idx="370">
                  <c:v>5011.8723362723231</c:v>
                </c:pt>
                <c:pt idx="371">
                  <c:v>5128.6138399132387</c:v>
                </c:pt>
                <c:pt idx="372">
                  <c:v>5248.0746024973068</c:v>
                </c:pt>
                <c:pt idx="373">
                  <c:v>5370.3179637020876</c:v>
                </c:pt>
                <c:pt idx="374">
                  <c:v>5495.4087385757957</c:v>
                </c:pt>
                <c:pt idx="375">
                  <c:v>5623.41325190303</c:v>
                </c:pt>
                <c:pt idx="376">
                  <c:v>5754.3993733710968</c:v>
                </c:pt>
                <c:pt idx="377">
                  <c:v>5888.4365535554052</c:v>
                </c:pt>
                <c:pt idx="378">
                  <c:v>6025.5958607430712</c:v>
                </c:pt>
                <c:pt idx="379">
                  <c:v>6165.9500186143023</c:v>
                </c:pt>
                <c:pt idx="380">
                  <c:v>6309.5734448014009</c:v>
                </c:pt>
                <c:pt idx="381">
                  <c:v>6456.5422903460103</c:v>
                </c:pt>
                <c:pt idx="382">
                  <c:v>6606.9344800753906</c:v>
                </c:pt>
                <c:pt idx="383">
                  <c:v>6760.8297539192345</c:v>
                </c:pt>
                <c:pt idx="384">
                  <c:v>6918.3097091887666</c:v>
                </c:pt>
                <c:pt idx="385">
                  <c:v>7079.4578438407671</c:v>
                </c:pt>
                <c:pt idx="386">
                  <c:v>7244.3596007492733</c:v>
                </c:pt>
                <c:pt idx="387">
                  <c:v>7413.1024130085189</c:v>
                </c:pt>
                <c:pt idx="388">
                  <c:v>7585.7757502911654</c:v>
                </c:pt>
                <c:pt idx="389">
                  <c:v>7762.4711662862292</c:v>
                </c:pt>
                <c:pt idx="390">
                  <c:v>7943.2823472421096</c:v>
                </c:pt>
                <c:pt idx="391">
                  <c:v>8128.3051616402554</c:v>
                </c:pt>
                <c:pt idx="392">
                  <c:v>8317.6377110259546</c:v>
                </c:pt>
                <c:pt idx="393">
                  <c:v>8511.3803820229914</c:v>
                </c:pt>
                <c:pt idx="394">
                  <c:v>8709.6358995600149</c:v>
                </c:pt>
                <c:pt idx="395">
                  <c:v>8912.5093813366439</c:v>
                </c:pt>
                <c:pt idx="396">
                  <c:v>9120.1083935582501</c:v>
                </c:pt>
                <c:pt idx="397">
                  <c:v>9332.5430079690432</c:v>
                </c:pt>
                <c:pt idx="398">
                  <c:v>9549.9258602134705</c:v>
                </c:pt>
                <c:pt idx="399">
                  <c:v>9772.3722095571957</c:v>
                </c:pt>
                <c:pt idx="400">
                  <c:v>9999.9999999990487</c:v>
                </c:pt>
                <c:pt idx="401">
                  <c:v>10232.929922806587</c:v>
                </c:pt>
                <c:pt idx="402">
                  <c:v>10471.285480508017</c:v>
                </c:pt>
                <c:pt idx="403">
                  <c:v>10715.193052375043</c:v>
                </c:pt>
                <c:pt idx="404">
                  <c:v>10964.781961430805</c:v>
                </c:pt>
                <c:pt idx="405">
                  <c:v>11220.184543018562</c:v>
                </c:pt>
                <c:pt idx="406">
                  <c:v>11481.536214967729</c:v>
                </c:pt>
                <c:pt idx="407">
                  <c:v>11748.97554939415</c:v>
                </c:pt>
                <c:pt idx="408">
                  <c:v>12022.644346172956</c:v>
                </c:pt>
                <c:pt idx="409">
                  <c:v>12302.687708122614</c:v>
                </c:pt>
                <c:pt idx="410">
                  <c:v>12589.254117940442</c:v>
                </c:pt>
                <c:pt idx="411">
                  <c:v>12882.495516930079</c:v>
                </c:pt>
                <c:pt idx="412">
                  <c:v>13182.567385562756</c:v>
                </c:pt>
                <c:pt idx="413">
                  <c:v>13489.62882591519</c:v>
                </c:pt>
                <c:pt idx="414">
                  <c:v>13803.84264602747</c:v>
                </c:pt>
                <c:pt idx="415">
                  <c:v>14125.375446226129</c:v>
                </c:pt>
                <c:pt idx="416">
                  <c:v>14454.397707457802</c:v>
                </c:pt>
                <c:pt idx="417">
                  <c:v>14791.083881680566</c:v>
                </c:pt>
                <c:pt idx="418">
                  <c:v>15135.612484360536</c:v>
                </c:pt>
                <c:pt idx="419">
                  <c:v>15488.166189123231</c:v>
                </c:pt>
                <c:pt idx="420">
                  <c:v>15848.931924609513</c:v>
                </c:pt>
                <c:pt idx="421">
                  <c:v>16218.10097358761</c:v>
                </c:pt>
                <c:pt idx="422">
                  <c:v>16595.869074373877</c:v>
                </c:pt>
                <c:pt idx="423">
                  <c:v>16982.43652461567</c:v>
                </c:pt>
                <c:pt idx="424">
                  <c:v>17378.008287491939</c:v>
                </c:pt>
                <c:pt idx="425">
                  <c:v>17782.794100387368</c:v>
                </c:pt>
                <c:pt idx="426">
                  <c:v>18197.008586097898</c:v>
                </c:pt>
                <c:pt idx="427">
                  <c:v>18620.871366626692</c:v>
                </c:pt>
                <c:pt idx="428">
                  <c:v>19054.607179630439</c:v>
                </c:pt>
                <c:pt idx="429">
                  <c:v>19498.445997578372</c:v>
                </c:pt>
                <c:pt idx="430">
                  <c:v>19952.623149686631</c:v>
                </c:pt>
                <c:pt idx="431">
                  <c:v>20417.379446693074</c:v>
                </c:pt>
                <c:pt idx="432">
                  <c:v>20892.961308538121</c:v>
                </c:pt>
                <c:pt idx="433">
                  <c:v>21379.620895019994</c:v>
                </c:pt>
                <c:pt idx="434">
                  <c:v>21877.616239493142</c:v>
                </c:pt>
                <c:pt idx="435">
                  <c:v>22387.211385680916</c:v>
                </c:pt>
                <c:pt idx="436">
                  <c:v>22908.67652767519</c:v>
                </c:pt>
                <c:pt idx="437">
                  <c:v>23442.28815319662</c:v>
                </c:pt>
                <c:pt idx="438">
                  <c:v>23988.329190192238</c:v>
                </c:pt>
                <c:pt idx="439">
                  <c:v>24547.089156847531</c:v>
                </c:pt>
                <c:pt idx="440">
                  <c:v>25118.86431509296</c:v>
                </c:pt>
                <c:pt idx="441">
                  <c:v>25703.957827685728</c:v>
                </c:pt>
                <c:pt idx="442">
                  <c:v>26302.679918950838</c:v>
                </c:pt>
                <c:pt idx="443">
                  <c:v>26915.348039266104</c:v>
                </c:pt>
                <c:pt idx="444">
                  <c:v>27542.287033378489</c:v>
                </c:pt>
                <c:pt idx="445">
                  <c:v>28183.829312641286</c:v>
                </c:pt>
                <c:pt idx="446">
                  <c:v>28840.315031262729</c:v>
                </c:pt>
                <c:pt idx="447">
                  <c:v>29512.092266660449</c:v>
                </c:pt>
                <c:pt idx="448">
                  <c:v>30199.517204016618</c:v>
                </c:pt>
                <c:pt idx="449">
                  <c:v>30902.954325132276</c:v>
                </c:pt>
                <c:pt idx="450">
                  <c:v>31622.776601680074</c:v>
                </c:pt>
                <c:pt idx="451">
                  <c:v>32359.365692959018</c:v>
                </c:pt>
                <c:pt idx="452">
                  <c:v>33113.112148255212</c:v>
                </c:pt>
                <c:pt idx="453">
                  <c:v>33884.415613916201</c:v>
                </c:pt>
                <c:pt idx="454">
                  <c:v>34673.685045249011</c:v>
                </c:pt>
                <c:pt idx="455">
                  <c:v>35481.338923353294</c:v>
                </c:pt>
                <c:pt idx="456">
                  <c:v>36307.805477005779</c:v>
                </c:pt>
                <c:pt idx="457">
                  <c:v>37153.52290971273</c:v>
                </c:pt>
                <c:pt idx="458">
                  <c:v>38018.939632051486</c:v>
                </c:pt>
                <c:pt idx="459">
                  <c:v>38904.514499423312</c:v>
                </c:pt>
                <c:pt idx="460">
                  <c:v>39810.717055344867</c:v>
                </c:pt>
                <c:pt idx="461">
                  <c:v>40738.027780406293</c:v>
                </c:pt>
                <c:pt idx="462">
                  <c:v>41686.938347028365</c:v>
                </c:pt>
                <c:pt idx="463">
                  <c:v>42657.951880153967</c:v>
                </c:pt>
                <c:pt idx="464">
                  <c:v>43651.58322401117</c:v>
                </c:pt>
                <c:pt idx="465">
                  <c:v>44668.359215090757</c:v>
                </c:pt>
                <c:pt idx="466">
                  <c:v>45708.818961481731</c:v>
                </c:pt>
                <c:pt idx="467">
                  <c:v>46773.514128713912</c:v>
                </c:pt>
                <c:pt idx="468">
                  <c:v>47863.009232257784</c:v>
                </c:pt>
                <c:pt idx="469">
                  <c:v>48977.881936838421</c:v>
                </c:pt>
                <c:pt idx="470">
                  <c:v>50118.723362720884</c:v>
                </c:pt>
                <c:pt idx="471">
                  <c:v>51286.138399129894</c:v>
                </c:pt>
                <c:pt idx="472">
                  <c:v>52480.746024970511</c:v>
                </c:pt>
                <c:pt idx="473">
                  <c:v>53703.179637018366</c:v>
                </c:pt>
                <c:pt idx="474">
                  <c:v>54954.087385755382</c:v>
                </c:pt>
                <c:pt idx="475">
                  <c:v>56234.13251902756</c:v>
                </c:pt>
                <c:pt idx="476">
                  <c:v>57543.993733708172</c:v>
                </c:pt>
                <c:pt idx="477">
                  <c:v>58884.365535551195</c:v>
                </c:pt>
                <c:pt idx="478">
                  <c:v>60255.958607427885</c:v>
                </c:pt>
                <c:pt idx="479">
                  <c:v>61659.50018614014</c:v>
                </c:pt>
                <c:pt idx="480">
                  <c:v>63095.734448010939</c:v>
                </c:pt>
                <c:pt idx="481">
                  <c:v>64565.422903456965</c:v>
                </c:pt>
                <c:pt idx="482">
                  <c:v>66069.344800750812</c:v>
                </c:pt>
                <c:pt idx="483">
                  <c:v>67608.297539189167</c:v>
                </c:pt>
                <c:pt idx="484">
                  <c:v>69183.097091884309</c:v>
                </c:pt>
                <c:pt idx="485">
                  <c:v>70794.57843840422</c:v>
                </c:pt>
                <c:pt idx="486">
                  <c:v>72443.596007489206</c:v>
                </c:pt>
                <c:pt idx="487">
                  <c:v>74131.024130081714</c:v>
                </c:pt>
                <c:pt idx="488">
                  <c:v>75857.757502908105</c:v>
                </c:pt>
                <c:pt idx="489">
                  <c:v>77624.711662858521</c:v>
                </c:pt>
                <c:pt idx="490">
                  <c:v>79432.823472417236</c:v>
                </c:pt>
                <c:pt idx="491">
                  <c:v>81283.051616398749</c:v>
                </c:pt>
                <c:pt idx="492">
                  <c:v>83176.377110255649</c:v>
                </c:pt>
                <c:pt idx="493">
                  <c:v>85113.803820225774</c:v>
                </c:pt>
                <c:pt idx="494">
                  <c:v>87096.358995595903</c:v>
                </c:pt>
                <c:pt idx="495">
                  <c:v>89125.093813362109</c:v>
                </c:pt>
                <c:pt idx="496">
                  <c:v>91201.083935578223</c:v>
                </c:pt>
                <c:pt idx="497">
                  <c:v>93325.430079686048</c:v>
                </c:pt>
                <c:pt idx="498">
                  <c:v>95499.258602130067</c:v>
                </c:pt>
                <c:pt idx="499">
                  <c:v>97723.722095567209</c:v>
                </c:pt>
                <c:pt idx="500">
                  <c:v>99999.999999985812</c:v>
                </c:pt>
                <c:pt idx="501">
                  <c:v>102329.29922806089</c:v>
                </c:pt>
                <c:pt idx="502">
                  <c:v>104712.85480507489</c:v>
                </c:pt>
                <c:pt idx="503">
                  <c:v>107151.93052374522</c:v>
                </c:pt>
                <c:pt idx="504">
                  <c:v>109647.8196143027</c:v>
                </c:pt>
                <c:pt idx="505">
                  <c:v>112201.84543018017</c:v>
                </c:pt>
                <c:pt idx="506">
                  <c:v>114815.36214967171</c:v>
                </c:pt>
                <c:pt idx="507">
                  <c:v>117489.75549393578</c:v>
                </c:pt>
                <c:pt idx="508">
                  <c:v>120226.44346172371</c:v>
                </c:pt>
                <c:pt idx="509">
                  <c:v>123026.87708122015</c:v>
                </c:pt>
                <c:pt idx="510">
                  <c:v>125892.54117939829</c:v>
                </c:pt>
                <c:pt idx="511">
                  <c:v>128824.95516929429</c:v>
                </c:pt>
                <c:pt idx="512">
                  <c:v>131825.67385562113</c:v>
                </c:pt>
                <c:pt idx="513">
                  <c:v>134896.28825914534</c:v>
                </c:pt>
                <c:pt idx="514">
                  <c:v>138038.42646026798</c:v>
                </c:pt>
                <c:pt idx="515">
                  <c:v>141253.75446225444</c:v>
                </c:pt>
                <c:pt idx="516">
                  <c:v>144543.97707457098</c:v>
                </c:pt>
                <c:pt idx="517">
                  <c:v>147910.83881679847</c:v>
                </c:pt>
                <c:pt idx="518">
                  <c:v>151356.12484359799</c:v>
                </c:pt>
                <c:pt idx="519">
                  <c:v>154881.66189122476</c:v>
                </c:pt>
                <c:pt idx="520">
                  <c:v>158489.31924608714</c:v>
                </c:pt>
                <c:pt idx="521">
                  <c:v>162181.00973586823</c:v>
                </c:pt>
                <c:pt idx="522">
                  <c:v>165958.69074373069</c:v>
                </c:pt>
                <c:pt idx="523">
                  <c:v>169824.36524614846</c:v>
                </c:pt>
                <c:pt idx="524">
                  <c:v>173780.08287491094</c:v>
                </c:pt>
                <c:pt idx="525">
                  <c:v>177827.94100386472</c:v>
                </c:pt>
                <c:pt idx="526">
                  <c:v>181970.08586097014</c:v>
                </c:pt>
                <c:pt idx="527">
                  <c:v>186208.71366625786</c:v>
                </c:pt>
                <c:pt idx="528">
                  <c:v>190546.07179629515</c:v>
                </c:pt>
                <c:pt idx="529">
                  <c:v>194984.45997577391</c:v>
                </c:pt>
                <c:pt idx="530">
                  <c:v>199526.23149685661</c:v>
                </c:pt>
                <c:pt idx="531">
                  <c:v>204173.79446692081</c:v>
                </c:pt>
                <c:pt idx="532">
                  <c:v>208929.61308537106</c:v>
                </c:pt>
                <c:pt idx="533">
                  <c:v>213796.20895018952</c:v>
                </c:pt>
                <c:pt idx="534">
                  <c:v>218776.16239492039</c:v>
                </c:pt>
                <c:pt idx="535">
                  <c:v>223872.11385679827</c:v>
                </c:pt>
                <c:pt idx="536">
                  <c:v>229086.76527674074</c:v>
                </c:pt>
                <c:pt idx="537">
                  <c:v>234422.88153195477</c:v>
                </c:pt>
                <c:pt idx="538">
                  <c:v>239883.2919019103</c:v>
                </c:pt>
                <c:pt idx="539">
                  <c:v>245470.89156846335</c:v>
                </c:pt>
                <c:pt idx="540">
                  <c:v>251188.6431509174</c:v>
                </c:pt>
                <c:pt idx="541">
                  <c:v>257039.57827684478</c:v>
                </c:pt>
                <c:pt idx="542">
                  <c:v>263026.79918949562</c:v>
                </c:pt>
                <c:pt idx="543">
                  <c:v>269153.4803926475</c:v>
                </c:pt>
                <c:pt idx="544">
                  <c:v>275422.87033377151</c:v>
                </c:pt>
                <c:pt idx="545">
                  <c:v>281838.29312639916</c:v>
                </c:pt>
                <c:pt idx="546">
                  <c:v>288403.15031261329</c:v>
                </c:pt>
                <c:pt idx="547">
                  <c:v>295120.92266659014</c:v>
                </c:pt>
                <c:pt idx="548">
                  <c:v>301995.17204015149</c:v>
                </c:pt>
                <c:pt idx="549">
                  <c:v>309029.54325130774</c:v>
                </c:pt>
                <c:pt idx="550">
                  <c:v>316227.76601678535</c:v>
                </c:pt>
                <c:pt idx="551">
                  <c:v>323593.65692957444</c:v>
                </c:pt>
                <c:pt idx="552">
                  <c:v>331131.12148253538</c:v>
                </c:pt>
                <c:pt idx="553">
                  <c:v>338844.15613914555</c:v>
                </c:pt>
                <c:pt idx="554">
                  <c:v>346736.85045247327</c:v>
                </c:pt>
                <c:pt idx="555">
                  <c:v>354813.38923351566</c:v>
                </c:pt>
                <c:pt idx="556">
                  <c:v>363078.05477004015</c:v>
                </c:pt>
                <c:pt idx="557">
                  <c:v>371535.22909710923</c:v>
                </c:pt>
                <c:pt idx="558">
                  <c:v>380189.39632049634</c:v>
                </c:pt>
                <c:pt idx="559">
                  <c:v>389045.14499421424</c:v>
                </c:pt>
                <c:pt idx="560">
                  <c:v>398107.17055342929</c:v>
                </c:pt>
                <c:pt idx="561">
                  <c:v>407380.27780404239</c:v>
                </c:pt>
                <c:pt idx="562">
                  <c:v>416869.38347026339</c:v>
                </c:pt>
                <c:pt idx="563">
                  <c:v>426579.51880151895</c:v>
                </c:pt>
                <c:pt idx="564">
                  <c:v>436515.83224009047</c:v>
                </c:pt>
                <c:pt idx="565">
                  <c:v>446683.59215088584</c:v>
                </c:pt>
                <c:pt idx="566">
                  <c:v>457088.18961479509</c:v>
                </c:pt>
                <c:pt idx="567">
                  <c:v>467735.14128711633</c:v>
                </c:pt>
                <c:pt idx="568">
                  <c:v>478630.09232255456</c:v>
                </c:pt>
                <c:pt idx="569">
                  <c:v>489778.81936836039</c:v>
                </c:pt>
                <c:pt idx="570">
                  <c:v>501187.23362718354</c:v>
                </c:pt>
                <c:pt idx="571">
                  <c:v>512861.38399127399</c:v>
                </c:pt>
                <c:pt idx="572">
                  <c:v>524807.46024967963</c:v>
                </c:pt>
                <c:pt idx="573">
                  <c:v>537031.79637015751</c:v>
                </c:pt>
                <c:pt idx="574">
                  <c:v>549540.87385752704</c:v>
                </c:pt>
                <c:pt idx="575">
                  <c:v>562341.32519024832</c:v>
                </c:pt>
                <c:pt idx="576">
                  <c:v>575439.93733705371</c:v>
                </c:pt>
                <c:pt idx="577">
                  <c:v>588843.65535548329</c:v>
                </c:pt>
                <c:pt idx="578">
                  <c:v>602559.58607424959</c:v>
                </c:pt>
                <c:pt idx="579">
                  <c:v>616595.00186137029</c:v>
                </c:pt>
                <c:pt idx="580">
                  <c:v>630957.34448007867</c:v>
                </c:pt>
                <c:pt idx="581">
                  <c:v>645654.22903453826</c:v>
                </c:pt>
                <c:pt idx="582">
                  <c:v>660693.44800747593</c:v>
                </c:pt>
                <c:pt idx="583">
                  <c:v>676082.97539185884</c:v>
                </c:pt>
                <c:pt idx="584">
                  <c:v>691830.97091880941</c:v>
                </c:pt>
                <c:pt idx="585">
                  <c:v>707945.7843840078</c:v>
                </c:pt>
                <c:pt idx="586">
                  <c:v>724435.96007485688</c:v>
                </c:pt>
                <c:pt idx="587">
                  <c:v>741310.24130078114</c:v>
                </c:pt>
                <c:pt idx="588">
                  <c:v>758577.57502904278</c:v>
                </c:pt>
                <c:pt idx="589">
                  <c:v>776247.11662854743</c:v>
                </c:pt>
                <c:pt idx="590">
                  <c:v>794328.23472413374</c:v>
                </c:pt>
                <c:pt idx="591">
                  <c:v>812830.51616394799</c:v>
                </c:pt>
                <c:pt idx="592">
                  <c:v>831763.7711025161</c:v>
                </c:pt>
                <c:pt idx="593">
                  <c:v>851138.03820221638</c:v>
                </c:pt>
                <c:pt idx="594">
                  <c:v>870963.58995591674</c:v>
                </c:pt>
                <c:pt idx="595">
                  <c:v>891250.9381335777</c:v>
                </c:pt>
                <c:pt idx="596">
                  <c:v>912010.8393557379</c:v>
                </c:pt>
                <c:pt idx="597">
                  <c:v>933254.30079681345</c:v>
                </c:pt>
                <c:pt idx="598">
                  <c:v>954992.58602125419</c:v>
                </c:pt>
                <c:pt idx="599">
                  <c:v>977237.22095562459</c:v>
                </c:pt>
                <c:pt idx="600">
                  <c:v>999999.99999980943</c:v>
                </c:pt>
                <c:pt idx="601">
                  <c:v>1023292.992280559</c:v>
                </c:pt>
                <c:pt idx="602">
                  <c:v>1047128.5480506979</c:v>
                </c:pt>
                <c:pt idx="603">
                  <c:v>1071519.3052374001</c:v>
                </c:pt>
                <c:pt idx="604">
                  <c:v>1096478.1961429736</c:v>
                </c:pt>
                <c:pt idx="605">
                  <c:v>1122018.454301747</c:v>
                </c:pt>
                <c:pt idx="606">
                  <c:v>1148153.6214966592</c:v>
                </c:pt>
                <c:pt idx="607">
                  <c:v>1174897.5549393008</c:v>
                </c:pt>
                <c:pt idx="608">
                  <c:v>1202264.4346171785</c:v>
                </c:pt>
                <c:pt idx="609">
                  <c:v>1230268.7708121417</c:v>
                </c:pt>
                <c:pt idx="610">
                  <c:v>1258925.4117939216</c:v>
                </c:pt>
              </c:numCache>
            </c:numRef>
          </c:xVal>
          <c:yVal>
            <c:numRef>
              <c:f>NO_GT!$T$2:$T$612</c:f>
              <c:numCache>
                <c:formatCode>0.00</c:formatCode>
                <c:ptCount val="611"/>
                <c:pt idx="0">
                  <c:v>4.0611270529116944E-3</c:v>
                </c:pt>
                <c:pt idx="1">
                  <c:v>4.2522326807991903E-3</c:v>
                </c:pt>
                <c:pt idx="2">
                  <c:v>4.452316955349549E-3</c:v>
                </c:pt>
                <c:pt idx="3">
                  <c:v>4.6618003424775904E-3</c:v>
                </c:pt>
                <c:pt idx="4">
                  <c:v>4.8811228655731061E-3</c:v>
                </c:pt>
                <c:pt idx="5">
                  <c:v>5.1107450027127951E-3</c:v>
                </c:pt>
                <c:pt idx="6">
                  <c:v>5.3511486235350587E-3</c:v>
                </c:pt>
                <c:pt idx="7">
                  <c:v>5.6028379671909179E-3</c:v>
                </c:pt>
                <c:pt idx="8">
                  <c:v>5.8663406646551203E-3</c:v>
                </c:pt>
                <c:pt idx="9">
                  <c:v>6.1422088047635194E-3</c:v>
                </c:pt>
                <c:pt idx="10">
                  <c:v>6.4310200483040439E-3</c:v>
                </c:pt>
                <c:pt idx="11">
                  <c:v>6.7333787895574853E-3</c:v>
                </c:pt>
                <c:pt idx="12">
                  <c:v>7.0499173698692413E-3</c:v>
                </c:pt>
                <c:pt idx="13">
                  <c:v>7.3812973428968847E-3</c:v>
                </c:pt>
                <c:pt idx="14">
                  <c:v>7.7282107949911295E-3</c:v>
                </c:pt>
                <c:pt idx="15">
                  <c:v>8.0913817224828165E-3</c:v>
                </c:pt>
                <c:pt idx="16">
                  <c:v>8.4715674676779582E-3</c:v>
                </c:pt>
                <c:pt idx="17">
                  <c:v>8.8695602163370978E-3</c:v>
                </c:pt>
                <c:pt idx="18">
                  <c:v>9.2861885586327207E-3</c:v>
                </c:pt>
                <c:pt idx="19">
                  <c:v>9.7223191157716129E-3</c:v>
                </c:pt>
                <c:pt idx="20">
                  <c:v>1.017885823520576E-2</c:v>
                </c:pt>
                <c:pt idx="21">
                  <c:v>1.0656753755909694E-2</c:v>
                </c:pt>
                <c:pt idx="22">
                  <c:v>1.1156996847022085E-2</c:v>
                </c:pt>
                <c:pt idx="23">
                  <c:v>1.1680623922183449E-2</c:v>
                </c:pt>
                <c:pt idx="24">
                  <c:v>1.2228718632032018E-2</c:v>
                </c:pt>
                <c:pt idx="25">
                  <c:v>1.2802413936573418E-2</c:v>
                </c:pt>
                <c:pt idx="26">
                  <c:v>1.3402894261457146E-2</c:v>
                </c:pt>
                <c:pt idx="27">
                  <c:v>1.4031397740185214E-2</c:v>
                </c:pt>
                <c:pt idx="28">
                  <c:v>1.4689218543485918E-2</c:v>
                </c:pt>
                <c:pt idx="29">
                  <c:v>1.5377709300738241E-2</c:v>
                </c:pt>
                <c:pt idx="30">
                  <c:v>1.609828361378967E-2</c:v>
                </c:pt>
                <c:pt idx="31">
                  <c:v>1.6852418667588999E-2</c:v>
                </c:pt>
                <c:pt idx="32">
                  <c:v>1.7641657937343024E-2</c:v>
                </c:pt>
                <c:pt idx="33">
                  <c:v>1.8467613998463205E-2</c:v>
                </c:pt>
                <c:pt idx="34">
                  <c:v>1.9331971436747711E-2</c:v>
                </c:pt>
                <c:pt idx="35">
                  <c:v>2.0236489865469449E-2</c:v>
                </c:pt>
                <c:pt idx="36">
                  <c:v>2.1183007048196454E-2</c:v>
                </c:pt>
                <c:pt idx="37">
                  <c:v>2.2173442130128989E-2</c:v>
                </c:pt>
                <c:pt idx="38">
                  <c:v>2.3209798979952498E-2</c:v>
                </c:pt>
                <c:pt idx="39">
                  <c:v>2.4294169643064304E-2</c:v>
                </c:pt>
                <c:pt idx="40">
                  <c:v>2.5428737906684155E-2</c:v>
                </c:pt>
                <c:pt idx="41">
                  <c:v>2.6615782979132051E-2</c:v>
                </c:pt>
                <c:pt idx="42">
                  <c:v>2.7857683281423028E-2</c:v>
                </c:pt>
                <c:pt idx="43">
                  <c:v>2.9156920353639728E-2</c:v>
                </c:pt>
                <c:pt idx="44">
                  <c:v>3.0516082872787398E-2</c:v>
                </c:pt>
                <c:pt idx="45">
                  <c:v>3.19378707833924E-2</c:v>
                </c:pt>
                <c:pt idx="46">
                  <c:v>3.3425099537580952E-2</c:v>
                </c:pt>
                <c:pt idx="47">
                  <c:v>3.498070444301072E-2</c:v>
                </c:pt>
                <c:pt idx="48">
                  <c:v>3.6607745115212462E-2</c:v>
                </c:pt>
                <c:pt idx="49">
                  <c:v>3.8309410030461684E-2</c:v>
                </c:pt>
                <c:pt idx="50">
                  <c:v>4.0089021174183961E-2</c:v>
                </c:pt>
                <c:pt idx="51">
                  <c:v>4.1950038778047635E-2</c:v>
                </c:pt>
                <c:pt idx="52">
                  <c:v>4.3896066140911981E-2</c:v>
                </c:pt>
                <c:pt idx="53">
                  <c:v>4.5930854522491127E-2</c:v>
                </c:pt>
                <c:pt idx="54">
                  <c:v>4.8058308101158749E-2</c:v>
                </c:pt>
                <c:pt idx="55">
                  <c:v>5.0282488984852568E-2</c:v>
                </c:pt>
                <c:pt idx="56">
                  <c:v>5.2607622261078908E-2</c:v>
                </c:pt>
                <c:pt idx="57">
                  <c:v>5.5038101071691568E-2</c:v>
                </c:pt>
                <c:pt idx="58">
                  <c:v>5.7578491695495511E-2</c:v>
                </c:pt>
                <c:pt idx="59">
                  <c:v>6.0233538619115019E-2</c:v>
                </c:pt>
                <c:pt idx="60">
                  <c:v>6.3008169574045328E-2</c:v>
                </c:pt>
                <c:pt idx="61">
                  <c:v>6.5907500517413509E-2</c:v>
                </c:pt>
                <c:pt idx="62">
                  <c:v>6.8936840527780083E-2</c:v>
                </c:pt>
                <c:pt idx="63">
                  <c:v>7.2101696585828434E-2</c:v>
                </c:pt>
                <c:pt idx="64">
                  <c:v>7.5407778208061743E-2</c:v>
                </c:pt>
                <c:pt idx="65">
                  <c:v>7.8861001894643762E-2</c:v>
                </c:pt>
                <c:pt idx="66">
                  <c:v>8.2467495351831038E-2</c:v>
                </c:pt>
                <c:pt idx="67">
                  <c:v>8.6233601443727992E-2</c:v>
                </c:pt>
                <c:pt idx="68">
                  <c:v>9.0165881822412489E-2</c:v>
                </c:pt>
                <c:pt idx="69">
                  <c:v>9.4271120186784407E-2</c:v>
                </c:pt>
                <c:pt idx="70">
                  <c:v>9.8556325103108772E-2</c:v>
                </c:pt>
                <c:pt idx="71">
                  <c:v>0.10302873233460294</c:v>
                </c:pt>
                <c:pt idx="72">
                  <c:v>0.10769580659519316</c:v>
                </c:pt>
                <c:pt idx="73">
                  <c:v>0.11256524266447486</c:v>
                </c:pt>
                <c:pt idx="74">
                  <c:v>0.11764496577644044</c:v>
                </c:pt>
                <c:pt idx="75">
                  <c:v>0.12294313118782155</c:v>
                </c:pt>
                <c:pt idx="76">
                  <c:v>0.12846812284100537</c:v>
                </c:pt>
                <c:pt idx="77">
                  <c:v>0.1342285510075471</c:v>
                </c:pt>
                <c:pt idx="78">
                  <c:v>0.14023324881078844</c:v>
                </c:pt>
                <c:pt idx="79">
                  <c:v>0.14649126749953881</c:v>
                </c:pt>
                <c:pt idx="80">
                  <c:v>0.15301187035922748</c:v>
                </c:pt>
                <c:pt idx="81">
                  <c:v>0.15980452511136001</c:v>
                </c:pt>
                <c:pt idx="82">
                  <c:v>0.16687889467250958</c:v>
                </c:pt>
                <c:pt idx="83">
                  <c:v>0.17424482610940645</c:v>
                </c:pt>
                <c:pt idx="84">
                  <c:v>0.18191233764230247</c:v>
                </c:pt>
                <c:pt idx="85">
                  <c:v>0.18989160352173745</c:v>
                </c:pt>
                <c:pt idx="86">
                  <c:v>0.19819293660309739</c:v>
                </c:pt>
                <c:pt idx="87">
                  <c:v>0.20682676844248982</c:v>
                </c:pt>
                <c:pt idx="88">
                  <c:v>0.21580362671418205</c:v>
                </c:pt>
                <c:pt idx="89">
                  <c:v>0.22513410976068893</c:v>
                </c:pt>
                <c:pt idx="90">
                  <c:v>0.23482885806761072</c:v>
                </c:pt>
                <c:pt idx="91">
                  <c:v>0.24489852245265381</c:v>
                </c:pt>
                <c:pt idx="92">
                  <c:v>0.25535372876512263</c:v>
                </c:pt>
                <c:pt idx="93">
                  <c:v>0.2662050388698462</c:v>
                </c:pt>
                <c:pt idx="94">
                  <c:v>0.2774629077066067</c:v>
                </c:pt>
                <c:pt idx="95">
                  <c:v>0.28913763620463656</c:v>
                </c:pt>
                <c:pt idx="96">
                  <c:v>0.30123931984028368</c:v>
                </c:pt>
                <c:pt idx="97">
                  <c:v>0.31377779263071698</c:v>
                </c:pt>
                <c:pt idx="98">
                  <c:v>0.32676256635469825</c:v>
                </c:pt>
                <c:pt idx="99">
                  <c:v>0.34020276482239842</c:v>
                </c:pt>
                <c:pt idx="100">
                  <c:v>0.354107052996191</c:v>
                </c:pt>
                <c:pt idx="101">
                  <c:v>0.36848356082150874</c:v>
                </c:pt>
                <c:pt idx="102">
                  <c:v>0.38333980161239667</c:v>
                </c:pt>
                <c:pt idx="103">
                  <c:v>0.39868258488156971</c:v>
                </c:pt>
                <c:pt idx="104">
                  <c:v>0.41451792352291383</c:v>
                </c:pt>
                <c:pt idx="105">
                  <c:v>0.43085093529793222</c:v>
                </c:pt>
                <c:pt idx="106">
                  <c:v>0.44768573860468114</c:v>
                </c:pt>
                <c:pt idx="107">
                  <c:v>0.46502534255635231</c:v>
                </c:pt>
                <c:pt idx="108">
                  <c:v>0.48287153145339656</c:v>
                </c:pt>
                <c:pt idx="109">
                  <c:v>0.50122474376906101</c:v>
                </c:pt>
                <c:pt idx="110">
                  <c:v>0.52008394583985496</c:v>
                </c:pt>
                <c:pt idx="111">
                  <c:v>0.53944650052121657</c:v>
                </c:pt>
                <c:pt idx="112">
                  <c:v>0.55930803112827099</c:v>
                </c:pt>
                <c:pt idx="113">
                  <c:v>0.57966228105680373</c:v>
                </c:pt>
                <c:pt idx="114">
                  <c:v>0.60050096956799215</c:v>
                </c:pt>
                <c:pt idx="115">
                  <c:v>0.62181364430505082</c:v>
                </c:pt>
                <c:pt idx="116">
                  <c:v>0.64358753118826462</c:v>
                </c:pt>
                <c:pt idx="117">
                  <c:v>0.66580738242959192</c:v>
                </c:pt>
                <c:pt idx="118">
                  <c:v>0.68845532352532479</c:v>
                </c:pt>
                <c:pt idx="119">
                  <c:v>0.7115107001354869</c:v>
                </c:pt>
                <c:pt idx="120">
                  <c:v>0.73494992590977304</c:v>
                </c:pt>
                <c:pt idx="121">
                  <c:v>0.75874633237664613</c:v>
                </c:pt>
                <c:pt idx="122">
                  <c:v>0.78287002212416779</c:v>
                </c:pt>
                <c:pt idx="123">
                  <c:v>0.80728772660621739</c:v>
                </c:pt>
                <c:pt idx="124">
                  <c:v>0.83196266996983403</c:v>
                </c:pt>
                <c:pt idx="125">
                  <c:v>0.85685444040114778</c:v>
                </c:pt>
                <c:pt idx="126">
                  <c:v>0.88191887056960239</c:v>
                </c:pt>
                <c:pt idx="127">
                  <c:v>0.90710792879407376</c:v>
                </c:pt>
                <c:pt idx="128">
                  <c:v>0.93236962263191936</c:v>
                </c:pt>
                <c:pt idx="129">
                  <c:v>0.95764791662633797</c:v>
                </c:pt>
                <c:pt idx="130">
                  <c:v>0.98288266597495499</c:v>
                </c:pt>
                <c:pt idx="131">
                  <c:v>1.0080095678854346</c:v>
                </c:pt>
                <c:pt idx="132">
                  <c:v>1.032960132418173</c:v>
                </c:pt>
                <c:pt idx="133">
                  <c:v>1.0576616745105392</c:v>
                </c:pt>
                <c:pt idx="134">
                  <c:v>1.0820373289218481</c:v>
                </c:pt>
                <c:pt idx="135">
                  <c:v>1.1060060896713857</c:v>
                </c:pt>
                <c:pt idx="136">
                  <c:v>1.1294828755300563</c:v>
                </c:pt>
                <c:pt idx="137">
                  <c:v>1.1523786229111379</c:v>
                </c:pt>
                <c:pt idx="138">
                  <c:v>1.1746004074320568</c:v>
                </c:pt>
                <c:pt idx="139">
                  <c:v>1.1960515951680364</c:v>
                </c:pt>
                <c:pt idx="140">
                  <c:v>1.2166320244451696</c:v>
                </c:pt>
                <c:pt idx="141">
                  <c:v>1.2362382187521079</c:v>
                </c:pt>
                <c:pt idx="142">
                  <c:v>1.2547636310997843</c:v>
                </c:pt>
                <c:pt idx="143">
                  <c:v>1.2720989197994848</c:v>
                </c:pt>
                <c:pt idx="144">
                  <c:v>1.2881322553940466</c:v>
                </c:pt>
                <c:pt idx="145">
                  <c:v>1.3027496580096649</c:v>
                </c:pt>
                <c:pt idx="146">
                  <c:v>1.3158353640992129</c:v>
                </c:pt>
                <c:pt idx="147">
                  <c:v>1.3272722211267021</c:v>
                </c:pt>
                <c:pt idx="148">
                  <c:v>1.3369421083262245</c:v>
                </c:pt>
                <c:pt idx="149">
                  <c:v>1.344726381264991</c:v>
                </c:pt>
                <c:pt idx="150">
                  <c:v>1.3505063375325803</c:v>
                </c:pt>
                <c:pt idx="151">
                  <c:v>1.3541637004541345</c:v>
                </c:pt>
                <c:pt idx="152">
                  <c:v>1.3555811173473979</c:v>
                </c:pt>
                <c:pt idx="153">
                  <c:v>1.3546426684865331</c:v>
                </c:pt>
                <c:pt idx="154">
                  <c:v>1.3512343826143856</c:v>
                </c:pt>
                <c:pt idx="155">
                  <c:v>1.3452447544965007</c:v>
                </c:pt>
                <c:pt idx="156">
                  <c:v>1.3365652598996511</c:v>
                </c:pt>
                <c:pt idx="157">
                  <c:v>1.3250908630887386</c:v>
                </c:pt>
                <c:pt idx="158">
                  <c:v>1.3107205119149903</c:v>
                </c:pt>
                <c:pt idx="159">
                  <c:v>1.2933576155142343</c:v>
                </c:pt>
                <c:pt idx="160">
                  <c:v>1.2729104997591392</c:v>
                </c:pt>
                <c:pt idx="161">
                  <c:v>1.2492928356066608</c:v>
                </c:pt>
                <c:pt idx="162">
                  <c:v>1.2224240359744469</c:v>
                </c:pt>
                <c:pt idx="163">
                  <c:v>1.1922296167881918</c:v>
                </c:pt>
                <c:pt idx="164">
                  <c:v>1.1586415185456829</c:v>
                </c:pt>
                <c:pt idx="165">
                  <c:v>1.121598385011404</c:v>
                </c:pt>
                <c:pt idx="166">
                  <c:v>1.0810457962799671</c:v>
                </c:pt>
                <c:pt idx="167">
                  <c:v>1.03693645411232</c:v>
                </c:pt>
                <c:pt idx="168">
                  <c:v>0.98923031790332339</c:v>
                </c:pt>
                <c:pt idx="169">
                  <c:v>0.93789469057157782</c:v>
                </c:pt>
                <c:pt idx="170">
                  <c:v>0.88290425408825968</c:v>
                </c:pt>
                <c:pt idx="171">
                  <c:v>0.82424105525713887</c:v>
                </c:pt>
                <c:pt idx="172">
                  <c:v>0.76189444281943908</c:v>
                </c:pt>
                <c:pt idx="173">
                  <c:v>0.69586095783279101</c:v>
                </c:pt>
                <c:pt idx="174">
                  <c:v>0.62614417954134449</c:v>
                </c:pt>
                <c:pt idx="175">
                  <c:v>0.55275452979672746</c:v>
                </c:pt>
                <c:pt idx="176">
                  <c:v>0.47570903929315117</c:v>
                </c:pt>
                <c:pt idx="177">
                  <c:v>0.39503107936681486</c:v>
                </c:pt>
                <c:pt idx="178">
                  <c:v>0.3107500634225801</c:v>
                </c:pt>
                <c:pt idx="179">
                  <c:v>0.22290112213973143</c:v>
                </c:pt>
                <c:pt idx="180">
                  <c:v>0.13152475686964887</c:v>
                </c:pt>
                <c:pt idx="181">
                  <c:v>3.6666475588237997E-2</c:v>
                </c:pt>
                <c:pt idx="182">
                  <c:v>-6.1623584270889611E-2</c:v>
                </c:pt>
                <c:pt idx="183">
                  <c:v>-0.16329104181227214</c:v>
                </c:pt>
                <c:pt idx="184">
                  <c:v>-0.26827766353976734</c:v>
                </c:pt>
                <c:pt idx="185">
                  <c:v>-0.37652175512259323</c:v>
                </c:pt>
                <c:pt idx="186">
                  <c:v>-0.48795855060990745</c:v>
                </c:pt>
                <c:pt idx="187">
                  <c:v>-0.60252059583913198</c:v>
                </c:pt>
                <c:pt idx="188">
                  <c:v>-0.72013812303694213</c:v>
                </c:pt>
                <c:pt idx="189">
                  <c:v>-0.84073941417336584</c:v>
                </c:pt>
                <c:pt idx="190">
                  <c:v>-0.96425115076962054</c:v>
                </c:pt>
                <c:pt idx="191">
                  <c:v>-1.090598748382805</c:v>
                </c:pt>
                <c:pt idx="192">
                  <c:v>-1.2197066741888183</c:v>
                </c:pt>
                <c:pt idx="193">
                  <c:v>-1.3514987466243817</c:v>
                </c:pt>
                <c:pt idx="194">
                  <c:v>-1.4858984161171289</c:v>
                </c:pt>
                <c:pt idx="195">
                  <c:v>-1.6228290264234455</c:v>
                </c:pt>
                <c:pt idx="196">
                  <c:v>-1.7622140562983268</c:v>
                </c:pt>
                <c:pt idx="197">
                  <c:v>-1.9039773414412664</c:v>
                </c:pt>
                <c:pt idx="198">
                  <c:v>-2.0480432768785857</c:v>
                </c:pt>
                <c:pt idx="199">
                  <c:v>-2.1943370001638201</c:v>
                </c:pt>
                <c:pt idx="200">
                  <c:v>-2.342784555920038</c:v>
                </c:pt>
                <c:pt idx="201">
                  <c:v>-2.493313042369345</c:v>
                </c:pt>
                <c:pt idx="202">
                  <c:v>-2.6458507405726821</c:v>
                </c:pt>
                <c:pt idx="203">
                  <c:v>-2.8003272272661417</c:v>
                </c:pt>
                <c:pt idx="204">
                  <c:v>-2.9566734721799621</c:v>
                </c:pt>
                <c:pt idx="205">
                  <c:v>-3.1148219207445211</c:v>
                </c:pt>
                <c:pt idx="206">
                  <c:v>-3.2747065631785768</c:v>
                </c:pt>
                <c:pt idx="207">
                  <c:v>-3.436262990957371</c:v>
                </c:pt>
                <c:pt idx="208">
                  <c:v>-3.5994284415529738</c:v>
                </c:pt>
                <c:pt idx="209">
                  <c:v>-3.7641418324768612</c:v>
                </c:pt>
                <c:pt idx="210">
                  <c:v>-3.9303437855235113</c:v>
                </c:pt>
                <c:pt idx="211">
                  <c:v>-4.0979766420950376</c:v>
                </c:pt>
                <c:pt idx="212">
                  <c:v>-4.2669844704974107</c:v>
                </c:pt>
                <c:pt idx="213">
                  <c:v>-4.4373130660357649</c:v>
                </c:pt>
                <c:pt idx="214">
                  <c:v>-4.6089099446389898</c:v>
                </c:pt>
                <c:pt idx="215">
                  <c:v>-4.781724330786397</c:v>
                </c:pt>
                <c:pt idx="216">
                  <c:v>-4.9557071404093138</c:v>
                </c:pt>
                <c:pt idx="217">
                  <c:v>-5.1308109593845987</c:v>
                </c:pt>
                <c:pt idx="218">
                  <c:v>-5.3069900182265828</c:v>
                </c:pt>
                <c:pt idx="219">
                  <c:v>-5.4842001635098097</c:v>
                </c:pt>
                <c:pt idx="220">
                  <c:v>-5.6623988265261875</c:v>
                </c:pt>
                <c:pt idx="221">
                  <c:v>-5.8415449896190443</c:v>
                </c:pt>
                <c:pt idx="222">
                  <c:v>-6.0215991506038815</c:v>
                </c:pt>
                <c:pt idx="223">
                  <c:v>-6.2025232856785495</c:v>
                </c:pt>
                <c:pt idx="224">
                  <c:v>-6.3842808111152047</c:v>
                </c:pt>
                <c:pt idx="225">
                  <c:v>-6.5668365440670806</c:v>
                </c:pt>
                <c:pt idx="226">
                  <c:v>-6.7501566627522314</c:v>
                </c:pt>
                <c:pt idx="227">
                  <c:v>-6.9342086662460556</c:v>
                </c:pt>
                <c:pt idx="228">
                  <c:v>-7.1189613341077589</c:v>
                </c:pt>
                <c:pt idx="229">
                  <c:v>-7.3043846860128649</c:v>
                </c:pt>
                <c:pt idx="230">
                  <c:v>-7.4904499415755375</c:v>
                </c:pt>
                <c:pt idx="231">
                  <c:v>-7.6771294804761334</c:v>
                </c:pt>
                <c:pt idx="232">
                  <c:v>-7.864396803044559</c:v>
                </c:pt>
                <c:pt idx="233">
                  <c:v>-8.052226491393629</c:v>
                </c:pt>
                <c:pt idx="234">
                  <c:v>-8.240594171175637</c:v>
                </c:pt>
                <c:pt idx="235">
                  <c:v>-8.4294764740768535</c:v>
                </c:pt>
                <c:pt idx="236">
                  <c:v>-8.6188510010697943</c:v>
                </c:pt>
                <c:pt idx="237">
                  <c:v>-8.8086962865088463</c:v>
                </c:pt>
                <c:pt idx="238">
                  <c:v>-8.9989917630804825</c:v>
                </c:pt>
                <c:pt idx="239">
                  <c:v>-9.1897177276717628</c:v>
                </c:pt>
                <c:pt idx="240">
                  <c:v>-9.3808553081536612</c:v>
                </c:pt>
                <c:pt idx="241">
                  <c:v>-9.5723864311075388</c:v>
                </c:pt>
                <c:pt idx="242">
                  <c:v>-9.7642937905065335</c:v>
                </c:pt>
                <c:pt idx="243">
                  <c:v>-9.9565608173554914</c:v>
                </c:pt>
                <c:pt idx="244">
                  <c:v>-10.149171650286068</c:v>
                </c:pt>
                <c:pt idx="245">
                  <c:v>-10.3421111071028</c:v>
                </c:pt>
                <c:pt idx="246">
                  <c:v>-10.535364657284674</c:v>
                </c:pt>
                <c:pt idx="247">
                  <c:v>-10.728918395409373</c:v>
                </c:pt>
                <c:pt idx="248">
                  <c:v>-10.922759015508728</c:v>
                </c:pt>
                <c:pt idx="249">
                  <c:v>-11.116873786326828</c:v>
                </c:pt>
                <c:pt idx="250">
                  <c:v>-11.311250527468047</c:v>
                </c:pt>
                <c:pt idx="251">
                  <c:v>-11.50587758641314</c:v>
                </c:pt>
                <c:pt idx="252">
                  <c:v>-11.700743816389387</c:v>
                </c:pt>
                <c:pt idx="253">
                  <c:v>-11.895838555064827</c:v>
                </c:pt>
                <c:pt idx="254">
                  <c:v>-12.091151604053081</c:v>
                </c:pt>
                <c:pt idx="255">
                  <c:v>-12.286673209201648</c:v>
                </c:pt>
                <c:pt idx="256">
                  <c:v>-12.482394041641999</c:v>
                </c:pt>
                <c:pt idx="257">
                  <c:v>-12.678305179579104</c:v>
                </c:pt>
                <c:pt idx="258">
                  <c:v>-12.874398090796397</c:v>
                </c:pt>
                <c:pt idx="259">
                  <c:v>-13.070664615851516</c:v>
                </c:pt>
                <c:pt idx="260">
                  <c:v>-13.267096951947803</c:v>
                </c:pt>
                <c:pt idx="261">
                  <c:v>-13.463687637445856</c:v>
                </c:pt>
                <c:pt idx="262">
                  <c:v>-13.660429537003584</c:v>
                </c:pt>
                <c:pt idx="263">
                  <c:v>-13.857315827318468</c:v>
                </c:pt>
                <c:pt idx="264">
                  <c:v>-14.054339983449346</c:v>
                </c:pt>
                <c:pt idx="265">
                  <c:v>-14.251495765697035</c:v>
                </c:pt>
                <c:pt idx="266">
                  <c:v>-14.448777207025319</c:v>
                </c:pt>
                <c:pt idx="267">
                  <c:v>-14.646178600998992</c:v>
                </c:pt>
                <c:pt idx="268">
                  <c:v>-14.84369449021796</c:v>
                </c:pt>
                <c:pt idx="269">
                  <c:v>-15.041319655232812</c:v>
                </c:pt>
                <c:pt idx="270">
                  <c:v>-15.239049103919024</c:v>
                </c:pt>
                <c:pt idx="271">
                  <c:v>-15.436878061291157</c:v>
                </c:pt>
                <c:pt idx="272">
                  <c:v>-15.634801959742667</c:v>
                </c:pt>
                <c:pt idx="273">
                  <c:v>-15.832816429691031</c:v>
                </c:pt>
                <c:pt idx="274">
                  <c:v>-16.03091729061213</c:v>
                </c:pt>
                <c:pt idx="275">
                  <c:v>-16.229100542449125</c:v>
                </c:pt>
                <c:pt idx="276">
                  <c:v>-16.427362357376971</c:v>
                </c:pt>
                <c:pt idx="277">
                  <c:v>-16.625699071911775</c:v>
                </c:pt>
                <c:pt idx="278">
                  <c:v>-16.824107179347081</c:v>
                </c:pt>
                <c:pt idx="279">
                  <c:v>-17.022583322503031</c:v>
                </c:pt>
                <c:pt idx="280">
                  <c:v>-17.22112428677687</c:v>
                </c:pt>
                <c:pt idx="281">
                  <c:v>-17.419726993480428</c:v>
                </c:pt>
                <c:pt idx="282">
                  <c:v>-17.618388493450237</c:v>
                </c:pt>
                <c:pt idx="283">
                  <c:v>-17.817105960921612</c:v>
                </c:pt>
                <c:pt idx="284">
                  <c:v>-18.015876687651325</c:v>
                </c:pt>
                <c:pt idx="285">
                  <c:v>-18.214698077280012</c:v>
                </c:pt>
                <c:pt idx="286">
                  <c:v>-18.413567639921343</c:v>
                </c:pt>
                <c:pt idx="287">
                  <c:v>-18.612482986969191</c:v>
                </c:pt>
                <c:pt idx="288">
                  <c:v>-18.811441826110677</c:v>
                </c:pt>
                <c:pt idx="289">
                  <c:v>-19.01044195653752</c:v>
                </c:pt>
                <c:pt idx="290">
                  <c:v>-19.209481264343712</c:v>
                </c:pt>
                <c:pt idx="291">
                  <c:v>-19.408557718102013</c:v>
                </c:pt>
                <c:pt idx="292">
                  <c:v>-19.607669364610405</c:v>
                </c:pt>
                <c:pt idx="293">
                  <c:v>-19.806814324798431</c:v>
                </c:pt>
                <c:pt idx="294">
                  <c:v>-20.005990789787404</c:v>
                </c:pt>
                <c:pt idx="295">
                  <c:v>-20.205197017094459</c:v>
                </c:pt>
                <c:pt idx="296">
                  <c:v>-20.404431326974368</c:v>
                </c:pt>
                <c:pt idx="297">
                  <c:v>-20.60369209889053</c:v>
                </c:pt>
                <c:pt idx="298">
                  <c:v>-20.802977768108732</c:v>
                </c:pt>
                <c:pt idx="299">
                  <c:v>-21.002286822406397</c:v>
                </c:pt>
                <c:pt idx="300">
                  <c:v>-21.201617798890446</c:v>
                </c:pt>
                <c:pt idx="301">
                  <c:v>-21.400969280917643</c:v>
                </c:pt>
                <c:pt idx="302">
                  <c:v>-21.600339895110569</c:v>
                </c:pt>
                <c:pt idx="303">
                  <c:v>-21.799728308463877</c:v>
                </c:pt>
                <c:pt idx="304">
                  <c:v>-21.999133225533786</c:v>
                </c:pt>
                <c:pt idx="305">
                  <c:v>-22.198553385705956</c:v>
                </c:pt>
                <c:pt idx="306">
                  <c:v>-22.39798756053586</c:v>
                </c:pt>
                <c:pt idx="307">
                  <c:v>-22.59743455115531</c:v>
                </c:pt>
                <c:pt idx="308">
                  <c:v>-22.796893185741038</c:v>
                </c:pt>
                <c:pt idx="309">
                  <c:v>-22.996362317039633</c:v>
                </c:pt>
                <c:pt idx="310">
                  <c:v>-23.195840819942557</c:v>
                </c:pt>
                <c:pt idx="311">
                  <c:v>-23.395327589107964</c:v>
                </c:pt>
                <c:pt idx="312">
                  <c:v>-23.594821536623112</c:v>
                </c:pt>
                <c:pt idx="313">
                  <c:v>-23.794321589703046</c:v>
                </c:pt>
                <c:pt idx="314">
                  <c:v>-23.993826688420118</c:v>
                </c:pt>
                <c:pt idx="315">
                  <c:v>-24.193335783460622</c:v>
                </c:pt>
                <c:pt idx="316">
                  <c:v>-24.392847833902366</c:v>
                </c:pt>
                <c:pt idx="317">
                  <c:v>-24.592361805010285</c:v>
                </c:pt>
                <c:pt idx="318">
                  <c:v>-24.791876666043912</c:v>
                </c:pt>
                <c:pt idx="319">
                  <c:v>-24.991391388071932</c:v>
                </c:pt>
                <c:pt idx="320">
                  <c:v>-25.190904941791551</c:v>
                </c:pt>
                <c:pt idx="321">
                  <c:v>-25.39041629534545</c:v>
                </c:pt>
                <c:pt idx="322">
                  <c:v>-25.589924412131893</c:v>
                </c:pt>
                <c:pt idx="323">
                  <c:v>-25.789428248606431</c:v>
                </c:pt>
                <c:pt idx="324">
                  <c:v>-25.988926752065218</c:v>
                </c:pt>
                <c:pt idx="325">
                  <c:v>-26.188418858410948</c:v>
                </c:pt>
                <c:pt idx="326">
                  <c:v>-26.387903489891972</c:v>
                </c:pt>
                <c:pt idx="327">
                  <c:v>-26.587379552812983</c:v>
                </c:pt>
                <c:pt idx="328">
                  <c:v>-26.786845935210376</c:v>
                </c:pt>
                <c:pt idx="329">
                  <c:v>-26.986301504488665</c:v>
                </c:pt>
                <c:pt idx="330">
                  <c:v>-27.185745105011478</c:v>
                </c:pt>
                <c:pt idx="331">
                  <c:v>-27.38517555564329</c:v>
                </c:pt>
                <c:pt idx="332">
                  <c:v>-27.584591647237016</c:v>
                </c:pt>
                <c:pt idx="333">
                  <c:v>-27.783992140058867</c:v>
                </c:pt>
                <c:pt idx="334">
                  <c:v>-27.983375761149979</c:v>
                </c:pt>
                <c:pt idx="335">
                  <c:v>-28.182741201613808</c:v>
                </c:pt>
                <c:pt idx="336">
                  <c:v>-28.382087113828224</c:v>
                </c:pt>
                <c:pt idx="337">
                  <c:v>-28.581412108572593</c:v>
                </c:pt>
                <c:pt idx="338">
                  <c:v>-28.78071475206562</c:v>
                </c:pt>
                <c:pt idx="339">
                  <c:v>-28.979993562907293</c:v>
                </c:pt>
                <c:pt idx="340">
                  <c:v>-29.179247008917535</c:v>
                </c:pt>
                <c:pt idx="341">
                  <c:v>-29.378473503865791</c:v>
                </c:pt>
                <c:pt idx="342">
                  <c:v>-29.577671404083134</c:v>
                </c:pt>
                <c:pt idx="343">
                  <c:v>-29.776839004950876</c:v>
                </c:pt>
                <c:pt idx="344">
                  <c:v>-29.975974537256697</c:v>
                </c:pt>
                <c:pt idx="345">
                  <c:v>-30.175076163412072</c:v>
                </c:pt>
                <c:pt idx="346">
                  <c:v>-30.374141973520441</c:v>
                </c:pt>
                <c:pt idx="347">
                  <c:v>-30.573169981289258</c:v>
                </c:pt>
                <c:pt idx="348">
                  <c:v>-30.7721581197763</c:v>
                </c:pt>
                <c:pt idx="349">
                  <c:v>-30.971104236961352</c:v>
                </c:pt>
                <c:pt idx="350">
                  <c:v>-31.170006091131818</c:v>
                </c:pt>
                <c:pt idx="351">
                  <c:v>-31.368861346074901</c:v>
                </c:pt>
                <c:pt idx="352">
                  <c:v>-31.567667566063125</c:v>
                </c:pt>
                <c:pt idx="353">
                  <c:v>-31.766422210622828</c:v>
                </c:pt>
                <c:pt idx="354">
                  <c:v>-31.965122629075196</c:v>
                </c:pt>
                <c:pt idx="355">
                  <c:v>-32.163766054835648</c:v>
                </c:pt>
                <c:pt idx="356">
                  <c:v>-32.362349599460259</c:v>
                </c:pt>
                <c:pt idx="357">
                  <c:v>-32.560870246425047</c:v>
                </c:pt>
                <c:pt idx="358">
                  <c:v>-32.759324844625255</c:v>
                </c:pt>
                <c:pt idx="359">
                  <c:v>-32.957710101577959</c:v>
                </c:pt>
                <c:pt idx="360">
                  <c:v>-33.156022576315181</c:v>
                </c:pt>
                <c:pt idx="361">
                  <c:v>-33.354258671948422</c:v>
                </c:pt>
                <c:pt idx="362">
                  <c:v>-33.552414627891146</c:v>
                </c:pt>
                <c:pt idx="363">
                  <c:v>-33.750486511717533</c:v>
                </c:pt>
                <c:pt idx="364">
                  <c:v>-33.948470210642597</c:v>
                </c:pt>
                <c:pt idx="365">
                  <c:v>-34.146361422600741</c:v>
                </c:pt>
                <c:pt idx="366">
                  <c:v>-34.344155646905151</c:v>
                </c:pt>
                <c:pt idx="367">
                  <c:v>-34.54184817446307</c:v>
                </c:pt>
                <c:pt idx="368">
                  <c:v>-34.739434077528102</c:v>
                </c:pt>
                <c:pt idx="369">
                  <c:v>-34.936908198960687</c:v>
                </c:pt>
                <c:pt idx="370">
                  <c:v>-35.134265140977</c:v>
                </c:pt>
                <c:pt idx="371">
                  <c:v>-35.331499253354444</c:v>
                </c:pt>
                <c:pt idx="372">
                  <c:v>-35.528604621069192</c:v>
                </c:pt>
                <c:pt idx="373">
                  <c:v>-35.725575051335298</c:v>
                </c:pt>
                <c:pt idx="374">
                  <c:v>-35.922404060013989</c:v>
                </c:pt>
                <c:pt idx="375">
                  <c:v>-36.119084857359582</c:v>
                </c:pt>
                <c:pt idx="376">
                  <c:v>-36.31561033306982</c:v>
                </c:pt>
                <c:pt idx="377">
                  <c:v>-36.511973040601369</c:v>
                </c:pt>
                <c:pt idx="378">
                  <c:v>-36.708165180713614</c:v>
                </c:pt>
                <c:pt idx="379">
                  <c:v>-36.904178584199329</c:v>
                </c:pt>
                <c:pt idx="380">
                  <c:v>-37.100004693759942</c:v>
                </c:pt>
                <c:pt idx="381">
                  <c:v>-37.29563454497837</c:v>
                </c:pt>
                <c:pt idx="382">
                  <c:v>-37.491058746342972</c:v>
                </c:pt>
                <c:pt idx="383">
                  <c:v>-37.686267458271409</c:v>
                </c:pt>
                <c:pt idx="384">
                  <c:v>-37.881250371078508</c:v>
                </c:pt>
                <c:pt idx="385">
                  <c:v>-38.075996681835285</c:v>
                </c:pt>
                <c:pt idx="386">
                  <c:v>-38.270495070053052</c:v>
                </c:pt>
                <c:pt idx="387">
                  <c:v>-38.464733672134571</c:v>
                </c:pt>
                <c:pt idx="388">
                  <c:v>-38.658700054519002</c:v>
                </c:pt>
                <c:pt idx="389">
                  <c:v>-38.852381185451186</c:v>
                </c:pt>
                <c:pt idx="390">
                  <c:v>-39.045763405299134</c:v>
                </c:pt>
                <c:pt idx="391">
                  <c:v>-39.238832395336246</c:v>
                </c:pt>
                <c:pt idx="392">
                  <c:v>-39.431573144902764</c:v>
                </c:pt>
                <c:pt idx="393">
                  <c:v>-39.623969916855415</c:v>
                </c:pt>
                <c:pt idx="394">
                  <c:v>-39.816006211204609</c:v>
                </c:pt>
                <c:pt idx="395">
                  <c:v>-40.007664726836943</c:v>
                </c:pt>
                <c:pt idx="396">
                  <c:v>-40.198927321211769</c:v>
                </c:pt>
                <c:pt idx="397">
                  <c:v>-40.389774967910562</c:v>
                </c:pt>
                <c:pt idx="398">
                  <c:v>-40.580187711915634</c:v>
                </c:pt>
                <c:pt idx="399">
                  <c:v>-40.770144622479656</c:v>
                </c:pt>
                <c:pt idx="400">
                  <c:v>-40.959623743444141</c:v>
                </c:pt>
                <c:pt idx="401">
                  <c:v>-41.148602040848587</c:v>
                </c:pt>
                <c:pt idx="402">
                  <c:v>-41.337055347667331</c:v>
                </c:pt>
                <c:pt idx="403">
                  <c:v>-41.524958305494494</c:v>
                </c:pt>
                <c:pt idx="404">
                  <c:v>-41.712284302986724</c:v>
                </c:pt>
                <c:pt idx="405">
                  <c:v>-41.899005410858187</c:v>
                </c:pt>
                <c:pt idx="406">
                  <c:v>-42.085092313209017</c:v>
                </c:pt>
                <c:pt idx="407">
                  <c:v>-42.270514234947527</c:v>
                </c:pt>
                <c:pt idx="408">
                  <c:v>-42.455238865055243</c:v>
                </c:pt>
                <c:pt idx="409">
                  <c:v>-42.639232275414386</c:v>
                </c:pt>
                <c:pt idx="410">
                  <c:v>-42.822458834905831</c:v>
                </c:pt>
                <c:pt idx="411">
                  <c:v>-43.004881118453838</c:v>
                </c:pt>
                <c:pt idx="412">
                  <c:v>-43.186459810671387</c:v>
                </c:pt>
                <c:pt idx="413">
                  <c:v>-43.367153603731843</c:v>
                </c:pt>
                <c:pt idx="414">
                  <c:v>-43.546919089057717</c:v>
                </c:pt>
                <c:pt idx="415">
                  <c:v>-43.725710642386922</c:v>
                </c:pt>
                <c:pt idx="416">
                  <c:v>-43.903480301734838</c:v>
                </c:pt>
                <c:pt idx="417">
                  <c:v>-44.080177637731225</c:v>
                </c:pt>
                <c:pt idx="418">
                  <c:v>-44.255749615761331</c:v>
                </c:pt>
                <c:pt idx="419">
                  <c:v>-44.430140449292324</c:v>
                </c:pt>
                <c:pt idx="420">
                  <c:v>-44.603291443705089</c:v>
                </c:pt>
                <c:pt idx="421">
                  <c:v>-44.775140829890489</c:v>
                </c:pt>
                <c:pt idx="422">
                  <c:v>-44.94562358679665</c:v>
                </c:pt>
                <c:pt idx="423">
                  <c:v>-45.114671252036132</c:v>
                </c:pt>
                <c:pt idx="424">
                  <c:v>-45.282211719571407</c:v>
                </c:pt>
                <c:pt idx="425">
                  <c:v>-45.44816902340024</c:v>
                </c:pt>
                <c:pt idx="426">
                  <c:v>-45.612463106052921</c:v>
                </c:pt>
                <c:pt idx="427">
                  <c:v>-45.775009570583649</c:v>
                </c:pt>
                <c:pt idx="428">
                  <c:v>-45.935719414606986</c:v>
                </c:pt>
                <c:pt idx="429">
                  <c:v>-46.094498744765133</c:v>
                </c:pt>
                <c:pt idx="430">
                  <c:v>-46.251248469838508</c:v>
                </c:pt>
                <c:pt idx="431">
                  <c:v>-46.405863970510531</c:v>
                </c:pt>
                <c:pt idx="432">
                  <c:v>-46.558234743566572</c:v>
                </c:pt>
                <c:pt idx="433">
                  <c:v>-46.708244018050912</c:v>
                </c:pt>
                <c:pt idx="434">
                  <c:v>-46.855768340610247</c:v>
                </c:pt>
                <c:pt idx="435">
                  <c:v>-47.000677126910162</c:v>
                </c:pt>
                <c:pt idx="436">
                  <c:v>-47.142832175632812</c:v>
                </c:pt>
                <c:pt idx="437">
                  <c:v>-47.282087141113429</c:v>
                </c:pt>
                <c:pt idx="438">
                  <c:v>-47.418286960168004</c:v>
                </c:pt>
                <c:pt idx="439">
                  <c:v>-47.551267228076057</c:v>
                </c:pt>
                <c:pt idx="440">
                  <c:v>-47.680853518000731</c:v>
                </c:pt>
                <c:pt idx="441">
                  <c:v>-47.806860637338403</c:v>
                </c:pt>
                <c:pt idx="442">
                  <c:v>-47.929091813576164</c:v>
                </c:pt>
                <c:pt idx="443">
                  <c:v>-48.047337801156928</c:v>
                </c:pt>
                <c:pt idx="444">
                  <c:v>-48.161375899600436</c:v>
                </c:pt>
                <c:pt idx="445">
                  <c:v>-48.27096887165191</c:v>
                </c:pt>
                <c:pt idx="446">
                  <c:v>-48.375863748488818</c:v>
                </c:pt>
                <c:pt idx="447">
                  <c:v>-48.475790506957424</c:v>
                </c:pt>
                <c:pt idx="448">
                  <c:v>-48.570460601363891</c:v>
                </c:pt>
                <c:pt idx="449">
                  <c:v>-48.659565329425078</c:v>
                </c:pt>
                <c:pt idx="450">
                  <c:v>-48.742774008488965</c:v>
                </c:pt>
                <c:pt idx="451">
                  <c:v>-48.819731933928622</c:v>
                </c:pt>
                <c:pt idx="452">
                  <c:v>-48.890058086529152</c:v>
                </c:pt>
                <c:pt idx="453">
                  <c:v>-48.953342549519249</c:v>
                </c:pt>
                <c:pt idx="454">
                  <c:v>-49.009143588362683</c:v>
                </c:pt>
                <c:pt idx="455">
                  <c:v>-49.056984337190769</c:v>
                </c:pt>
                <c:pt idx="456">
                  <c:v>-49.096349024353515</c:v>
                </c:pt>
                <c:pt idx="457">
                  <c:v>-49.12667865543191</c:v>
                </c:pt>
                <c:pt idx="458">
                  <c:v>-49.147366054392236</c:v>
                </c:pt>
                <c:pt idx="459">
                  <c:v>-49.157750141383062</c:v>
                </c:pt>
                <c:pt idx="460">
                  <c:v>-49.157109297604791</c:v>
                </c:pt>
                <c:pt idx="461">
                  <c:v>-49.144653631904951</c:v>
                </c:pt>
                <c:pt idx="462">
                  <c:v>-49.119515917805501</c:v>
                </c:pt>
                <c:pt idx="463">
                  <c:v>-49.080740910157424</c:v>
                </c:pt>
                <c:pt idx="464">
                  <c:v>-49.027272672866175</c:v>
                </c:pt>
                <c:pt idx="465">
                  <c:v>-48.957939446588355</c:v>
                </c:pt>
                <c:pt idx="466">
                  <c:v>-48.871435448675513</c:v>
                </c:pt>
                <c:pt idx="467">
                  <c:v>-48.766298813635316</c:v>
                </c:pt>
                <c:pt idx="468">
                  <c:v>-48.640884631632943</c:v>
                </c:pt>
                <c:pt idx="469">
                  <c:v>-48.493331696503184</c:v>
                </c:pt>
                <c:pt idx="470">
                  <c:v>-48.321521090569618</c:v>
                </c:pt>
                <c:pt idx="471">
                  <c:v>-48.12302404589677</c:v>
                </c:pt>
                <c:pt idx="472">
                  <c:v>-47.895035528831862</c:v>
                </c:pt>
                <c:pt idx="473">
                  <c:v>-47.634288535402113</c:v>
                </c:pt>
                <c:pt idx="474">
                  <c:v>-47.336941897165445</c:v>
                </c:pt>
                <c:pt idx="475">
                  <c:v>-46.998431043469395</c:v>
                </c:pt>
                <c:pt idx="476">
                  <c:v>-46.613265897779563</c:v>
                </c:pt>
                <c:pt idx="477">
                  <c:v>-46.174751577506534</c:v>
                </c:pt>
                <c:pt idx="478">
                  <c:v>-45.674593388527072</c:v>
                </c:pt>
                <c:pt idx="479">
                  <c:v>-45.102323116365419</c:v>
                </c:pt>
                <c:pt idx="480">
                  <c:v>-44.444439527776403</c:v>
                </c:pt>
                <c:pt idx="481">
                  <c:v>-43.683072680698999</c:v>
                </c:pt>
                <c:pt idx="482">
                  <c:v>-42.793814860137843</c:v>
                </c:pt>
                <c:pt idx="483">
                  <c:v>-41.742003002171728</c:v>
                </c:pt>
                <c:pt idx="484">
                  <c:v>-40.475899934577825</c:v>
                </c:pt>
                <c:pt idx="485">
                  <c:v>-38.913033649761701</c:v>
                </c:pt>
                <c:pt idx="486">
                  <c:v>-36.909331409832554</c:v>
                </c:pt>
                <c:pt idx="487">
                  <c:v>-34.175972869174693</c:v>
                </c:pt>
                <c:pt idx="488">
                  <c:v>-29.980039704153821</c:v>
                </c:pt>
                <c:pt idx="489">
                  <c:v>-21.102094084743868</c:v>
                </c:pt>
                <c:pt idx="490">
                  <c:v>-19.479663179136125</c:v>
                </c:pt>
                <c:pt idx="491">
                  <c:v>-29.706614248718761</c:v>
                </c:pt>
                <c:pt idx="492">
                  <c:v>-34.329514239391102</c:v>
                </c:pt>
                <c:pt idx="493">
                  <c:v>-37.353272696711841</c:v>
                </c:pt>
                <c:pt idx="494">
                  <c:v>-39.596160611537677</c:v>
                </c:pt>
                <c:pt idx="495">
                  <c:v>-41.368617231193198</c:v>
                </c:pt>
                <c:pt idx="496">
                  <c:v>-42.821543330744269</c:v>
                </c:pt>
                <c:pt idx="497">
                  <c:v>-44.039213500332465</c:v>
                </c:pt>
                <c:pt idx="498">
                  <c:v>-45.072989734599211</c:v>
                </c:pt>
                <c:pt idx="499">
                  <c:v>-45.956004675650959</c:v>
                </c:pt>
                <c:pt idx="500">
                  <c:v>-46.710388660189437</c:v>
                </c:pt>
                <c:pt idx="501">
                  <c:v>-47.351147912657787</c:v>
                </c:pt>
                <c:pt idx="502">
                  <c:v>-47.888375912044758</c:v>
                </c:pt>
                <c:pt idx="503">
                  <c:v>-48.328562273179514</c:v>
                </c:pt>
                <c:pt idx="504">
                  <c:v>-48.675373554790582</c:v>
                </c:pt>
                <c:pt idx="505">
                  <c:v>-48.930097883714907</c:v>
                </c:pt>
                <c:pt idx="506">
                  <c:v>-49.091851237210768</c:v>
                </c:pt>
                <c:pt idx="507">
                  <c:v>-49.157588263197034</c:v>
                </c:pt>
                <c:pt idx="508">
                  <c:v>-49.121921149464505</c:v>
                </c:pt>
                <c:pt idx="509">
                  <c:v>-48.97671196404567</c:v>
                </c:pt>
                <c:pt idx="510">
                  <c:v>-48.710353488092082</c:v>
                </c:pt>
                <c:pt idx="511">
                  <c:v>-48.306570133922627</c:v>
                </c:pt>
                <c:pt idx="512">
                  <c:v>-47.742412113391396</c:v>
                </c:pt>
                <c:pt idx="513">
                  <c:v>-46.984783886165722</c:v>
                </c:pt>
                <c:pt idx="514">
                  <c:v>-45.984082236483211</c:v>
                </c:pt>
                <c:pt idx="515">
                  <c:v>-44.661547225070031</c:v>
                </c:pt>
                <c:pt idx="516">
                  <c:v>-42.881065651182517</c:v>
                </c:pt>
                <c:pt idx="517">
                  <c:v>-40.374839366550347</c:v>
                </c:pt>
                <c:pt idx="518">
                  <c:v>-36.48587588828368</c:v>
                </c:pt>
                <c:pt idx="519">
                  <c:v>-28.583892358787164</c:v>
                </c:pt>
                <c:pt idx="520">
                  <c:v>-23.222166586086441</c:v>
                </c:pt>
                <c:pt idx="521">
                  <c:v>-35.035507083001193</c:v>
                </c:pt>
                <c:pt idx="522">
                  <c:v>-39.837493098129571</c:v>
                </c:pt>
                <c:pt idx="523">
                  <c:v>-42.827848410307006</c:v>
                </c:pt>
                <c:pt idx="524">
                  <c:v>-44.926775774527286</c:v>
                </c:pt>
                <c:pt idx="525">
                  <c:v>-46.465505117792347</c:v>
                </c:pt>
                <c:pt idx="526">
                  <c:v>-47.596517308218729</c:v>
                </c:pt>
                <c:pt idx="527">
                  <c:v>-48.397580300475845</c:v>
                </c:pt>
                <c:pt idx="528">
                  <c:v>-48.907847564256699</c:v>
                </c:pt>
                <c:pt idx="529">
                  <c:v>-49.142225091396128</c:v>
                </c:pt>
                <c:pt idx="530">
                  <c:v>-49.096591500662178</c:v>
                </c:pt>
                <c:pt idx="531">
                  <c:v>-48.747522626611016</c:v>
                </c:pt>
                <c:pt idx="532">
                  <c:v>-48.046378245114454</c:v>
                </c:pt>
                <c:pt idx="533">
                  <c:v>-46.903639884583576</c:v>
                </c:pt>
                <c:pt idx="534">
                  <c:v>-45.14952418774935</c:v>
                </c:pt>
                <c:pt idx="535">
                  <c:v>-42.418568657134614</c:v>
                </c:pt>
                <c:pt idx="536">
                  <c:v>-37.676547347316458</c:v>
                </c:pt>
                <c:pt idx="537">
                  <c:v>-24.220434763335227</c:v>
                </c:pt>
                <c:pt idx="538">
                  <c:v>-33.289877784401781</c:v>
                </c:pt>
                <c:pt idx="539">
                  <c:v>-40.650023235894793</c:v>
                </c:pt>
                <c:pt idx="540">
                  <c:v>-44.361826269966471</c:v>
                </c:pt>
                <c:pt idx="541">
                  <c:v>-46.653478896413162</c:v>
                </c:pt>
                <c:pt idx="542">
                  <c:v>-48.097595973179288</c:v>
                </c:pt>
                <c:pt idx="543">
                  <c:v>-48.907350062785653</c:v>
                </c:pt>
                <c:pt idx="544">
                  <c:v>-49.158341906602288</c:v>
                </c:pt>
                <c:pt idx="545">
                  <c:v>-48.844514994215544</c:v>
                </c:pt>
                <c:pt idx="546">
                  <c:v>-47.87831683279741</c:v>
                </c:pt>
                <c:pt idx="547">
                  <c:v>-46.035685612013339</c:v>
                </c:pt>
                <c:pt idx="548">
                  <c:v>-42.739127479594437</c:v>
                </c:pt>
                <c:pt idx="549">
                  <c:v>-35.809957421922043</c:v>
                </c:pt>
                <c:pt idx="550">
                  <c:v>-26.170674622234273</c:v>
                </c:pt>
                <c:pt idx="551">
                  <c:v>-40.21748610895753</c:v>
                </c:pt>
                <c:pt idx="552">
                  <c:v>-44.981988596553286</c:v>
                </c:pt>
                <c:pt idx="553">
                  <c:v>-47.514766050047257</c:v>
                </c:pt>
                <c:pt idx="554">
                  <c:v>-48.812206430228841</c:v>
                </c:pt>
                <c:pt idx="555">
                  <c:v>-49.151169975885615</c:v>
                </c:pt>
                <c:pt idx="556">
                  <c:v>-48.5421857074125</c:v>
                </c:pt>
                <c:pt idx="557">
                  <c:v>-46.753771285029757</c:v>
                </c:pt>
                <c:pt idx="558">
                  <c:v>-43.001514397543929</c:v>
                </c:pt>
                <c:pt idx="559">
                  <c:v>-33.242508510403056</c:v>
                </c:pt>
                <c:pt idx="560">
                  <c:v>-35.183514220128004</c:v>
                </c:pt>
                <c:pt idx="561">
                  <c:v>-43.828182677735505</c:v>
                </c:pt>
                <c:pt idx="562">
                  <c:v>-47.372756291021119</c:v>
                </c:pt>
                <c:pt idx="563">
                  <c:v>-48.923965205380213</c:v>
                </c:pt>
                <c:pt idx="564">
                  <c:v>-49.03928882499946</c:v>
                </c:pt>
                <c:pt idx="565">
                  <c:v>-47.653573119636945</c:v>
                </c:pt>
                <c:pt idx="566">
                  <c:v>-43.976056678534341</c:v>
                </c:pt>
                <c:pt idx="567">
                  <c:v>-33.076648016423661</c:v>
                </c:pt>
                <c:pt idx="568">
                  <c:v>-37.920415694191441</c:v>
                </c:pt>
                <c:pt idx="569">
                  <c:v>-45.574134773356427</c:v>
                </c:pt>
                <c:pt idx="570">
                  <c:v>-48.47513907871307</c:v>
                </c:pt>
                <c:pt idx="571">
                  <c:v>-49.134464103626634</c:v>
                </c:pt>
                <c:pt idx="572">
                  <c:v>-47.760583286614377</c:v>
                </c:pt>
                <c:pt idx="573">
                  <c:v>-43.233199957737313</c:v>
                </c:pt>
                <c:pt idx="574">
                  <c:v>-18.737277748787811</c:v>
                </c:pt>
                <c:pt idx="575">
                  <c:v>-42.472341215324221</c:v>
                </c:pt>
                <c:pt idx="576">
                  <c:v>-47.687057149257569</c:v>
                </c:pt>
                <c:pt idx="577">
                  <c:v>-49.154907606908012</c:v>
                </c:pt>
                <c:pt idx="578">
                  <c:v>-47.937808812806857</c:v>
                </c:pt>
                <c:pt idx="579">
                  <c:v>-42.644778687699976</c:v>
                </c:pt>
                <c:pt idx="580">
                  <c:v>-27.424774109329157</c:v>
                </c:pt>
                <c:pt idx="581">
                  <c:v>-45.012782770447089</c:v>
                </c:pt>
                <c:pt idx="582">
                  <c:v>-48.760665353279052</c:v>
                </c:pt>
                <c:pt idx="583">
                  <c:v>-48.722012078340853</c:v>
                </c:pt>
                <c:pt idx="584">
                  <c:v>-44.526969000483447</c:v>
                </c:pt>
                <c:pt idx="585">
                  <c:v>-13.850768783934873</c:v>
                </c:pt>
                <c:pt idx="586">
                  <c:v>-45.086183859162396</c:v>
                </c:pt>
                <c:pt idx="587">
                  <c:v>-48.9461182883284</c:v>
                </c:pt>
                <c:pt idx="588">
                  <c:v>-48.163658611307916</c:v>
                </c:pt>
                <c:pt idx="589">
                  <c:v>-40.865082607584569</c:v>
                </c:pt>
                <c:pt idx="590">
                  <c:v>-39.307705019221778</c:v>
                </c:pt>
                <c:pt idx="591">
                  <c:v>-48.006111703300505</c:v>
                </c:pt>
                <c:pt idx="592">
                  <c:v>-48.87846003572988</c:v>
                </c:pt>
                <c:pt idx="593">
                  <c:v>-43.435505632824693</c:v>
                </c:pt>
                <c:pt idx="594">
                  <c:v>-36.975002157908762</c:v>
                </c:pt>
                <c:pt idx="595">
                  <c:v>-47.968864615993205</c:v>
                </c:pt>
                <c:pt idx="596">
                  <c:v>-48.71201363987506</c:v>
                </c:pt>
                <c:pt idx="597">
                  <c:v>-41.04547406966234</c:v>
                </c:pt>
                <c:pt idx="598">
                  <c:v>-42.190859035626957</c:v>
                </c:pt>
                <c:pt idx="599">
                  <c:v>-48.952840224789114</c:v>
                </c:pt>
                <c:pt idx="600">
                  <c:v>-46.883252233135536</c:v>
                </c:pt>
                <c:pt idx="601">
                  <c:v>-23.608476631488074</c:v>
                </c:pt>
                <c:pt idx="602">
                  <c:v>-47.689023608823398</c:v>
                </c:pt>
                <c:pt idx="603">
                  <c:v>-48.410357093049825</c:v>
                </c:pt>
                <c:pt idx="604">
                  <c:v>-33.425665494174837</c:v>
                </c:pt>
                <c:pt idx="605">
                  <c:v>-46.724197204954493</c:v>
                </c:pt>
                <c:pt idx="606">
                  <c:v>-48.6766899032542</c:v>
                </c:pt>
                <c:pt idx="607">
                  <c:v>-33.822493032607746</c:v>
                </c:pt>
                <c:pt idx="608">
                  <c:v>-47.1843259805771</c:v>
                </c:pt>
                <c:pt idx="609">
                  <c:v>-48.161630246077387</c:v>
                </c:pt>
                <c:pt idx="610">
                  <c:v>-22.127971837012595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14A-4237-A972-02F86D551763}"/>
            </c:ext>
          </c:extLst>
        </c:ser>
        <c:ser>
          <c:idx val="1"/>
          <c:order val="1"/>
          <c:tx>
            <c:v>Attenuated Point</c:v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chemeClr val="accent1"/>
              </a:solidFill>
              <a:ln>
                <a:solidFill>
                  <a:schemeClr val="tx1"/>
                </a:solidFill>
              </a:ln>
            </c:spPr>
          </c:marker>
          <c:dLbls>
            <c:dLbl>
              <c:idx val="0"/>
              <c:layout>
                <c:manualLayout>
                  <c:x val="-0.15511551155115524"/>
                  <c:y val="6.2078272604588404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14A-4237-A972-02F86D551763}"/>
                </c:ext>
              </c:extLst>
            </c:dLbl>
            <c:spPr>
              <a:solidFill>
                <a:schemeClr val="bg1"/>
              </a:solidFill>
              <a:ln>
                <a:solidFill>
                  <a:sysClr val="windowText" lastClr="000000"/>
                </a:solidFill>
              </a:ln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NO_GT!$B$21</c:f>
              <c:numCache>
                <c:formatCode>0.00" Hz"</c:formatCode>
                <c:ptCount val="1"/>
                <c:pt idx="0">
                  <c:v>162.18100973589188</c:v>
                </c:pt>
              </c:numCache>
            </c:numRef>
          </c:xVal>
          <c:yVal>
            <c:numRef>
              <c:f>NO_GT!$B$22</c:f>
              <c:numCache>
                <c:formatCode>0.00" db"</c:formatCode>
                <c:ptCount val="1"/>
                <c:pt idx="0">
                  <c:v>-5.8415449896190443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14A-4237-A972-02F86D5517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593528"/>
        <c:axId val="502593920"/>
      </c:scatterChart>
      <c:valAx>
        <c:axId val="502593528"/>
        <c:scaling>
          <c:logBase val="10"/>
          <c:orientation val="minMax"/>
          <c:max val="50000"/>
          <c:min val="1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Frequency (Hz)</a:t>
                </a:r>
              </a:p>
            </c:rich>
          </c:tx>
          <c:overlay val="0"/>
        </c:title>
        <c:numFmt formatCode="General" sourceLinked="1"/>
        <c:majorTickMark val="out"/>
        <c:minorTickMark val="in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502593920"/>
        <c:crossesAt val="-80"/>
        <c:crossBetween val="midCat"/>
      </c:valAx>
      <c:valAx>
        <c:axId val="5025939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Magnitude (dB)</a:t>
                </a:r>
              </a:p>
            </c:rich>
          </c:tx>
          <c:layout>
            <c:manualLayout>
              <c:xMode val="edge"/>
              <c:yMode val="edge"/>
              <c:x val="2.6954177897574188E-2"/>
              <c:y val="0.31123024005560951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50259352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22617161716171594"/>
          <c:y val="0.57396644245380346"/>
          <c:w val="0.19481029599022917"/>
          <c:h val="8.7041701014809972E-2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</c:spPr>
    </c:legend>
    <c:plotVisOnly val="1"/>
    <c:dispBlanksAs val="gap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 orientation="landscape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NO_GT!$B$33</c:f>
          <c:strCache>
            <c:ptCount val="1"/>
            <c:pt idx="0">
              <c:v>Phase of NO_GT for G1 = 2, G2 = 8, User Clk2=161 MHz,  R=2, V=3456, PD Freq=7,812 kHz</c:v>
            </c:pt>
          </c:strCache>
        </c:strRef>
      </c:tx>
      <c:overlay val="0"/>
    </c:title>
    <c:autoTitleDeleted val="0"/>
    <c:plotArea>
      <c:layout>
        <c:manualLayout>
          <c:layoutTarget val="inner"/>
          <c:xMode val="edge"/>
          <c:yMode val="edge"/>
          <c:x val="0.12060813153072847"/>
          <c:y val="0.13797552703172378"/>
          <c:w val="0.72041612722937931"/>
          <c:h val="0.7024607198072832"/>
        </c:manualLayout>
      </c:layout>
      <c:scatterChart>
        <c:scatterStyle val="lineMarker"/>
        <c:varyColors val="0"/>
        <c:ser>
          <c:idx val="0"/>
          <c:order val="0"/>
          <c:tx>
            <c:v>PICXO DPLL Phase Response</c:v>
          </c:tx>
          <c:marker>
            <c:symbol val="none"/>
          </c:marker>
          <c:xVal>
            <c:numRef>
              <c:f>NO_GT!$M$2:$M$612</c:f>
              <c:numCache>
                <c:formatCode>General</c:formatCode>
                <c:ptCount val="611"/>
                <c:pt idx="0">
                  <c:v>1</c:v>
                </c:pt>
                <c:pt idx="1">
                  <c:v>1.0232929922807541</c:v>
                </c:pt>
                <c:pt idx="2">
                  <c:v>1.0471285480508996</c:v>
                </c:pt>
                <c:pt idx="3">
                  <c:v>1.0715193052376064</c:v>
                </c:pt>
                <c:pt idx="4">
                  <c:v>1.0964781961431851</c:v>
                </c:pt>
                <c:pt idx="5">
                  <c:v>1.1220184543019636</c:v>
                </c:pt>
                <c:pt idx="6">
                  <c:v>1.1481536214968828</c:v>
                </c:pt>
                <c:pt idx="7">
                  <c:v>1.1748975549395295</c:v>
                </c:pt>
                <c:pt idx="8">
                  <c:v>1.2022644346174129</c:v>
                </c:pt>
                <c:pt idx="9">
                  <c:v>1.2302687708123816</c:v>
                </c:pt>
                <c:pt idx="10">
                  <c:v>1.2589254117941673</c:v>
                </c:pt>
                <c:pt idx="11">
                  <c:v>1.288249551693134</c:v>
                </c:pt>
                <c:pt idx="12">
                  <c:v>1.318256738556407</c:v>
                </c:pt>
                <c:pt idx="13">
                  <c:v>1.3489628825916535</c:v>
                </c:pt>
                <c:pt idx="14">
                  <c:v>1.3803842646028848</c:v>
                </c:pt>
                <c:pt idx="15">
                  <c:v>1.4125375446227544</c:v>
                </c:pt>
                <c:pt idx="16">
                  <c:v>1.4454397707459274</c:v>
                </c:pt>
                <c:pt idx="17">
                  <c:v>1.4791083881682074</c:v>
                </c:pt>
                <c:pt idx="18">
                  <c:v>1.5135612484362084</c:v>
                </c:pt>
                <c:pt idx="19">
                  <c:v>1.5488166189124815</c:v>
                </c:pt>
                <c:pt idx="20">
                  <c:v>1.5848931924611138</c:v>
                </c:pt>
                <c:pt idx="21">
                  <c:v>1.6218100973589302</c:v>
                </c:pt>
                <c:pt idx="22">
                  <c:v>1.6595869074375611</c:v>
                </c:pt>
                <c:pt idx="23">
                  <c:v>1.6982436524617448</c:v>
                </c:pt>
                <c:pt idx="24">
                  <c:v>1.737800828749376</c:v>
                </c:pt>
                <c:pt idx="25">
                  <c:v>1.7782794100389232</c:v>
                </c:pt>
                <c:pt idx="26">
                  <c:v>1.8197008586099839</c:v>
                </c:pt>
                <c:pt idx="27">
                  <c:v>1.8620871366628677</c:v>
                </c:pt>
                <c:pt idx="28">
                  <c:v>1.9054607179632477</c:v>
                </c:pt>
                <c:pt idx="29">
                  <c:v>1.9498445997580458</c:v>
                </c:pt>
                <c:pt idx="30">
                  <c:v>1.9952623149688802</c:v>
                </c:pt>
                <c:pt idx="31">
                  <c:v>2.0417379446695301</c:v>
                </c:pt>
                <c:pt idx="32">
                  <c:v>2.0892961308540401</c:v>
                </c:pt>
                <c:pt idx="33">
                  <c:v>2.1379620895022331</c:v>
                </c:pt>
                <c:pt idx="34">
                  <c:v>2.1877616239495534</c:v>
                </c:pt>
                <c:pt idx="35">
                  <c:v>2.2387211385683408</c:v>
                </c:pt>
                <c:pt idx="36">
                  <c:v>2.290867652767774</c:v>
                </c:pt>
                <c:pt idx="37">
                  <c:v>2.3442288153199233</c:v>
                </c:pt>
                <c:pt idx="38">
                  <c:v>2.3988329190194917</c:v>
                </c:pt>
                <c:pt idx="39">
                  <c:v>2.4547089156850315</c:v>
                </c:pt>
                <c:pt idx="40">
                  <c:v>2.5118864315095815</c:v>
                </c:pt>
                <c:pt idx="41">
                  <c:v>2.5703957827688653</c:v>
                </c:pt>
                <c:pt idx="42">
                  <c:v>2.6302679918953835</c:v>
                </c:pt>
                <c:pt idx="43">
                  <c:v>2.6915348039269174</c:v>
                </c:pt>
                <c:pt idx="44">
                  <c:v>2.7542287033381685</c:v>
                </c:pt>
                <c:pt idx="45">
                  <c:v>2.8183829312644555</c:v>
                </c:pt>
                <c:pt idx="46">
                  <c:v>2.8840315031266082</c:v>
                </c:pt>
                <c:pt idx="47">
                  <c:v>2.9512092266663874</c:v>
                </c:pt>
                <c:pt idx="48">
                  <c:v>3.0199517204020183</c:v>
                </c:pt>
                <c:pt idx="49">
                  <c:v>3.0902954325135927</c:v>
                </c:pt>
                <c:pt idx="50">
                  <c:v>3.1622776601683813</c:v>
                </c:pt>
                <c:pt idx="51">
                  <c:v>3.2359365692962849</c:v>
                </c:pt>
                <c:pt idx="52">
                  <c:v>3.311311214825913</c:v>
                </c:pt>
                <c:pt idx="53">
                  <c:v>3.3884415613920278</c:v>
                </c:pt>
                <c:pt idx="54">
                  <c:v>3.4673685045253184</c:v>
                </c:pt>
                <c:pt idx="55">
                  <c:v>3.5481338923357573</c:v>
                </c:pt>
                <c:pt idx="56">
                  <c:v>3.6307805477010158</c:v>
                </c:pt>
                <c:pt idx="57">
                  <c:v>3.7153522909717283</c:v>
                </c:pt>
                <c:pt idx="58">
                  <c:v>3.8018939632056155</c:v>
                </c:pt>
                <c:pt idx="59">
                  <c:v>3.8904514499428093</c:v>
                </c:pt>
                <c:pt idx="60">
                  <c:v>3.9810717055349762</c:v>
                </c:pt>
                <c:pt idx="61">
                  <c:v>4.0738027780411308</c:v>
                </c:pt>
                <c:pt idx="62">
                  <c:v>4.1686938347033582</c:v>
                </c:pt>
                <c:pt idx="63">
                  <c:v>4.2657951880159306</c:v>
                </c:pt>
                <c:pt idx="64">
                  <c:v>4.3651583224016637</c:v>
                </c:pt>
                <c:pt idx="65">
                  <c:v>4.4668359215096354</c:v>
                </c:pt>
                <c:pt idx="66">
                  <c:v>4.5708818961487552</c:v>
                </c:pt>
                <c:pt idx="67">
                  <c:v>4.6773514128719862</c:v>
                </c:pt>
                <c:pt idx="68">
                  <c:v>4.7863009232263884</c:v>
                </c:pt>
                <c:pt idx="69">
                  <c:v>4.8977881936844669</c:v>
                </c:pt>
                <c:pt idx="70">
                  <c:v>5.0118723362727282</c:v>
                </c:pt>
                <c:pt idx="71">
                  <c:v>5.1286138399136538</c:v>
                </c:pt>
                <c:pt idx="72">
                  <c:v>5.2480746024977316</c:v>
                </c:pt>
                <c:pt idx="73">
                  <c:v>5.3703179637025338</c:v>
                </c:pt>
                <c:pt idx="74">
                  <c:v>5.495408738576252</c:v>
                </c:pt>
                <c:pt idx="75">
                  <c:v>5.6234132519034983</c:v>
                </c:pt>
                <c:pt idx="76">
                  <c:v>5.7543993733715757</c:v>
                </c:pt>
                <c:pt idx="77">
                  <c:v>5.8884365535558976</c:v>
                </c:pt>
                <c:pt idx="78">
                  <c:v>6.0255958607435849</c:v>
                </c:pt>
                <c:pt idx="79">
                  <c:v>6.1659500186148302</c:v>
                </c:pt>
                <c:pt idx="80">
                  <c:v>6.3095734448019405</c:v>
                </c:pt>
                <c:pt idx="81">
                  <c:v>6.4565422903465644</c:v>
                </c:pt>
                <c:pt idx="82">
                  <c:v>6.6069344800759682</c:v>
                </c:pt>
                <c:pt idx="83">
                  <c:v>6.7608297539198272</c:v>
                </c:pt>
                <c:pt idx="84">
                  <c:v>6.9183097091893737</c:v>
                </c:pt>
                <c:pt idx="85">
                  <c:v>7.0794578438413893</c:v>
                </c:pt>
                <c:pt idx="86">
                  <c:v>7.2443596007499105</c:v>
                </c:pt>
                <c:pt idx="87">
                  <c:v>7.4131024130091863</c:v>
                </c:pt>
                <c:pt idx="88">
                  <c:v>7.5857757502918481</c:v>
                </c:pt>
                <c:pt idx="89">
                  <c:v>7.7624711662869306</c:v>
                </c:pt>
                <c:pt idx="90">
                  <c:v>7.9432823472428282</c:v>
                </c:pt>
                <c:pt idx="91">
                  <c:v>8.1283051616410056</c:v>
                </c:pt>
                <c:pt idx="92">
                  <c:v>8.3176377110267214</c:v>
                </c:pt>
                <c:pt idx="93">
                  <c:v>8.5113803820237806</c:v>
                </c:pt>
                <c:pt idx="94">
                  <c:v>8.709635899560821</c:v>
                </c:pt>
                <c:pt idx="95">
                  <c:v>8.9125093813374701</c:v>
                </c:pt>
                <c:pt idx="96">
                  <c:v>9.1201083935591107</c:v>
                </c:pt>
                <c:pt idx="97">
                  <c:v>9.3325430079699281</c:v>
                </c:pt>
                <c:pt idx="98">
                  <c:v>9.5499258602143762</c:v>
                </c:pt>
                <c:pt idx="99">
                  <c:v>9.7723722095581227</c:v>
                </c:pt>
                <c:pt idx="100">
                  <c:v>10.000000000000016</c:v>
                </c:pt>
                <c:pt idx="101">
                  <c:v>10.232929922807561</c:v>
                </c:pt>
                <c:pt idx="102">
                  <c:v>10.471285480509014</c:v>
                </c:pt>
                <c:pt idx="103">
                  <c:v>10.715193052376083</c:v>
                </c:pt>
                <c:pt idx="104">
                  <c:v>10.964781961431873</c:v>
                </c:pt>
                <c:pt idx="105">
                  <c:v>11.220184543019656</c:v>
                </c:pt>
                <c:pt idx="106">
                  <c:v>11.481536214968848</c:v>
                </c:pt>
                <c:pt idx="107">
                  <c:v>11.748975549395317</c:v>
                </c:pt>
                <c:pt idx="108">
                  <c:v>12.022644346174154</c:v>
                </c:pt>
                <c:pt idx="109">
                  <c:v>12.302687708123841</c:v>
                </c:pt>
                <c:pt idx="110">
                  <c:v>12.589254117941696</c:v>
                </c:pt>
                <c:pt idx="111">
                  <c:v>12.882495516931364</c:v>
                </c:pt>
                <c:pt idx="112">
                  <c:v>13.1825673855641</c:v>
                </c:pt>
                <c:pt idx="113">
                  <c:v>13.489628825916565</c:v>
                </c:pt>
                <c:pt idx="114">
                  <c:v>13.803842646028876</c:v>
                </c:pt>
                <c:pt idx="115">
                  <c:v>14.12537544622757</c:v>
                </c:pt>
                <c:pt idx="116">
                  <c:v>14.454397707459307</c:v>
                </c:pt>
                <c:pt idx="117">
                  <c:v>14.791083881682106</c:v>
                </c:pt>
                <c:pt idx="118">
                  <c:v>15.135612484362113</c:v>
                </c:pt>
                <c:pt idx="119">
                  <c:v>15.488166189124851</c:v>
                </c:pt>
                <c:pt idx="120">
                  <c:v>15.848931924611172</c:v>
                </c:pt>
                <c:pt idx="121">
                  <c:v>16.218100973589337</c:v>
                </c:pt>
                <c:pt idx="122">
                  <c:v>16.595869074375642</c:v>
                </c:pt>
                <c:pt idx="123">
                  <c:v>16.982436524617487</c:v>
                </c:pt>
                <c:pt idx="124">
                  <c:v>17.378008287493795</c:v>
                </c:pt>
                <c:pt idx="125">
                  <c:v>17.782794100389268</c:v>
                </c:pt>
                <c:pt idx="126">
                  <c:v>18.197008586099873</c:v>
                </c:pt>
                <c:pt idx="127">
                  <c:v>18.620871366628723</c:v>
                </c:pt>
                <c:pt idx="128">
                  <c:v>19.054607179632519</c:v>
                </c:pt>
                <c:pt idx="129">
                  <c:v>19.4984459975805</c:v>
                </c:pt>
                <c:pt idx="130">
                  <c:v>19.95262314968884</c:v>
                </c:pt>
                <c:pt idx="131">
                  <c:v>20.417379446695346</c:v>
                </c:pt>
                <c:pt idx="132">
                  <c:v>20.892961308540446</c:v>
                </c:pt>
                <c:pt idx="133">
                  <c:v>21.379620895022374</c:v>
                </c:pt>
                <c:pt idx="134">
                  <c:v>21.877616239495577</c:v>
                </c:pt>
                <c:pt idx="135">
                  <c:v>22.387211385683454</c:v>
                </c:pt>
                <c:pt idx="136">
                  <c:v>22.908676527677788</c:v>
                </c:pt>
                <c:pt idx="137">
                  <c:v>23.442288153199279</c:v>
                </c:pt>
                <c:pt idx="138">
                  <c:v>23.988329190194971</c:v>
                </c:pt>
                <c:pt idx="139">
                  <c:v>24.547089156850369</c:v>
                </c:pt>
                <c:pt idx="140">
                  <c:v>25.118864315095866</c:v>
                </c:pt>
                <c:pt idx="141">
                  <c:v>25.703957827688704</c:v>
                </c:pt>
                <c:pt idx="142">
                  <c:v>26.302679918953896</c:v>
                </c:pt>
                <c:pt idx="143">
                  <c:v>26.915348039269233</c:v>
                </c:pt>
                <c:pt idx="144">
                  <c:v>27.542287033381736</c:v>
                </c:pt>
                <c:pt idx="145">
                  <c:v>28.183829312644612</c:v>
                </c:pt>
                <c:pt idx="146">
                  <c:v>28.840315031266144</c:v>
                </c:pt>
                <c:pt idx="147">
                  <c:v>29.512092266663942</c:v>
                </c:pt>
                <c:pt idx="148">
                  <c:v>30.199517204020246</c:v>
                </c:pt>
                <c:pt idx="149">
                  <c:v>30.902954325135987</c:v>
                </c:pt>
                <c:pt idx="150">
                  <c:v>31.622776601683888</c:v>
                </c:pt>
                <c:pt idx="151">
                  <c:v>32.359365692962918</c:v>
                </c:pt>
                <c:pt idx="152">
                  <c:v>33.113112148259205</c:v>
                </c:pt>
                <c:pt idx="153">
                  <c:v>33.88441561392036</c:v>
                </c:pt>
                <c:pt idx="154">
                  <c:v>34.673685045253272</c:v>
                </c:pt>
                <c:pt idx="155">
                  <c:v>35.481338923357647</c:v>
                </c:pt>
                <c:pt idx="156">
                  <c:v>36.307805477010241</c:v>
                </c:pt>
                <c:pt idx="157">
                  <c:v>37.153522909717374</c:v>
                </c:pt>
                <c:pt idx="158">
                  <c:v>38.018939632056238</c:v>
                </c:pt>
                <c:pt idx="159">
                  <c:v>38.904514499428174</c:v>
                </c:pt>
                <c:pt idx="160">
                  <c:v>39.810717055349841</c:v>
                </c:pt>
                <c:pt idx="161">
                  <c:v>40.738027780411407</c:v>
                </c:pt>
                <c:pt idx="162">
                  <c:v>41.686938347033674</c:v>
                </c:pt>
                <c:pt idx="163">
                  <c:v>42.657951880159395</c:v>
                </c:pt>
                <c:pt idx="164">
                  <c:v>43.651583224016726</c:v>
                </c:pt>
                <c:pt idx="165">
                  <c:v>44.668359215096459</c:v>
                </c:pt>
                <c:pt idx="166">
                  <c:v>45.708818961487651</c:v>
                </c:pt>
                <c:pt idx="167">
                  <c:v>46.773514128719967</c:v>
                </c:pt>
                <c:pt idx="168">
                  <c:v>47.863009232263998</c:v>
                </c:pt>
                <c:pt idx="169">
                  <c:v>48.977881936844788</c:v>
                </c:pt>
                <c:pt idx="170">
                  <c:v>50.118723362727394</c:v>
                </c:pt>
                <c:pt idx="171">
                  <c:v>51.286138399136647</c:v>
                </c:pt>
                <c:pt idx="172">
                  <c:v>52.480746024977449</c:v>
                </c:pt>
                <c:pt idx="173">
                  <c:v>53.703179637025457</c:v>
                </c:pt>
                <c:pt idx="174">
                  <c:v>54.954087385762662</c:v>
                </c:pt>
                <c:pt idx="175">
                  <c:v>56.234132519035114</c:v>
                </c:pt>
                <c:pt idx="176">
                  <c:v>57.543993733715901</c:v>
                </c:pt>
                <c:pt idx="177">
                  <c:v>58.884365535559105</c:v>
                </c:pt>
                <c:pt idx="178">
                  <c:v>60.255958607435979</c:v>
                </c:pt>
                <c:pt idx="179">
                  <c:v>61.659500186148421</c:v>
                </c:pt>
                <c:pt idx="180">
                  <c:v>63.095734448019527</c:v>
                </c:pt>
                <c:pt idx="181">
                  <c:v>64.565422903465816</c:v>
                </c:pt>
                <c:pt idx="182">
                  <c:v>66.069344800759865</c:v>
                </c:pt>
                <c:pt idx="183">
                  <c:v>67.608297539198432</c:v>
                </c:pt>
                <c:pt idx="184">
                  <c:v>69.183097091893913</c:v>
                </c:pt>
                <c:pt idx="185">
                  <c:v>70.79457843841405</c:v>
                </c:pt>
                <c:pt idx="186">
                  <c:v>72.443596007499266</c:v>
                </c:pt>
                <c:pt idx="187">
                  <c:v>74.131024130092001</c:v>
                </c:pt>
                <c:pt idx="188">
                  <c:v>75.857757502918631</c:v>
                </c:pt>
                <c:pt idx="189">
                  <c:v>77.624711662869501</c:v>
                </c:pt>
                <c:pt idx="190">
                  <c:v>79.432823472428467</c:v>
                </c:pt>
                <c:pt idx="191">
                  <c:v>81.283051616410248</c:v>
                </c:pt>
                <c:pt idx="192">
                  <c:v>83.176377110267424</c:v>
                </c:pt>
                <c:pt idx="193">
                  <c:v>85.113803820237962</c:v>
                </c:pt>
                <c:pt idx="194">
                  <c:v>87.096358995608384</c:v>
                </c:pt>
                <c:pt idx="195">
                  <c:v>89.125093813374875</c:v>
                </c:pt>
                <c:pt idx="196">
                  <c:v>91.201083935591285</c:v>
                </c:pt>
                <c:pt idx="197">
                  <c:v>93.325430079699501</c:v>
                </c:pt>
                <c:pt idx="198">
                  <c:v>95.499258602143996</c:v>
                </c:pt>
                <c:pt idx="199">
                  <c:v>97.723722095581465</c:v>
                </c:pt>
                <c:pt idx="200">
                  <c:v>100.00000000000031</c:v>
                </c:pt>
                <c:pt idx="201">
                  <c:v>102.32929922807573</c:v>
                </c:pt>
                <c:pt idx="202">
                  <c:v>104.71285480509026</c:v>
                </c:pt>
                <c:pt idx="203">
                  <c:v>107.15193052376085</c:v>
                </c:pt>
                <c:pt idx="204">
                  <c:v>109.64781961431871</c:v>
                </c:pt>
                <c:pt idx="205">
                  <c:v>112.20184543019644</c:v>
                </c:pt>
                <c:pt idx="206">
                  <c:v>114.81536214968835</c:v>
                </c:pt>
                <c:pt idx="207">
                  <c:v>117.48975549395293</c:v>
                </c:pt>
                <c:pt idx="208">
                  <c:v>120.22644346174125</c:v>
                </c:pt>
                <c:pt idx="209">
                  <c:v>123.026877081238</c:v>
                </c:pt>
                <c:pt idx="210">
                  <c:v>125.89254117941654</c:v>
                </c:pt>
                <c:pt idx="211">
                  <c:v>128.8249551693132</c:v>
                </c:pt>
                <c:pt idx="212">
                  <c:v>131.82567385564039</c:v>
                </c:pt>
                <c:pt idx="213">
                  <c:v>134.896288259165</c:v>
                </c:pt>
                <c:pt idx="214">
                  <c:v>138.03842646028798</c:v>
                </c:pt>
                <c:pt idx="215">
                  <c:v>141.25375446227491</c:v>
                </c:pt>
                <c:pt idx="216">
                  <c:v>144.54397707459208</c:v>
                </c:pt>
                <c:pt idx="217">
                  <c:v>147.91083881682005</c:v>
                </c:pt>
                <c:pt idx="218">
                  <c:v>151.35612484361994</c:v>
                </c:pt>
                <c:pt idx="219">
                  <c:v>154.88166189124723</c:v>
                </c:pt>
                <c:pt idx="220">
                  <c:v>158.4893192461104</c:v>
                </c:pt>
                <c:pt idx="221">
                  <c:v>162.18100973589188</c:v>
                </c:pt>
                <c:pt idx="222">
                  <c:v>165.95869074375491</c:v>
                </c:pt>
                <c:pt idx="223">
                  <c:v>169.82436524617307</c:v>
                </c:pt>
                <c:pt idx="224">
                  <c:v>173.78008287493614</c:v>
                </c:pt>
                <c:pt idx="225">
                  <c:v>177.82794100389066</c:v>
                </c:pt>
                <c:pt idx="226">
                  <c:v>181.97008586099668</c:v>
                </c:pt>
                <c:pt idx="227">
                  <c:v>186.20871366628504</c:v>
                </c:pt>
                <c:pt idx="228">
                  <c:v>190.54607179632276</c:v>
                </c:pt>
                <c:pt idx="229">
                  <c:v>194.98445997580251</c:v>
                </c:pt>
                <c:pt idx="230">
                  <c:v>199.52623149688571</c:v>
                </c:pt>
                <c:pt idx="231">
                  <c:v>204.1737944669506</c:v>
                </c:pt>
                <c:pt idx="232">
                  <c:v>208.92961308540137</c:v>
                </c:pt>
                <c:pt idx="233">
                  <c:v>213.79620895022055</c:v>
                </c:pt>
                <c:pt idx="234">
                  <c:v>218.77616239495231</c:v>
                </c:pt>
                <c:pt idx="235">
                  <c:v>223.87211385683094</c:v>
                </c:pt>
                <c:pt idx="236">
                  <c:v>229.08676527677417</c:v>
                </c:pt>
                <c:pt idx="237">
                  <c:v>234.42288153198876</c:v>
                </c:pt>
                <c:pt idx="238">
                  <c:v>239.88329190194551</c:v>
                </c:pt>
                <c:pt idx="239">
                  <c:v>245.47089156849918</c:v>
                </c:pt>
                <c:pt idx="240">
                  <c:v>251.18864315095405</c:v>
                </c:pt>
                <c:pt idx="241">
                  <c:v>257.03957827688208</c:v>
                </c:pt>
                <c:pt idx="242">
                  <c:v>263.02679918953373</c:v>
                </c:pt>
                <c:pt idx="243">
                  <c:v>269.15348039268673</c:v>
                </c:pt>
                <c:pt idx="244">
                  <c:v>275.42287033381172</c:v>
                </c:pt>
                <c:pt idx="245">
                  <c:v>281.83829312644031</c:v>
                </c:pt>
                <c:pt idx="246">
                  <c:v>288.4031503126551</c:v>
                </c:pt>
                <c:pt idx="247">
                  <c:v>295.12092266663291</c:v>
                </c:pt>
                <c:pt idx="248">
                  <c:v>301.99517204019554</c:v>
                </c:pt>
                <c:pt idx="249">
                  <c:v>309.02954325135278</c:v>
                </c:pt>
                <c:pt idx="250">
                  <c:v>316.2277660168312</c:v>
                </c:pt>
                <c:pt idx="251">
                  <c:v>323.59365692962137</c:v>
                </c:pt>
                <c:pt idx="252">
                  <c:v>331.13112148258369</c:v>
                </c:pt>
                <c:pt idx="253">
                  <c:v>338.84415613919498</c:v>
                </c:pt>
                <c:pt idx="254">
                  <c:v>346.73685045252387</c:v>
                </c:pt>
                <c:pt idx="255">
                  <c:v>354.81338923356714</c:v>
                </c:pt>
                <c:pt idx="256">
                  <c:v>363.07805477009276</c:v>
                </c:pt>
                <c:pt idx="257">
                  <c:v>371.53522909716344</c:v>
                </c:pt>
                <c:pt idx="258">
                  <c:v>380.18939632055185</c:v>
                </c:pt>
                <c:pt idx="259">
                  <c:v>389.04514499427063</c:v>
                </c:pt>
                <c:pt idx="260">
                  <c:v>398.10717055348704</c:v>
                </c:pt>
                <c:pt idx="261">
                  <c:v>407.38027780410187</c:v>
                </c:pt>
                <c:pt idx="262">
                  <c:v>416.86938347032424</c:v>
                </c:pt>
                <c:pt idx="263">
                  <c:v>426.57951880158117</c:v>
                </c:pt>
                <c:pt idx="264">
                  <c:v>436.51583224015377</c:v>
                </c:pt>
                <c:pt idx="265">
                  <c:v>446.68359215095063</c:v>
                </c:pt>
                <c:pt idx="266">
                  <c:v>457.08818961486179</c:v>
                </c:pt>
                <c:pt idx="267">
                  <c:v>467.7351412871846</c:v>
                </c:pt>
                <c:pt idx="268">
                  <c:v>478.63009232262397</c:v>
                </c:pt>
                <c:pt idx="269">
                  <c:v>489.77881936843141</c:v>
                </c:pt>
                <c:pt idx="270">
                  <c:v>501.18723362725666</c:v>
                </c:pt>
                <c:pt idx="271">
                  <c:v>512.86138399134882</c:v>
                </c:pt>
                <c:pt idx="272">
                  <c:v>524.80746024975622</c:v>
                </c:pt>
                <c:pt idx="273">
                  <c:v>537.03179637023538</c:v>
                </c:pt>
                <c:pt idx="274">
                  <c:v>549.5408738576067</c:v>
                </c:pt>
                <c:pt idx="275">
                  <c:v>562.34132519033028</c:v>
                </c:pt>
                <c:pt idx="276">
                  <c:v>575.43993733713762</c:v>
                </c:pt>
                <c:pt idx="277">
                  <c:v>588.84365535556867</c:v>
                </c:pt>
                <c:pt idx="278">
                  <c:v>602.55958607433695</c:v>
                </c:pt>
                <c:pt idx="279">
                  <c:v>616.59500186146022</c:v>
                </c:pt>
                <c:pt idx="280">
                  <c:v>630.95734448017072</c:v>
                </c:pt>
                <c:pt idx="281">
                  <c:v>645.65422903463241</c:v>
                </c:pt>
                <c:pt idx="282">
                  <c:v>660.69344800757176</c:v>
                </c:pt>
                <c:pt idx="283">
                  <c:v>676.08297539195689</c:v>
                </c:pt>
                <c:pt idx="284">
                  <c:v>691.83097091891034</c:v>
                </c:pt>
                <c:pt idx="285">
                  <c:v>707.94578438411111</c:v>
                </c:pt>
                <c:pt idx="286">
                  <c:v>724.43596007496194</c:v>
                </c:pt>
                <c:pt idx="287">
                  <c:v>741.31024130088861</c:v>
                </c:pt>
                <c:pt idx="288">
                  <c:v>758.5775750291541</c:v>
                </c:pt>
                <c:pt idx="289">
                  <c:v>776.24711662866071</c:v>
                </c:pt>
                <c:pt idx="290">
                  <c:v>794.32823472424957</c:v>
                </c:pt>
                <c:pt idx="291">
                  <c:v>812.83051616406578</c:v>
                </c:pt>
                <c:pt idx="292">
                  <c:v>831.76377110263672</c:v>
                </c:pt>
                <c:pt idx="293">
                  <c:v>851.13803820234057</c:v>
                </c:pt>
                <c:pt idx="294">
                  <c:v>870.96358995604385</c:v>
                </c:pt>
                <c:pt idx="295">
                  <c:v>891.250938133707</c:v>
                </c:pt>
                <c:pt idx="296">
                  <c:v>912.01083935587019</c:v>
                </c:pt>
                <c:pt idx="297">
                  <c:v>933.25430079695047</c:v>
                </c:pt>
                <c:pt idx="298">
                  <c:v>954.99258602139355</c:v>
                </c:pt>
                <c:pt idx="299">
                  <c:v>977.23722095576716</c:v>
                </c:pt>
                <c:pt idx="300">
                  <c:v>999.99999999995441</c:v>
                </c:pt>
                <c:pt idx="301">
                  <c:v>1023.2929922807075</c:v>
                </c:pt>
                <c:pt idx="302">
                  <c:v>1047.1285480508507</c:v>
                </c:pt>
                <c:pt idx="303">
                  <c:v>1071.5193052375564</c:v>
                </c:pt>
                <c:pt idx="304">
                  <c:v>1096.4781961431327</c:v>
                </c:pt>
                <c:pt idx="305">
                  <c:v>1122.0184543019097</c:v>
                </c:pt>
                <c:pt idx="306">
                  <c:v>1148.1536214968278</c:v>
                </c:pt>
                <c:pt idx="307">
                  <c:v>1174.8975549394722</c:v>
                </c:pt>
                <c:pt idx="308">
                  <c:v>1202.264434617354</c:v>
                </c:pt>
                <c:pt idx="309">
                  <c:v>1230.2687708123201</c:v>
                </c:pt>
                <c:pt idx="310">
                  <c:v>1258.9254117941043</c:v>
                </c:pt>
                <c:pt idx="311">
                  <c:v>1288.2495516930683</c:v>
                </c:pt>
                <c:pt idx="312">
                  <c:v>1318.2567385563398</c:v>
                </c:pt>
                <c:pt idx="313">
                  <c:v>1348.9628825915834</c:v>
                </c:pt>
                <c:pt idx="314">
                  <c:v>1380.3842646028129</c:v>
                </c:pt>
                <c:pt idx="315">
                  <c:v>1412.5375446226803</c:v>
                </c:pt>
                <c:pt idx="316">
                  <c:v>1445.4397707458504</c:v>
                </c:pt>
                <c:pt idx="317">
                  <c:v>1479.1083881681284</c:v>
                </c:pt>
                <c:pt idx="318">
                  <c:v>1513.5612484361259</c:v>
                </c:pt>
                <c:pt idx="319">
                  <c:v>1548.816618912397</c:v>
                </c:pt>
                <c:pt idx="320">
                  <c:v>1584.8931924610256</c:v>
                </c:pt>
                <c:pt idx="321">
                  <c:v>1621.8100973588398</c:v>
                </c:pt>
                <c:pt idx="322">
                  <c:v>1659.5869074374668</c:v>
                </c:pt>
                <c:pt idx="323">
                  <c:v>1698.2436524616483</c:v>
                </c:pt>
                <c:pt idx="324">
                  <c:v>1737.8008287492769</c:v>
                </c:pt>
                <c:pt idx="325">
                  <c:v>1778.2794100388203</c:v>
                </c:pt>
                <c:pt idx="326">
                  <c:v>1819.7008586098782</c:v>
                </c:pt>
                <c:pt idx="327">
                  <c:v>1862.087136662758</c:v>
                </c:pt>
                <c:pt idx="328">
                  <c:v>1905.460717963135</c:v>
                </c:pt>
                <c:pt idx="329">
                  <c:v>1949.8445997579286</c:v>
                </c:pt>
                <c:pt idx="330">
                  <c:v>1995.2623149687599</c:v>
                </c:pt>
                <c:pt idx="331">
                  <c:v>2041.7379446694049</c:v>
                </c:pt>
                <c:pt idx="332">
                  <c:v>2089.296130853912</c:v>
                </c:pt>
                <c:pt idx="333">
                  <c:v>2137.9620895021012</c:v>
                </c:pt>
                <c:pt idx="334">
                  <c:v>2187.7616239494168</c:v>
                </c:pt>
                <c:pt idx="335">
                  <c:v>2238.7211385682003</c:v>
                </c:pt>
                <c:pt idx="336">
                  <c:v>2290.8676527676284</c:v>
                </c:pt>
                <c:pt idx="337">
                  <c:v>2344.2288153197737</c:v>
                </c:pt>
                <c:pt idx="338">
                  <c:v>2398.8329190193363</c:v>
                </c:pt>
                <c:pt idx="339">
                  <c:v>2454.7089156848724</c:v>
                </c:pt>
                <c:pt idx="340">
                  <c:v>2511.8864315094161</c:v>
                </c:pt>
                <c:pt idx="341">
                  <c:v>2570.3957827686954</c:v>
                </c:pt>
                <c:pt idx="342">
                  <c:v>2630.2679918952094</c:v>
                </c:pt>
                <c:pt idx="343">
                  <c:v>2691.5348039267365</c:v>
                </c:pt>
                <c:pt idx="344">
                  <c:v>2754.228703337983</c:v>
                </c:pt>
                <c:pt idx="345">
                  <c:v>2818.3829312642633</c:v>
                </c:pt>
                <c:pt idx="346">
                  <c:v>2884.0315031264108</c:v>
                </c:pt>
                <c:pt idx="347">
                  <c:v>2951.209226666183</c:v>
                </c:pt>
                <c:pt idx="348">
                  <c:v>3019.9517204018084</c:v>
                </c:pt>
                <c:pt idx="349">
                  <c:v>3090.2954325133778</c:v>
                </c:pt>
                <c:pt idx="350">
                  <c:v>3162.2776601681612</c:v>
                </c:pt>
                <c:pt idx="351">
                  <c:v>3235.9365692960532</c:v>
                </c:pt>
                <c:pt idx="352">
                  <c:v>3311.311214825676</c:v>
                </c:pt>
                <c:pt idx="353">
                  <c:v>3388.4415613917849</c:v>
                </c:pt>
                <c:pt idx="354">
                  <c:v>3467.36850452507</c:v>
                </c:pt>
                <c:pt idx="355">
                  <c:v>3548.1338923354956</c:v>
                </c:pt>
                <c:pt idx="356">
                  <c:v>3630.7805477007482</c:v>
                </c:pt>
                <c:pt idx="357">
                  <c:v>3715.3522909714534</c:v>
                </c:pt>
                <c:pt idx="358">
                  <c:v>3801.8939632053334</c:v>
                </c:pt>
                <c:pt idx="359">
                  <c:v>3890.4514499425204</c:v>
                </c:pt>
                <c:pt idx="360">
                  <c:v>3981.0717055346731</c:v>
                </c:pt>
                <c:pt idx="361">
                  <c:v>4073.8027780408202</c:v>
                </c:pt>
                <c:pt idx="362">
                  <c:v>4168.6938347030391</c:v>
                </c:pt>
                <c:pt idx="363">
                  <c:v>4265.7951880156043</c:v>
                </c:pt>
                <c:pt idx="364">
                  <c:v>4365.158322401322</c:v>
                </c:pt>
                <c:pt idx="365">
                  <c:v>4466.8359215092851</c:v>
                </c:pt>
                <c:pt idx="366">
                  <c:v>4570.8818961483958</c:v>
                </c:pt>
                <c:pt idx="367">
                  <c:v>4677.3514128716188</c:v>
                </c:pt>
                <c:pt idx="368">
                  <c:v>4786.300923226011</c:v>
                </c:pt>
                <c:pt idx="369">
                  <c:v>4897.7881936840722</c:v>
                </c:pt>
                <c:pt idx="370">
                  <c:v>5011.8723362723231</c:v>
                </c:pt>
                <c:pt idx="371">
                  <c:v>5128.6138399132387</c:v>
                </c:pt>
                <c:pt idx="372">
                  <c:v>5248.0746024973068</c:v>
                </c:pt>
                <c:pt idx="373">
                  <c:v>5370.3179637020876</c:v>
                </c:pt>
                <c:pt idx="374">
                  <c:v>5495.4087385757957</c:v>
                </c:pt>
                <c:pt idx="375">
                  <c:v>5623.41325190303</c:v>
                </c:pt>
                <c:pt idx="376">
                  <c:v>5754.3993733710968</c:v>
                </c:pt>
                <c:pt idx="377">
                  <c:v>5888.4365535554052</c:v>
                </c:pt>
                <c:pt idx="378">
                  <c:v>6025.5958607430712</c:v>
                </c:pt>
                <c:pt idx="379">
                  <c:v>6165.9500186143023</c:v>
                </c:pt>
                <c:pt idx="380">
                  <c:v>6309.5734448014009</c:v>
                </c:pt>
                <c:pt idx="381">
                  <c:v>6456.5422903460103</c:v>
                </c:pt>
                <c:pt idx="382">
                  <c:v>6606.9344800753906</c:v>
                </c:pt>
                <c:pt idx="383">
                  <c:v>6760.8297539192345</c:v>
                </c:pt>
                <c:pt idx="384">
                  <c:v>6918.3097091887666</c:v>
                </c:pt>
                <c:pt idx="385">
                  <c:v>7079.4578438407671</c:v>
                </c:pt>
                <c:pt idx="386">
                  <c:v>7244.3596007492733</c:v>
                </c:pt>
                <c:pt idx="387">
                  <c:v>7413.1024130085189</c:v>
                </c:pt>
                <c:pt idx="388">
                  <c:v>7585.7757502911654</c:v>
                </c:pt>
                <c:pt idx="389">
                  <c:v>7762.4711662862292</c:v>
                </c:pt>
                <c:pt idx="390">
                  <c:v>7943.2823472421096</c:v>
                </c:pt>
                <c:pt idx="391">
                  <c:v>8128.3051616402554</c:v>
                </c:pt>
                <c:pt idx="392">
                  <c:v>8317.6377110259546</c:v>
                </c:pt>
                <c:pt idx="393">
                  <c:v>8511.3803820229914</c:v>
                </c:pt>
                <c:pt idx="394">
                  <c:v>8709.6358995600149</c:v>
                </c:pt>
                <c:pt idx="395">
                  <c:v>8912.5093813366439</c:v>
                </c:pt>
                <c:pt idx="396">
                  <c:v>9120.1083935582501</c:v>
                </c:pt>
                <c:pt idx="397">
                  <c:v>9332.5430079690432</c:v>
                </c:pt>
                <c:pt idx="398">
                  <c:v>9549.9258602134705</c:v>
                </c:pt>
                <c:pt idx="399">
                  <c:v>9772.3722095571957</c:v>
                </c:pt>
                <c:pt idx="400">
                  <c:v>9999.9999999990487</c:v>
                </c:pt>
                <c:pt idx="401">
                  <c:v>10232.929922806587</c:v>
                </c:pt>
                <c:pt idx="402">
                  <c:v>10471.285480508017</c:v>
                </c:pt>
                <c:pt idx="403">
                  <c:v>10715.193052375043</c:v>
                </c:pt>
                <c:pt idx="404">
                  <c:v>10964.781961430805</c:v>
                </c:pt>
                <c:pt idx="405">
                  <c:v>11220.184543018562</c:v>
                </c:pt>
                <c:pt idx="406">
                  <c:v>11481.536214967729</c:v>
                </c:pt>
                <c:pt idx="407">
                  <c:v>11748.97554939415</c:v>
                </c:pt>
                <c:pt idx="408">
                  <c:v>12022.644346172956</c:v>
                </c:pt>
                <c:pt idx="409">
                  <c:v>12302.687708122614</c:v>
                </c:pt>
                <c:pt idx="410">
                  <c:v>12589.254117940442</c:v>
                </c:pt>
                <c:pt idx="411">
                  <c:v>12882.495516930079</c:v>
                </c:pt>
                <c:pt idx="412">
                  <c:v>13182.567385562756</c:v>
                </c:pt>
                <c:pt idx="413">
                  <c:v>13489.62882591519</c:v>
                </c:pt>
                <c:pt idx="414">
                  <c:v>13803.84264602747</c:v>
                </c:pt>
                <c:pt idx="415">
                  <c:v>14125.375446226129</c:v>
                </c:pt>
                <c:pt idx="416">
                  <c:v>14454.397707457802</c:v>
                </c:pt>
                <c:pt idx="417">
                  <c:v>14791.083881680566</c:v>
                </c:pt>
                <c:pt idx="418">
                  <c:v>15135.612484360536</c:v>
                </c:pt>
                <c:pt idx="419">
                  <c:v>15488.166189123231</c:v>
                </c:pt>
                <c:pt idx="420">
                  <c:v>15848.931924609513</c:v>
                </c:pt>
                <c:pt idx="421">
                  <c:v>16218.10097358761</c:v>
                </c:pt>
                <c:pt idx="422">
                  <c:v>16595.869074373877</c:v>
                </c:pt>
                <c:pt idx="423">
                  <c:v>16982.43652461567</c:v>
                </c:pt>
                <c:pt idx="424">
                  <c:v>17378.008287491939</c:v>
                </c:pt>
                <c:pt idx="425">
                  <c:v>17782.794100387368</c:v>
                </c:pt>
                <c:pt idx="426">
                  <c:v>18197.008586097898</c:v>
                </c:pt>
                <c:pt idx="427">
                  <c:v>18620.871366626692</c:v>
                </c:pt>
                <c:pt idx="428">
                  <c:v>19054.607179630439</c:v>
                </c:pt>
                <c:pt idx="429">
                  <c:v>19498.445997578372</c:v>
                </c:pt>
                <c:pt idx="430">
                  <c:v>19952.623149686631</c:v>
                </c:pt>
                <c:pt idx="431">
                  <c:v>20417.379446693074</c:v>
                </c:pt>
                <c:pt idx="432">
                  <c:v>20892.961308538121</c:v>
                </c:pt>
                <c:pt idx="433">
                  <c:v>21379.620895019994</c:v>
                </c:pt>
                <c:pt idx="434">
                  <c:v>21877.616239493142</c:v>
                </c:pt>
                <c:pt idx="435">
                  <c:v>22387.211385680916</c:v>
                </c:pt>
                <c:pt idx="436">
                  <c:v>22908.67652767519</c:v>
                </c:pt>
                <c:pt idx="437">
                  <c:v>23442.28815319662</c:v>
                </c:pt>
                <c:pt idx="438">
                  <c:v>23988.329190192238</c:v>
                </c:pt>
                <c:pt idx="439">
                  <c:v>24547.089156847531</c:v>
                </c:pt>
                <c:pt idx="440">
                  <c:v>25118.86431509296</c:v>
                </c:pt>
                <c:pt idx="441">
                  <c:v>25703.957827685728</c:v>
                </c:pt>
                <c:pt idx="442">
                  <c:v>26302.679918950838</c:v>
                </c:pt>
                <c:pt idx="443">
                  <c:v>26915.348039266104</c:v>
                </c:pt>
                <c:pt idx="444">
                  <c:v>27542.287033378489</c:v>
                </c:pt>
                <c:pt idx="445">
                  <c:v>28183.829312641286</c:v>
                </c:pt>
                <c:pt idx="446">
                  <c:v>28840.315031262729</c:v>
                </c:pt>
                <c:pt idx="447">
                  <c:v>29512.092266660449</c:v>
                </c:pt>
                <c:pt idx="448">
                  <c:v>30199.517204016618</c:v>
                </c:pt>
                <c:pt idx="449">
                  <c:v>30902.954325132276</c:v>
                </c:pt>
                <c:pt idx="450">
                  <c:v>31622.776601680074</c:v>
                </c:pt>
                <c:pt idx="451">
                  <c:v>32359.365692959018</c:v>
                </c:pt>
                <c:pt idx="452">
                  <c:v>33113.112148255212</c:v>
                </c:pt>
                <c:pt idx="453">
                  <c:v>33884.415613916201</c:v>
                </c:pt>
                <c:pt idx="454">
                  <c:v>34673.685045249011</c:v>
                </c:pt>
                <c:pt idx="455">
                  <c:v>35481.338923353294</c:v>
                </c:pt>
                <c:pt idx="456">
                  <c:v>36307.805477005779</c:v>
                </c:pt>
                <c:pt idx="457">
                  <c:v>37153.52290971273</c:v>
                </c:pt>
                <c:pt idx="458">
                  <c:v>38018.939632051486</c:v>
                </c:pt>
                <c:pt idx="459">
                  <c:v>38904.514499423312</c:v>
                </c:pt>
                <c:pt idx="460">
                  <c:v>39810.717055344867</c:v>
                </c:pt>
                <c:pt idx="461">
                  <c:v>40738.027780406293</c:v>
                </c:pt>
                <c:pt idx="462">
                  <c:v>41686.938347028365</c:v>
                </c:pt>
                <c:pt idx="463">
                  <c:v>42657.951880153967</c:v>
                </c:pt>
                <c:pt idx="464">
                  <c:v>43651.58322401117</c:v>
                </c:pt>
                <c:pt idx="465">
                  <c:v>44668.359215090757</c:v>
                </c:pt>
                <c:pt idx="466">
                  <c:v>45708.818961481731</c:v>
                </c:pt>
                <c:pt idx="467">
                  <c:v>46773.514128713912</c:v>
                </c:pt>
                <c:pt idx="468">
                  <c:v>47863.009232257784</c:v>
                </c:pt>
                <c:pt idx="469">
                  <c:v>48977.881936838421</c:v>
                </c:pt>
                <c:pt idx="470">
                  <c:v>50118.723362720884</c:v>
                </c:pt>
                <c:pt idx="471">
                  <c:v>51286.138399129894</c:v>
                </c:pt>
                <c:pt idx="472">
                  <c:v>52480.746024970511</c:v>
                </c:pt>
                <c:pt idx="473">
                  <c:v>53703.179637018366</c:v>
                </c:pt>
                <c:pt idx="474">
                  <c:v>54954.087385755382</c:v>
                </c:pt>
                <c:pt idx="475">
                  <c:v>56234.13251902756</c:v>
                </c:pt>
                <c:pt idx="476">
                  <c:v>57543.993733708172</c:v>
                </c:pt>
                <c:pt idx="477">
                  <c:v>58884.365535551195</c:v>
                </c:pt>
                <c:pt idx="478">
                  <c:v>60255.958607427885</c:v>
                </c:pt>
                <c:pt idx="479">
                  <c:v>61659.50018614014</c:v>
                </c:pt>
                <c:pt idx="480">
                  <c:v>63095.734448010939</c:v>
                </c:pt>
                <c:pt idx="481">
                  <c:v>64565.422903456965</c:v>
                </c:pt>
                <c:pt idx="482">
                  <c:v>66069.344800750812</c:v>
                </c:pt>
                <c:pt idx="483">
                  <c:v>67608.297539189167</c:v>
                </c:pt>
                <c:pt idx="484">
                  <c:v>69183.097091884309</c:v>
                </c:pt>
                <c:pt idx="485">
                  <c:v>70794.57843840422</c:v>
                </c:pt>
                <c:pt idx="486">
                  <c:v>72443.596007489206</c:v>
                </c:pt>
                <c:pt idx="487">
                  <c:v>74131.024130081714</c:v>
                </c:pt>
                <c:pt idx="488">
                  <c:v>75857.757502908105</c:v>
                </c:pt>
                <c:pt idx="489">
                  <c:v>77624.711662858521</c:v>
                </c:pt>
                <c:pt idx="490">
                  <c:v>79432.823472417236</c:v>
                </c:pt>
                <c:pt idx="491">
                  <c:v>81283.051616398749</c:v>
                </c:pt>
                <c:pt idx="492">
                  <c:v>83176.377110255649</c:v>
                </c:pt>
                <c:pt idx="493">
                  <c:v>85113.803820225774</c:v>
                </c:pt>
                <c:pt idx="494">
                  <c:v>87096.358995595903</c:v>
                </c:pt>
                <c:pt idx="495">
                  <c:v>89125.093813362109</c:v>
                </c:pt>
                <c:pt idx="496">
                  <c:v>91201.083935578223</c:v>
                </c:pt>
                <c:pt idx="497">
                  <c:v>93325.430079686048</c:v>
                </c:pt>
                <c:pt idx="498">
                  <c:v>95499.258602130067</c:v>
                </c:pt>
                <c:pt idx="499">
                  <c:v>97723.722095567209</c:v>
                </c:pt>
                <c:pt idx="500">
                  <c:v>99999.999999985812</c:v>
                </c:pt>
                <c:pt idx="501">
                  <c:v>102329.29922806089</c:v>
                </c:pt>
                <c:pt idx="502">
                  <c:v>104712.85480507489</c:v>
                </c:pt>
                <c:pt idx="503">
                  <c:v>107151.93052374522</c:v>
                </c:pt>
                <c:pt idx="504">
                  <c:v>109647.8196143027</c:v>
                </c:pt>
                <c:pt idx="505">
                  <c:v>112201.84543018017</c:v>
                </c:pt>
                <c:pt idx="506">
                  <c:v>114815.36214967171</c:v>
                </c:pt>
                <c:pt idx="507">
                  <c:v>117489.75549393578</c:v>
                </c:pt>
                <c:pt idx="508">
                  <c:v>120226.44346172371</c:v>
                </c:pt>
                <c:pt idx="509">
                  <c:v>123026.87708122015</c:v>
                </c:pt>
                <c:pt idx="510">
                  <c:v>125892.54117939829</c:v>
                </c:pt>
                <c:pt idx="511">
                  <c:v>128824.95516929429</c:v>
                </c:pt>
                <c:pt idx="512">
                  <c:v>131825.67385562113</c:v>
                </c:pt>
                <c:pt idx="513">
                  <c:v>134896.28825914534</c:v>
                </c:pt>
                <c:pt idx="514">
                  <c:v>138038.42646026798</c:v>
                </c:pt>
                <c:pt idx="515">
                  <c:v>141253.75446225444</c:v>
                </c:pt>
                <c:pt idx="516">
                  <c:v>144543.97707457098</c:v>
                </c:pt>
                <c:pt idx="517">
                  <c:v>147910.83881679847</c:v>
                </c:pt>
                <c:pt idx="518">
                  <c:v>151356.12484359799</c:v>
                </c:pt>
                <c:pt idx="519">
                  <c:v>154881.66189122476</c:v>
                </c:pt>
                <c:pt idx="520">
                  <c:v>158489.31924608714</c:v>
                </c:pt>
                <c:pt idx="521">
                  <c:v>162181.00973586823</c:v>
                </c:pt>
                <c:pt idx="522">
                  <c:v>165958.69074373069</c:v>
                </c:pt>
                <c:pt idx="523">
                  <c:v>169824.36524614846</c:v>
                </c:pt>
                <c:pt idx="524">
                  <c:v>173780.08287491094</c:v>
                </c:pt>
                <c:pt idx="525">
                  <c:v>177827.94100386472</c:v>
                </c:pt>
                <c:pt idx="526">
                  <c:v>181970.08586097014</c:v>
                </c:pt>
                <c:pt idx="527">
                  <c:v>186208.71366625786</c:v>
                </c:pt>
                <c:pt idx="528">
                  <c:v>190546.07179629515</c:v>
                </c:pt>
                <c:pt idx="529">
                  <c:v>194984.45997577391</c:v>
                </c:pt>
                <c:pt idx="530">
                  <c:v>199526.23149685661</c:v>
                </c:pt>
                <c:pt idx="531">
                  <c:v>204173.79446692081</c:v>
                </c:pt>
                <c:pt idx="532">
                  <c:v>208929.61308537106</c:v>
                </c:pt>
                <c:pt idx="533">
                  <c:v>213796.20895018952</c:v>
                </c:pt>
                <c:pt idx="534">
                  <c:v>218776.16239492039</c:v>
                </c:pt>
                <c:pt idx="535">
                  <c:v>223872.11385679827</c:v>
                </c:pt>
                <c:pt idx="536">
                  <c:v>229086.76527674074</c:v>
                </c:pt>
                <c:pt idx="537">
                  <c:v>234422.88153195477</c:v>
                </c:pt>
                <c:pt idx="538">
                  <c:v>239883.2919019103</c:v>
                </c:pt>
                <c:pt idx="539">
                  <c:v>245470.89156846335</c:v>
                </c:pt>
                <c:pt idx="540">
                  <c:v>251188.6431509174</c:v>
                </c:pt>
                <c:pt idx="541">
                  <c:v>257039.57827684478</c:v>
                </c:pt>
                <c:pt idx="542">
                  <c:v>263026.79918949562</c:v>
                </c:pt>
                <c:pt idx="543">
                  <c:v>269153.4803926475</c:v>
                </c:pt>
                <c:pt idx="544">
                  <c:v>275422.87033377151</c:v>
                </c:pt>
                <c:pt idx="545">
                  <c:v>281838.29312639916</c:v>
                </c:pt>
                <c:pt idx="546">
                  <c:v>288403.15031261329</c:v>
                </c:pt>
                <c:pt idx="547">
                  <c:v>295120.92266659014</c:v>
                </c:pt>
                <c:pt idx="548">
                  <c:v>301995.17204015149</c:v>
                </c:pt>
                <c:pt idx="549">
                  <c:v>309029.54325130774</c:v>
                </c:pt>
                <c:pt idx="550">
                  <c:v>316227.76601678535</c:v>
                </c:pt>
                <c:pt idx="551">
                  <c:v>323593.65692957444</c:v>
                </c:pt>
                <c:pt idx="552">
                  <c:v>331131.12148253538</c:v>
                </c:pt>
                <c:pt idx="553">
                  <c:v>338844.15613914555</c:v>
                </c:pt>
                <c:pt idx="554">
                  <c:v>346736.85045247327</c:v>
                </c:pt>
                <c:pt idx="555">
                  <c:v>354813.38923351566</c:v>
                </c:pt>
                <c:pt idx="556">
                  <c:v>363078.05477004015</c:v>
                </c:pt>
                <c:pt idx="557">
                  <c:v>371535.22909710923</c:v>
                </c:pt>
                <c:pt idx="558">
                  <c:v>380189.39632049634</c:v>
                </c:pt>
                <c:pt idx="559">
                  <c:v>389045.14499421424</c:v>
                </c:pt>
                <c:pt idx="560">
                  <c:v>398107.17055342929</c:v>
                </c:pt>
                <c:pt idx="561">
                  <c:v>407380.27780404239</c:v>
                </c:pt>
                <c:pt idx="562">
                  <c:v>416869.38347026339</c:v>
                </c:pt>
                <c:pt idx="563">
                  <c:v>426579.51880151895</c:v>
                </c:pt>
                <c:pt idx="564">
                  <c:v>436515.83224009047</c:v>
                </c:pt>
                <c:pt idx="565">
                  <c:v>446683.59215088584</c:v>
                </c:pt>
                <c:pt idx="566">
                  <c:v>457088.18961479509</c:v>
                </c:pt>
                <c:pt idx="567">
                  <c:v>467735.14128711633</c:v>
                </c:pt>
                <c:pt idx="568">
                  <c:v>478630.09232255456</c:v>
                </c:pt>
                <c:pt idx="569">
                  <c:v>489778.81936836039</c:v>
                </c:pt>
                <c:pt idx="570">
                  <c:v>501187.23362718354</c:v>
                </c:pt>
                <c:pt idx="571">
                  <c:v>512861.38399127399</c:v>
                </c:pt>
                <c:pt idx="572">
                  <c:v>524807.46024967963</c:v>
                </c:pt>
                <c:pt idx="573">
                  <c:v>537031.79637015751</c:v>
                </c:pt>
                <c:pt idx="574">
                  <c:v>549540.87385752704</c:v>
                </c:pt>
                <c:pt idx="575">
                  <c:v>562341.32519024832</c:v>
                </c:pt>
                <c:pt idx="576">
                  <c:v>575439.93733705371</c:v>
                </c:pt>
                <c:pt idx="577">
                  <c:v>588843.65535548329</c:v>
                </c:pt>
                <c:pt idx="578">
                  <c:v>602559.58607424959</c:v>
                </c:pt>
                <c:pt idx="579">
                  <c:v>616595.00186137029</c:v>
                </c:pt>
                <c:pt idx="580">
                  <c:v>630957.34448007867</c:v>
                </c:pt>
                <c:pt idx="581">
                  <c:v>645654.22903453826</c:v>
                </c:pt>
                <c:pt idx="582">
                  <c:v>660693.44800747593</c:v>
                </c:pt>
                <c:pt idx="583">
                  <c:v>676082.97539185884</c:v>
                </c:pt>
                <c:pt idx="584">
                  <c:v>691830.97091880941</c:v>
                </c:pt>
                <c:pt idx="585">
                  <c:v>707945.7843840078</c:v>
                </c:pt>
                <c:pt idx="586">
                  <c:v>724435.96007485688</c:v>
                </c:pt>
                <c:pt idx="587">
                  <c:v>741310.24130078114</c:v>
                </c:pt>
                <c:pt idx="588">
                  <c:v>758577.57502904278</c:v>
                </c:pt>
                <c:pt idx="589">
                  <c:v>776247.11662854743</c:v>
                </c:pt>
                <c:pt idx="590">
                  <c:v>794328.23472413374</c:v>
                </c:pt>
                <c:pt idx="591">
                  <c:v>812830.51616394799</c:v>
                </c:pt>
                <c:pt idx="592">
                  <c:v>831763.7711025161</c:v>
                </c:pt>
                <c:pt idx="593">
                  <c:v>851138.03820221638</c:v>
                </c:pt>
                <c:pt idx="594">
                  <c:v>870963.58995591674</c:v>
                </c:pt>
                <c:pt idx="595">
                  <c:v>891250.9381335777</c:v>
                </c:pt>
                <c:pt idx="596">
                  <c:v>912010.8393557379</c:v>
                </c:pt>
                <c:pt idx="597">
                  <c:v>933254.30079681345</c:v>
                </c:pt>
                <c:pt idx="598">
                  <c:v>954992.58602125419</c:v>
                </c:pt>
                <c:pt idx="599">
                  <c:v>977237.22095562459</c:v>
                </c:pt>
                <c:pt idx="600">
                  <c:v>999999.99999980943</c:v>
                </c:pt>
                <c:pt idx="601">
                  <c:v>1023292.992280559</c:v>
                </c:pt>
                <c:pt idx="602">
                  <c:v>1047128.5480506979</c:v>
                </c:pt>
                <c:pt idx="603">
                  <c:v>1071519.3052374001</c:v>
                </c:pt>
                <c:pt idx="604">
                  <c:v>1096478.1961429736</c:v>
                </c:pt>
                <c:pt idx="605">
                  <c:v>1122018.454301747</c:v>
                </c:pt>
                <c:pt idx="606">
                  <c:v>1148153.6214966592</c:v>
                </c:pt>
                <c:pt idx="607">
                  <c:v>1174897.5549393008</c:v>
                </c:pt>
                <c:pt idx="608">
                  <c:v>1202264.4346171785</c:v>
                </c:pt>
                <c:pt idx="609">
                  <c:v>1230268.7708121417</c:v>
                </c:pt>
                <c:pt idx="610">
                  <c:v>1258925.4117939216</c:v>
                </c:pt>
              </c:numCache>
            </c:numRef>
          </c:xVal>
          <c:yVal>
            <c:numRef>
              <c:f>NO_GT!$U$2:$U$612</c:f>
              <c:numCache>
                <c:formatCode>General</c:formatCode>
                <c:ptCount val="611"/>
                <c:pt idx="0">
                  <c:v>-1.0986481426546848E-3</c:v>
                </c:pt>
                <c:pt idx="1">
                  <c:v>-1.1771556679110399E-3</c:v>
                </c:pt>
                <c:pt idx="2">
                  <c:v>-1.2612698279357538E-3</c:v>
                </c:pt>
                <c:pt idx="3">
                  <c:v>-1.3513906082330395E-3</c:v>
                </c:pt>
                <c:pt idx="4">
                  <c:v>-1.4479464830199934E-3</c:v>
                </c:pt>
                <c:pt idx="5">
                  <c:v>-1.5513964332828304E-3</c:v>
                </c:pt>
                <c:pt idx="6">
                  <c:v>-1.6622321124898295E-3</c:v>
                </c:pt>
                <c:pt idx="7">
                  <c:v>-1.7809801679942816E-3</c:v>
                </c:pt>
                <c:pt idx="8">
                  <c:v>-1.9082047203656813E-3</c:v>
                </c:pt>
                <c:pt idx="9">
                  <c:v>-2.0445100181980982E-3</c:v>
                </c:pt>
                <c:pt idx="10">
                  <c:v>-2.1905432875665111E-3</c:v>
                </c:pt>
                <c:pt idx="11">
                  <c:v>-2.3469977718968238E-3</c:v>
                </c:pt>
                <c:pt idx="12">
                  <c:v>-2.5146159903753061E-3</c:v>
                </c:pt>
                <c:pt idx="13">
                  <c:v>-2.6941932283206962E-3</c:v>
                </c:pt>
                <c:pt idx="14">
                  <c:v>-2.8865812656264618E-3</c:v>
                </c:pt>
                <c:pt idx="15">
                  <c:v>-3.0926923741294255E-3</c:v>
                </c:pt>
                <c:pt idx="16">
                  <c:v>-3.3135035922536001E-3</c:v>
                </c:pt>
                <c:pt idx="17">
                  <c:v>-3.5500612949388461E-3</c:v>
                </c:pt>
                <c:pt idx="18">
                  <c:v>-3.8034860922234437E-3</c:v>
                </c:pt>
                <c:pt idx="19">
                  <c:v>-4.0749780589579704E-3</c:v>
                </c:pt>
                <c:pt idx="20">
                  <c:v>-4.365822344908731E-3</c:v>
                </c:pt>
                <c:pt idx="21">
                  <c:v>-4.6773951578893951E-3</c:v>
                </c:pt>
                <c:pt idx="22">
                  <c:v>-5.0111701817623644E-3</c:v>
                </c:pt>
                <c:pt idx="23">
                  <c:v>-5.368725424584342E-3</c:v>
                </c:pt>
                <c:pt idx="24">
                  <c:v>-5.7517505557536982E-3</c:v>
                </c:pt>
                <c:pt idx="25">
                  <c:v>-6.1620547445444774E-3</c:v>
                </c:pt>
                <c:pt idx="26">
                  <c:v>-6.6015750432579746E-3</c:v>
                </c:pt>
                <c:pt idx="27">
                  <c:v>-7.0723853557569712E-3</c:v>
                </c:pt>
                <c:pt idx="28">
                  <c:v>-7.5767060132677809E-3</c:v>
                </c:pt>
                <c:pt idx="29">
                  <c:v>-8.1169140253638753E-3</c:v>
                </c:pt>
                <c:pt idx="30">
                  <c:v>-8.6955540254474821E-3</c:v>
                </c:pt>
                <c:pt idx="31">
                  <c:v>-9.3153499692143118E-3</c:v>
                </c:pt>
                <c:pt idx="32">
                  <c:v>-9.9792176484415386E-3</c:v>
                </c:pt>
                <c:pt idx="33">
                  <c:v>-1.0690278035591454E-2</c:v>
                </c:pt>
                <c:pt idx="34">
                  <c:v>-1.1451871569025359E-2</c:v>
                </c:pt>
                <c:pt idx="35">
                  <c:v>-1.2267573388198446E-2</c:v>
                </c:pt>
                <c:pt idx="36">
                  <c:v>-1.3141209617008077E-2</c:v>
                </c:pt>
                <c:pt idx="37">
                  <c:v>-1.4076874744776341E-2</c:v>
                </c:pt>
                <c:pt idx="38">
                  <c:v>-1.5078950189725687E-2</c:v>
                </c:pt>
                <c:pt idx="39">
                  <c:v>-1.6152124106374587E-2</c:v>
                </c:pt>
                <c:pt idx="40">
                  <c:v>-1.7301412524943802E-2</c:v>
                </c:pt>
                <c:pt idx="41">
                  <c:v>-1.8532181919213641E-2</c:v>
                </c:pt>
                <c:pt idx="42">
                  <c:v>-1.9850173268898475E-2</c:v>
                </c:pt>
                <c:pt idx="43">
                  <c:v>-2.1261527729009255E-2</c:v>
                </c:pt>
                <c:pt idx="44">
                  <c:v>-2.2772814002725301E-2</c:v>
                </c:pt>
                <c:pt idx="45">
                  <c:v>-2.4391057531660411E-2</c:v>
                </c:pt>
                <c:pt idx="46">
                  <c:v>-2.6123771592755089E-2</c:v>
                </c:pt>
                <c:pt idx="47">
                  <c:v>-2.797899044609831E-2</c:v>
                </c:pt>
                <c:pt idx="48">
                  <c:v>-2.9965304645836875E-2</c:v>
                </c:pt>
                <c:pt idx="49">
                  <c:v>-3.209189864156204E-2</c:v>
                </c:pt>
                <c:pt idx="50">
                  <c:v>-3.4368590813550905E-2</c:v>
                </c:pt>
                <c:pt idx="51">
                  <c:v>-3.6805876091022476E-2</c:v>
                </c:pt>
                <c:pt idx="52">
                  <c:v>-3.9414971283724988E-2</c:v>
                </c:pt>
                <c:pt idx="53">
                  <c:v>-4.2207863316819111E-2</c:v>
                </c:pt>
                <c:pt idx="54">
                  <c:v>-4.5197360495830986E-2</c:v>
                </c:pt>
                <c:pt idx="55">
                  <c:v>-4.8397147014089148E-2</c:v>
                </c:pt>
                <c:pt idx="56">
                  <c:v>-5.1821840850017967E-2</c:v>
                </c:pt>
                <c:pt idx="57">
                  <c:v>-5.5487055262610177E-2</c:v>
                </c:pt>
                <c:pt idx="58">
                  <c:v>-5.9409464061793961E-2</c:v>
                </c:pt>
                <c:pt idx="59">
                  <c:v>-6.3606870867772669E-2</c:v>
                </c:pt>
                <c:pt idx="60">
                  <c:v>-6.8098282563889251E-2</c:v>
                </c:pt>
                <c:pt idx="61">
                  <c:v>-7.2903987154672834E-2</c:v>
                </c:pt>
                <c:pt idx="62">
                  <c:v>-7.8045636242514052E-2</c:v>
                </c:pt>
                <c:pt idx="63">
                  <c:v>-8.3546332372938917E-2</c:v>
                </c:pt>
                <c:pt idx="64">
                  <c:v>-8.9430721443972183E-2</c:v>
                </c:pt>
                <c:pt idx="65">
                  <c:v>-9.5725090447471572E-2</c:v>
                </c:pt>
                <c:pt idx="66">
                  <c:v>-0.10245747074355192</c:v>
                </c:pt>
                <c:pt idx="67">
                  <c:v>-0.10965774716689101</c:v>
                </c:pt>
                <c:pt idx="68">
                  <c:v>-0.1173577731227326</c:v>
                </c:pt>
                <c:pt idx="69">
                  <c:v>-0.12559149199305139</c:v>
                </c:pt>
                <c:pt idx="70">
                  <c:v>-0.13439506504860552</c:v>
                </c:pt>
                <c:pt idx="71">
                  <c:v>-0.14380700608223143</c:v>
                </c:pt>
                <c:pt idx="72">
                  <c:v>-0.15386832305093118</c:v>
                </c:pt>
                <c:pt idx="73">
                  <c:v>-0.16462266689439742</c:v>
                </c:pt>
                <c:pt idx="74">
                  <c:v>-0.17611648772473121</c:v>
                </c:pt>
                <c:pt idx="75">
                  <c:v>-0.18839919865269736</c:v>
                </c:pt>
                <c:pt idx="76">
                  <c:v>-0.20152334731711583</c:v>
                </c:pt>
                <c:pt idx="77">
                  <c:v>-0.21554479536074633</c:v>
                </c:pt>
                <c:pt idx="78">
                  <c:v>-0.23052290592088906</c:v>
                </c:pt>
                <c:pt idx="79">
                  <c:v>-0.24652073923423354</c:v>
                </c:pt>
                <c:pt idx="80">
                  <c:v>-0.26360525641527005</c:v>
                </c:pt>
                <c:pt idx="81">
                  <c:v>-0.28184753141881763</c:v>
                </c:pt>
                <c:pt idx="82">
                  <c:v>-0.30132297113594331</c:v>
                </c:pt>
                <c:pt idx="83">
                  <c:v>-0.32211154355547994</c:v>
                </c:pt>
                <c:pt idx="84">
                  <c:v>-0.34429801379298508</c:v>
                </c:pt>
                <c:pt idx="85">
                  <c:v>-0.36797218777868707</c:v>
                </c:pt>
                <c:pt idx="86">
                  <c:v>-0.39322916331228891</c:v>
                </c:pt>
                <c:pt idx="87">
                  <c:v>-0.42016958806894317</c:v>
                </c:pt>
                <c:pt idx="88">
                  <c:v>-0.44889992403854923</c:v>
                </c:pt>
                <c:pt idx="89">
                  <c:v>-0.47953271785699303</c:v>
                </c:pt>
                <c:pt idx="90">
                  <c:v>-0.51218687627209447</c:v>
                </c:pt>
                <c:pt idx="91">
                  <c:v>-0.54698794588600286</c:v>
                </c:pt>
                <c:pt idx="92">
                  <c:v>-0.58406839623682316</c:v>
                </c:pt>
                <c:pt idx="93">
                  <c:v>-0.62356790503916337</c:v>
                </c:pt>
                <c:pt idx="94">
                  <c:v>-0.66563364433969907</c:v>
                </c:pt>
                <c:pt idx="95">
                  <c:v>-0.71042056608941384</c:v>
                </c:pt>
                <c:pt idx="96">
                  <c:v>-0.75809168547995653</c:v>
                </c:pt>
                <c:pt idx="97">
                  <c:v>-0.80881836030395082</c:v>
                </c:pt>
                <c:pt idx="98">
                  <c:v>-0.86278056413434601</c:v>
                </c:pt>
                <c:pt idx="99">
                  <c:v>-0.92016715128379611</c:v>
                </c:pt>
                <c:pt idx="100">
                  <c:v>-0.98117611092304691</c:v>
                </c:pt>
                <c:pt idx="101">
                  <c:v>-1.0460148077589846</c:v>
                </c:pt>
                <c:pt idx="102">
                  <c:v>-1.1149002063702025</c:v>
                </c:pt>
                <c:pt idx="103">
                  <c:v>-1.1880590760259373</c:v>
                </c:pt>
                <c:pt idx="104">
                  <c:v>-1.2657281726483391</c:v>
                </c:pt>
                <c:pt idx="105">
                  <c:v>-1.3481543943421153</c:v>
                </c:pt>
                <c:pt idx="106">
                  <c:v>-1.4355949066722915</c:v>
                </c:pt>
                <c:pt idx="107">
                  <c:v>-1.5283172336590927</c:v>
                </c:pt>
                <c:pt idx="108">
                  <c:v>-1.6265993102810954</c:v>
                </c:pt>
                <c:pt idx="109">
                  <c:v>-1.7307294921224372</c:v>
                </c:pt>
                <c:pt idx="110">
                  <c:v>-1.8410065175379255</c:v>
                </c:pt>
                <c:pt idx="111">
                  <c:v>-1.9577394177282472</c:v>
                </c:pt>
                <c:pt idx="112">
                  <c:v>-2.0812473698642839</c:v>
                </c:pt>
                <c:pt idx="113">
                  <c:v>-2.2118594884215681</c:v>
                </c:pt>
                <c:pt idx="114">
                  <c:v>-2.3499145498589207</c:v>
                </c:pt>
                <c:pt idx="115">
                  <c:v>-2.4957606457930397</c:v>
                </c:pt>
                <c:pt idx="116">
                  <c:v>-2.649754759817645</c:v>
                </c:pt>
                <c:pt idx="117">
                  <c:v>-2.8122622633680185</c:v>
                </c:pt>
                <c:pt idx="118">
                  <c:v>-2.9836563262063427</c:v>
                </c:pt>
                <c:pt idx="119">
                  <c:v>-3.1643172372614754</c:v>
                </c:pt>
                <c:pt idx="120">
                  <c:v>-3.3546316320332701</c:v>
                </c:pt>
                <c:pt idx="121">
                  <c:v>-3.5549916231118135</c:v>
                </c:pt>
                <c:pt idx="122">
                  <c:v>-3.765793830867282</c:v>
                </c:pt>
                <c:pt idx="123">
                  <c:v>-3.9874383120412706</c:v>
                </c:pt>
                <c:pt idx="124">
                  <c:v>-4.2203273843705684</c:v>
                </c:pt>
                <c:pt idx="125">
                  <c:v>-4.4648643465753519</c:v>
                </c:pt>
                <c:pt idx="126">
                  <c:v>-4.7214520934208171</c:v>
                </c:pt>
                <c:pt idx="127">
                  <c:v>-4.990491626874765</c:v>
                </c:pt>
                <c:pt idx="128">
                  <c:v>-5.2723804651428647</c:v>
                </c:pt>
                <c:pt idx="129">
                  <c:v>-5.5675109525357787</c:v>
                </c:pt>
                <c:pt idx="130">
                  <c:v>-5.8762684744980813</c:v>
                </c:pt>
                <c:pt idx="131">
                  <c:v>-6.1990295830042479</c:v>
                </c:pt>
                <c:pt idx="132">
                  <c:v>-6.5361600392365746</c:v>
                </c:pt>
                <c:pt idx="133">
                  <c:v>-6.8880127814242016</c:v>
                </c:pt>
                <c:pt idx="134">
                  <c:v>-7.2549258276312578</c:v>
                </c:pt>
                <c:pt idx="135">
                  <c:v>-7.637220124047996</c:v>
                </c:pt>
                <c:pt idx="136">
                  <c:v>-8.0351973514827577</c:v>
                </c:pt>
                <c:pt idx="137">
                  <c:v>-8.4491377036896793</c:v>
                </c:pt>
                <c:pt idx="138">
                  <c:v>-8.8792976527215917</c:v>
                </c:pt>
                <c:pt idx="139">
                  <c:v>-9.3259077179388061</c:v>
                </c:pt>
                <c:pt idx="140">
                  <c:v>-9.7891702565175276</c:v>
                </c:pt>
                <c:pt idx="141">
                  <c:v>-10.269257294202758</c:v>
                </c:pt>
                <c:pt idx="142">
                  <c:v>-10.766308416737077</c:v>
                </c:pt>
                <c:pt idx="143">
                  <c:v>-11.280428742697683</c:v>
                </c:pt>
                <c:pt idx="144">
                  <c:v>-11.811686999010746</c:v>
                </c:pt>
                <c:pt idx="145">
                  <c:v>-12.360113721865728</c:v>
                </c:pt>
                <c:pt idx="146">
                  <c:v>-12.925699604582334</c:v>
                </c:pt>
                <c:pt idx="147">
                  <c:v>-13.50839401500081</c:v>
                </c:pt>
                <c:pt idx="148">
                  <c:v>-14.108103704057452</c:v>
                </c:pt>
                <c:pt idx="149">
                  <c:v>-14.724691726184547</c:v>
                </c:pt>
                <c:pt idx="150">
                  <c:v>-15.357976591899128</c:v>
                </c:pt>
                <c:pt idx="151">
                  <c:v>-16.007731670544747</c:v>
                </c:pt>
                <c:pt idx="152">
                  <c:v>-16.673684859778227</c:v>
                </c:pt>
                <c:pt idx="153">
                  <c:v>-17.355518535992235</c:v>
                </c:pt>
                <c:pt idx="154">
                  <c:v>-18.052869797125222</c:v>
                </c:pt>
                <c:pt idx="155">
                  <c:v>-18.765331006560654</c:v>
                </c:pt>
                <c:pt idx="156">
                  <c:v>-19.492450643167953</c:v>
                </c:pt>
                <c:pt idx="157">
                  <c:v>-20.233734459126431</c:v>
                </c:pt>
                <c:pt idx="158">
                  <c:v>-20.988646943509703</c:v>
                </c:pt>
                <c:pt idx="159">
                  <c:v>-21.75661308527285</c:v>
                </c:pt>
                <c:pt idx="160">
                  <c:v>-22.537020425366229</c:v>
                </c:pt>
                <c:pt idx="161">
                  <c:v>-23.329221384227807</c:v>
                </c:pt>
                <c:pt idx="162">
                  <c:v>-24.132535845719104</c:v>
                </c:pt>
                <c:pt idx="163">
                  <c:v>-24.946253976369309</c:v>
                </c:pt>
                <c:pt idx="164">
                  <c:v>-25.769639253971572</c:v>
                </c:pt>
                <c:pt idx="165">
                  <c:v>-26.60193167732972</c:v>
                </c:pt>
                <c:pt idx="166">
                  <c:v>-27.442351126171477</c:v>
                </c:pt>
                <c:pt idx="167">
                  <c:v>-28.290100837509112</c:v>
                </c:pt>
                <c:pt idx="168">
                  <c:v>-29.144370964380165</c:v>
                </c:pt>
                <c:pt idx="169">
                  <c:v>-30.004342180611843</c:v>
                </c:pt>
                <c:pt idx="170">
                  <c:v>-30.869189296092237</c:v>
                </c:pt>
                <c:pt idx="171">
                  <c:v>-31.738084846699749</c:v>
                </c:pt>
                <c:pt idx="172">
                  <c:v>-32.610202624474319</c:v>
                </c:pt>
                <c:pt idx="173">
                  <c:v>-33.484721114675807</c:v>
                </c:pt>
                <c:pt idx="174">
                  <c:v>-34.360826809343351</c:v>
                </c:pt>
                <c:pt idx="175">
                  <c:v>-35.237717368710889</c:v>
                </c:pt>
                <c:pt idx="176">
                  <c:v>-36.114604605483009</c:v>
                </c:pt>
                <c:pt idx="177">
                  <c:v>-36.990717270185641</c:v>
                </c:pt>
                <c:pt idx="178">
                  <c:v>-37.86530361922604</c:v>
                </c:pt>
                <c:pt idx="179">
                  <c:v>-38.73763375135583</c:v>
                </c:pt>
                <c:pt idx="180">
                  <c:v>-39.60700170178103</c:v>
                </c:pt>
                <c:pt idx="181">
                  <c:v>-40.472727286984856</c:v>
                </c:pt>
                <c:pt idx="182">
                  <c:v>-41.334157697017254</c:v>
                </c:pt>
                <c:pt idx="183">
                  <c:v>-42.190668835403748</c:v>
                </c:pt>
                <c:pt idx="184">
                  <c:v>-43.041666409970851</c:v>
                </c:pt>
                <c:pt idx="185">
                  <c:v>-43.886586780936305</c:v>
                </c:pt>
                <c:pt idx="186">
                  <c:v>-44.724897574943618</c:v>
                </c:pt>
                <c:pt idx="187">
                  <c:v>-45.55609807610395</c:v>
                </c:pt>
                <c:pt idx="188">
                  <c:v>-46.379719406840969</c:v>
                </c:pt>
                <c:pt idx="189">
                  <c:v>-47.195324512823909</c:v>
                </c:pt>
                <c:pt idx="190">
                  <c:v>-48.002507967305469</c:v>
                </c:pt>
                <c:pt idx="191">
                  <c:v>-48.800895610963728</c:v>
                </c:pt>
                <c:pt idx="192">
                  <c:v>-49.590144043817972</c:v>
                </c:pt>
                <c:pt idx="193">
                  <c:v>-50.369939985682649</c:v>
                </c:pt>
                <c:pt idx="194">
                  <c:v>-51.139999521781306</c:v>
                </c:pt>
                <c:pt idx="195">
                  <c:v>-51.900067249622239</c:v>
                </c:pt>
                <c:pt idx="196">
                  <c:v>-52.649915342510276</c:v>
                </c:pt>
                <c:pt idx="197">
                  <c:v>-53.389342544616966</c:v>
                </c:pt>
                <c:pt idx="198">
                  <c:v>-54.118173111632323</c:v>
                </c:pt>
                <c:pt idx="199">
                  <c:v>-54.836255709843073</c:v>
                </c:pt>
                <c:pt idx="200">
                  <c:v>-55.543462285758643</c:v>
                </c:pt>
                <c:pt idx="201">
                  <c:v>-56.239686917162928</c:v>
                </c:pt>
                <c:pt idx="202">
                  <c:v>-56.924844655608567</c:v>
                </c:pt>
                <c:pt idx="203">
                  <c:v>-57.598870369104837</c:v>
                </c:pt>
                <c:pt idx="204">
                  <c:v>-58.261717592759346</c:v>
                </c:pt>
                <c:pt idx="205">
                  <c:v>-58.913357394403135</c:v>
                </c:pt>
                <c:pt idx="206">
                  <c:v>-59.553777260947797</c:v>
                </c:pt>
                <c:pt idx="207">
                  <c:v>-60.182980010294628</c:v>
                </c:pt>
                <c:pt idx="208">
                  <c:v>-60.80098273337267</c:v>
                </c:pt>
                <c:pt idx="209">
                  <c:v>-61.407815769273348</c:v>
                </c:pt>
                <c:pt idx="210">
                  <c:v>-62.003521716348672</c:v>
                </c:pt>
                <c:pt idx="211">
                  <c:v>-62.588154481412026</c:v>
                </c:pt>
                <c:pt idx="212">
                  <c:v>-63.161778368401372</c:v>
                </c:pt>
                <c:pt idx="213">
                  <c:v>-63.724467207390141</c:v>
                </c:pt>
                <c:pt idx="214">
                  <c:v>-64.276303524792269</c:v>
                </c:pt>
                <c:pt idx="215">
                  <c:v>-64.817377754611442</c:v>
                </c:pt>
                <c:pt idx="216">
                  <c:v>-65.347787490644421</c:v>
                </c:pt>
                <c:pt idx="217">
                  <c:v>-65.867636779238552</c:v>
                </c:pt>
                <c:pt idx="218">
                  <c:v>-66.377035451794782</c:v>
                </c:pt>
                <c:pt idx="219">
                  <c:v>-66.87609849614195</c:v>
                </c:pt>
                <c:pt idx="220">
                  <c:v>-67.364945465685736</c:v>
                </c:pt>
                <c:pt idx="221">
                  <c:v>-67.843699925166774</c:v>
                </c:pt>
                <c:pt idx="222">
                  <c:v>-68.312488931805774</c:v>
                </c:pt>
                <c:pt idx="223">
                  <c:v>-68.77144255017609</c:v>
                </c:pt>
                <c:pt idx="224">
                  <c:v>-69.220693399778895</c:v>
                </c:pt>
                <c:pt idx="225">
                  <c:v>-69.660376233568229</c:v>
                </c:pt>
                <c:pt idx="226">
                  <c:v>-70.090627546071659</c:v>
                </c:pt>
                <c:pt idx="227">
                  <c:v>-70.511585209652893</c:v>
                </c:pt>
                <c:pt idx="228">
                  <c:v>-70.92338813742677</c:v>
                </c:pt>
                <c:pt idx="229">
                  <c:v>-71.326175971440435</c:v>
                </c:pt>
                <c:pt idx="230">
                  <c:v>-71.720088794614128</c:v>
                </c:pt>
                <c:pt idx="231">
                  <c:v>-72.105266865292506</c:v>
                </c:pt>
                <c:pt idx="232">
                  <c:v>-72.481850372824226</c:v>
                </c:pt>
                <c:pt idx="233">
                  <c:v>-72.849979213021868</c:v>
                </c:pt>
                <c:pt idx="234">
                  <c:v>-73.209792782451473</c:v>
                </c:pt>
                <c:pt idx="235">
                  <c:v>-73.561429789921362</c:v>
                </c:pt>
                <c:pt idx="236">
                  <c:v>-73.905028084581929</c:v>
                </c:pt>
                <c:pt idx="237">
                  <c:v>-74.240724499118357</c:v>
                </c:pt>
                <c:pt idx="238">
                  <c:v>-74.568654707397513</c:v>
                </c:pt>
                <c:pt idx="239">
                  <c:v>-74.888953095212116</c:v>
                </c:pt>
                <c:pt idx="240">
                  <c:v>-75.201752643542051</c:v>
                </c:pt>
                <c:pt idx="241">
                  <c:v>-75.507184823318767</c:v>
                </c:pt>
                <c:pt idx="242">
                  <c:v>-75.805379500869009</c:v>
                </c:pt>
                <c:pt idx="243">
                  <c:v>-76.096464853264678</c:v>
                </c:pt>
                <c:pt idx="244">
                  <c:v>-76.380567292916226</c:v>
                </c:pt>
                <c:pt idx="245">
                  <c:v>-76.657811400735724</c:v>
                </c:pt>
                <c:pt idx="246">
                  <c:v>-76.928319867025522</c:v>
                </c:pt>
                <c:pt idx="247">
                  <c:v>-77.192213439862442</c:v>
                </c:pt>
                <c:pt idx="248">
                  <c:v>-77.449610880039515</c:v>
                </c:pt>
                <c:pt idx="249">
                  <c:v>-77.700628922272614</c:v>
                </c:pt>
                <c:pt idx="250">
                  <c:v>-77.945382242086396</c:v>
                </c:pt>
                <c:pt idx="251">
                  <c:v>-78.183983427980294</c:v>
                </c:pt>
                <c:pt idx="252">
                  <c:v>-78.41654295832933</c:v>
                </c:pt>
                <c:pt idx="253">
                  <c:v>-78.643169182789549</c:v>
                </c:pt>
                <c:pt idx="254">
                  <c:v>-78.863968307657899</c:v>
                </c:pt>
                <c:pt idx="255">
                  <c:v>-79.079044384951885</c:v>
                </c:pt>
                <c:pt idx="256">
                  <c:v>-79.288499304849097</c:v>
                </c:pt>
                <c:pt idx="257">
                  <c:v>-79.492432791168937</c:v>
                </c:pt>
                <c:pt idx="258">
                  <c:v>-79.69094239963907</c:v>
                </c:pt>
                <c:pt idx="259">
                  <c:v>-79.884123518709671</c:v>
                </c:pt>
                <c:pt idx="260">
                  <c:v>-80.072069372533591</c:v>
                </c:pt>
                <c:pt idx="261">
                  <c:v>-80.254871026099977</c:v>
                </c:pt>
                <c:pt idx="262">
                  <c:v>-80.432617392146284</c:v>
                </c:pt>
                <c:pt idx="263">
                  <c:v>-80.605395239690296</c:v>
                </c:pt>
                <c:pt idx="264">
                  <c:v>-80.773289204052816</c:v>
                </c:pt>
                <c:pt idx="265">
                  <c:v>-80.936381798168739</c:v>
                </c:pt>
                <c:pt idx="266">
                  <c:v>-81.094753424984731</c:v>
                </c:pt>
                <c:pt idx="267">
                  <c:v>-81.248482390846576</c:v>
                </c:pt>
                <c:pt idx="268">
                  <c:v>-81.3976449198138</c:v>
                </c:pt>
                <c:pt idx="269">
                  <c:v>-81.542315168603764</c:v>
                </c:pt>
                <c:pt idx="270">
                  <c:v>-81.68256524218377</c:v>
                </c:pt>
                <c:pt idx="271">
                  <c:v>-81.818465209901433</c:v>
                </c:pt>
                <c:pt idx="272">
                  <c:v>-81.95008312197028</c:v>
                </c:pt>
                <c:pt idx="273">
                  <c:v>-82.077485026290034</c:v>
                </c:pt>
                <c:pt idx="274">
                  <c:v>-82.200734985519389</c:v>
                </c:pt>
                <c:pt idx="275">
                  <c:v>-82.319895094244828</c:v>
                </c:pt>
                <c:pt idx="276">
                  <c:v>-82.435025496328677</c:v>
                </c:pt>
                <c:pt idx="277">
                  <c:v>-82.546184402159298</c:v>
                </c:pt>
                <c:pt idx="278">
                  <c:v>-82.653428105920582</c:v>
                </c:pt>
                <c:pt idx="279">
                  <c:v>-82.756811002756152</c:v>
                </c:pt>
                <c:pt idx="280">
                  <c:v>-82.856385605776168</c:v>
                </c:pt>
                <c:pt idx="281">
                  <c:v>-82.952202562815557</c:v>
                </c:pt>
                <c:pt idx="282">
                  <c:v>-83.044310673017662</c:v>
                </c:pt>
                <c:pt idx="283">
                  <c:v>-83.132756903076455</c:v>
                </c:pt>
                <c:pt idx="284">
                  <c:v>-83.217586403163423</c:v>
                </c:pt>
                <c:pt idx="285">
                  <c:v>-83.29884252250389</c:v>
                </c:pt>
                <c:pt idx="286">
                  <c:v>-83.376566824544909</c:v>
                </c:pt>
                <c:pt idx="287">
                  <c:v>-83.450799101714921</c:v>
                </c:pt>
                <c:pt idx="288">
                  <c:v>-83.521577389716683</c:v>
                </c:pt>
                <c:pt idx="289">
                  <c:v>-83.58893798136377</c:v>
                </c:pt>
                <c:pt idx="290">
                  <c:v>-83.652915439895068</c:v>
                </c:pt>
                <c:pt idx="291">
                  <c:v>-83.713542611782316</c:v>
                </c:pt>
                <c:pt idx="292">
                  <c:v>-83.770850638991945</c:v>
                </c:pt>
                <c:pt idx="293">
                  <c:v>-83.824868970697864</c:v>
                </c:pt>
                <c:pt idx="294">
                  <c:v>-83.875625374407718</c:v>
                </c:pt>
                <c:pt idx="295">
                  <c:v>-83.923145946503354</c:v>
                </c:pt>
                <c:pt idx="296">
                  <c:v>-83.967455122167436</c:v>
                </c:pt>
                <c:pt idx="297">
                  <c:v>-84.008575684706074</c:v>
                </c:pt>
                <c:pt idx="298">
                  <c:v>-84.046528774219269</c:v>
                </c:pt>
                <c:pt idx="299">
                  <c:v>-84.08133389564621</c:v>
                </c:pt>
                <c:pt idx="300">
                  <c:v>-84.113008926142555</c:v>
                </c:pt>
                <c:pt idx="301">
                  <c:v>-84.141570121810744</c:v>
                </c:pt>
                <c:pt idx="302">
                  <c:v>-84.167032123722478</c:v>
                </c:pt>
                <c:pt idx="303">
                  <c:v>-84.189407963288019</c:v>
                </c:pt>
                <c:pt idx="304">
                  <c:v>-84.208709066932315</c:v>
                </c:pt>
                <c:pt idx="305">
                  <c:v>-84.224945260041679</c:v>
                </c:pt>
                <c:pt idx="306">
                  <c:v>-84.238124770234919</c:v>
                </c:pt>
                <c:pt idx="307">
                  <c:v>-84.2482542298916</c:v>
                </c:pt>
                <c:pt idx="308">
                  <c:v>-84.255338677986401</c:v>
                </c:pt>
                <c:pt idx="309">
                  <c:v>-84.259381561147805</c:v>
                </c:pt>
                <c:pt idx="310">
                  <c:v>-84.260384734026218</c:v>
                </c:pt>
                <c:pt idx="311">
                  <c:v>-84.258348458892755</c:v>
                </c:pt>
                <c:pt idx="312">
                  <c:v>-84.253271404477005</c:v>
                </c:pt>
                <c:pt idx="313">
                  <c:v>-84.245150644072851</c:v>
                </c:pt>
                <c:pt idx="314">
                  <c:v>-84.233981652858049</c:v>
                </c:pt>
                <c:pt idx="315">
                  <c:v>-84.219758304444426</c:v>
                </c:pt>
                <c:pt idx="316">
                  <c:v>-84.202472866655995</c:v>
                </c:pt>
                <c:pt idx="317">
                  <c:v>-84.182115996524587</c:v>
                </c:pt>
                <c:pt idx="318">
                  <c:v>-84.158676734468955</c:v>
                </c:pt>
                <c:pt idx="319">
                  <c:v>-84.132142497704848</c:v>
                </c:pt>
                <c:pt idx="320">
                  <c:v>-84.102499072823591</c:v>
                </c:pt>
                <c:pt idx="321">
                  <c:v>-84.069730607576375</c:v>
                </c:pt>
                <c:pt idx="322">
                  <c:v>-84.033819601808887</c:v>
                </c:pt>
                <c:pt idx="323">
                  <c:v>-83.994746897592577</c:v>
                </c:pt>
                <c:pt idx="324">
                  <c:v>-83.952491668498084</c:v>
                </c:pt>
                <c:pt idx="325">
                  <c:v>-83.907031408041902</c:v>
                </c:pt>
                <c:pt idx="326">
                  <c:v>-83.858341917249902</c:v>
                </c:pt>
                <c:pt idx="327">
                  <c:v>-83.806397291378417</c:v>
                </c:pt>
                <c:pt idx="328">
                  <c:v>-83.751169905754324</c:v>
                </c:pt>
                <c:pt idx="329">
                  <c:v>-83.692630400732384</c:v>
                </c:pt>
                <c:pt idx="330">
                  <c:v>-83.63074766575707</c:v>
                </c:pt>
                <c:pt idx="331">
                  <c:v>-83.565488822522212</c:v>
                </c:pt>
                <c:pt idx="332">
                  <c:v>-83.496819207220398</c:v>
                </c:pt>
                <c:pt idx="333">
                  <c:v>-83.42470235186039</c:v>
                </c:pt>
                <c:pt idx="334">
                  <c:v>-83.349099964655181</c:v>
                </c:pt>
                <c:pt idx="335">
                  <c:v>-83.269971909458746</c:v>
                </c:pt>
                <c:pt idx="336">
                  <c:v>-83.187276184239366</c:v>
                </c:pt>
                <c:pt idx="337">
                  <c:v>-83.100968898589244</c:v>
                </c:pt>
                <c:pt idx="338">
                  <c:v>-83.011004250237718</c:v>
                </c:pt>
                <c:pt idx="339">
                  <c:v>-82.917334500575095</c:v>
                </c:pt>
                <c:pt idx="340">
                  <c:v>-82.819909949154436</c:v>
                </c:pt>
                <c:pt idx="341">
                  <c:v>-82.718678907174038</c:v>
                </c:pt>
                <c:pt idx="342">
                  <c:v>-82.613587669909222</c:v>
                </c:pt>
                <c:pt idx="343">
                  <c:v>-82.504580488098611</c:v>
                </c:pt>
                <c:pt idx="344">
                  <c:v>-82.391599538239348</c:v>
                </c:pt>
                <c:pt idx="345">
                  <c:v>-82.274584891810704</c:v>
                </c:pt>
                <c:pt idx="346">
                  <c:v>-82.153474483372037</c:v>
                </c:pt>
                <c:pt idx="347">
                  <c:v>-82.028204077561256</c:v>
                </c:pt>
                <c:pt idx="348">
                  <c:v>-81.898707234920451</c:v>
                </c:pt>
                <c:pt idx="349">
                  <c:v>-81.764915276586478</c:v>
                </c:pt>
                <c:pt idx="350">
                  <c:v>-81.626757247785761</c:v>
                </c:pt>
                <c:pt idx="351">
                  <c:v>-81.484159880138378</c:v>
                </c:pt>
                <c:pt idx="352">
                  <c:v>-81.337047552734461</c:v>
                </c:pt>
                <c:pt idx="353">
                  <c:v>-81.185342251975271</c:v>
                </c:pt>
                <c:pt idx="354">
                  <c:v>-81.028963530144736</c:v>
                </c:pt>
                <c:pt idx="355">
                  <c:v>-80.867828462707905</c:v>
                </c:pt>
                <c:pt idx="356">
                  <c:v>-80.701851604283533</c:v>
                </c:pt>
                <c:pt idx="357">
                  <c:v>-80.530944943304604</c:v>
                </c:pt>
                <c:pt idx="358">
                  <c:v>-80.355017855303529</c:v>
                </c:pt>
                <c:pt idx="359">
                  <c:v>-80.173977054837337</c:v>
                </c:pt>
                <c:pt idx="360">
                  <c:v>-79.987726545985751</c:v>
                </c:pt>
                <c:pt idx="361">
                  <c:v>-79.796167571430715</c:v>
                </c:pt>
                <c:pt idx="362">
                  <c:v>-79.599198560069809</c:v>
                </c:pt>
                <c:pt idx="363">
                  <c:v>-79.396715073146709</c:v>
                </c:pt>
                <c:pt idx="364">
                  <c:v>-79.188609748855924</c:v>
                </c:pt>
                <c:pt idx="365">
                  <c:v>-78.974772245411231</c:v>
                </c:pt>
                <c:pt idx="366">
                  <c:v>-78.755089182532615</c:v>
                </c:pt>
                <c:pt idx="367">
                  <c:v>-78.529444081328805</c:v>
                </c:pt>
                <c:pt idx="368">
                  <c:v>-78.297717302537635</c:v>
                </c:pt>
                <c:pt idx="369">
                  <c:v>-78.059785983094613</c:v>
                </c:pt>
                <c:pt idx="370">
                  <c:v>-77.81552397100387</c:v>
                </c:pt>
                <c:pt idx="371">
                  <c:v>-77.564801758455189</c:v>
                </c:pt>
                <c:pt idx="372">
                  <c:v>-77.307486413178566</c:v>
                </c:pt>
                <c:pt idx="373">
                  <c:v>-77.043441507980233</c:v>
                </c:pt>
                <c:pt idx="374">
                  <c:v>-76.772527048431868</c:v>
                </c:pt>
                <c:pt idx="375">
                  <c:v>-76.494599398671681</c:v>
                </c:pt>
                <c:pt idx="376">
                  <c:v>-76.209511205282809</c:v>
                </c:pt>
                <c:pt idx="377">
                  <c:v>-75.917111319197545</c:v>
                </c:pt>
                <c:pt idx="378">
                  <c:v>-75.617244715604073</c:v>
                </c:pt>
                <c:pt idx="379">
                  <c:v>-75.309752411795088</c:v>
                </c:pt>
                <c:pt idx="380">
                  <c:v>-74.994471382928268</c:v>
                </c:pt>
                <c:pt idx="381">
                  <c:v>-74.671234475644184</c:v>
                </c:pt>
                <c:pt idx="382">
                  <c:v>-74.339870319508947</c:v>
                </c:pt>
                <c:pt idx="383">
                  <c:v>-74.000203236218297</c:v>
                </c:pt>
                <c:pt idx="384">
                  <c:v>-73.652053146532751</c:v>
                </c:pt>
                <c:pt idx="385">
                  <c:v>-73.295235474878268</c:v>
                </c:pt>
                <c:pt idx="386">
                  <c:v>-72.929561051579086</c:v>
                </c:pt>
                <c:pt idx="387">
                  <c:v>-72.554836012655386</c:v>
                </c:pt>
                <c:pt idx="388">
                  <c:v>-72.17086169714689</c:v>
                </c:pt>
                <c:pt idx="389">
                  <c:v>-71.777434541897406</c:v>
                </c:pt>
                <c:pt idx="390">
                  <c:v>-71.374345973753748</c:v>
                </c:pt>
                <c:pt idx="391">
                  <c:v>-70.961382299117503</c:v>
                </c:pt>
                <c:pt idx="392">
                  <c:v>-70.538324590795398</c:v>
                </c:pt>
                <c:pt idx="393">
                  <c:v>-70.104948572083103</c:v>
                </c:pt>
                <c:pt idx="394">
                  <c:v>-69.661024498033527</c:v>
                </c:pt>
                <c:pt idx="395">
                  <c:v>-69.206317033831937</c:v>
                </c:pt>
                <c:pt idx="396">
                  <c:v>-68.740585130229107</c:v>
                </c:pt>
                <c:pt idx="397">
                  <c:v>-68.263581895961323</c:v>
                </c:pt>
                <c:pt idx="398">
                  <c:v>-67.775054467086719</c:v>
                </c:pt>
                <c:pt idx="399">
                  <c:v>-67.274743873181507</c:v>
                </c:pt>
                <c:pt idx="400">
                  <c:v>-66.762384900314515</c:v>
                </c:pt>
                <c:pt idx="401">
                  <c:v>-66.237705950738416</c:v>
                </c:pt>
                <c:pt idx="402">
                  <c:v>-65.700428899220441</c:v>
                </c:pt>
                <c:pt idx="403">
                  <c:v>-65.150268945939501</c:v>
                </c:pt>
                <c:pt idx="404">
                  <c:v>-64.586934465876809</c:v>
                </c:pt>
                <c:pt idx="405">
                  <c:v>-64.010126854616644</c:v>
                </c:pt>
                <c:pt idx="406">
                  <c:v>-63.419540370486303</c:v>
                </c:pt>
                <c:pt idx="407">
                  <c:v>-62.814861972949153</c:v>
                </c:pt>
                <c:pt idx="408">
                  <c:v>-62.195771157166973</c:v>
                </c:pt>
                <c:pt idx="409">
                  <c:v>-61.561939784659891</c:v>
                </c:pt>
                <c:pt idx="410">
                  <c:v>-60.913031909958079</c:v>
                </c:pt>
                <c:pt idx="411">
                  <c:v>-60.248703603178186</c:v>
                </c:pt>
                <c:pt idx="412">
                  <c:v>-59.568602768423297</c:v>
                </c:pt>
                <c:pt idx="413">
                  <c:v>-58.872368957918916</c:v>
                </c:pt>
                <c:pt idx="414">
                  <c:v>-58.159633181796387</c:v>
                </c:pt>
                <c:pt idx="415">
                  <c:v>-57.430017713422281</c:v>
                </c:pt>
                <c:pt idx="416">
                  <c:v>-56.683135890188815</c:v>
                </c:pt>
                <c:pt idx="417">
                  <c:v>-55.918591909657628</c:v>
                </c:pt>
                <c:pt idx="418">
                  <c:v>-55.135980620965867</c:v>
                </c:pt>
                <c:pt idx="419">
                  <c:v>-54.334887311392478</c:v>
                </c:pt>
                <c:pt idx="420">
                  <c:v>-53.514887487982804</c:v>
                </c:pt>
                <c:pt idx="421">
                  <c:v>-52.675546654131026</c:v>
                </c:pt>
                <c:pt idx="422">
                  <c:v>-51.816420081013689</c:v>
                </c:pt>
                <c:pt idx="423">
                  <c:v>-50.937052573776917</c:v>
                </c:pt>
                <c:pt idx="424">
                  <c:v>-50.036978232360518</c:v>
                </c:pt>
                <c:pt idx="425">
                  <c:v>-49.1157202068703</c:v>
                </c:pt>
                <c:pt idx="426">
                  <c:v>-48.172790447373941</c:v>
                </c:pt>
                <c:pt idx="427">
                  <c:v>-47.207689448028717</c:v>
                </c:pt>
                <c:pt idx="428">
                  <c:v>-46.21990598543475</c:v>
                </c:pt>
                <c:pt idx="429">
                  <c:v>-45.208916851099076</c:v>
                </c:pt>
                <c:pt idx="430">
                  <c:v>-44.174186577923436</c:v>
                </c:pt>
                <c:pt idx="431">
                  <c:v>-43.115167160601978</c:v>
                </c:pt>
                <c:pt idx="432">
                  <c:v>-42.031297769840556</c:v>
                </c:pt>
                <c:pt idx="433">
                  <c:v>-40.922004460302887</c:v>
                </c:pt>
                <c:pt idx="434">
                  <c:v>-39.786699872188493</c:v>
                </c:pt>
                <c:pt idx="435">
                  <c:v>-38.624782926372809</c:v>
                </c:pt>
                <c:pt idx="436">
                  <c:v>-37.435638513024024</c:v>
                </c:pt>
                <c:pt idx="437">
                  <c:v>-36.218637173642826</c:v>
                </c:pt>
                <c:pt idx="438">
                  <c:v>-34.973134776464256</c:v>
                </c:pt>
                <c:pt idx="439">
                  <c:v>-33.698472185195683</c:v>
                </c:pt>
                <c:pt idx="440">
                  <c:v>-32.393974921062906</c:v>
                </c:pt>
                <c:pt idx="441">
                  <c:v>-31.05895281817812</c:v>
                </c:pt>
                <c:pt idx="442">
                  <c:v>-29.692699672255817</c:v>
                </c:pt>
                <c:pt idx="443">
                  <c:v>-28.2944928827452</c:v>
                </c:pt>
                <c:pt idx="444">
                  <c:v>-26.863593088485658</c:v>
                </c:pt>
                <c:pt idx="445">
                  <c:v>-25.399243797040118</c:v>
                </c:pt>
                <c:pt idx="446">
                  <c:v>-23.900671007930075</c:v>
                </c:pt>
                <c:pt idx="447">
                  <c:v>-22.367082830052002</c:v>
                </c:pt>
                <c:pt idx="448">
                  <c:v>-20.79766909367908</c:v>
                </c:pt>
                <c:pt idx="449">
                  <c:v>-19.191600957526067</c:v>
                </c:pt>
                <c:pt idx="450">
                  <c:v>-17.548030511529998</c:v>
                </c:pt>
                <c:pt idx="451">
                  <c:v>-15.866090376153029</c:v>
                </c:pt>
                <c:pt idx="452">
                  <c:v>-14.144893299233564</c:v>
                </c:pt>
                <c:pt idx="453">
                  <c:v>-12.383531751692455</c:v>
                </c:pt>
                <c:pt idx="454">
                  <c:v>-10.581077523727107</c:v>
                </c:pt>
                <c:pt idx="455">
                  <c:v>-8.7365813235706913</c:v>
                </c:pt>
                <c:pt idx="456">
                  <c:v>-6.849072381431256</c:v>
                </c:pt>
                <c:pt idx="457">
                  <c:v>-4.9175580619323576</c:v>
                </c:pt>
                <c:pt idx="458">
                  <c:v>-2.941023489275548</c:v>
                </c:pt>
                <c:pt idx="459">
                  <c:v>-0.91843119051526045</c:v>
                </c:pt>
                <c:pt idx="460">
                  <c:v>1.1512792361411535</c:v>
                </c:pt>
                <c:pt idx="461">
                  <c:v>3.2691914190801823</c:v>
                </c:pt>
                <c:pt idx="462">
                  <c:v>5.4364124654907027</c:v>
                </c:pt>
                <c:pt idx="463">
                  <c:v>7.6540731528672792</c:v>
                </c:pt>
                <c:pt idx="464">
                  <c:v>9.9233280398177417</c:v>
                </c:pt>
                <c:pt idx="465">
                  <c:v>12.245355469580351</c:v>
                </c:pt>
                <c:pt idx="466">
                  <c:v>14.621357430521973</c:v>
                </c:pt>
                <c:pt idx="467">
                  <c:v>17.05255922511768</c:v>
                </c:pt>
                <c:pt idx="468">
                  <c:v>19.540208880804272</c:v>
                </c:pt>
                <c:pt idx="469">
                  <c:v>22.085576210051109</c:v>
                </c:pt>
                <c:pt idx="470">
                  <c:v>24.689951388965902</c:v>
                </c:pt>
                <c:pt idx="471">
                  <c:v>27.354642867258992</c:v>
                </c:pt>
                <c:pt idx="472">
                  <c:v>30.080974336946088</c:v>
                </c:pt>
                <c:pt idx="473">
                  <c:v>32.870280355232246</c:v>
                </c:pt>
                <c:pt idx="474">
                  <c:v>35.723900008754399</c:v>
                </c:pt>
                <c:pt idx="475">
                  <c:v>38.643167669253245</c:v>
                </c:pt>
                <c:pt idx="476">
                  <c:v>41.629399329714445</c:v>
                </c:pt>
                <c:pt idx="477">
                  <c:v>44.683872046706476</c:v>
                </c:pt>
                <c:pt idx="478">
                  <c:v>47.807792300644088</c:v>
                </c:pt>
                <c:pt idx="479">
                  <c:v>51.002245909526174</c:v>
                </c:pt>
                <c:pt idx="480">
                  <c:v>54.268115962209379</c:v>
                </c:pt>
                <c:pt idx="481">
                  <c:v>57.60594257342747</c:v>
                </c:pt>
                <c:pt idx="482">
                  <c:v>61.015670502453801</c:v>
                </c:pt>
                <c:pt idx="483">
                  <c:v>64.496164771687972</c:v>
                </c:pt>
                <c:pt idx="484">
                  <c:v>68.04420163742806</c:v>
                </c:pt>
                <c:pt idx="485">
                  <c:v>71.652127694530662</c:v>
                </c:pt>
                <c:pt idx="486">
                  <c:v>75.301560713632085</c:v>
                </c:pt>
                <c:pt idx="487">
                  <c:v>78.942265634603729</c:v>
                </c:pt>
                <c:pt idx="488">
                  <c:v>82.38925113159388</c:v>
                </c:pt>
                <c:pt idx="489">
                  <c:v>84.097584567083885</c:v>
                </c:pt>
                <c:pt idx="490">
                  <c:v>-83.734388671798115</c:v>
                </c:pt>
                <c:pt idx="491">
                  <c:v>-82.543467958719191</c:v>
                </c:pt>
                <c:pt idx="492">
                  <c:v>-78.771557610184416</c:v>
                </c:pt>
                <c:pt idx="493">
                  <c:v>-74.574392001054477</c:v>
                </c:pt>
                <c:pt idx="494">
                  <c:v>-70.1682857722748</c:v>
                </c:pt>
                <c:pt idx="495">
                  <c:v>-65.60904078114082</c:v>
                </c:pt>
                <c:pt idx="496">
                  <c:v>-60.916319329228074</c:v>
                </c:pt>
                <c:pt idx="497">
                  <c:v>-56.097860014439618</c:v>
                </c:pt>
                <c:pt idx="498">
                  <c:v>-51.156499705170482</c:v>
                </c:pt>
                <c:pt idx="499">
                  <c:v>-46.092737094154849</c:v>
                </c:pt>
                <c:pt idx="500">
                  <c:v>-40.905824325252425</c:v>
                </c:pt>
                <c:pt idx="501">
                  <c:v>-35.594286736242417</c:v>
                </c:pt>
                <c:pt idx="502">
                  <c:v>-30.156192545651397</c:v>
                </c:pt>
                <c:pt idx="503">
                  <c:v>-24.589303038853757</c:v>
                </c:pt>
                <c:pt idx="504">
                  <c:v>-18.89116173867027</c:v>
                </c:pt>
                <c:pt idx="505">
                  <c:v>-13.059151075641745</c:v>
                </c:pt>
                <c:pt idx="506">
                  <c:v>-7.0905316930035154</c:v>
                </c:pt>
                <c:pt idx="507">
                  <c:v>-0.98247336840519495</c:v>
                </c:pt>
                <c:pt idx="508">
                  <c:v>5.267916043686669</c:v>
                </c:pt>
                <c:pt idx="509">
                  <c:v>11.663557575539794</c:v>
                </c:pt>
                <c:pt idx="510">
                  <c:v>18.207356085589993</c:v>
                </c:pt>
                <c:pt idx="511">
                  <c:v>24.902129969968207</c:v>
                </c:pt>
                <c:pt idx="512">
                  <c:v>31.75049003543571</c:v>
                </c:pt>
                <c:pt idx="513">
                  <c:v>38.754612118427872</c:v>
                </c:pt>
                <c:pt idx="514">
                  <c:v>45.915770351044017</c:v>
                </c:pt>
                <c:pt idx="515">
                  <c:v>53.233269710493516</c:v>
                </c:pt>
                <c:pt idx="516">
                  <c:v>60.701625547937041</c:v>
                </c:pt>
                <c:pt idx="517">
                  <c:v>68.301363132056451</c:v>
                </c:pt>
                <c:pt idx="518">
                  <c:v>75.95641341333463</c:v>
                </c:pt>
                <c:pt idx="519">
                  <c:v>83.099871953843149</c:v>
                </c:pt>
                <c:pt idx="520">
                  <c:v>-84.260290110062144</c:v>
                </c:pt>
                <c:pt idx="521">
                  <c:v>-77.938571385236855</c:v>
                </c:pt>
                <c:pt idx="522">
                  <c:v>-69.610633147077891</c:v>
                </c:pt>
                <c:pt idx="523">
                  <c:v>-60.893669555499152</c:v>
                </c:pt>
                <c:pt idx="524">
                  <c:v>-51.91274152176873</c:v>
                </c:pt>
                <c:pt idx="525">
                  <c:v>-42.695847354196459</c:v>
                </c:pt>
                <c:pt idx="526">
                  <c:v>-33.250326060901564</c:v>
                </c:pt>
                <c:pt idx="527">
                  <c:v>-23.576884689420289</c:v>
                </c:pt>
                <c:pt idx="528">
                  <c:v>-13.673568073134359</c:v>
                </c:pt>
                <c:pt idx="529">
                  <c:v>-3.537222906053346</c:v>
                </c:pt>
                <c:pt idx="530">
                  <c:v>6.8358105444143762</c:v>
                </c:pt>
                <c:pt idx="531">
                  <c:v>17.449223235582199</c:v>
                </c:pt>
                <c:pt idx="532">
                  <c:v>28.306172064364883</c:v>
                </c:pt>
                <c:pt idx="533">
                  <c:v>39.408182544553014</c:v>
                </c:pt>
                <c:pt idx="534">
                  <c:v>50.752208016740703</c:v>
                </c:pt>
                <c:pt idx="535">
                  <c:v>62.320023577858279</c:v>
                </c:pt>
                <c:pt idx="536">
                  <c:v>74.017324848159106</c:v>
                </c:pt>
                <c:pt idx="537">
                  <c:v>84.217590376619356</c:v>
                </c:pt>
                <c:pt idx="538">
                  <c:v>-79.858976510535683</c:v>
                </c:pt>
                <c:pt idx="539">
                  <c:v>-67.592646555162432</c:v>
                </c:pt>
                <c:pt idx="540">
                  <c:v>-54.651594162499535</c:v>
                </c:pt>
                <c:pt idx="541">
                  <c:v>-41.332058063112811</c:v>
                </c:pt>
                <c:pt idx="542">
                  <c:v>-27.674602159269377</c:v>
                </c:pt>
                <c:pt idx="543">
                  <c:v>-13.686978841980931</c:v>
                </c:pt>
                <c:pt idx="544">
                  <c:v>0.63124850151237821</c:v>
                </c:pt>
                <c:pt idx="545">
                  <c:v>15.282736069348529</c:v>
                </c:pt>
                <c:pt idx="546">
                  <c:v>30.269375941389523</c:v>
                </c:pt>
                <c:pt idx="547">
                  <c:v>45.587614040532912</c:v>
                </c:pt>
                <c:pt idx="548">
                  <c:v>61.210391289946458</c:v>
                </c:pt>
                <c:pt idx="549">
                  <c:v>76.928171892166503</c:v>
                </c:pt>
                <c:pt idx="550">
                  <c:v>-83.911205505072374</c:v>
                </c:pt>
                <c:pt idx="551">
                  <c:v>-68.694744004808143</c:v>
                </c:pt>
                <c:pt idx="552">
                  <c:v>-51.629614687945825</c:v>
                </c:pt>
                <c:pt idx="553">
                  <c:v>-34.054491615725354</c:v>
                </c:pt>
                <c:pt idx="554">
                  <c:v>-16.038812305783768</c:v>
                </c:pt>
                <c:pt idx="555">
                  <c:v>2.4064080705363815</c:v>
                </c:pt>
                <c:pt idx="556">
                  <c:v>21.279777930284236</c:v>
                </c:pt>
                <c:pt idx="557">
                  <c:v>40.576512058194588</c:v>
                </c:pt>
                <c:pt idx="558">
                  <c:v>60.261133721180734</c:v>
                </c:pt>
                <c:pt idx="559">
                  <c:v>79.904821653240006</c:v>
                </c:pt>
                <c:pt idx="560">
                  <c:v>-77.753544088014195</c:v>
                </c:pt>
                <c:pt idx="561">
                  <c:v>-57.002163189435144</c:v>
                </c:pt>
                <c:pt idx="562">
                  <c:v>-35.395933452111692</c:v>
                </c:pt>
                <c:pt idx="563">
                  <c:v>-13.231454172330309</c:v>
                </c:pt>
                <c:pt idx="564">
                  <c:v>9.4616474228322378</c:v>
                </c:pt>
                <c:pt idx="565">
                  <c:v>32.674082360448288</c:v>
                </c:pt>
                <c:pt idx="566">
                  <c:v>56.371841333529041</c:v>
                </c:pt>
                <c:pt idx="567">
                  <c:v>80.062913298958222</c:v>
                </c:pt>
                <c:pt idx="568">
                  <c:v>-73.581031248847637</c:v>
                </c:pt>
                <c:pt idx="569">
                  <c:v>-48.395618452431293</c:v>
                </c:pt>
                <c:pt idx="570">
                  <c:v>-22.377461478188831</c:v>
                </c:pt>
                <c:pt idx="571">
                  <c:v>4.2824922865132038</c:v>
                </c:pt>
                <c:pt idx="572">
                  <c:v>31.557409726627316</c:v>
                </c:pt>
                <c:pt idx="573">
                  <c:v>59.390400373923171</c:v>
                </c:pt>
                <c:pt idx="574">
                  <c:v>83.495597208212175</c:v>
                </c:pt>
                <c:pt idx="575">
                  <c:v>-62.137589288366655</c:v>
                </c:pt>
                <c:pt idx="576">
                  <c:v>-32.32985184958271</c:v>
                </c:pt>
                <c:pt idx="577">
                  <c:v>-1.7265512595394685</c:v>
                </c:pt>
                <c:pt idx="578">
                  <c:v>29.592325359053916</c:v>
                </c:pt>
                <c:pt idx="579">
                  <c:v>61.54255981454736</c:v>
                </c:pt>
                <c:pt idx="580">
                  <c:v>-83.552125856451084</c:v>
                </c:pt>
                <c:pt idx="581">
                  <c:v>-51.470425603114236</c:v>
                </c:pt>
                <c:pt idx="582">
                  <c:v>-17.172595039577299</c:v>
                </c:pt>
                <c:pt idx="583">
                  <c:v>17.973236769058058</c:v>
                </c:pt>
                <c:pt idx="584">
                  <c:v>53.879432620842294</c:v>
                </c:pt>
                <c:pt idx="585">
                  <c:v>-80.59973078536629</c:v>
                </c:pt>
                <c:pt idx="586">
                  <c:v>-51.087223278950077</c:v>
                </c:pt>
                <c:pt idx="587">
                  <c:v>-12.597522922021035</c:v>
                </c:pt>
                <c:pt idx="588">
                  <c:v>26.834034288915792</c:v>
                </c:pt>
                <c:pt idx="589">
                  <c:v>67.019716034266494</c:v>
                </c:pt>
                <c:pt idx="590">
                  <c:v>-70.811464570134135</c:v>
                </c:pt>
                <c:pt idx="591">
                  <c:v>-28.791206534881884</c:v>
                </c:pt>
                <c:pt idx="592">
                  <c:v>14.443559399592036</c:v>
                </c:pt>
                <c:pt idx="593">
                  <c:v>58.603772639858811</c:v>
                </c:pt>
                <c:pt idx="594">
                  <c:v>-75.196669255250441</c:v>
                </c:pt>
                <c:pt idx="595">
                  <c:v>-29.231341931731752</c:v>
                </c:pt>
                <c:pt idx="596">
                  <c:v>18.174215324676609</c:v>
                </c:pt>
                <c:pt idx="597">
                  <c:v>66.525750013771784</c:v>
                </c:pt>
                <c:pt idx="598">
                  <c:v>-63.07664488889489</c:v>
                </c:pt>
                <c:pt idx="599">
                  <c:v>-12.398534614752672</c:v>
                </c:pt>
                <c:pt idx="600">
                  <c:v>39.570013679678425</c:v>
                </c:pt>
                <c:pt idx="601">
                  <c:v>-84.252812638481927</c:v>
                </c:pt>
                <c:pt idx="602">
                  <c:v>-32.309492461833713</c:v>
                </c:pt>
                <c:pt idx="603">
                  <c:v>23.384027282984025</c:v>
                </c:pt>
                <c:pt idx="604">
                  <c:v>79.7258267189398</c:v>
                </c:pt>
                <c:pt idx="605">
                  <c:v>-40.801423108602499</c:v>
                </c:pt>
                <c:pt idx="606">
                  <c:v>18.865911393574628</c:v>
                </c:pt>
                <c:pt idx="607">
                  <c:v>79.321694490078258</c:v>
                </c:pt>
                <c:pt idx="608">
                  <c:v>-37.078637254188429</c:v>
                </c:pt>
                <c:pt idx="609">
                  <c:v>26.86030143726515</c:v>
                </c:pt>
                <c:pt idx="610">
                  <c:v>-84.21954872160191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CF-46EC-8107-DFE82C7EBB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594704"/>
        <c:axId val="502595096"/>
      </c:scatterChart>
      <c:valAx>
        <c:axId val="502594704"/>
        <c:scaling>
          <c:logBase val="10"/>
          <c:orientation val="minMax"/>
          <c:max val="50000"/>
          <c:min val="1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Frequency (Hz)</a:t>
                </a:r>
              </a:p>
            </c:rich>
          </c:tx>
          <c:overlay val="0"/>
        </c:title>
        <c:numFmt formatCode="General" sourceLinked="1"/>
        <c:majorTickMark val="out"/>
        <c:minorTickMark val="in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502595096"/>
        <c:crossesAt val="-180"/>
        <c:crossBetween val="midCat"/>
      </c:valAx>
      <c:valAx>
        <c:axId val="502595096"/>
        <c:scaling>
          <c:orientation val="minMax"/>
          <c:max val="180"/>
          <c:min val="-18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Phase (deg)</a:t>
                </a:r>
              </a:p>
            </c:rich>
          </c:tx>
          <c:layout>
            <c:manualLayout>
              <c:xMode val="edge"/>
              <c:yMode val="edge"/>
              <c:x val="3.0254541202151715E-2"/>
              <c:y val="0.41231321716554414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502594704"/>
        <c:crosses val="autoZero"/>
        <c:crossBetween val="midCat"/>
        <c:majorUnit val="20"/>
      </c:valAx>
    </c:plotArea>
    <c:legend>
      <c:legendPos val="r"/>
      <c:layout>
        <c:manualLayout>
          <c:xMode val="edge"/>
          <c:yMode val="edge"/>
          <c:x val="0.21792079207920806"/>
          <c:y val="0.33569932819769382"/>
          <c:w val="0.19481029599022925"/>
          <c:h val="8.7041701014809972E-2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</c:spPr>
    </c:legend>
    <c:plotVisOnly val="1"/>
    <c:dispBlanksAs val="gap"/>
    <c:showDLblsOverMax val="0"/>
  </c:chart>
  <c:printSettings>
    <c:headerFooter/>
    <c:pageMargins b="0.75000000000000122" l="0.70000000000000062" r="0.70000000000000062" t="0.75000000000000122" header="0.30000000000000032" footer="0.30000000000000032"/>
    <c:pageSetup orientation="landscape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NO_GT!$B$32</c:f>
          <c:strCache>
            <c:ptCount val="1"/>
            <c:pt idx="0">
              <c:v>Response of NO_GT for G1 = 2, G2 = 8, User Clk2=161 MHz,  R=2, V=3456, PD Freq=7,812 kHz</c:v>
            </c:pt>
          </c:strCache>
        </c:strRef>
      </c:tx>
      <c:overlay val="0"/>
    </c:title>
    <c:autoTitleDeleted val="0"/>
    <c:plotArea>
      <c:layout>
        <c:manualLayout>
          <c:layoutTarget val="inner"/>
          <c:xMode val="edge"/>
          <c:yMode val="edge"/>
          <c:x val="0.12060813153072847"/>
          <c:y val="0.13797552703172378"/>
          <c:w val="0.72041612722937931"/>
          <c:h val="0.7024607198072832"/>
        </c:manualLayout>
      </c:layout>
      <c:scatterChart>
        <c:scatterStyle val="lineMarker"/>
        <c:varyColors val="0"/>
        <c:ser>
          <c:idx val="0"/>
          <c:order val="0"/>
          <c:tx>
            <c:v>PICXO DPLL Step Response</c:v>
          </c:tx>
          <c:marker>
            <c:symbol val="none"/>
          </c:marker>
          <c:xVal>
            <c:numRef>
              <c:f>NO_GT!$M$2:$M$351</c:f>
              <c:numCache>
                <c:formatCode>General</c:formatCode>
                <c:ptCount val="350"/>
                <c:pt idx="0">
                  <c:v>1</c:v>
                </c:pt>
                <c:pt idx="1">
                  <c:v>1.0232929922807541</c:v>
                </c:pt>
                <c:pt idx="2">
                  <c:v>1.0471285480508996</c:v>
                </c:pt>
                <c:pt idx="3">
                  <c:v>1.0715193052376064</c:v>
                </c:pt>
                <c:pt idx="4">
                  <c:v>1.0964781961431851</c:v>
                </c:pt>
                <c:pt idx="5">
                  <c:v>1.1220184543019636</c:v>
                </c:pt>
                <c:pt idx="6">
                  <c:v>1.1481536214968828</c:v>
                </c:pt>
                <c:pt idx="7">
                  <c:v>1.1748975549395295</c:v>
                </c:pt>
                <c:pt idx="8">
                  <c:v>1.2022644346174129</c:v>
                </c:pt>
                <c:pt idx="9">
                  <c:v>1.2302687708123816</c:v>
                </c:pt>
                <c:pt idx="10">
                  <c:v>1.2589254117941673</c:v>
                </c:pt>
                <c:pt idx="11">
                  <c:v>1.288249551693134</c:v>
                </c:pt>
                <c:pt idx="12">
                  <c:v>1.318256738556407</c:v>
                </c:pt>
                <c:pt idx="13">
                  <c:v>1.3489628825916535</c:v>
                </c:pt>
                <c:pt idx="14">
                  <c:v>1.3803842646028848</c:v>
                </c:pt>
                <c:pt idx="15">
                  <c:v>1.4125375446227544</c:v>
                </c:pt>
                <c:pt idx="16">
                  <c:v>1.4454397707459274</c:v>
                </c:pt>
                <c:pt idx="17">
                  <c:v>1.4791083881682074</c:v>
                </c:pt>
                <c:pt idx="18">
                  <c:v>1.5135612484362084</c:v>
                </c:pt>
                <c:pt idx="19">
                  <c:v>1.5488166189124815</c:v>
                </c:pt>
                <c:pt idx="20">
                  <c:v>1.5848931924611138</c:v>
                </c:pt>
                <c:pt idx="21">
                  <c:v>1.6218100973589302</c:v>
                </c:pt>
                <c:pt idx="22">
                  <c:v>1.6595869074375611</c:v>
                </c:pt>
                <c:pt idx="23">
                  <c:v>1.6982436524617448</c:v>
                </c:pt>
                <c:pt idx="24">
                  <c:v>1.737800828749376</c:v>
                </c:pt>
                <c:pt idx="25">
                  <c:v>1.7782794100389232</c:v>
                </c:pt>
                <c:pt idx="26">
                  <c:v>1.8197008586099839</c:v>
                </c:pt>
                <c:pt idx="27">
                  <c:v>1.8620871366628677</c:v>
                </c:pt>
                <c:pt idx="28">
                  <c:v>1.9054607179632477</c:v>
                </c:pt>
                <c:pt idx="29">
                  <c:v>1.9498445997580458</c:v>
                </c:pt>
                <c:pt idx="30">
                  <c:v>1.9952623149688802</c:v>
                </c:pt>
                <c:pt idx="31">
                  <c:v>2.0417379446695301</c:v>
                </c:pt>
                <c:pt idx="32">
                  <c:v>2.0892961308540401</c:v>
                </c:pt>
                <c:pt idx="33">
                  <c:v>2.1379620895022331</c:v>
                </c:pt>
                <c:pt idx="34">
                  <c:v>2.1877616239495534</c:v>
                </c:pt>
                <c:pt idx="35">
                  <c:v>2.2387211385683408</c:v>
                </c:pt>
                <c:pt idx="36">
                  <c:v>2.290867652767774</c:v>
                </c:pt>
                <c:pt idx="37">
                  <c:v>2.3442288153199233</c:v>
                </c:pt>
                <c:pt idx="38">
                  <c:v>2.3988329190194917</c:v>
                </c:pt>
                <c:pt idx="39">
                  <c:v>2.4547089156850315</c:v>
                </c:pt>
                <c:pt idx="40">
                  <c:v>2.5118864315095815</c:v>
                </c:pt>
                <c:pt idx="41">
                  <c:v>2.5703957827688653</c:v>
                </c:pt>
                <c:pt idx="42">
                  <c:v>2.6302679918953835</c:v>
                </c:pt>
                <c:pt idx="43">
                  <c:v>2.6915348039269174</c:v>
                </c:pt>
                <c:pt idx="44">
                  <c:v>2.7542287033381685</c:v>
                </c:pt>
                <c:pt idx="45">
                  <c:v>2.8183829312644555</c:v>
                </c:pt>
                <c:pt idx="46">
                  <c:v>2.8840315031266082</c:v>
                </c:pt>
                <c:pt idx="47">
                  <c:v>2.9512092266663874</c:v>
                </c:pt>
                <c:pt idx="48">
                  <c:v>3.0199517204020183</c:v>
                </c:pt>
                <c:pt idx="49">
                  <c:v>3.0902954325135927</c:v>
                </c:pt>
                <c:pt idx="50">
                  <c:v>3.1622776601683813</c:v>
                </c:pt>
                <c:pt idx="51">
                  <c:v>3.2359365692962849</c:v>
                </c:pt>
                <c:pt idx="52">
                  <c:v>3.311311214825913</c:v>
                </c:pt>
                <c:pt idx="53">
                  <c:v>3.3884415613920278</c:v>
                </c:pt>
                <c:pt idx="54">
                  <c:v>3.4673685045253184</c:v>
                </c:pt>
                <c:pt idx="55">
                  <c:v>3.5481338923357573</c:v>
                </c:pt>
                <c:pt idx="56">
                  <c:v>3.6307805477010158</c:v>
                </c:pt>
                <c:pt idx="57">
                  <c:v>3.7153522909717283</c:v>
                </c:pt>
                <c:pt idx="58">
                  <c:v>3.8018939632056155</c:v>
                </c:pt>
                <c:pt idx="59">
                  <c:v>3.8904514499428093</c:v>
                </c:pt>
                <c:pt idx="60">
                  <c:v>3.9810717055349762</c:v>
                </c:pt>
                <c:pt idx="61">
                  <c:v>4.0738027780411308</c:v>
                </c:pt>
                <c:pt idx="62">
                  <c:v>4.1686938347033582</c:v>
                </c:pt>
                <c:pt idx="63">
                  <c:v>4.2657951880159306</c:v>
                </c:pt>
                <c:pt idx="64">
                  <c:v>4.3651583224016637</c:v>
                </c:pt>
                <c:pt idx="65">
                  <c:v>4.4668359215096354</c:v>
                </c:pt>
                <c:pt idx="66">
                  <c:v>4.5708818961487552</c:v>
                </c:pt>
                <c:pt idx="67">
                  <c:v>4.6773514128719862</c:v>
                </c:pt>
                <c:pt idx="68">
                  <c:v>4.7863009232263884</c:v>
                </c:pt>
                <c:pt idx="69">
                  <c:v>4.8977881936844669</c:v>
                </c:pt>
                <c:pt idx="70">
                  <c:v>5.0118723362727282</c:v>
                </c:pt>
                <c:pt idx="71">
                  <c:v>5.1286138399136538</c:v>
                </c:pt>
                <c:pt idx="72">
                  <c:v>5.2480746024977316</c:v>
                </c:pt>
                <c:pt idx="73">
                  <c:v>5.3703179637025338</c:v>
                </c:pt>
                <c:pt idx="74">
                  <c:v>5.495408738576252</c:v>
                </c:pt>
                <c:pt idx="75">
                  <c:v>5.6234132519034983</c:v>
                </c:pt>
                <c:pt idx="76">
                  <c:v>5.7543993733715757</c:v>
                </c:pt>
                <c:pt idx="77">
                  <c:v>5.8884365535558976</c:v>
                </c:pt>
                <c:pt idx="78">
                  <c:v>6.0255958607435849</c:v>
                </c:pt>
                <c:pt idx="79">
                  <c:v>6.1659500186148302</c:v>
                </c:pt>
                <c:pt idx="80">
                  <c:v>6.3095734448019405</c:v>
                </c:pt>
                <c:pt idx="81">
                  <c:v>6.4565422903465644</c:v>
                </c:pt>
                <c:pt idx="82">
                  <c:v>6.6069344800759682</c:v>
                </c:pt>
                <c:pt idx="83">
                  <c:v>6.7608297539198272</c:v>
                </c:pt>
                <c:pt idx="84">
                  <c:v>6.9183097091893737</c:v>
                </c:pt>
                <c:pt idx="85">
                  <c:v>7.0794578438413893</c:v>
                </c:pt>
                <c:pt idx="86">
                  <c:v>7.2443596007499105</c:v>
                </c:pt>
                <c:pt idx="87">
                  <c:v>7.4131024130091863</c:v>
                </c:pt>
                <c:pt idx="88">
                  <c:v>7.5857757502918481</c:v>
                </c:pt>
                <c:pt idx="89">
                  <c:v>7.7624711662869306</c:v>
                </c:pt>
                <c:pt idx="90">
                  <c:v>7.9432823472428282</c:v>
                </c:pt>
                <c:pt idx="91">
                  <c:v>8.1283051616410056</c:v>
                </c:pt>
                <c:pt idx="92">
                  <c:v>8.3176377110267214</c:v>
                </c:pt>
                <c:pt idx="93">
                  <c:v>8.5113803820237806</c:v>
                </c:pt>
                <c:pt idx="94">
                  <c:v>8.709635899560821</c:v>
                </c:pt>
                <c:pt idx="95">
                  <c:v>8.9125093813374701</c:v>
                </c:pt>
                <c:pt idx="96">
                  <c:v>9.1201083935591107</c:v>
                </c:pt>
                <c:pt idx="97">
                  <c:v>9.3325430079699281</c:v>
                </c:pt>
                <c:pt idx="98">
                  <c:v>9.5499258602143762</c:v>
                </c:pt>
                <c:pt idx="99">
                  <c:v>9.7723722095581227</c:v>
                </c:pt>
                <c:pt idx="100">
                  <c:v>10.000000000000016</c:v>
                </c:pt>
                <c:pt idx="101">
                  <c:v>10.232929922807561</c:v>
                </c:pt>
                <c:pt idx="102">
                  <c:v>10.471285480509014</c:v>
                </c:pt>
                <c:pt idx="103">
                  <c:v>10.715193052376083</c:v>
                </c:pt>
                <c:pt idx="104">
                  <c:v>10.964781961431873</c:v>
                </c:pt>
                <c:pt idx="105">
                  <c:v>11.220184543019656</c:v>
                </c:pt>
                <c:pt idx="106">
                  <c:v>11.481536214968848</c:v>
                </c:pt>
                <c:pt idx="107">
                  <c:v>11.748975549395317</c:v>
                </c:pt>
                <c:pt idx="108">
                  <c:v>12.022644346174154</c:v>
                </c:pt>
                <c:pt idx="109">
                  <c:v>12.302687708123841</c:v>
                </c:pt>
                <c:pt idx="110">
                  <c:v>12.589254117941696</c:v>
                </c:pt>
                <c:pt idx="111">
                  <c:v>12.882495516931364</c:v>
                </c:pt>
                <c:pt idx="112">
                  <c:v>13.1825673855641</c:v>
                </c:pt>
                <c:pt idx="113">
                  <c:v>13.489628825916565</c:v>
                </c:pt>
                <c:pt idx="114">
                  <c:v>13.803842646028876</c:v>
                </c:pt>
                <c:pt idx="115">
                  <c:v>14.12537544622757</c:v>
                </c:pt>
                <c:pt idx="116">
                  <c:v>14.454397707459307</c:v>
                </c:pt>
                <c:pt idx="117">
                  <c:v>14.791083881682106</c:v>
                </c:pt>
                <c:pt idx="118">
                  <c:v>15.135612484362113</c:v>
                </c:pt>
                <c:pt idx="119">
                  <c:v>15.488166189124851</c:v>
                </c:pt>
                <c:pt idx="120">
                  <c:v>15.848931924611172</c:v>
                </c:pt>
                <c:pt idx="121">
                  <c:v>16.218100973589337</c:v>
                </c:pt>
                <c:pt idx="122">
                  <c:v>16.595869074375642</c:v>
                </c:pt>
                <c:pt idx="123">
                  <c:v>16.982436524617487</c:v>
                </c:pt>
                <c:pt idx="124">
                  <c:v>17.378008287493795</c:v>
                </c:pt>
                <c:pt idx="125">
                  <c:v>17.782794100389268</c:v>
                </c:pt>
                <c:pt idx="126">
                  <c:v>18.197008586099873</c:v>
                </c:pt>
                <c:pt idx="127">
                  <c:v>18.620871366628723</c:v>
                </c:pt>
                <c:pt idx="128">
                  <c:v>19.054607179632519</c:v>
                </c:pt>
                <c:pt idx="129">
                  <c:v>19.4984459975805</c:v>
                </c:pt>
                <c:pt idx="130">
                  <c:v>19.95262314968884</c:v>
                </c:pt>
                <c:pt idx="131">
                  <c:v>20.417379446695346</c:v>
                </c:pt>
                <c:pt idx="132">
                  <c:v>20.892961308540446</c:v>
                </c:pt>
                <c:pt idx="133">
                  <c:v>21.379620895022374</c:v>
                </c:pt>
                <c:pt idx="134">
                  <c:v>21.877616239495577</c:v>
                </c:pt>
                <c:pt idx="135">
                  <c:v>22.387211385683454</c:v>
                </c:pt>
                <c:pt idx="136">
                  <c:v>22.908676527677788</c:v>
                </c:pt>
                <c:pt idx="137">
                  <c:v>23.442288153199279</c:v>
                </c:pt>
                <c:pt idx="138">
                  <c:v>23.988329190194971</c:v>
                </c:pt>
                <c:pt idx="139">
                  <c:v>24.547089156850369</c:v>
                </c:pt>
                <c:pt idx="140">
                  <c:v>25.118864315095866</c:v>
                </c:pt>
                <c:pt idx="141">
                  <c:v>25.703957827688704</c:v>
                </c:pt>
                <c:pt idx="142">
                  <c:v>26.302679918953896</c:v>
                </c:pt>
                <c:pt idx="143">
                  <c:v>26.915348039269233</c:v>
                </c:pt>
                <c:pt idx="144">
                  <c:v>27.542287033381736</c:v>
                </c:pt>
                <c:pt idx="145">
                  <c:v>28.183829312644612</c:v>
                </c:pt>
                <c:pt idx="146">
                  <c:v>28.840315031266144</c:v>
                </c:pt>
                <c:pt idx="147">
                  <c:v>29.512092266663942</c:v>
                </c:pt>
                <c:pt idx="148">
                  <c:v>30.199517204020246</c:v>
                </c:pt>
                <c:pt idx="149">
                  <c:v>30.902954325135987</c:v>
                </c:pt>
                <c:pt idx="150">
                  <c:v>31.622776601683888</c:v>
                </c:pt>
                <c:pt idx="151">
                  <c:v>32.359365692962918</c:v>
                </c:pt>
                <c:pt idx="152">
                  <c:v>33.113112148259205</c:v>
                </c:pt>
                <c:pt idx="153">
                  <c:v>33.88441561392036</c:v>
                </c:pt>
                <c:pt idx="154">
                  <c:v>34.673685045253272</c:v>
                </c:pt>
                <c:pt idx="155">
                  <c:v>35.481338923357647</c:v>
                </c:pt>
                <c:pt idx="156">
                  <c:v>36.307805477010241</c:v>
                </c:pt>
                <c:pt idx="157">
                  <c:v>37.153522909717374</c:v>
                </c:pt>
                <c:pt idx="158">
                  <c:v>38.018939632056238</c:v>
                </c:pt>
                <c:pt idx="159">
                  <c:v>38.904514499428174</c:v>
                </c:pt>
                <c:pt idx="160">
                  <c:v>39.810717055349841</c:v>
                </c:pt>
                <c:pt idx="161">
                  <c:v>40.738027780411407</c:v>
                </c:pt>
                <c:pt idx="162">
                  <c:v>41.686938347033674</c:v>
                </c:pt>
                <c:pt idx="163">
                  <c:v>42.657951880159395</c:v>
                </c:pt>
                <c:pt idx="164">
                  <c:v>43.651583224016726</c:v>
                </c:pt>
                <c:pt idx="165">
                  <c:v>44.668359215096459</c:v>
                </c:pt>
                <c:pt idx="166">
                  <c:v>45.708818961487651</c:v>
                </c:pt>
                <c:pt idx="167">
                  <c:v>46.773514128719967</c:v>
                </c:pt>
                <c:pt idx="168">
                  <c:v>47.863009232263998</c:v>
                </c:pt>
                <c:pt idx="169">
                  <c:v>48.977881936844788</c:v>
                </c:pt>
                <c:pt idx="170">
                  <c:v>50.118723362727394</c:v>
                </c:pt>
                <c:pt idx="171">
                  <c:v>51.286138399136647</c:v>
                </c:pt>
                <c:pt idx="172">
                  <c:v>52.480746024977449</c:v>
                </c:pt>
                <c:pt idx="173">
                  <c:v>53.703179637025457</c:v>
                </c:pt>
                <c:pt idx="174">
                  <c:v>54.954087385762662</c:v>
                </c:pt>
                <c:pt idx="175">
                  <c:v>56.234132519035114</c:v>
                </c:pt>
                <c:pt idx="176">
                  <c:v>57.543993733715901</c:v>
                </c:pt>
                <c:pt idx="177">
                  <c:v>58.884365535559105</c:v>
                </c:pt>
                <c:pt idx="178">
                  <c:v>60.255958607435979</c:v>
                </c:pt>
                <c:pt idx="179">
                  <c:v>61.659500186148421</c:v>
                </c:pt>
                <c:pt idx="180">
                  <c:v>63.095734448019527</c:v>
                </c:pt>
                <c:pt idx="181">
                  <c:v>64.565422903465816</c:v>
                </c:pt>
                <c:pt idx="182">
                  <c:v>66.069344800759865</c:v>
                </c:pt>
                <c:pt idx="183">
                  <c:v>67.608297539198432</c:v>
                </c:pt>
                <c:pt idx="184">
                  <c:v>69.183097091893913</c:v>
                </c:pt>
                <c:pt idx="185">
                  <c:v>70.79457843841405</c:v>
                </c:pt>
                <c:pt idx="186">
                  <c:v>72.443596007499266</c:v>
                </c:pt>
                <c:pt idx="187">
                  <c:v>74.131024130092001</c:v>
                </c:pt>
                <c:pt idx="188">
                  <c:v>75.857757502918631</c:v>
                </c:pt>
                <c:pt idx="189">
                  <c:v>77.624711662869501</c:v>
                </c:pt>
                <c:pt idx="190">
                  <c:v>79.432823472428467</c:v>
                </c:pt>
                <c:pt idx="191">
                  <c:v>81.283051616410248</c:v>
                </c:pt>
                <c:pt idx="192">
                  <c:v>83.176377110267424</c:v>
                </c:pt>
                <c:pt idx="193">
                  <c:v>85.113803820237962</c:v>
                </c:pt>
                <c:pt idx="194">
                  <c:v>87.096358995608384</c:v>
                </c:pt>
                <c:pt idx="195">
                  <c:v>89.125093813374875</c:v>
                </c:pt>
                <c:pt idx="196">
                  <c:v>91.201083935591285</c:v>
                </c:pt>
                <c:pt idx="197">
                  <c:v>93.325430079699501</c:v>
                </c:pt>
                <c:pt idx="198">
                  <c:v>95.499258602143996</c:v>
                </c:pt>
                <c:pt idx="199">
                  <c:v>97.723722095581465</c:v>
                </c:pt>
                <c:pt idx="200">
                  <c:v>100.00000000000031</c:v>
                </c:pt>
                <c:pt idx="201">
                  <c:v>102.32929922807573</c:v>
                </c:pt>
                <c:pt idx="202">
                  <c:v>104.71285480509026</c:v>
                </c:pt>
                <c:pt idx="203">
                  <c:v>107.15193052376085</c:v>
                </c:pt>
                <c:pt idx="204">
                  <c:v>109.64781961431871</c:v>
                </c:pt>
                <c:pt idx="205">
                  <c:v>112.20184543019644</c:v>
                </c:pt>
                <c:pt idx="206">
                  <c:v>114.81536214968835</c:v>
                </c:pt>
                <c:pt idx="207">
                  <c:v>117.48975549395293</c:v>
                </c:pt>
                <c:pt idx="208">
                  <c:v>120.22644346174125</c:v>
                </c:pt>
                <c:pt idx="209">
                  <c:v>123.026877081238</c:v>
                </c:pt>
                <c:pt idx="210">
                  <c:v>125.89254117941654</c:v>
                </c:pt>
                <c:pt idx="211">
                  <c:v>128.8249551693132</c:v>
                </c:pt>
                <c:pt idx="212">
                  <c:v>131.82567385564039</c:v>
                </c:pt>
                <c:pt idx="213">
                  <c:v>134.896288259165</c:v>
                </c:pt>
                <c:pt idx="214">
                  <c:v>138.03842646028798</c:v>
                </c:pt>
                <c:pt idx="215">
                  <c:v>141.25375446227491</c:v>
                </c:pt>
                <c:pt idx="216">
                  <c:v>144.54397707459208</c:v>
                </c:pt>
                <c:pt idx="217">
                  <c:v>147.91083881682005</c:v>
                </c:pt>
                <c:pt idx="218">
                  <c:v>151.35612484361994</c:v>
                </c:pt>
                <c:pt idx="219">
                  <c:v>154.88166189124723</c:v>
                </c:pt>
                <c:pt idx="220">
                  <c:v>158.4893192461104</c:v>
                </c:pt>
                <c:pt idx="221">
                  <c:v>162.18100973589188</c:v>
                </c:pt>
                <c:pt idx="222">
                  <c:v>165.95869074375491</c:v>
                </c:pt>
                <c:pt idx="223">
                  <c:v>169.82436524617307</c:v>
                </c:pt>
                <c:pt idx="224">
                  <c:v>173.78008287493614</c:v>
                </c:pt>
                <c:pt idx="225">
                  <c:v>177.82794100389066</c:v>
                </c:pt>
                <c:pt idx="226">
                  <c:v>181.97008586099668</c:v>
                </c:pt>
                <c:pt idx="227">
                  <c:v>186.20871366628504</c:v>
                </c:pt>
                <c:pt idx="228">
                  <c:v>190.54607179632276</c:v>
                </c:pt>
                <c:pt idx="229">
                  <c:v>194.98445997580251</c:v>
                </c:pt>
                <c:pt idx="230">
                  <c:v>199.52623149688571</c:v>
                </c:pt>
                <c:pt idx="231">
                  <c:v>204.1737944669506</c:v>
                </c:pt>
                <c:pt idx="232">
                  <c:v>208.92961308540137</c:v>
                </c:pt>
                <c:pt idx="233">
                  <c:v>213.79620895022055</c:v>
                </c:pt>
                <c:pt idx="234">
                  <c:v>218.77616239495231</c:v>
                </c:pt>
                <c:pt idx="235">
                  <c:v>223.87211385683094</c:v>
                </c:pt>
                <c:pt idx="236">
                  <c:v>229.08676527677417</c:v>
                </c:pt>
                <c:pt idx="237">
                  <c:v>234.42288153198876</c:v>
                </c:pt>
                <c:pt idx="238">
                  <c:v>239.88329190194551</c:v>
                </c:pt>
                <c:pt idx="239">
                  <c:v>245.47089156849918</c:v>
                </c:pt>
                <c:pt idx="240">
                  <c:v>251.18864315095405</c:v>
                </c:pt>
                <c:pt idx="241">
                  <c:v>257.03957827688208</c:v>
                </c:pt>
                <c:pt idx="242">
                  <c:v>263.02679918953373</c:v>
                </c:pt>
                <c:pt idx="243">
                  <c:v>269.15348039268673</c:v>
                </c:pt>
                <c:pt idx="244">
                  <c:v>275.42287033381172</c:v>
                </c:pt>
                <c:pt idx="245">
                  <c:v>281.83829312644031</c:v>
                </c:pt>
                <c:pt idx="246">
                  <c:v>288.4031503126551</c:v>
                </c:pt>
                <c:pt idx="247">
                  <c:v>295.12092266663291</c:v>
                </c:pt>
                <c:pt idx="248">
                  <c:v>301.99517204019554</c:v>
                </c:pt>
                <c:pt idx="249">
                  <c:v>309.02954325135278</c:v>
                </c:pt>
                <c:pt idx="250">
                  <c:v>316.2277660168312</c:v>
                </c:pt>
                <c:pt idx="251">
                  <c:v>323.59365692962137</c:v>
                </c:pt>
                <c:pt idx="252">
                  <c:v>331.13112148258369</c:v>
                </c:pt>
                <c:pt idx="253">
                  <c:v>338.84415613919498</c:v>
                </c:pt>
                <c:pt idx="254">
                  <c:v>346.73685045252387</c:v>
                </c:pt>
                <c:pt idx="255">
                  <c:v>354.81338923356714</c:v>
                </c:pt>
                <c:pt idx="256">
                  <c:v>363.07805477009276</c:v>
                </c:pt>
                <c:pt idx="257">
                  <c:v>371.53522909716344</c:v>
                </c:pt>
                <c:pt idx="258">
                  <c:v>380.18939632055185</c:v>
                </c:pt>
                <c:pt idx="259">
                  <c:v>389.04514499427063</c:v>
                </c:pt>
                <c:pt idx="260">
                  <c:v>398.10717055348704</c:v>
                </c:pt>
                <c:pt idx="261">
                  <c:v>407.38027780410187</c:v>
                </c:pt>
                <c:pt idx="262">
                  <c:v>416.86938347032424</c:v>
                </c:pt>
                <c:pt idx="263">
                  <c:v>426.57951880158117</c:v>
                </c:pt>
                <c:pt idx="264">
                  <c:v>436.51583224015377</c:v>
                </c:pt>
                <c:pt idx="265">
                  <c:v>446.68359215095063</c:v>
                </c:pt>
                <c:pt idx="266">
                  <c:v>457.08818961486179</c:v>
                </c:pt>
                <c:pt idx="267">
                  <c:v>467.7351412871846</c:v>
                </c:pt>
                <c:pt idx="268">
                  <c:v>478.63009232262397</c:v>
                </c:pt>
                <c:pt idx="269">
                  <c:v>489.77881936843141</c:v>
                </c:pt>
                <c:pt idx="270">
                  <c:v>501.18723362725666</c:v>
                </c:pt>
                <c:pt idx="271">
                  <c:v>512.86138399134882</c:v>
                </c:pt>
                <c:pt idx="272">
                  <c:v>524.80746024975622</c:v>
                </c:pt>
                <c:pt idx="273">
                  <c:v>537.03179637023538</c:v>
                </c:pt>
                <c:pt idx="274">
                  <c:v>549.5408738576067</c:v>
                </c:pt>
                <c:pt idx="275">
                  <c:v>562.34132519033028</c:v>
                </c:pt>
                <c:pt idx="276">
                  <c:v>575.43993733713762</c:v>
                </c:pt>
                <c:pt idx="277">
                  <c:v>588.84365535556867</c:v>
                </c:pt>
                <c:pt idx="278">
                  <c:v>602.55958607433695</c:v>
                </c:pt>
                <c:pt idx="279">
                  <c:v>616.59500186146022</c:v>
                </c:pt>
                <c:pt idx="280">
                  <c:v>630.95734448017072</c:v>
                </c:pt>
                <c:pt idx="281">
                  <c:v>645.65422903463241</c:v>
                </c:pt>
                <c:pt idx="282">
                  <c:v>660.69344800757176</c:v>
                </c:pt>
                <c:pt idx="283">
                  <c:v>676.08297539195689</c:v>
                </c:pt>
                <c:pt idx="284">
                  <c:v>691.83097091891034</c:v>
                </c:pt>
                <c:pt idx="285">
                  <c:v>707.94578438411111</c:v>
                </c:pt>
                <c:pt idx="286">
                  <c:v>724.43596007496194</c:v>
                </c:pt>
                <c:pt idx="287">
                  <c:v>741.31024130088861</c:v>
                </c:pt>
                <c:pt idx="288">
                  <c:v>758.5775750291541</c:v>
                </c:pt>
                <c:pt idx="289">
                  <c:v>776.24711662866071</c:v>
                </c:pt>
                <c:pt idx="290">
                  <c:v>794.32823472424957</c:v>
                </c:pt>
                <c:pt idx="291">
                  <c:v>812.83051616406578</c:v>
                </c:pt>
                <c:pt idx="292">
                  <c:v>831.76377110263672</c:v>
                </c:pt>
                <c:pt idx="293">
                  <c:v>851.13803820234057</c:v>
                </c:pt>
                <c:pt idx="294">
                  <c:v>870.96358995604385</c:v>
                </c:pt>
                <c:pt idx="295">
                  <c:v>891.250938133707</c:v>
                </c:pt>
                <c:pt idx="296">
                  <c:v>912.01083935587019</c:v>
                </c:pt>
                <c:pt idx="297">
                  <c:v>933.25430079695047</c:v>
                </c:pt>
                <c:pt idx="298">
                  <c:v>954.99258602139355</c:v>
                </c:pt>
                <c:pt idx="299">
                  <c:v>977.23722095576716</c:v>
                </c:pt>
                <c:pt idx="300">
                  <c:v>999.99999999995441</c:v>
                </c:pt>
                <c:pt idx="301">
                  <c:v>1023.2929922807075</c:v>
                </c:pt>
                <c:pt idx="302">
                  <c:v>1047.1285480508507</c:v>
                </c:pt>
                <c:pt idx="303">
                  <c:v>1071.5193052375564</c:v>
                </c:pt>
                <c:pt idx="304">
                  <c:v>1096.4781961431327</c:v>
                </c:pt>
                <c:pt idx="305">
                  <c:v>1122.0184543019097</c:v>
                </c:pt>
                <c:pt idx="306">
                  <c:v>1148.1536214968278</c:v>
                </c:pt>
                <c:pt idx="307">
                  <c:v>1174.8975549394722</c:v>
                </c:pt>
                <c:pt idx="308">
                  <c:v>1202.264434617354</c:v>
                </c:pt>
                <c:pt idx="309">
                  <c:v>1230.2687708123201</c:v>
                </c:pt>
                <c:pt idx="310">
                  <c:v>1258.9254117941043</c:v>
                </c:pt>
                <c:pt idx="311">
                  <c:v>1288.2495516930683</c:v>
                </c:pt>
                <c:pt idx="312">
                  <c:v>1318.2567385563398</c:v>
                </c:pt>
                <c:pt idx="313">
                  <c:v>1348.9628825915834</c:v>
                </c:pt>
                <c:pt idx="314">
                  <c:v>1380.3842646028129</c:v>
                </c:pt>
                <c:pt idx="315">
                  <c:v>1412.5375446226803</c:v>
                </c:pt>
                <c:pt idx="316">
                  <c:v>1445.4397707458504</c:v>
                </c:pt>
                <c:pt idx="317">
                  <c:v>1479.1083881681284</c:v>
                </c:pt>
                <c:pt idx="318">
                  <c:v>1513.5612484361259</c:v>
                </c:pt>
                <c:pt idx="319">
                  <c:v>1548.816618912397</c:v>
                </c:pt>
                <c:pt idx="320">
                  <c:v>1584.8931924610256</c:v>
                </c:pt>
                <c:pt idx="321">
                  <c:v>1621.8100973588398</c:v>
                </c:pt>
                <c:pt idx="322">
                  <c:v>1659.5869074374668</c:v>
                </c:pt>
                <c:pt idx="323">
                  <c:v>1698.2436524616483</c:v>
                </c:pt>
                <c:pt idx="324">
                  <c:v>1737.8008287492769</c:v>
                </c:pt>
                <c:pt idx="325">
                  <c:v>1778.2794100388203</c:v>
                </c:pt>
                <c:pt idx="326">
                  <c:v>1819.7008586098782</c:v>
                </c:pt>
                <c:pt idx="327">
                  <c:v>1862.087136662758</c:v>
                </c:pt>
                <c:pt idx="328">
                  <c:v>1905.460717963135</c:v>
                </c:pt>
                <c:pt idx="329">
                  <c:v>1949.8445997579286</c:v>
                </c:pt>
                <c:pt idx="330">
                  <c:v>1995.2623149687599</c:v>
                </c:pt>
                <c:pt idx="331">
                  <c:v>2041.7379446694049</c:v>
                </c:pt>
                <c:pt idx="332">
                  <c:v>2089.296130853912</c:v>
                </c:pt>
                <c:pt idx="333">
                  <c:v>2137.9620895021012</c:v>
                </c:pt>
                <c:pt idx="334">
                  <c:v>2187.7616239494168</c:v>
                </c:pt>
                <c:pt idx="335">
                  <c:v>2238.7211385682003</c:v>
                </c:pt>
                <c:pt idx="336">
                  <c:v>2290.8676527676284</c:v>
                </c:pt>
                <c:pt idx="337">
                  <c:v>2344.2288153197737</c:v>
                </c:pt>
                <c:pt idx="338">
                  <c:v>2398.8329190193363</c:v>
                </c:pt>
                <c:pt idx="339">
                  <c:v>2454.7089156848724</c:v>
                </c:pt>
                <c:pt idx="340">
                  <c:v>2511.8864315094161</c:v>
                </c:pt>
                <c:pt idx="341">
                  <c:v>2570.3957827686954</c:v>
                </c:pt>
                <c:pt idx="342">
                  <c:v>2630.2679918952094</c:v>
                </c:pt>
                <c:pt idx="343">
                  <c:v>2691.5348039267365</c:v>
                </c:pt>
                <c:pt idx="344">
                  <c:v>2754.228703337983</c:v>
                </c:pt>
                <c:pt idx="345">
                  <c:v>2818.3829312642633</c:v>
                </c:pt>
                <c:pt idx="346">
                  <c:v>2884.0315031264108</c:v>
                </c:pt>
                <c:pt idx="347">
                  <c:v>2951.209226666183</c:v>
                </c:pt>
                <c:pt idx="348">
                  <c:v>3019.9517204018084</c:v>
                </c:pt>
                <c:pt idx="349">
                  <c:v>3090.2954325133778</c:v>
                </c:pt>
              </c:numCache>
            </c:numRef>
          </c:xVal>
          <c:yVal>
            <c:numRef>
              <c:f>NO_GT!$X$2:$X$351</c:f>
              <c:numCache>
                <c:formatCode>0.00</c:formatCode>
                <c:ptCount val="350"/>
                <c:pt idx="0">
                  <c:v>81.950382236763687</c:v>
                </c:pt>
                <c:pt idx="1">
                  <c:v>81.75057334250053</c:v>
                </c:pt>
                <c:pt idx="2">
                  <c:v>81.550773426889151</c:v>
                </c:pt>
                <c:pt idx="3">
                  <c:v>81.350982910395714</c:v>
                </c:pt>
                <c:pt idx="4">
                  <c:v>81.15120223304389</c:v>
                </c:pt>
                <c:pt idx="5">
                  <c:v>80.951431855312137</c:v>
                </c:pt>
                <c:pt idx="6">
                  <c:v>80.75167225907002</c:v>
                </c:pt>
                <c:pt idx="7">
                  <c:v>80.551923948557345</c:v>
                </c:pt>
                <c:pt idx="8">
                  <c:v>80.352187451405285</c:v>
                </c:pt>
                <c:pt idx="9">
                  <c:v>80.152463319702761</c:v>
                </c:pt>
                <c:pt idx="10">
                  <c:v>79.952752131111254</c:v>
                </c:pt>
                <c:pt idx="11">
                  <c:v>79.753054490025107</c:v>
                </c:pt>
                <c:pt idx="12">
                  <c:v>79.553371028786344</c:v>
                </c:pt>
                <c:pt idx="13">
                  <c:v>79.35370240894872</c:v>
                </c:pt>
                <c:pt idx="14">
                  <c:v>79.154049322599121</c:v>
                </c:pt>
                <c:pt idx="15">
                  <c:v>78.954412493734139</c:v>
                </c:pt>
                <c:pt idx="16">
                  <c:v>78.754792679696763</c:v>
                </c:pt>
                <c:pt idx="17">
                  <c:v>78.555190672673049</c:v>
                </c:pt>
                <c:pt idx="18">
                  <c:v>78.355607301253727</c:v>
                </c:pt>
                <c:pt idx="19">
                  <c:v>78.156043432060457</c:v>
                </c:pt>
                <c:pt idx="20">
                  <c:v>77.956499971441332</c:v>
                </c:pt>
                <c:pt idx="21">
                  <c:v>77.756977867235705</c:v>
                </c:pt>
                <c:pt idx="22">
                  <c:v>77.557478110613332</c:v>
                </c:pt>
                <c:pt idx="23">
                  <c:v>77.358001737988616</c:v>
                </c:pt>
                <c:pt idx="24">
                  <c:v>77.158549833012685</c:v>
                </c:pt>
                <c:pt idx="25">
                  <c:v>76.959123528646302</c:v>
                </c:pt>
                <c:pt idx="26">
                  <c:v>76.759724009315732</c:v>
                </c:pt>
                <c:pt idx="27">
                  <c:v>76.560352513155209</c:v>
                </c:pt>
                <c:pt idx="28">
                  <c:v>76.36101033433637</c:v>
                </c:pt>
                <c:pt idx="29">
                  <c:v>76.161698825489196</c:v>
                </c:pt>
                <c:pt idx="30">
                  <c:v>75.962419400216504</c:v>
                </c:pt>
                <c:pt idx="31">
                  <c:v>75.76317353570407</c:v>
                </c:pt>
                <c:pt idx="32">
                  <c:v>75.563962775428024</c:v>
                </c:pt>
                <c:pt idx="33">
                  <c:v>75.364788731964723</c:v>
                </c:pt>
                <c:pt idx="34">
                  <c:v>75.165653089901085</c:v>
                </c:pt>
                <c:pt idx="35">
                  <c:v>74.966557608851303</c:v>
                </c:pt>
                <c:pt idx="36">
                  <c:v>74.767504126580093</c:v>
                </c:pt>
                <c:pt idx="37">
                  <c:v>74.568494562233838</c:v>
                </c:pt>
                <c:pt idx="38">
                  <c:v>74.369530919682489</c:v>
                </c:pt>
                <c:pt idx="39">
                  <c:v>74.170615290972506</c:v>
                </c:pt>
                <c:pt idx="40">
                  <c:v>73.971749859892682</c:v>
                </c:pt>
                <c:pt idx="41">
                  <c:v>73.772936905652614</c:v>
                </c:pt>
                <c:pt idx="42">
                  <c:v>73.57417880667478</c:v>
                </c:pt>
                <c:pt idx="43">
                  <c:v>73.375478044500795</c:v>
                </c:pt>
                <c:pt idx="44">
                  <c:v>73.176837207809214</c:v>
                </c:pt>
                <c:pt idx="45">
                  <c:v>72.978258996546387</c:v>
                </c:pt>
                <c:pt idx="46">
                  <c:v>72.77974622616604</c:v>
                </c:pt>
                <c:pt idx="47">
                  <c:v>72.581301831977697</c:v>
                </c:pt>
                <c:pt idx="48">
                  <c:v>72.382928873598928</c:v>
                </c:pt>
                <c:pt idx="49">
                  <c:v>72.184630539507864</c:v>
                </c:pt>
                <c:pt idx="50">
                  <c:v>71.986410151692098</c:v>
                </c:pt>
                <c:pt idx="51">
                  <c:v>71.788271170385514</c:v>
                </c:pt>
                <c:pt idx="52">
                  <c:v>71.59021719888932</c:v>
                </c:pt>
                <c:pt idx="53">
                  <c:v>71.392251988465617</c:v>
                </c:pt>
                <c:pt idx="54">
                  <c:v>71.194379443295247</c:v>
                </c:pt>
                <c:pt idx="55">
                  <c:v>70.996603625488945</c:v>
                </c:pt>
                <c:pt idx="56">
                  <c:v>70.798928760136803</c:v>
                </c:pt>
                <c:pt idx="57">
                  <c:v>70.601359240383744</c:v>
                </c:pt>
                <c:pt idx="58">
                  <c:v>70.40389963251161</c:v>
                </c:pt>
                <c:pt idx="59">
                  <c:v>70.20655468101009</c:v>
                </c:pt>
                <c:pt idx="60">
                  <c:v>70.009329313614174</c:v>
                </c:pt>
                <c:pt idx="61">
                  <c:v>69.812228646284368</c:v>
                </c:pt>
                <c:pt idx="62">
                  <c:v>69.615257988103011</c:v>
                </c:pt>
                <c:pt idx="63">
                  <c:v>69.418422846054526</c:v>
                </c:pt>
                <c:pt idx="64">
                  <c:v>69.221728929659392</c:v>
                </c:pt>
                <c:pt idx="65">
                  <c:v>69.025182155422101</c:v>
                </c:pt>
                <c:pt idx="66">
                  <c:v>68.828788651053344</c:v>
                </c:pt>
                <c:pt idx="67">
                  <c:v>68.632554759421623</c:v>
                </c:pt>
                <c:pt idx="68">
                  <c:v>68.436487042184027</c:v>
                </c:pt>
                <c:pt idx="69">
                  <c:v>68.240592283044506</c:v>
                </c:pt>
                <c:pt idx="70">
                  <c:v>68.044877490574478</c:v>
                </c:pt>
                <c:pt idx="71">
                  <c:v>67.849349900542833</c:v>
                </c:pt>
                <c:pt idx="72">
                  <c:v>67.654016977669315</c:v>
                </c:pt>
                <c:pt idx="73">
                  <c:v>67.458886416739489</c:v>
                </c:pt>
                <c:pt idx="74">
                  <c:v>67.263966142993823</c:v>
                </c:pt>
                <c:pt idx="75">
                  <c:v>67.069264311695662</c:v>
                </c:pt>
                <c:pt idx="76">
                  <c:v>66.874789306794355</c:v>
                </c:pt>
                <c:pt idx="77">
                  <c:v>66.6805497385688</c:v>
                </c:pt>
                <c:pt idx="78">
                  <c:v>66.486554440149959</c:v>
                </c:pt>
                <c:pt idx="79">
                  <c:v>66.292812462794728</c:v>
                </c:pt>
                <c:pt idx="80">
                  <c:v>66.09933306979687</c:v>
                </c:pt>
                <c:pt idx="81">
                  <c:v>65.906125728886664</c:v>
                </c:pt>
                <c:pt idx="82">
                  <c:v>65.713200102989859</c:v>
                </c:pt>
                <c:pt idx="83">
                  <c:v>65.520566039182938</c:v>
                </c:pt>
                <c:pt idx="84">
                  <c:v>65.32823355569613</c:v>
                </c:pt>
                <c:pt idx="85">
                  <c:v>65.136212826790512</c:v>
                </c:pt>
                <c:pt idx="86">
                  <c:v>64.944514165332663</c:v>
                </c:pt>
                <c:pt idx="87">
                  <c:v>64.753148002890256</c:v>
                </c:pt>
                <c:pt idx="88">
                  <c:v>64.562124867149564</c:v>
                </c:pt>
                <c:pt idx="89">
                  <c:v>64.371455356465901</c:v>
                </c:pt>
                <c:pt idx="90">
                  <c:v>64.181150111338056</c:v>
                </c:pt>
                <c:pt idx="91">
                  <c:v>63.991219782597895</c:v>
                </c:pt>
                <c:pt idx="92">
                  <c:v>63.801674996109071</c:v>
                </c:pt>
                <c:pt idx="93">
                  <c:v>63.612526313751786</c:v>
                </c:pt>
                <c:pt idx="94">
                  <c:v>63.423784190481733</c:v>
                </c:pt>
                <c:pt idx="95">
                  <c:v>63.235458927245006</c:v>
                </c:pt>
                <c:pt idx="96">
                  <c:v>63.047560619535389</c:v>
                </c:pt>
                <c:pt idx="97">
                  <c:v>62.860099101388442</c:v>
                </c:pt>
                <c:pt idx="98">
                  <c:v>62.673083884602157</c:v>
                </c:pt>
                <c:pt idx="99">
                  <c:v>62.486524093006892</c:v>
                </c:pt>
                <c:pt idx="100">
                  <c:v>62.300428391586024</c:v>
                </c:pt>
                <c:pt idx="101">
                  <c:v>62.114804910307058</c:v>
                </c:pt>
                <c:pt idx="102">
                  <c:v>61.929661162507102</c:v>
                </c:pt>
                <c:pt idx="103">
                  <c:v>61.745003957723156</c:v>
                </c:pt>
                <c:pt idx="104">
                  <c:v>61.560839308874471</c:v>
                </c:pt>
                <c:pt idx="105">
                  <c:v>61.377172333749002</c:v>
                </c:pt>
                <c:pt idx="106">
                  <c:v>61.194007150772556</c:v>
                </c:pt>
                <c:pt idx="107">
                  <c:v>61.011346769087638</c:v>
                </c:pt>
                <c:pt idx="108">
                  <c:v>60.829192973024824</c:v>
                </c:pt>
                <c:pt idx="109">
                  <c:v>60.647546201089632</c:v>
                </c:pt>
                <c:pt idx="110">
                  <c:v>60.466405419651878</c:v>
                </c:pt>
                <c:pt idx="111">
                  <c:v>60.285767991601631</c:v>
                </c:pt>
                <c:pt idx="112">
                  <c:v>60.105629540291119</c:v>
                </c:pt>
                <c:pt idx="113">
                  <c:v>59.92598380915414</c:v>
                </c:pt>
                <c:pt idx="114">
                  <c:v>59.746822517492276</c:v>
                </c:pt>
                <c:pt idx="115">
                  <c:v>59.568135212990612</c:v>
                </c:pt>
                <c:pt idx="116">
                  <c:v>59.389909121613591</c:v>
                </c:pt>
                <c:pt idx="117">
                  <c:v>59.212128995619231</c:v>
                </c:pt>
                <c:pt idx="118">
                  <c:v>59.034776960552179</c:v>
                </c:pt>
                <c:pt idx="119">
                  <c:v>58.857832362122949</c:v>
                </c:pt>
                <c:pt idx="120">
                  <c:v>58.681271614034188</c:v>
                </c:pt>
                <c:pt idx="121">
                  <c:v>58.505068047869806</c:v>
                </c:pt>
                <c:pt idx="122">
                  <c:v>58.329191766275876</c:v>
                </c:pt>
                <c:pt idx="123">
                  <c:v>58.153609500767217</c:v>
                </c:pt>
                <c:pt idx="124">
                  <c:v>57.978284475554389</c:v>
                </c:pt>
                <c:pt idx="125">
                  <c:v>57.803176278890149</c:v>
                </c:pt>
                <c:pt idx="126">
                  <c:v>57.62824074351385</c:v>
                </c:pt>
                <c:pt idx="127">
                  <c:v>57.45342983781736</c:v>
                </c:pt>
                <c:pt idx="128">
                  <c:v>57.278691569434585</c:v>
                </c:pt>
                <c:pt idx="129">
                  <c:v>57.103969902988865</c:v>
                </c:pt>
                <c:pt idx="130">
                  <c:v>56.929204693761768</c:v>
                </c:pt>
                <c:pt idx="131">
                  <c:v>56.754331639048814</c:v>
                </c:pt>
                <c:pt idx="132">
                  <c:v>56.579282249002347</c:v>
                </c:pt>
                <c:pt idx="133">
                  <c:v>56.403983838656217</c:v>
                </c:pt>
                <c:pt idx="134">
                  <c:v>56.22835954287045</c:v>
                </c:pt>
                <c:pt idx="135">
                  <c:v>56.052328355770122</c:v>
                </c:pt>
                <c:pt idx="136">
                  <c:v>55.875805196236605</c:v>
                </c:pt>
                <c:pt idx="137">
                  <c:v>55.698701000799105</c:v>
                </c:pt>
                <c:pt idx="138">
                  <c:v>55.520922845196374</c:v>
                </c:pt>
                <c:pt idx="139">
                  <c:v>55.342374095630554</c:v>
                </c:pt>
                <c:pt idx="140">
                  <c:v>55.162954590560702</c:v>
                </c:pt>
                <c:pt idx="141">
                  <c:v>54.982560853614842</c:v>
                </c:pt>
                <c:pt idx="142">
                  <c:v>54.801086337949698</c:v>
                </c:pt>
                <c:pt idx="143">
                  <c:v>54.618421702029217</c:v>
                </c:pt>
                <c:pt idx="144">
                  <c:v>54.434455116556116</c:v>
                </c:pt>
                <c:pt idx="145">
                  <c:v>54.249072601824082</c:v>
                </c:pt>
                <c:pt idx="146">
                  <c:v>54.062158394461207</c:v>
                </c:pt>
                <c:pt idx="147">
                  <c:v>53.873595342115166</c:v>
                </c:pt>
                <c:pt idx="148">
                  <c:v>53.683265324212286</c:v>
                </c:pt>
                <c:pt idx="149">
                  <c:v>53.491049696520989</c:v>
                </c:pt>
                <c:pt idx="150">
                  <c:v>53.296829756841674</c:v>
                </c:pt>
                <c:pt idx="151">
                  <c:v>53.100487228720226</c:v>
                </c:pt>
                <c:pt idx="152">
                  <c:v>52.901904759705474</c:v>
                </c:pt>
                <c:pt idx="153">
                  <c:v>52.700966430313514</c:v>
                </c:pt>
                <c:pt idx="154">
                  <c:v>52.497558269540733</c:v>
                </c:pt>
                <c:pt idx="155">
                  <c:v>52.291568772417932</c:v>
                </c:pt>
                <c:pt idx="156">
                  <c:v>52.082889414989836</c:v>
                </c:pt>
                <c:pt idx="157">
                  <c:v>51.87141516181218</c:v>
                </c:pt>
                <c:pt idx="158">
                  <c:v>51.657044961040974</c:v>
                </c:pt>
                <c:pt idx="159">
                  <c:v>51.439682222130905</c:v>
                </c:pt>
                <c:pt idx="160">
                  <c:v>51.219235271288959</c:v>
                </c:pt>
                <c:pt idx="161">
                  <c:v>50.995617779821657</c:v>
                </c:pt>
                <c:pt idx="162">
                  <c:v>50.768749161013027</c:v>
                </c:pt>
                <c:pt idx="163">
                  <c:v>50.5385549311723</c:v>
                </c:pt>
                <c:pt idx="164">
                  <c:v>50.304967031198942</c:v>
                </c:pt>
                <c:pt idx="165">
                  <c:v>50.067924105277925</c:v>
                </c:pt>
                <c:pt idx="166">
                  <c:v>49.827371733944254</c:v>
                </c:pt>
                <c:pt idx="167">
                  <c:v>49.583262619420069</c:v>
                </c:pt>
                <c:pt idx="168">
                  <c:v>49.335556721582961</c:v>
                </c:pt>
                <c:pt idx="169">
                  <c:v>49.08422134385728</c:v>
                </c:pt>
                <c:pt idx="170">
                  <c:v>48.829231168743647</c:v>
                </c:pt>
                <c:pt idx="171">
                  <c:v>48.570568243600093</c:v>
                </c:pt>
                <c:pt idx="172">
                  <c:v>48.308221917748504</c:v>
                </c:pt>
                <c:pt idx="173">
                  <c:v>48.042188732854356</c:v>
                </c:pt>
                <c:pt idx="174">
                  <c:v>47.772472268798367</c:v>
                </c:pt>
                <c:pt idx="175">
                  <c:v>47.499082948098632</c:v>
                </c:pt>
                <c:pt idx="176">
                  <c:v>47.222037802147341</c:v>
                </c:pt>
                <c:pt idx="177">
                  <c:v>46.941360203011591</c:v>
                </c:pt>
                <c:pt idx="178">
                  <c:v>46.657079564861455</c:v>
                </c:pt>
                <c:pt idx="179">
                  <c:v>46.369231019177626</c:v>
                </c:pt>
                <c:pt idx="180">
                  <c:v>46.077855068150555</c:v>
                </c:pt>
                <c:pt idx="181">
                  <c:v>45.782997220634776</c:v>
                </c:pt>
                <c:pt idx="182">
                  <c:v>45.48470761498416</c:v>
                </c:pt>
                <c:pt idx="183">
                  <c:v>45.183040633057445</c:v>
                </c:pt>
                <c:pt idx="184">
                  <c:v>44.878054509359629</c:v>
                </c:pt>
                <c:pt idx="185">
                  <c:v>44.569810939277914</c:v>
                </c:pt>
                <c:pt idx="186">
                  <c:v>44.258374689869328</c:v>
                </c:pt>
                <c:pt idx="187">
                  <c:v>43.9438132164547</c:v>
                </c:pt>
                <c:pt idx="188">
                  <c:v>43.626196288020338</c:v>
                </c:pt>
                <c:pt idx="189">
                  <c:v>43.305595623866211</c:v>
                </c:pt>
                <c:pt idx="190">
                  <c:v>42.982084543801037</c:v>
                </c:pt>
                <c:pt idx="191">
                  <c:v>42.655737633660358</c:v>
                </c:pt>
                <c:pt idx="192">
                  <c:v>42.326630427726414</c:v>
                </c:pt>
                <c:pt idx="193">
                  <c:v>41.994839109089469</c:v>
                </c:pt>
                <c:pt idx="194">
                  <c:v>41.660440228920791</c:v>
                </c:pt>
                <c:pt idx="195">
                  <c:v>41.323510445138332</c:v>
                </c:pt>
                <c:pt idx="196">
                  <c:v>40.984126280740163</c:v>
                </c:pt>
                <c:pt idx="197">
                  <c:v>40.642363901862659</c:v>
                </c:pt>
                <c:pt idx="198">
                  <c:v>40.298298915401773</c:v>
                </c:pt>
                <c:pt idx="199">
                  <c:v>39.952006185816849</c:v>
                </c:pt>
                <c:pt idx="200">
                  <c:v>39.603559670592745</c:v>
                </c:pt>
                <c:pt idx="201">
                  <c:v>39.253032273714268</c:v>
                </c:pt>
                <c:pt idx="202">
                  <c:v>38.900495716431813</c:v>
                </c:pt>
                <c:pt idx="203">
                  <c:v>38.546020424429209</c:v>
                </c:pt>
                <c:pt idx="204">
                  <c:v>38.18967543051032</c:v>
                </c:pt>
                <c:pt idx="205">
                  <c:v>37.831528291898344</c:v>
                </c:pt>
                <c:pt idx="206">
                  <c:v>37.471645021153201</c:v>
                </c:pt>
                <c:pt idx="207">
                  <c:v>37.110090029709035</c:v>
                </c:pt>
                <c:pt idx="208">
                  <c:v>36.746926083140544</c:v>
                </c:pt>
                <c:pt idx="209">
                  <c:v>36.382214267126514</c:v>
                </c:pt>
                <c:pt idx="210">
                  <c:v>36.016013963213091</c:v>
                </c:pt>
                <c:pt idx="211">
                  <c:v>35.648382833496143</c:v>
                </c:pt>
                <c:pt idx="212">
                  <c:v>35.279376813332618</c:v>
                </c:pt>
                <c:pt idx="213">
                  <c:v>34.909050111252952</c:v>
                </c:pt>
                <c:pt idx="214">
                  <c:v>34.537455215344593</c:v>
                </c:pt>
                <c:pt idx="215">
                  <c:v>34.164642905333707</c:v>
                </c:pt>
                <c:pt idx="216">
                  <c:v>33.790662269692909</c:v>
                </c:pt>
                <c:pt idx="217">
                  <c:v>33.415560727156546</c:v>
                </c:pt>
                <c:pt idx="218">
                  <c:v>33.039384052039047</c:v>
                </c:pt>
                <c:pt idx="219">
                  <c:v>32.662176402821999</c:v>
                </c:pt>
                <c:pt idx="220">
                  <c:v>32.283980353508099</c:v>
                </c:pt>
                <c:pt idx="221">
                  <c:v>31.904836927298071</c:v>
                </c:pt>
                <c:pt idx="222">
                  <c:v>31.524785632181704</c:v>
                </c:pt>
                <c:pt idx="223">
                  <c:v>31.143864498040159</c:v>
                </c:pt>
                <c:pt idx="224">
                  <c:v>30.762110114966745</c:v>
                </c:pt>
                <c:pt idx="225">
                  <c:v>30.379557672473624</c:v>
                </c:pt>
                <c:pt idx="226">
                  <c:v>29.99624099932214</c:v>
                </c:pt>
                <c:pt idx="227">
                  <c:v>29.612192603745754</c:v>
                </c:pt>
                <c:pt idx="228">
                  <c:v>29.227443713837971</c:v>
                </c:pt>
                <c:pt idx="229">
                  <c:v>28.842024317936922</c:v>
                </c:pt>
                <c:pt idx="230">
                  <c:v>28.455963204819898</c:v>
                </c:pt>
                <c:pt idx="231">
                  <c:v>28.069288003593211</c:v>
                </c:pt>
                <c:pt idx="232">
                  <c:v>27.682025223127866</c:v>
                </c:pt>
                <c:pt idx="233">
                  <c:v>27.2942002909457</c:v>
                </c:pt>
                <c:pt idx="234">
                  <c:v>26.905837591482783</c:v>
                </c:pt>
                <c:pt idx="235">
                  <c:v>26.516960503617177</c:v>
                </c:pt>
                <c:pt idx="236">
                  <c:v>26.127591437438372</c:v>
                </c:pt>
                <c:pt idx="237">
                  <c:v>25.737751870174993</c:v>
                </c:pt>
                <c:pt idx="238">
                  <c:v>25.347462381270056</c:v>
                </c:pt>
                <c:pt idx="239">
                  <c:v>24.956742686537282</c:v>
                </c:pt>
                <c:pt idx="240">
                  <c:v>24.565611671405101</c:v>
                </c:pt>
                <c:pt idx="241">
                  <c:v>24.174087423218499</c:v>
                </c:pt>
                <c:pt idx="242">
                  <c:v>23.782187262586913</c:v>
                </c:pt>
                <c:pt idx="243">
                  <c:v>23.389927773775394</c:v>
                </c:pt>
                <c:pt idx="244">
                  <c:v>22.997324834141839</c:v>
                </c:pt>
                <c:pt idx="245">
                  <c:v>22.604393642624771</c:v>
                </c:pt>
                <c:pt idx="246">
                  <c:v>22.211148747277541</c:v>
                </c:pt>
                <c:pt idx="247">
                  <c:v>21.817604071880965</c:v>
                </c:pt>
                <c:pt idx="248">
                  <c:v>21.423772941626989</c:v>
                </c:pt>
                <c:pt idx="249">
                  <c:v>21.029668107901351</c:v>
                </c:pt>
                <c:pt idx="250">
                  <c:v>20.635301772178174</c:v>
                </c:pt>
                <c:pt idx="251">
                  <c:v>20.2406856090488</c:v>
                </c:pt>
                <c:pt idx="252">
                  <c:v>19.84583078839804</c:v>
                </c:pt>
                <c:pt idx="253">
                  <c:v>19.450747996759496</c:v>
                </c:pt>
                <c:pt idx="254">
                  <c:v>19.055447457861657</c:v>
                </c:pt>
                <c:pt idx="255">
                  <c:v>18.659938952393627</c:v>
                </c:pt>
                <c:pt idx="256">
                  <c:v>18.26423183701122</c:v>
                </c:pt>
                <c:pt idx="257">
                  <c:v>17.868335062606388</c:v>
                </c:pt>
                <c:pt idx="258">
                  <c:v>17.472257191863918</c:v>
                </c:pt>
                <c:pt idx="259">
                  <c:v>17.076006416130568</c:v>
                </c:pt>
                <c:pt idx="260">
                  <c:v>16.679590571610955</c:v>
                </c:pt>
                <c:pt idx="261">
                  <c:v>16.283017154927048</c:v>
                </c:pt>
                <c:pt idx="262">
                  <c:v>15.886293338052344</c:v>
                </c:pt>
                <c:pt idx="263">
                  <c:v>15.489425982647209</c:v>
                </c:pt>
                <c:pt idx="264">
                  <c:v>15.092421653818599</c:v>
                </c:pt>
                <c:pt idx="265">
                  <c:v>14.695286633324509</c:v>
                </c:pt>
                <c:pt idx="266">
                  <c:v>14.298026932242454</c:v>
                </c:pt>
                <c:pt idx="267">
                  <c:v>13.900648303124548</c:v>
                </c:pt>
                <c:pt idx="268">
                  <c:v>13.50315625166151</c:v>
                </c:pt>
                <c:pt idx="269">
                  <c:v>13.105556047869468</c:v>
                </c:pt>
                <c:pt idx="270">
                  <c:v>12.707852736823034</c:v>
                </c:pt>
                <c:pt idx="271">
                  <c:v>12.310051148953393</c:v>
                </c:pt>
                <c:pt idx="272">
                  <c:v>11.912155909926286</c:v>
                </c:pt>
                <c:pt idx="273">
                  <c:v>11.514171450119866</c:v>
                </c:pt>
                <c:pt idx="274">
                  <c:v>11.116102013719631</c:v>
                </c:pt>
                <c:pt idx="275">
                  <c:v>10.7179516674443</c:v>
                </c:pt>
                <c:pt idx="276">
                  <c:v>10.319724308922844</c:v>
                </c:pt>
                <c:pt idx="277">
                  <c:v>9.9214236747335178</c:v>
                </c:pt>
                <c:pt idx="278">
                  <c:v>9.5230533481221862</c:v>
                </c:pt>
                <c:pt idx="279">
                  <c:v>9.1246167664160787</c:v>
                </c:pt>
                <c:pt idx="280">
                  <c:v>8.7261172281429964</c:v>
                </c:pt>
                <c:pt idx="281">
                  <c:v>8.3275578998721649</c:v>
                </c:pt>
                <c:pt idx="282">
                  <c:v>7.9289418227905379</c:v>
                </c:pt>
                <c:pt idx="283">
                  <c:v>7.5302719190239618</c:v>
                </c:pt>
                <c:pt idx="284">
                  <c:v>7.1315509977190494</c:v>
                </c:pt>
                <c:pt idx="285">
                  <c:v>6.732781760894949</c:v>
                </c:pt>
                <c:pt idx="286">
                  <c:v>6.3339668090784578</c:v>
                </c:pt>
                <c:pt idx="287">
                  <c:v>5.9351086467314662</c:v>
                </c:pt>
                <c:pt idx="288">
                  <c:v>5.5362096874842361</c:v>
                </c:pt>
                <c:pt idx="289">
                  <c:v>5.1372722591811169</c:v>
                </c:pt>
                <c:pt idx="290">
                  <c:v>4.7382986087527188</c:v>
                </c:pt>
                <c:pt idx="291">
                  <c:v>4.3392909069219545</c:v>
                </c:pt>
                <c:pt idx="292">
                  <c:v>3.9402512527528795</c:v>
                </c:pt>
                <c:pt idx="293">
                  <c:v>3.5411816780544347</c:v>
                </c:pt>
                <c:pt idx="294">
                  <c:v>3.1420841516442484</c:v>
                </c:pt>
                <c:pt idx="295">
                  <c:v>2.742960583484165</c:v>
                </c:pt>
                <c:pt idx="296">
                  <c:v>2.3438128286940851</c:v>
                </c:pt>
                <c:pt idx="297">
                  <c:v>1.9446426914533164</c:v>
                </c:pt>
                <c:pt idx="298">
                  <c:v>1.5454519287966548</c:v>
                </c:pt>
                <c:pt idx="299">
                  <c:v>1.1462422543135775</c:v>
                </c:pt>
                <c:pt idx="300">
                  <c:v>0.74701534175798334</c:v>
                </c:pt>
                <c:pt idx="301">
                  <c:v>0.34777282857564146</c:v>
                </c:pt>
                <c:pt idx="302">
                  <c:v>-5.1483680642831667E-2</c:v>
                </c:pt>
                <c:pt idx="303">
                  <c:v>-0.45075261077722645</c:v>
                </c:pt>
                <c:pt idx="304">
                  <c:v>-0.8500324128527742</c:v>
                </c:pt>
                <c:pt idx="305">
                  <c:v>-1.2493215607699033</c:v>
                </c:pt>
                <c:pt idx="306">
                  <c:v>-1.6486185480801228</c:v>
                </c:pt>
                <c:pt idx="307">
                  <c:v>-2.0479218848020992</c:v>
                </c:pt>
                <c:pt idx="308">
                  <c:v>-2.4472300942721432</c:v>
                </c:pt>
                <c:pt idx="309">
                  <c:v>-2.8465417100206536</c:v>
                </c:pt>
                <c:pt idx="310">
                  <c:v>-3.2458552726695409</c:v>
                </c:pt>
                <c:pt idx="311">
                  <c:v>-3.6451693268432512</c:v>
                </c:pt>
                <c:pt idx="312">
                  <c:v>-4.0444824180872798</c:v>
                </c:pt>
                <c:pt idx="313">
                  <c:v>-4.4437930897878468</c:v>
                </c:pt>
                <c:pt idx="314">
                  <c:v>-4.8430998800856475</c:v>
                </c:pt>
                <c:pt idx="315">
                  <c:v>-5.24240131877752</c:v>
                </c:pt>
                <c:pt idx="316">
                  <c:v>-5.6416959241996416</c:v>
                </c:pt>
                <c:pt idx="317">
                  <c:v>-6.0409822000856161</c:v>
                </c:pt>
                <c:pt idx="318">
                  <c:v>-6.4402586323925917</c:v>
                </c:pt>
                <c:pt idx="319">
                  <c:v>-6.8395236860876638</c:v>
                </c:pt>
                <c:pt idx="320">
                  <c:v>-7.238775801890883</c:v>
                </c:pt>
                <c:pt idx="321">
                  <c:v>-7.6380133929645879</c:v>
                </c:pt>
                <c:pt idx="322">
                  <c:v>-8.0372348415424053</c:v>
                </c:pt>
                <c:pt idx="323">
                  <c:v>-8.4364384954946416</c:v>
                </c:pt>
                <c:pt idx="324">
                  <c:v>-8.8356226648157694</c:v>
                </c:pt>
                <c:pt idx="325">
                  <c:v>-9.234785618034028</c:v>
                </c:pt>
                <c:pt idx="326">
                  <c:v>-9.6339255785294018</c:v>
                </c:pt>
                <c:pt idx="327">
                  <c:v>-10.033040720756111</c:v>
                </c:pt>
                <c:pt idx="328">
                  <c:v>-10.432129166359116</c:v>
                </c:pt>
                <c:pt idx="329">
                  <c:v>-10.831188980178069</c:v>
                </c:pt>
                <c:pt idx="330">
                  <c:v>-11.230218166127962</c:v>
                </c:pt>
                <c:pt idx="331">
                  <c:v>-11.629214662949565</c:v>
                </c:pt>
                <c:pt idx="332">
                  <c:v>-12.028176339821533</c:v>
                </c:pt>
                <c:pt idx="333">
                  <c:v>-12.42710099181906</c:v>
                </c:pt>
                <c:pt idx="334">
                  <c:v>-12.825986335217872</c:v>
                </c:pt>
                <c:pt idx="335">
                  <c:v>-13.224830002624843</c:v>
                </c:pt>
                <c:pt idx="336">
                  <c:v>-13.623629537931617</c:v>
                </c:pt>
                <c:pt idx="337">
                  <c:v>-14.022382391075785</c:v>
                </c:pt>
                <c:pt idx="338">
                  <c:v>-14.421085912599874</c:v>
                </c:pt>
                <c:pt idx="339">
                  <c:v>-14.819737347997204</c:v>
                </c:pt>
                <c:pt idx="340">
                  <c:v>-15.218333831830613</c:v>
                </c:pt>
                <c:pt idx="341">
                  <c:v>-15.616872381612559</c:v>
                </c:pt>
                <c:pt idx="342">
                  <c:v>-16.015349891432116</c:v>
                </c:pt>
                <c:pt idx="343">
                  <c:v>-16.41376312531634</c:v>
                </c:pt>
                <c:pt idx="344">
                  <c:v>-16.812108710310095</c:v>
                </c:pt>
                <c:pt idx="345">
                  <c:v>-17.210383129260677</c:v>
                </c:pt>
                <c:pt idx="346">
                  <c:v>-17.608582713289234</c:v>
                </c:pt>
                <c:pt idx="347">
                  <c:v>-18.006703633935214</c:v>
                </c:pt>
                <c:pt idx="348">
                  <c:v>-18.40474189495394</c:v>
                </c:pt>
                <c:pt idx="349">
                  <c:v>-18.802693323751164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2F-4329-B8BB-140ED7C69F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1978688"/>
        <c:axId val="301979080"/>
      </c:scatterChart>
      <c:valAx>
        <c:axId val="301978688"/>
        <c:scaling>
          <c:logBase val="10"/>
          <c:orientation val="minMax"/>
          <c:max val="3050"/>
          <c:min val="1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Frequency (Hz)</a:t>
                </a:r>
              </a:p>
            </c:rich>
          </c:tx>
          <c:overlay val="0"/>
        </c:title>
        <c:numFmt formatCode="General" sourceLinked="1"/>
        <c:majorTickMark val="out"/>
        <c:minorTickMark val="in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301979080"/>
        <c:crossesAt val="-80"/>
        <c:crossBetween val="midCat"/>
      </c:valAx>
      <c:valAx>
        <c:axId val="3019790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Magnitude (dB)</a:t>
                </a:r>
              </a:p>
            </c:rich>
          </c:tx>
          <c:layout>
            <c:manualLayout>
              <c:xMode val="edge"/>
              <c:yMode val="edge"/>
              <c:x val="2.6954177897574205E-2"/>
              <c:y val="0.31123024005560951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30197868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22617161716171585"/>
          <c:y val="0.57396644245380379"/>
          <c:w val="0.19481029599022925"/>
          <c:h val="8.7041701014809972E-2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</c:spPr>
    </c:legend>
    <c:plotVisOnly val="1"/>
    <c:dispBlanksAs val="gap"/>
    <c:showDLblsOverMax val="0"/>
  </c:chart>
  <c:printSettings>
    <c:headerFooter/>
    <c:pageMargins b="0.75000000000000122" l="0.70000000000000062" r="0.70000000000000062" t="0.75000000000000122" header="0.30000000000000032" footer="0.30000000000000032"/>
    <c:pageSetup orientation="landscape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yVal>
            <c:numRef>
              <c:f>Sheet4!$G$1:$G$512</c:f>
              <c:numCache>
                <c:formatCode>General</c:formatCode>
                <c:ptCount val="512"/>
                <c:pt idx="0">
                  <c:v>9771041762411.4199</c:v>
                </c:pt>
                <c:pt idx="1">
                  <c:v>8953507896024.9707</c:v>
                </c:pt>
                <c:pt idx="2">
                  <c:v>8168188597191.3496</c:v>
                </c:pt>
                <c:pt idx="3">
                  <c:v>7450537305578.3398</c:v>
                </c:pt>
                <c:pt idx="4">
                  <c:v>6783306471051.6396</c:v>
                </c:pt>
                <c:pt idx="5">
                  <c:v>6174667078293.4404</c:v>
                </c:pt>
                <c:pt idx="6">
                  <c:v>5612690716561.5801</c:v>
                </c:pt>
                <c:pt idx="7">
                  <c:v>5100762419562.7402</c:v>
                </c:pt>
                <c:pt idx="8">
                  <c:v>4629587496251.5703</c:v>
                </c:pt>
                <c:pt idx="9">
                  <c:v>4200885624688.5698</c:v>
                </c:pt>
                <c:pt idx="10">
                  <c:v>3807080824898.1602</c:v>
                </c:pt>
                <c:pt idx="11">
                  <c:v>3449175722334.6499</c:v>
                </c:pt>
                <c:pt idx="12">
                  <c:v>3120831051158.1899</c:v>
                </c:pt>
                <c:pt idx="13">
                  <c:v>2822745464300.9502</c:v>
                </c:pt>
                <c:pt idx="14">
                  <c:v>2549540296678.1299</c:v>
                </c:pt>
                <c:pt idx="15">
                  <c:v>230179230769.89001</c:v>
                </c:pt>
                <c:pt idx="16">
                  <c:v>2074892575156.0601</c:v>
                </c:pt>
                <c:pt idx="17">
                  <c:v>1869394347598.6299</c:v>
                </c:pt>
                <c:pt idx="18">
                  <c:v>1681309829360.1101</c:v>
                </c:pt>
                <c:pt idx="19">
                  <c:v>1511180760542.51</c:v>
                </c:pt>
                <c:pt idx="20">
                  <c:v>1355534717592.3501</c:v>
                </c:pt>
                <c:pt idx="21">
                  <c:v>1214957801122.73</c:v>
                </c:pt>
                <c:pt idx="22">
                  <c:v>1086401686506.52</c:v>
                </c:pt>
                <c:pt idx="23">
                  <c:v>970469145164.92603</c:v>
                </c:pt>
                <c:pt idx="24">
                  <c:v>86447001557.209</c:v>
                </c:pt>
                <c:pt idx="25">
                  <c:v>769038507608.54102</c:v>
                </c:pt>
                <c:pt idx="26">
                  <c:v>68179016478.723</c:v>
                </c:pt>
                <c:pt idx="27">
                  <c:v>603392212931.04797</c:v>
                </c:pt>
                <c:pt idx="28">
                  <c:v>531722706111.87598</c:v>
                </c:pt>
                <c:pt idx="29">
                  <c:v>467478166559.104</c:v>
                </c:pt>
                <c:pt idx="30">
                  <c:v>408752177906.41602</c:v>
                </c:pt>
                <c:pt idx="31">
                  <c:v>356241384257.04102</c:v>
                </c:pt>
                <c:pt idx="32">
                  <c:v>308233360020.125</c:v>
                </c:pt>
                <c:pt idx="33">
                  <c:v>265444266690.48901</c:v>
                </c:pt>
                <c:pt idx="34">
                  <c:v>226315607206.422</c:v>
                </c:pt>
                <c:pt idx="35">
                  <c:v>191563750634.146</c:v>
                </c:pt>
                <c:pt idx="36">
                  <c:v>159764840073.922</c:v>
                </c:pt>
                <c:pt idx="37">
                  <c:v>131635493493.39799</c:v>
                </c:pt>
                <c:pt idx="38">
                  <c:v>105875658818.653</c:v>
                </c:pt>
                <c:pt idx="39">
                  <c:v>83205980278.729401</c:v>
                </c:pt>
                <c:pt idx="40">
                  <c:v>62434144079.011703</c:v>
                </c:pt>
                <c:pt idx="41">
                  <c:v>44266545030.218102</c:v>
                </c:pt>
                <c:pt idx="42">
                  <c:v>27598715451.741798</c:v>
                </c:pt>
                <c:pt idx="43">
                  <c:v>13134365621.1936</c:v>
                </c:pt>
                <c:pt idx="44">
                  <c:v>-159621059.56308499</c:v>
                </c:pt>
                <c:pt idx="45">
                  <c:v>-11594703803.865499</c:v>
                </c:pt>
                <c:pt idx="46">
                  <c:v>-22126303186.2635</c:v>
                </c:pt>
                <c:pt idx="47">
                  <c:v>-31081074175.358799</c:v>
                </c:pt>
                <c:pt idx="48">
                  <c:v>-39360067294.123703</c:v>
                </c:pt>
                <c:pt idx="49">
                  <c:v>-46300461407.748901</c:v>
                </c:pt>
                <c:pt idx="50">
                  <c:v>-52739561091.5177</c:v>
                </c:pt>
                <c:pt idx="51">
                  <c:v>-58025469761.1045</c:v>
                </c:pt>
                <c:pt idx="52">
                  <c:v>-62957932140.923897</c:v>
                </c:pt>
                <c:pt idx="53">
                  <c:v>-66906226874.427399</c:v>
                </c:pt>
                <c:pt idx="54">
                  <c:v>-70615332744.692093</c:v>
                </c:pt>
                <c:pt idx="55">
                  <c:v>-73466505196.023605</c:v>
                </c:pt>
                <c:pt idx="56">
                  <c:v>-7617682652.4438</c:v>
                </c:pt>
                <c:pt idx="57">
                  <c:v>-78149904124.798401</c:v>
                </c:pt>
                <c:pt idx="58">
                  <c:v>-80065034775.743698</c:v>
                </c:pt>
                <c:pt idx="59">
                  <c:v>-81332546055.988602</c:v>
                </c:pt>
                <c:pt idx="60">
                  <c:v>-82595216538.2314</c:v>
                </c:pt>
                <c:pt idx="61">
                  <c:v>-8328152358.3804998</c:v>
                </c:pt>
                <c:pt idx="62">
                  <c:v>-84015849367.566803</c:v>
                </c:pt>
                <c:pt idx="63">
                  <c:v>-84250302664.640396</c:v>
                </c:pt>
                <c:pt idx="64">
                  <c:v>-84574950561.804596</c:v>
                </c:pt>
                <c:pt idx="65">
                  <c:v>-8444838497.0433998</c:v>
                </c:pt>
                <c:pt idx="66">
                  <c:v>-84443721376.415497</c:v>
                </c:pt>
                <c:pt idx="67">
                  <c:v>-84038968041.243607</c:v>
                </c:pt>
                <c:pt idx="68">
                  <c:v>-83782737412.184494</c:v>
                </c:pt>
                <c:pt idx="69">
                  <c:v>-83167606079.444305</c:v>
                </c:pt>
                <c:pt idx="70">
                  <c:v>-82717251970.564697</c:v>
                </c:pt>
                <c:pt idx="71">
                  <c:v>-81927951005.707504</c:v>
                </c:pt>
                <c:pt idx="72">
                  <c:v>-81308392593.365204</c:v>
                </c:pt>
                <c:pt idx="73">
                  <c:v>-80381229593.094803</c:v>
                </c:pt>
                <c:pt idx="74">
                  <c:v>-7963557617.7442999</c:v>
                </c:pt>
                <c:pt idx="75">
                  <c:v>-78604987200.297501</c:v>
                </c:pt>
                <c:pt idx="76">
                  <c:v>-77770887561.751099</c:v>
                </c:pt>
                <c:pt idx="77">
                  <c:v>-76679830031.330307</c:v>
                </c:pt>
                <c:pt idx="78">
                  <c:v>-75794723274.351807</c:v>
                </c:pt>
                <c:pt idx="79">
                  <c:v>-74669838545.328293</c:v>
                </c:pt>
                <c:pt idx="80">
                  <c:v>-73749516889.485596</c:v>
                </c:pt>
                <c:pt idx="81">
                  <c:v>-72589075032.203293</c:v>
                </c:pt>
                <c:pt idx="82">
                  <c:v>-71625264508.424805</c:v>
                </c:pt>
                <c:pt idx="83">
                  <c:v>-70442721146.101807</c:v>
                </c:pt>
                <c:pt idx="84">
                  <c:v>-69464307146.179199</c:v>
                </c:pt>
                <c:pt idx="85">
                  <c:v>-68270174040.430702</c:v>
                </c:pt>
                <c:pt idx="86">
                  <c:v>-67278811575.1707</c:v>
                </c:pt>
                <c:pt idx="87">
                  <c:v>-66081304881.992104</c:v>
                </c:pt>
                <c:pt idx="88">
                  <c:v>-65093443226.865601</c:v>
                </c:pt>
                <c:pt idx="89">
                  <c:v>-63916035843.2556</c:v>
                </c:pt>
                <c:pt idx="90">
                  <c:v>-62945101447.936401</c:v>
                </c:pt>
                <c:pt idx="91">
                  <c:v>-61780845508.147499</c:v>
                </c:pt>
                <c:pt idx="92">
                  <c:v>-60815419694.321098</c:v>
                </c:pt>
                <c:pt idx="93">
                  <c:v>-59672357920.8573</c:v>
                </c:pt>
                <c:pt idx="94">
                  <c:v>-58722609893.3647</c:v>
                </c:pt>
                <c:pt idx="95">
                  <c:v>-57602290846.310204</c:v>
                </c:pt>
                <c:pt idx="96">
                  <c:v>-56663966157.630302</c:v>
                </c:pt>
                <c:pt idx="97">
                  <c:v>-55579339591.286697</c:v>
                </c:pt>
                <c:pt idx="98">
                  <c:v>-54669761515.724602</c:v>
                </c:pt>
                <c:pt idx="99">
                  <c:v>-53625409931.6576</c:v>
                </c:pt>
                <c:pt idx="100">
                  <c:v>-52729960651.578598</c:v>
                </c:pt>
                <c:pt idx="101">
                  <c:v>-51693648955.134598</c:v>
                </c:pt>
                <c:pt idx="102">
                  <c:v>-50813321573.827599</c:v>
                </c:pt>
                <c:pt idx="103">
                  <c:v>-49792639796.771896</c:v>
                </c:pt>
                <c:pt idx="104">
                  <c:v>-48942730199.8629</c:v>
                </c:pt>
                <c:pt idx="105">
                  <c:v>-47936589730.9338</c:v>
                </c:pt>
                <c:pt idx="106">
                  <c:v>-47120362197.6577</c:v>
                </c:pt>
                <c:pt idx="107">
                  <c:v>-46148413543.817596</c:v>
                </c:pt>
                <c:pt idx="108">
                  <c:v>-45360257954.089302</c:v>
                </c:pt>
                <c:pt idx="109">
                  <c:v>-44428894822.136597</c:v>
                </c:pt>
                <c:pt idx="110">
                  <c:v>-43636949180.623299</c:v>
                </c:pt>
                <c:pt idx="111">
                  <c:v>-42735635613.113197</c:v>
                </c:pt>
                <c:pt idx="112">
                  <c:v>-41963204055.516098</c:v>
                </c:pt>
                <c:pt idx="113">
                  <c:v>-410740645.05080003</c:v>
                </c:pt>
                <c:pt idx="114">
                  <c:v>-40333156680.638901</c:v>
                </c:pt>
                <c:pt idx="115">
                  <c:v>-3945123158.1336999</c:v>
                </c:pt>
                <c:pt idx="116">
                  <c:v>-38745627958.480103</c:v>
                </c:pt>
                <c:pt idx="117">
                  <c:v>-37907672801.661301</c:v>
                </c:pt>
                <c:pt idx="118">
                  <c:v>-37218606388.781197</c:v>
                </c:pt>
                <c:pt idx="119">
                  <c:v>-36425649471.338097</c:v>
                </c:pt>
                <c:pt idx="120">
                  <c:v>-35744918313.386902</c:v>
                </c:pt>
                <c:pt idx="121">
                  <c:v>-34966167956.597801</c:v>
                </c:pt>
                <c:pt idx="122">
                  <c:v>-3432574123.1608</c:v>
                </c:pt>
                <c:pt idx="123">
                  <c:v>-33549123266.4398</c:v>
                </c:pt>
                <c:pt idx="124">
                  <c:v>-32927127184.815899</c:v>
                </c:pt>
                <c:pt idx="125">
                  <c:v>-32193880793.813202</c:v>
                </c:pt>
                <c:pt idx="126">
                  <c:v>-31582327654.471699</c:v>
                </c:pt>
                <c:pt idx="127">
                  <c:v>-30888127260.949699</c:v>
                </c:pt>
                <c:pt idx="128">
                  <c:v>-30300811358.610199</c:v>
                </c:pt>
                <c:pt idx="129">
                  <c:v>-29592672895.401501</c:v>
                </c:pt>
                <c:pt idx="130">
                  <c:v>-29029194462.679298</c:v>
                </c:pt>
                <c:pt idx="131">
                  <c:v>-28347993417.998299</c:v>
                </c:pt>
                <c:pt idx="132">
                  <c:v>-27779714382.901199</c:v>
                </c:pt>
                <c:pt idx="133">
                  <c:v>-27138283672.9063</c:v>
                </c:pt>
                <c:pt idx="134">
                  <c:v>-266085740.5927</c:v>
                </c:pt>
                <c:pt idx="135">
                  <c:v>-25976731619.703701</c:v>
                </c:pt>
                <c:pt idx="136">
                  <c:v>-2548083401.7918</c:v>
                </c:pt>
                <c:pt idx="137">
                  <c:v>-24876810232.700199</c:v>
                </c:pt>
                <c:pt idx="138">
                  <c:v>-24368164019.7369</c:v>
                </c:pt>
                <c:pt idx="139">
                  <c:v>-2378378230.7480998</c:v>
                </c:pt>
                <c:pt idx="140">
                  <c:v>-23303427207.5158</c:v>
                </c:pt>
                <c:pt idx="141">
                  <c:v>-22715608608.980202</c:v>
                </c:pt>
                <c:pt idx="142">
                  <c:v>-22250782297.058601</c:v>
                </c:pt>
                <c:pt idx="143">
                  <c:v>-21706983186.214901</c:v>
                </c:pt>
                <c:pt idx="144">
                  <c:v>-21247249022.721199</c:v>
                </c:pt>
                <c:pt idx="145">
                  <c:v>-20702215896.536098</c:v>
                </c:pt>
                <c:pt idx="146">
                  <c:v>-20270676787.061199</c:v>
                </c:pt>
                <c:pt idx="147">
                  <c:v>-19743040640.819698</c:v>
                </c:pt>
                <c:pt idx="148">
                  <c:v>-1930918787.4833</c:v>
                </c:pt>
                <c:pt idx="149">
                  <c:v>-18812092553.622101</c:v>
                </c:pt>
                <c:pt idx="150">
                  <c:v>-18408192583.521702</c:v>
                </c:pt>
                <c:pt idx="151">
                  <c:v>-17915733.3114</c:v>
                </c:pt>
                <c:pt idx="152">
                  <c:v>-17536252287.077801</c:v>
                </c:pt>
                <c:pt idx="153">
                  <c:v>-17084503712.6714</c:v>
                </c:pt>
                <c:pt idx="154">
                  <c:v>-16701269168.286301</c:v>
                </c:pt>
                <c:pt idx="155">
                  <c:v>-16241274842.183201</c:v>
                </c:pt>
                <c:pt idx="156">
                  <c:v>-15887236115.017799</c:v>
                </c:pt>
                <c:pt idx="157">
                  <c:v>-15453606208.5989</c:v>
                </c:pt>
                <c:pt idx="158">
                  <c:v>-15093536617.9303</c:v>
                </c:pt>
                <c:pt idx="159">
                  <c:v>-14673892198.9144</c:v>
                </c:pt>
                <c:pt idx="160">
                  <c:v>-14354053784.6259</c:v>
                </c:pt>
                <c:pt idx="161">
                  <c:v>-13951145260.8946</c:v>
                </c:pt>
                <c:pt idx="162">
                  <c:v>-13619091490.072701</c:v>
                </c:pt>
                <c:pt idx="163">
                  <c:v>-1323179626.6671</c:v>
                </c:pt>
                <c:pt idx="164">
                  <c:v>-12927213435.820499</c:v>
                </c:pt>
                <c:pt idx="165">
                  <c:v>-12540560550.014601</c:v>
                </c:pt>
                <c:pt idx="166">
                  <c:v>-12233375939.0623</c:v>
                </c:pt>
                <c:pt idx="167">
                  <c:v>-11879674633.473499</c:v>
                </c:pt>
                <c:pt idx="168">
                  <c:v>-11604715695.4907</c:v>
                </c:pt>
                <c:pt idx="169">
                  <c:v>-11249892677.964199</c:v>
                </c:pt>
                <c:pt idx="170">
                  <c:v>-10965502095.706301</c:v>
                </c:pt>
                <c:pt idx="171">
                  <c:v>-10631715599.797701</c:v>
                </c:pt>
                <c:pt idx="172">
                  <c:v>-10365764962.7596</c:v>
                </c:pt>
                <c:pt idx="173">
                  <c:v>-1002640734.1413</c:v>
                </c:pt>
                <c:pt idx="174">
                  <c:v>-9763679094.1922493</c:v>
                </c:pt>
                <c:pt idx="175">
                  <c:v>-9458865508.5159702</c:v>
                </c:pt>
                <c:pt idx="176">
                  <c:v>-9223440557.7978592</c:v>
                </c:pt>
                <c:pt idx="177">
                  <c:v>-8920181952.3223095</c:v>
                </c:pt>
                <c:pt idx="178">
                  <c:v>-8684847315.8522091</c:v>
                </c:pt>
                <c:pt idx="179">
                  <c:v>-8405898400.3529596</c:v>
                </c:pt>
                <c:pt idx="180">
                  <c:v>-8187838635.13132</c:v>
                </c:pt>
                <c:pt idx="181">
                  <c:v>-7905832092.52843</c:v>
                </c:pt>
                <c:pt idx="182">
                  <c:v>-7690496182.4395905</c:v>
                </c:pt>
                <c:pt idx="183">
                  <c:v>-7438000582.7213402</c:v>
                </c:pt>
                <c:pt idx="184">
                  <c:v>-7245296022.7838097</c:v>
                </c:pt>
                <c:pt idx="185">
                  <c:v>-6987899684.1299696</c:v>
                </c:pt>
                <c:pt idx="186">
                  <c:v>-6784741260.4315701</c:v>
                </c:pt>
                <c:pt idx="187">
                  <c:v>-6543492253.1880598</c:v>
                </c:pt>
                <c:pt idx="188">
                  <c:v>-6358870821.4820805</c:v>
                </c:pt>
                <c:pt idx="189">
                  <c:v>-6121215522.8351698</c:v>
                </c:pt>
                <c:pt idx="190">
                  <c:v>-5936275074.5943804</c:v>
                </c:pt>
                <c:pt idx="191">
                  <c:v>-5719377395.6703596</c:v>
                </c:pt>
                <c:pt idx="192">
                  <c:v>-5557766953.9613705</c:v>
                </c:pt>
                <c:pt idx="193">
                  <c:v>-5346231314.3691502</c:v>
                </c:pt>
                <c:pt idx="194">
                  <c:v>-5178998126.2558804</c:v>
                </c:pt>
                <c:pt idx="195">
                  <c:v>-497396855.10411</c:v>
                </c:pt>
                <c:pt idx="196">
                  <c:v>-4827072281.2773399</c:v>
                </c:pt>
                <c:pt idx="197">
                  <c:v>-4642830067.1930103</c:v>
                </c:pt>
                <c:pt idx="198">
                  <c:v>-4503529560.6194096</c:v>
                </c:pt>
                <c:pt idx="199">
                  <c:v>-4321834725.9702101</c:v>
                </c:pt>
                <c:pt idx="200">
                  <c:v>-4187811600.1527801</c:v>
                </c:pt>
                <c:pt idx="201">
                  <c:v>-40165997.90512</c:v>
                </c:pt>
                <c:pt idx="202">
                  <c:v>-3884844088.1880498</c:v>
                </c:pt>
                <c:pt idx="203">
                  <c:v>-371023646.63635999</c:v>
                </c:pt>
                <c:pt idx="204">
                  <c:v>-3581785316.0577598</c:v>
                </c:pt>
                <c:pt idx="205">
                  <c:v>-342900492.68358999</c:v>
                </c:pt>
                <c:pt idx="206">
                  <c:v>-3317165998.9580302</c:v>
                </c:pt>
                <c:pt idx="207">
                  <c:v>-3164716832.4154801</c:v>
                </c:pt>
                <c:pt idx="208">
                  <c:v>-3044523812.8440499</c:v>
                </c:pt>
                <c:pt idx="209">
                  <c:v>-2897251335.5290799</c:v>
                </c:pt>
                <c:pt idx="210">
                  <c:v>-2793293413.2628398</c:v>
                </c:pt>
                <c:pt idx="211">
                  <c:v>-2661548035.1881099</c:v>
                </c:pt>
                <c:pt idx="212">
                  <c:v>-2565501653.5011802</c:v>
                </c:pt>
                <c:pt idx="213">
                  <c:v>-2438180043.6419601</c:v>
                </c:pt>
                <c:pt idx="214">
                  <c:v>-2346414991.8583202</c:v>
                </c:pt>
                <c:pt idx="215">
                  <c:v>-2229961419.7728901</c:v>
                </c:pt>
                <c:pt idx="216">
                  <c:v>-2144635166.48666</c:v>
                </c:pt>
                <c:pt idx="217">
                  <c:v>-2029629254.5949099</c:v>
                </c:pt>
                <c:pt idx="218">
                  <c:v>-1944590030.1249399</c:v>
                </c:pt>
                <c:pt idx="219">
                  <c:v>-1841859724.8529899</c:v>
                </c:pt>
                <c:pt idx="220">
                  <c:v>-1769525326.1173601</c:v>
                </c:pt>
                <c:pt idx="221">
                  <c:v>-1669542470.16308</c:v>
                </c:pt>
                <c:pt idx="222">
                  <c:v>-1593008063.66401</c:v>
                </c:pt>
                <c:pt idx="223">
                  <c:v>-1491924416.77003</c:v>
                </c:pt>
                <c:pt idx="224">
                  <c:v>-1421702744.3271101</c:v>
                </c:pt>
                <c:pt idx="225">
                  <c:v>-1336130781.3487401</c:v>
                </c:pt>
                <c:pt idx="226">
                  <c:v>-1276041667.38361</c:v>
                </c:pt>
                <c:pt idx="227">
                  <c:v>-1193478495.07303</c:v>
                </c:pt>
                <c:pt idx="228">
                  <c:v>-1130811538.0458901</c:v>
                </c:pt>
                <c:pt idx="229">
                  <c:v>-1053399369.27047</c:v>
                </c:pt>
                <c:pt idx="230">
                  <c:v>-1000030865.35138</c:v>
                </c:pt>
                <c:pt idx="231">
                  <c:v>-93135673.943705007</c:v>
                </c:pt>
                <c:pt idx="232">
                  <c:v>-883764947.847844</c:v>
                </c:pt>
                <c:pt idx="233">
                  <c:v>-818883975.56941402</c:v>
                </c:pt>
                <c:pt idx="234">
                  <c:v>-770867828.45666802</c:v>
                </c:pt>
                <c:pt idx="235">
                  <c:v>-711196888.351475</c:v>
                </c:pt>
                <c:pt idx="236">
                  <c:v>-668076340.41866398</c:v>
                </c:pt>
                <c:pt idx="237">
                  <c:v>-612261697.33855605</c:v>
                </c:pt>
                <c:pt idx="238">
                  <c:v>-571436766.24571502</c:v>
                </c:pt>
                <c:pt idx="239">
                  <c:v>-51931961.785653003</c:v>
                </c:pt>
                <c:pt idx="240">
                  <c:v>-481378697.84512597</c:v>
                </c:pt>
                <c:pt idx="241">
                  <c:v>-433959709.90103298</c:v>
                </c:pt>
                <c:pt idx="242">
                  <c:v>-398245445.59142298</c:v>
                </c:pt>
                <c:pt idx="243">
                  <c:v>-354049742.61209202</c:v>
                </c:pt>
                <c:pt idx="244">
                  <c:v>-320996703.09747797</c:v>
                </c:pt>
                <c:pt idx="245">
                  <c:v>-282590256.63617897</c:v>
                </c:pt>
                <c:pt idx="246">
                  <c:v>-254160459.68964201</c:v>
                </c:pt>
                <c:pt idx="247">
                  <c:v>-219625160.36919701</c:v>
                </c:pt>
                <c:pt idx="248">
                  <c:v>-192521027.96145299</c:v>
                </c:pt>
                <c:pt idx="249">
                  <c:v>-16087156.043238999</c:v>
                </c:pt>
                <c:pt idx="250">
                  <c:v>-135868985.49043399</c:v>
                </c:pt>
                <c:pt idx="251">
                  <c:v>-108823287.885428</c:v>
                </c:pt>
                <c:pt idx="252">
                  <c:v>-86417980.517817602</c:v>
                </c:pt>
                <c:pt idx="253">
                  <c:v>-61955966.730944701</c:v>
                </c:pt>
                <c:pt idx="254">
                  <c:v>-40736586.218669496</c:v>
                </c:pt>
                <c:pt idx="255">
                  <c:v>-19309862.705205798</c:v>
                </c:pt>
                <c:pt idx="256">
                  <c:v>0</c:v>
                </c:pt>
                <c:pt idx="257">
                  <c:v>18124435.328253899</c:v>
                </c:pt>
                <c:pt idx="258">
                  <c:v>35891793.648268297</c:v>
                </c:pt>
                <c:pt idx="259">
                  <c:v>50956044.2028822</c:v>
                </c:pt>
                <c:pt idx="260">
                  <c:v>66872694.869796202</c:v>
                </c:pt>
                <c:pt idx="261">
                  <c:v>78560581.429076806</c:v>
                </c:pt>
                <c:pt idx="262">
                  <c:v>93037940.260276601</c:v>
                </c:pt>
                <c:pt idx="263">
                  <c:v>103330598.940146</c:v>
                </c:pt>
                <c:pt idx="264">
                  <c:v>11774011.072184</c:v>
                </c:pt>
                <c:pt idx="265">
                  <c:v>125166206.368238</c:v>
                </c:pt>
                <c:pt idx="266">
                  <c:v>137797755.47145799</c:v>
                </c:pt>
                <c:pt idx="267">
                  <c:v>142327815.872215</c:v>
                </c:pt>
                <c:pt idx="268">
                  <c:v>154879346.48394901</c:v>
                </c:pt>
                <c:pt idx="269">
                  <c:v>159260538.372917</c:v>
                </c:pt>
                <c:pt idx="270">
                  <c:v>171646727.750718</c:v>
                </c:pt>
                <c:pt idx="271">
                  <c:v>1725409.729968</c:v>
                </c:pt>
                <c:pt idx="272">
                  <c:v>182583746.441596</c:v>
                </c:pt>
                <c:pt idx="273">
                  <c:v>180818606.60504299</c:v>
                </c:pt>
                <c:pt idx="274">
                  <c:v>190772723.51477501</c:v>
                </c:pt>
                <c:pt idx="275">
                  <c:v>18699446.452385999</c:v>
                </c:pt>
                <c:pt idx="276">
                  <c:v>196127900.12838599</c:v>
                </c:pt>
                <c:pt idx="277">
                  <c:v>190478585.03904599</c:v>
                </c:pt>
                <c:pt idx="278">
                  <c:v>199680806.331568</c:v>
                </c:pt>
                <c:pt idx="279">
                  <c:v>194844817.776214</c:v>
                </c:pt>
                <c:pt idx="280">
                  <c:v>204032168.532424</c:v>
                </c:pt>
                <c:pt idx="281">
                  <c:v>194758121.62508801</c:v>
                </c:pt>
                <c:pt idx="282">
                  <c:v>205013303.60552299</c:v>
                </c:pt>
                <c:pt idx="283">
                  <c:v>197653414.74219301</c:v>
                </c:pt>
                <c:pt idx="284">
                  <c:v>211159522.64947799</c:v>
                </c:pt>
                <c:pt idx="285">
                  <c:v>205171529.33756199</c:v>
                </c:pt>
                <c:pt idx="286">
                  <c:v>214709780.952142</c:v>
                </c:pt>
                <c:pt idx="287">
                  <c:v>20015414.644634999</c:v>
                </c:pt>
                <c:pt idx="288">
                  <c:v>209492947.95319799</c:v>
                </c:pt>
                <c:pt idx="289">
                  <c:v>200501190.64658499</c:v>
                </c:pt>
                <c:pt idx="290">
                  <c:v>216283068.78279799</c:v>
                </c:pt>
                <c:pt idx="291">
                  <c:v>202077613.489999</c:v>
                </c:pt>
                <c:pt idx="292">
                  <c:v>208696565.860071</c:v>
                </c:pt>
                <c:pt idx="293">
                  <c:v>187088483.88141501</c:v>
                </c:pt>
                <c:pt idx="294">
                  <c:v>196519720.65204701</c:v>
                </c:pt>
                <c:pt idx="295">
                  <c:v>185169080.49530399</c:v>
                </c:pt>
                <c:pt idx="296">
                  <c:v>199322895.71598101</c:v>
                </c:pt>
                <c:pt idx="297">
                  <c:v>1814063.4621230001</c:v>
                </c:pt>
                <c:pt idx="298">
                  <c:v>193379916.46281099</c:v>
                </c:pt>
                <c:pt idx="299">
                  <c:v>17887348.069495998</c:v>
                </c:pt>
                <c:pt idx="300">
                  <c:v>196257520.78721401</c:v>
                </c:pt>
                <c:pt idx="301">
                  <c:v>179530254.890874</c:v>
                </c:pt>
                <c:pt idx="302">
                  <c:v>19637064.803353999</c:v>
                </c:pt>
                <c:pt idx="303">
                  <c:v>182240781.08853099</c:v>
                </c:pt>
                <c:pt idx="304">
                  <c:v>206568595.35366899</c:v>
                </c:pt>
                <c:pt idx="305">
                  <c:v>195877894.27241901</c:v>
                </c:pt>
                <c:pt idx="306">
                  <c:v>21163003.602295</c:v>
                </c:pt>
                <c:pt idx="307">
                  <c:v>185849241.82249901</c:v>
                </c:pt>
                <c:pt idx="308">
                  <c:v>201567878.307116</c:v>
                </c:pt>
                <c:pt idx="309">
                  <c:v>189975446.061055</c:v>
                </c:pt>
                <c:pt idx="310">
                  <c:v>216835590.503492</c:v>
                </c:pt>
                <c:pt idx="311">
                  <c:v>196210656.25296301</c:v>
                </c:pt>
                <c:pt idx="312">
                  <c:v>213658754.95925501</c:v>
                </c:pt>
                <c:pt idx="313">
                  <c:v>193433271.58749601</c:v>
                </c:pt>
                <c:pt idx="314">
                  <c:v>2187496.8345889999</c:v>
                </c:pt>
                <c:pt idx="315">
                  <c:v>199505700.23425901</c:v>
                </c:pt>
                <c:pt idx="316">
                  <c:v>224917700.64803901</c:v>
                </c:pt>
                <c:pt idx="317">
                  <c:v>211151945.32979801</c:v>
                </c:pt>
                <c:pt idx="318">
                  <c:v>250812573.40311199</c:v>
                </c:pt>
                <c:pt idx="319">
                  <c:v>243210689.60823399</c:v>
                </c:pt>
                <c:pt idx="320">
                  <c:v>27400468.556442998</c:v>
                </c:pt>
                <c:pt idx="321">
                  <c:v>251975553.495446</c:v>
                </c:pt>
                <c:pt idx="322">
                  <c:v>284753779.32259601</c:v>
                </c:pt>
                <c:pt idx="323">
                  <c:v>278466980.77500403</c:v>
                </c:pt>
                <c:pt idx="324">
                  <c:v>315930360.95409101</c:v>
                </c:pt>
                <c:pt idx="325">
                  <c:v>295646064.22547299</c:v>
                </c:pt>
                <c:pt idx="326">
                  <c:v>329234023.53065199</c:v>
                </c:pt>
                <c:pt idx="327">
                  <c:v>319241003.152659</c:v>
                </c:pt>
                <c:pt idx="328">
                  <c:v>355135024.451684</c:v>
                </c:pt>
                <c:pt idx="329">
                  <c:v>326406099.26929402</c:v>
                </c:pt>
                <c:pt idx="330">
                  <c:v>359879954.25510401</c:v>
                </c:pt>
                <c:pt idx="331">
                  <c:v>353899387.51748502</c:v>
                </c:pt>
                <c:pt idx="332">
                  <c:v>404844186.68147701</c:v>
                </c:pt>
                <c:pt idx="333">
                  <c:v>387237028.79510498</c:v>
                </c:pt>
                <c:pt idx="334">
                  <c:v>42919577.117296003</c:v>
                </c:pt>
                <c:pt idx="335">
                  <c:v>42410097.828316003</c:v>
                </c:pt>
                <c:pt idx="336">
                  <c:v>477440898.298428</c:v>
                </c:pt>
                <c:pt idx="337">
                  <c:v>459601726.60106099</c:v>
                </c:pt>
                <c:pt idx="338">
                  <c:v>509499800.70728499</c:v>
                </c:pt>
                <c:pt idx="339">
                  <c:v>510946791.00142199</c:v>
                </c:pt>
                <c:pt idx="340">
                  <c:v>575207887.19044304</c:v>
                </c:pt>
                <c:pt idx="341">
                  <c:v>558083258.05399203</c:v>
                </c:pt>
                <c:pt idx="342">
                  <c:v>607035222.328228</c:v>
                </c:pt>
                <c:pt idx="343">
                  <c:v>601620271.60104501</c:v>
                </c:pt>
                <c:pt idx="344">
                  <c:v>657989170.96686602</c:v>
                </c:pt>
                <c:pt idx="345">
                  <c:v>634279646.21667302</c:v>
                </c:pt>
                <c:pt idx="346">
                  <c:v>691744758.63129604</c:v>
                </c:pt>
                <c:pt idx="347">
                  <c:v>697099.01064200001</c:v>
                </c:pt>
                <c:pt idx="348">
                  <c:v>770046732.82016098</c:v>
                </c:pt>
                <c:pt idx="349">
                  <c:v>756140891.29239798</c:v>
                </c:pt>
                <c:pt idx="350">
                  <c:v>824210940.96123898</c:v>
                </c:pt>
                <c:pt idx="351">
                  <c:v>829335876.03950202</c:v>
                </c:pt>
                <c:pt idx="352">
                  <c:v>89715802.035576999</c:v>
                </c:pt>
                <c:pt idx="353">
                  <c:v>883214353.70729697</c:v>
                </c:pt>
                <c:pt idx="354">
                  <c:v>967225055.14617503</c:v>
                </c:pt>
                <c:pt idx="355">
                  <c:v>979827528.04197097</c:v>
                </c:pt>
                <c:pt idx="356">
                  <c:v>1056425673.04352</c:v>
                </c:pt>
                <c:pt idx="357">
                  <c:v>1051614759.13842</c:v>
                </c:pt>
                <c:pt idx="358">
                  <c:v>1145734991.48441</c:v>
                </c:pt>
                <c:pt idx="359">
                  <c:v>1150330452.2818501</c:v>
                </c:pt>
                <c:pt idx="360">
                  <c:v>1220501780.1133299</c:v>
                </c:pt>
                <c:pt idx="361">
                  <c:v>1220536802.45907</c:v>
                </c:pt>
                <c:pt idx="362">
                  <c:v>1323981811.9363699</c:v>
                </c:pt>
                <c:pt idx="363">
                  <c:v>1327693196.8145399</c:v>
                </c:pt>
                <c:pt idx="364">
                  <c:v>1420241382.0336699</c:v>
                </c:pt>
                <c:pt idx="365">
                  <c:v>1438676087.4986501</c:v>
                </c:pt>
                <c:pt idx="366">
                  <c:v>1536249685.92344</c:v>
                </c:pt>
                <c:pt idx="367">
                  <c:v>1532574673.43941</c:v>
                </c:pt>
                <c:pt idx="368">
                  <c:v>1635972775.14521</c:v>
                </c:pt>
                <c:pt idx="369">
                  <c:v>1642276549.6145899</c:v>
                </c:pt>
                <c:pt idx="370">
                  <c:v>172891468.25347</c:v>
                </c:pt>
                <c:pt idx="371">
                  <c:v>1736542988.5443101</c:v>
                </c:pt>
                <c:pt idx="372">
                  <c:v>1854970640.0485101</c:v>
                </c:pt>
                <c:pt idx="373">
                  <c:v>1856436209.39027</c:v>
                </c:pt>
                <c:pt idx="374">
                  <c:v>1961294822.2304599</c:v>
                </c:pt>
                <c:pt idx="375">
                  <c:v>1982583511.16958</c:v>
                </c:pt>
                <c:pt idx="376">
                  <c:v>208977590.12501001</c:v>
                </c:pt>
                <c:pt idx="377">
                  <c:v>2092222377.3554101</c:v>
                </c:pt>
                <c:pt idx="378">
                  <c:v>2225721722.76366</c:v>
                </c:pt>
                <c:pt idx="379">
                  <c:v>2245536247.0160699</c:v>
                </c:pt>
                <c:pt idx="380">
                  <c:v>2373040271.4252501</c:v>
                </c:pt>
                <c:pt idx="381">
                  <c:v>2414680716.2897301</c:v>
                </c:pt>
                <c:pt idx="382">
                  <c:v>2549750283.9460301</c:v>
                </c:pt>
                <c:pt idx="383">
                  <c:v>2561930781.1893802</c:v>
                </c:pt>
                <c:pt idx="384">
                  <c:v>2708383958.5429101</c:v>
                </c:pt>
                <c:pt idx="385">
                  <c:v>271981184.23746997</c:v>
                </c:pt>
                <c:pt idx="386">
                  <c:v>2840909492.0968299</c:v>
                </c:pt>
                <c:pt idx="387">
                  <c:v>2874061798.2688398</c:v>
                </c:pt>
                <c:pt idx="388">
                  <c:v>3016245933.0633402</c:v>
                </c:pt>
                <c:pt idx="389">
                  <c:v>3043623271.9263802</c:v>
                </c:pt>
                <c:pt idx="390">
                  <c:v>3209943059.0892601</c:v>
                </c:pt>
                <c:pt idx="391">
                  <c:v>3226891248.8852901</c:v>
                </c:pt>
                <c:pt idx="392">
                  <c:v>3380891528.1247501</c:v>
                </c:pt>
                <c:pt idx="393">
                  <c:v>3420905595.5970802</c:v>
                </c:pt>
                <c:pt idx="394">
                  <c:v>3565067914.1167898</c:v>
                </c:pt>
                <c:pt idx="395">
                  <c:v>3602946029.98316</c:v>
                </c:pt>
                <c:pt idx="396">
                  <c:v>3772446897.2382898</c:v>
                </c:pt>
                <c:pt idx="397">
                  <c:v>3803662225.6774802</c:v>
                </c:pt>
                <c:pt idx="398">
                  <c:v>3995046596.0567698</c:v>
                </c:pt>
                <c:pt idx="399">
                  <c:v>4025223793.9573398</c:v>
                </c:pt>
                <c:pt idx="400">
                  <c:v>4198973297.2932401</c:v>
                </c:pt>
                <c:pt idx="401">
                  <c:v>4238269446.8070502</c:v>
                </c:pt>
                <c:pt idx="402">
                  <c:v>4401370047.6982098</c:v>
                </c:pt>
                <c:pt idx="403">
                  <c:v>4448852205.0755196</c:v>
                </c:pt>
                <c:pt idx="404">
                  <c:v>4621573860.2495804</c:v>
                </c:pt>
                <c:pt idx="405">
                  <c:v>4656231883.8551302</c:v>
                </c:pt>
                <c:pt idx="406">
                  <c:v>4861215709.5056896</c:v>
                </c:pt>
                <c:pt idx="407">
                  <c:v>490347890.41224003</c:v>
                </c:pt>
                <c:pt idx="408">
                  <c:v>5125472420.6914902</c:v>
                </c:pt>
                <c:pt idx="409">
                  <c:v>5172252917.0995102</c:v>
                </c:pt>
                <c:pt idx="410">
                  <c:v>5388222183.5507498</c:v>
                </c:pt>
                <c:pt idx="411">
                  <c:v>544380341.22512996</c:v>
                </c:pt>
                <c:pt idx="412">
                  <c:v>565523935.53557003</c:v>
                </c:pt>
                <c:pt idx="413">
                  <c:v>5713313789.32265</c:v>
                </c:pt>
                <c:pt idx="414">
                  <c:v>5921377543.58815</c:v>
                </c:pt>
                <c:pt idx="415">
                  <c:v>5993234395.4276304</c:v>
                </c:pt>
                <c:pt idx="416">
                  <c:v>6228841839.71105</c:v>
                </c:pt>
                <c:pt idx="417">
                  <c:v>6314478942.2779102</c:v>
                </c:pt>
                <c:pt idx="418">
                  <c:v>6561531787.3523302</c:v>
                </c:pt>
                <c:pt idx="419">
                  <c:v>6638918233.3414497</c:v>
                </c:pt>
                <c:pt idx="420">
                  <c:v>6891661492.2647896</c:v>
                </c:pt>
                <c:pt idx="421">
                  <c:v>6970013158.7333698</c:v>
                </c:pt>
                <c:pt idx="422">
                  <c:v>7230779658.5685396</c:v>
                </c:pt>
                <c:pt idx="423">
                  <c:v>7304561228.6959801</c:v>
                </c:pt>
                <c:pt idx="424">
                  <c:v>7575134794.3092699</c:v>
                </c:pt>
                <c:pt idx="425">
                  <c:v>766086255.31235003</c:v>
                </c:pt>
                <c:pt idx="426">
                  <c:v>7946045787.7692499</c:v>
                </c:pt>
                <c:pt idx="427">
                  <c:v>8029966843.0268297</c:v>
                </c:pt>
                <c:pt idx="428">
                  <c:v>8315801480.2168398</c:v>
                </c:pt>
                <c:pt idx="429">
                  <c:v>8398221848.5443897</c:v>
                </c:pt>
                <c:pt idx="430">
                  <c:v>8693836708.9668808</c:v>
                </c:pt>
                <c:pt idx="431">
                  <c:v>8787642723.1124191</c:v>
                </c:pt>
                <c:pt idx="432">
                  <c:v>9093351146.6111507</c:v>
                </c:pt>
                <c:pt idx="433">
                  <c:v>9187083616.4091797</c:v>
                </c:pt>
                <c:pt idx="434">
                  <c:v>951230139.02305996</c:v>
                </c:pt>
                <c:pt idx="435">
                  <c:v>9628977224.6072407</c:v>
                </c:pt>
                <c:pt idx="436">
                  <c:v>9980329948.6487408</c:v>
                </c:pt>
                <c:pt idx="437">
                  <c:v>1010925495.9542</c:v>
                </c:pt>
                <c:pt idx="438">
                  <c:v>10471757308.030899</c:v>
                </c:pt>
                <c:pt idx="439">
                  <c:v>10597301653.7225</c:v>
                </c:pt>
                <c:pt idx="440">
                  <c:v>10961339558.147699</c:v>
                </c:pt>
                <c:pt idx="441">
                  <c:v>11087585244.1451</c:v>
                </c:pt>
                <c:pt idx="442">
                  <c:v>11462468703.3641</c:v>
                </c:pt>
                <c:pt idx="443">
                  <c:v>11593275578.313801</c:v>
                </c:pt>
                <c:pt idx="444">
                  <c:v>11992617549.399599</c:v>
                </c:pt>
                <c:pt idx="445">
                  <c:v>12147918543.080799</c:v>
                </c:pt>
                <c:pt idx="446">
                  <c:v>12575752213.670401</c:v>
                </c:pt>
                <c:pt idx="447">
                  <c:v>12743930567.3076</c:v>
                </c:pt>
                <c:pt idx="448">
                  <c:v>13189289660.373899</c:v>
                </c:pt>
                <c:pt idx="449">
                  <c:v>13361280497.7687</c:v>
                </c:pt>
                <c:pt idx="450">
                  <c:v>13822281099.2195</c:v>
                </c:pt>
                <c:pt idx="451">
                  <c:v>14006708737.953699</c:v>
                </c:pt>
                <c:pt idx="452">
                  <c:v>14486878705.807699</c:v>
                </c:pt>
                <c:pt idx="453">
                  <c:v>14672927808.5492</c:v>
                </c:pt>
                <c:pt idx="454">
                  <c:v>15169676925.3934</c:v>
                </c:pt>
                <c:pt idx="455">
                  <c:v>15372201156.429899</c:v>
                </c:pt>
                <c:pt idx="456">
                  <c:v>15905263913.2243</c:v>
                </c:pt>
                <c:pt idx="457">
                  <c:v>16131966228.6166</c:v>
                </c:pt>
                <c:pt idx="458">
                  <c:v>1669392009.0376999</c:v>
                </c:pt>
                <c:pt idx="459">
                  <c:v>16930495157.199699</c:v>
                </c:pt>
                <c:pt idx="460">
                  <c:v>17518405640.345501</c:v>
                </c:pt>
                <c:pt idx="461">
                  <c:v>17777741252.075199</c:v>
                </c:pt>
                <c:pt idx="462">
                  <c:v>18404871885.655399</c:v>
                </c:pt>
                <c:pt idx="463">
                  <c:v>18681040197.0326</c:v>
                </c:pt>
                <c:pt idx="464">
                  <c:v>19342026378.316601</c:v>
                </c:pt>
                <c:pt idx="465">
                  <c:v>19645108733.615501</c:v>
                </c:pt>
                <c:pt idx="466">
                  <c:v>20351370507.936298</c:v>
                </c:pt>
                <c:pt idx="467">
                  <c:v>20675806990.317902</c:v>
                </c:pt>
                <c:pt idx="468">
                  <c:v>2141635955.0325999</c:v>
                </c:pt>
                <c:pt idx="469">
                  <c:v>21760269311.4842</c:v>
                </c:pt>
                <c:pt idx="470">
                  <c:v>22545281652.639599</c:v>
                </c:pt>
                <c:pt idx="471">
                  <c:v>22910944237.195099</c:v>
                </c:pt>
                <c:pt idx="472">
                  <c:v>23744461950.8778</c:v>
                </c:pt>
                <c:pt idx="473">
                  <c:v>24145854826.262402</c:v>
                </c:pt>
                <c:pt idx="474">
                  <c:v>25041150853.886501</c:v>
                </c:pt>
                <c:pt idx="475">
                  <c:v>2548478709.2031999</c:v>
                </c:pt>
                <c:pt idx="476">
                  <c:v>26458744267.740101</c:v>
                </c:pt>
                <c:pt idx="477">
                  <c:v>26956259267.898399</c:v>
                </c:pt>
                <c:pt idx="478">
                  <c:v>28010485681.408401</c:v>
                </c:pt>
                <c:pt idx="479">
                  <c:v>28553975492.2076</c:v>
                </c:pt>
                <c:pt idx="480">
                  <c:v>29688241004.5186</c:v>
                </c:pt>
                <c:pt idx="481">
                  <c:v>30283802060.209099</c:v>
                </c:pt>
                <c:pt idx="482">
                  <c:v>31518355292.820499</c:v>
                </c:pt>
                <c:pt idx="483">
                  <c:v>32189588888.3158</c:v>
                </c:pt>
                <c:pt idx="484">
                  <c:v>33544410335.965199</c:v>
                </c:pt>
                <c:pt idx="485">
                  <c:v>34292111018.996498</c:v>
                </c:pt>
                <c:pt idx="486">
                  <c:v>35788249692.569504</c:v>
                </c:pt>
                <c:pt idx="487">
                  <c:v>36640680723.2034</c:v>
                </c:pt>
                <c:pt idx="488">
                  <c:v>38303478175.922401</c:v>
                </c:pt>
                <c:pt idx="489">
                  <c:v>3926625389.6978998</c:v>
                </c:pt>
                <c:pt idx="490">
                  <c:v>41107860930.647797</c:v>
                </c:pt>
                <c:pt idx="491">
                  <c:v>42186719688.958397</c:v>
                </c:pt>
                <c:pt idx="492">
                  <c:v>44235820963.196503</c:v>
                </c:pt>
                <c:pt idx="493">
                  <c:v>45458311964.693901</c:v>
                </c:pt>
                <c:pt idx="494">
                  <c:v>47782225768.104202</c:v>
                </c:pt>
                <c:pt idx="495">
                  <c:v>49212830978.458397</c:v>
                </c:pt>
                <c:pt idx="496">
                  <c:v>51882204621.190102</c:v>
                </c:pt>
                <c:pt idx="497">
                  <c:v>53560122216.551201</c:v>
                </c:pt>
                <c:pt idx="498">
                  <c:v>56677821711.6614</c:v>
                </c:pt>
                <c:pt idx="499">
                  <c:v>58694748225.012299</c:v>
                </c:pt>
                <c:pt idx="500">
                  <c:v>62397164341.2435</c:v>
                </c:pt>
                <c:pt idx="501">
                  <c:v>64843574245.977699</c:v>
                </c:pt>
                <c:pt idx="502">
                  <c:v>69321943140.386703</c:v>
                </c:pt>
                <c:pt idx="503">
                  <c:v>7234728666.3088999</c:v>
                </c:pt>
                <c:pt idx="504">
                  <c:v>77926849041.435104</c:v>
                </c:pt>
                <c:pt idx="505">
                  <c:v>81794813492.874298</c:v>
                </c:pt>
                <c:pt idx="506">
                  <c:v>8909012653.9083004</c:v>
                </c:pt>
                <c:pt idx="507">
                  <c:v>94286789904.476395</c:v>
                </c:pt>
                <c:pt idx="508">
                  <c:v>1045284985.923</c:v>
                </c:pt>
                <c:pt idx="509">
                  <c:v>112036166202.452</c:v>
                </c:pt>
                <c:pt idx="510">
                  <c:v>128633868044.995</c:v>
                </c:pt>
                <c:pt idx="511">
                  <c:v>141143504309.94101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3A-4894-B8B1-40B1922850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1979864"/>
        <c:axId val="301980256"/>
      </c:scatterChart>
      <c:valAx>
        <c:axId val="301979864"/>
        <c:scaling>
          <c:orientation val="minMax"/>
        </c:scaling>
        <c:delete val="0"/>
        <c:axPos val="b"/>
        <c:majorTickMark val="out"/>
        <c:minorTickMark val="none"/>
        <c:tickLblPos val="nextTo"/>
        <c:crossAx val="301980256"/>
        <c:crosses val="autoZero"/>
        <c:crossBetween val="midCat"/>
      </c:valAx>
      <c:valAx>
        <c:axId val="301980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19798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yVal>
            <c:numRef>
              <c:f>Sheet4!$F$2:$F$512</c:f>
              <c:numCache>
                <c:formatCode>General</c:formatCode>
                <c:ptCount val="511"/>
                <c:pt idx="0">
                  <c:v>-0.35156249999995853</c:v>
                </c:pt>
                <c:pt idx="1">
                  <c:v>-0.70312499999995759</c:v>
                </c:pt>
                <c:pt idx="2">
                  <c:v>-1.0546874999999183</c:v>
                </c:pt>
                <c:pt idx="3">
                  <c:v>-0.14065296142949341</c:v>
                </c:pt>
                <c:pt idx="4">
                  <c:v>-0.17583586946072807</c:v>
                </c:pt>
                <c:pt idx="5">
                  <c:v>-2.1093749999999183</c:v>
                </c:pt>
                <c:pt idx="6">
                  <c:v>-2.4609374999998743</c:v>
                </c:pt>
                <c:pt idx="7">
                  <c:v>-2.8124999999999516</c:v>
                </c:pt>
                <c:pt idx="8">
                  <c:v>-0.31672505562767761</c:v>
                </c:pt>
                <c:pt idx="9">
                  <c:v>-3.5156249999999072</c:v>
                </c:pt>
                <c:pt idx="10">
                  <c:v>-3.8671874999998708</c:v>
                </c:pt>
                <c:pt idx="11">
                  <c:v>-4.218749999999913</c:v>
                </c:pt>
                <c:pt idx="12">
                  <c:v>-4.5703124999998535</c:v>
                </c:pt>
                <c:pt idx="13">
                  <c:v>-4.9218749999998597</c:v>
                </c:pt>
                <c:pt idx="14">
                  <c:v>-42.706893390071151</c:v>
                </c:pt>
                <c:pt idx="15">
                  <c:v>-5.6249999999999529</c:v>
                </c:pt>
                <c:pt idx="16">
                  <c:v>-5.9765624999999263</c:v>
                </c:pt>
                <c:pt idx="17">
                  <c:v>-6.3281249999999289</c:v>
                </c:pt>
                <c:pt idx="18">
                  <c:v>-6.6796874999998677</c:v>
                </c:pt>
                <c:pt idx="19">
                  <c:v>-0.70664020765137769</c:v>
                </c:pt>
                <c:pt idx="20">
                  <c:v>-7.3828124999998828</c:v>
                </c:pt>
                <c:pt idx="21">
                  <c:v>-7.7343749999998748</c:v>
                </c:pt>
                <c:pt idx="22">
                  <c:v>-0.8139502536056088</c:v>
                </c:pt>
                <c:pt idx="23">
                  <c:v>-56.014308076834837</c:v>
                </c:pt>
                <c:pt idx="24">
                  <c:v>-8.7890624999998508</c:v>
                </c:pt>
                <c:pt idx="25">
                  <c:v>-58.139099334349588</c:v>
                </c:pt>
                <c:pt idx="26">
                  <c:v>-9.4921874999997975</c:v>
                </c:pt>
                <c:pt idx="27">
                  <c:v>-9.8437499999998419</c:v>
                </c:pt>
                <c:pt idx="28">
                  <c:v>-10.195312499999808</c:v>
                </c:pt>
                <c:pt idx="29">
                  <c:v>-10.54687499999979</c:v>
                </c:pt>
                <c:pt idx="30">
                  <c:v>-10.898437499999764</c:v>
                </c:pt>
                <c:pt idx="31">
                  <c:v>-11.249999999999931</c:v>
                </c:pt>
                <c:pt idx="32">
                  <c:v>-11.601562499999929</c:v>
                </c:pt>
                <c:pt idx="33">
                  <c:v>-11.953124999999938</c:v>
                </c:pt>
                <c:pt idx="34">
                  <c:v>-12.304687499999872</c:v>
                </c:pt>
                <c:pt idx="35">
                  <c:v>-1.2864035556452325</c:v>
                </c:pt>
                <c:pt idx="36">
                  <c:v>-13.007812499999874</c:v>
                </c:pt>
                <c:pt idx="37">
                  <c:v>-13.359374999999844</c:v>
                </c:pt>
                <c:pt idx="38">
                  <c:v>-13.710937499999789</c:v>
                </c:pt>
                <c:pt idx="39">
                  <c:v>-14.062499999999801</c:v>
                </c:pt>
                <c:pt idx="40">
                  <c:v>-14.414062499999785</c:v>
                </c:pt>
                <c:pt idx="41">
                  <c:v>-1.5097933641277421</c:v>
                </c:pt>
                <c:pt idx="42">
                  <c:v>-15.11718750000019</c:v>
                </c:pt>
                <c:pt idx="43">
                  <c:v>-15.468749999984858</c:v>
                </c:pt>
                <c:pt idx="44">
                  <c:v>-15.820312499999524</c:v>
                </c:pt>
                <c:pt idx="45">
                  <c:v>-16.171874999999737</c:v>
                </c:pt>
                <c:pt idx="46">
                  <c:v>-16.523437499999911</c:v>
                </c:pt>
                <c:pt idx="47">
                  <c:v>-16.874999999999936</c:v>
                </c:pt>
                <c:pt idx="48">
                  <c:v>-17.226562499999705</c:v>
                </c:pt>
                <c:pt idx="49">
                  <c:v>-17.578124999999737</c:v>
                </c:pt>
                <c:pt idx="50">
                  <c:v>-17.929687499999673</c:v>
                </c:pt>
                <c:pt idx="51">
                  <c:v>-18.281249999999769</c:v>
                </c:pt>
                <c:pt idx="52">
                  <c:v>-18.63281249999984</c:v>
                </c:pt>
                <c:pt idx="53">
                  <c:v>-18.984374999999837</c:v>
                </c:pt>
                <c:pt idx="54">
                  <c:v>-19.335937499999865</c:v>
                </c:pt>
                <c:pt idx="55">
                  <c:v>-74.385317179180319</c:v>
                </c:pt>
                <c:pt idx="56">
                  <c:v>-20.039062499999869</c:v>
                </c:pt>
                <c:pt idx="57">
                  <c:v>-20.390624999999883</c:v>
                </c:pt>
                <c:pt idx="58">
                  <c:v>-20.742187499999869</c:v>
                </c:pt>
                <c:pt idx="59">
                  <c:v>-2.20904686943478</c:v>
                </c:pt>
                <c:pt idx="60">
                  <c:v>-75.717201545021595</c:v>
                </c:pt>
                <c:pt idx="61">
                  <c:v>-2.2900848989086469</c:v>
                </c:pt>
                <c:pt idx="62">
                  <c:v>-22.14843749999973</c:v>
                </c:pt>
                <c:pt idx="63">
                  <c:v>-22.499999999999954</c:v>
                </c:pt>
                <c:pt idx="64">
                  <c:v>-76.651030994643975</c:v>
                </c:pt>
                <c:pt idx="65">
                  <c:v>-23.203124999999758</c:v>
                </c:pt>
                <c:pt idx="66">
                  <c:v>-23.554687499999851</c:v>
                </c:pt>
                <c:pt idx="67">
                  <c:v>-23.906249999999972</c:v>
                </c:pt>
                <c:pt idx="68">
                  <c:v>-24.257812499999847</c:v>
                </c:pt>
                <c:pt idx="69">
                  <c:v>-24.609374999999797</c:v>
                </c:pt>
                <c:pt idx="70">
                  <c:v>-24.960937499999812</c:v>
                </c:pt>
                <c:pt idx="71">
                  <c:v>-25.312499999999925</c:v>
                </c:pt>
                <c:pt idx="72">
                  <c:v>-25.664062499999819</c:v>
                </c:pt>
                <c:pt idx="73">
                  <c:v>-78.421001809841542</c:v>
                </c:pt>
                <c:pt idx="74">
                  <c:v>-2.8377758452423105</c:v>
                </c:pt>
                <c:pt idx="75">
                  <c:v>-26.718749999999961</c:v>
                </c:pt>
                <c:pt idx="76">
                  <c:v>-27.070312499999925</c:v>
                </c:pt>
                <c:pt idx="77">
                  <c:v>-27.421874999999897</c:v>
                </c:pt>
                <c:pt idx="78">
                  <c:v>-0.30174420527210127</c:v>
                </c:pt>
                <c:pt idx="79">
                  <c:v>-3.0596116437660643</c:v>
                </c:pt>
                <c:pt idx="80">
                  <c:v>-28.476562499999648</c:v>
                </c:pt>
                <c:pt idx="81">
                  <c:v>-28.828124999999826</c:v>
                </c:pt>
                <c:pt idx="82">
                  <c:v>-29.179687499999872</c:v>
                </c:pt>
                <c:pt idx="83">
                  <c:v>-29.531249999999911</c:v>
                </c:pt>
                <c:pt idx="84">
                  <c:v>-29.882812499999858</c:v>
                </c:pt>
                <c:pt idx="85">
                  <c:v>-30.234374999999755</c:v>
                </c:pt>
                <c:pt idx="86">
                  <c:v>-3.3826296156562012</c:v>
                </c:pt>
                <c:pt idx="87">
                  <c:v>-30.937499999999876</c:v>
                </c:pt>
                <c:pt idx="88">
                  <c:v>-31.289062499999893</c:v>
                </c:pt>
                <c:pt idx="89">
                  <c:v>-31.640624999999936</c:v>
                </c:pt>
                <c:pt idx="90">
                  <c:v>-31.992187499999886</c:v>
                </c:pt>
                <c:pt idx="91">
                  <c:v>-32.343749999999844</c:v>
                </c:pt>
                <c:pt idx="92">
                  <c:v>-32.695312499999901</c:v>
                </c:pt>
                <c:pt idx="93">
                  <c:v>-33.046874999999893</c:v>
                </c:pt>
                <c:pt idx="94">
                  <c:v>-33.398437499999822</c:v>
                </c:pt>
                <c:pt idx="95">
                  <c:v>-33.749999999999886</c:v>
                </c:pt>
                <c:pt idx="96">
                  <c:v>-34.101562500000121</c:v>
                </c:pt>
                <c:pt idx="97">
                  <c:v>-34.453124999999694</c:v>
                </c:pt>
                <c:pt idx="98">
                  <c:v>-34.804687500000007</c:v>
                </c:pt>
                <c:pt idx="99">
                  <c:v>-35.15624999999995</c:v>
                </c:pt>
                <c:pt idx="100">
                  <c:v>-35.507812499999979</c:v>
                </c:pt>
                <c:pt idx="101">
                  <c:v>-35.859374999999964</c:v>
                </c:pt>
                <c:pt idx="102">
                  <c:v>-36.210937499999893</c:v>
                </c:pt>
                <c:pt idx="103">
                  <c:v>-4.2415791196146628</c:v>
                </c:pt>
                <c:pt idx="104">
                  <c:v>-0.43040072565964971</c:v>
                </c:pt>
                <c:pt idx="105">
                  <c:v>-37.265624999999972</c:v>
                </c:pt>
                <c:pt idx="106">
                  <c:v>-4.4063998160828932</c:v>
                </c:pt>
                <c:pt idx="107">
                  <c:v>-37.968749999999829</c:v>
                </c:pt>
                <c:pt idx="108">
                  <c:v>-38.32031249999978</c:v>
                </c:pt>
                <c:pt idx="109">
                  <c:v>-38.671874999999723</c:v>
                </c:pt>
                <c:pt idx="110">
                  <c:v>-39.023437499999694</c:v>
                </c:pt>
                <c:pt idx="111">
                  <c:v>-39.374999999999851</c:v>
                </c:pt>
                <c:pt idx="112">
                  <c:v>-89.310552917955434</c:v>
                </c:pt>
                <c:pt idx="113">
                  <c:v>-40.078124999999829</c:v>
                </c:pt>
                <c:pt idx="114">
                  <c:v>-83.305463685305952</c:v>
                </c:pt>
                <c:pt idx="115">
                  <c:v>-40.781249999999801</c:v>
                </c:pt>
                <c:pt idx="116">
                  <c:v>-41.132812499999773</c:v>
                </c:pt>
                <c:pt idx="117">
                  <c:v>-41.484374999999673</c:v>
                </c:pt>
                <c:pt idx="118">
                  <c:v>-41.83593749999973</c:v>
                </c:pt>
                <c:pt idx="119">
                  <c:v>-42.187499999999844</c:v>
                </c:pt>
                <c:pt idx="120">
                  <c:v>-5.2427005673698543</c:v>
                </c:pt>
                <c:pt idx="121">
                  <c:v>-83.855876321864187</c:v>
                </c:pt>
                <c:pt idx="122">
                  <c:v>-43.242187499999609</c:v>
                </c:pt>
                <c:pt idx="123">
                  <c:v>-43.593749999999766</c:v>
                </c:pt>
                <c:pt idx="124">
                  <c:v>-43.945312499999851</c:v>
                </c:pt>
                <c:pt idx="125">
                  <c:v>-5.5730088049740436</c:v>
                </c:pt>
                <c:pt idx="126">
                  <c:v>-44.648437499999574</c:v>
                </c:pt>
                <c:pt idx="127">
                  <c:v>-45</c:v>
                </c:pt>
                <c:pt idx="128">
                  <c:v>-45.35156250000086</c:v>
                </c:pt>
                <c:pt idx="129">
                  <c:v>-45.703124999999957</c:v>
                </c:pt>
                <c:pt idx="130">
                  <c:v>-46.054687499999481</c:v>
                </c:pt>
                <c:pt idx="131">
                  <c:v>-46.406249999999815</c:v>
                </c:pt>
                <c:pt idx="132">
                  <c:v>-46.757812499999595</c:v>
                </c:pt>
                <c:pt idx="133">
                  <c:v>-84.692725839331246</c:v>
                </c:pt>
                <c:pt idx="134">
                  <c:v>-47.460937499999865</c:v>
                </c:pt>
                <c:pt idx="135">
                  <c:v>-84.821163093891442</c:v>
                </c:pt>
                <c:pt idx="136">
                  <c:v>-48.164062499999915</c:v>
                </c:pt>
                <c:pt idx="137">
                  <c:v>-48.515624999999339</c:v>
                </c:pt>
                <c:pt idx="138">
                  <c:v>-85.008654447084552</c:v>
                </c:pt>
                <c:pt idx="139">
                  <c:v>-49.218749999999432</c:v>
                </c:pt>
                <c:pt idx="140">
                  <c:v>-6.6945363146939103</c:v>
                </c:pt>
                <c:pt idx="141">
                  <c:v>-49.921874999999723</c:v>
                </c:pt>
                <c:pt idx="142">
                  <c:v>-50.27343749999951</c:v>
                </c:pt>
                <c:pt idx="143">
                  <c:v>-6.9472628385233159</c:v>
                </c:pt>
                <c:pt idx="144">
                  <c:v>-50.976562499999893</c:v>
                </c:pt>
                <c:pt idx="145">
                  <c:v>-51.328124999999837</c:v>
                </c:pt>
                <c:pt idx="146">
                  <c:v>-7.2112976153323718</c:v>
                </c:pt>
                <c:pt idx="147">
                  <c:v>-52.03124999999978</c:v>
                </c:pt>
                <c:pt idx="148">
                  <c:v>-52.382812499999687</c:v>
                </c:pt>
                <c:pt idx="149">
                  <c:v>-52.734374999999666</c:v>
                </c:pt>
                <c:pt idx="150">
                  <c:v>-89.956959125945502</c:v>
                </c:pt>
                <c:pt idx="151">
                  <c:v>-53.437499999999972</c:v>
                </c:pt>
                <c:pt idx="152">
                  <c:v>-53.789062499999709</c:v>
                </c:pt>
                <c:pt idx="153">
                  <c:v>-54.140624999999787</c:v>
                </c:pt>
                <c:pt idx="154">
                  <c:v>-54.492187499999858</c:v>
                </c:pt>
                <c:pt idx="155">
                  <c:v>-54.843749999999758</c:v>
                </c:pt>
                <c:pt idx="156">
                  <c:v>-55.195312499999766</c:v>
                </c:pt>
                <c:pt idx="157">
                  <c:v>-55.546874999999787</c:v>
                </c:pt>
                <c:pt idx="158">
                  <c:v>-8.4013207576013844</c:v>
                </c:pt>
                <c:pt idx="159">
                  <c:v>-56.249999999999879</c:v>
                </c:pt>
                <c:pt idx="160">
                  <c:v>-56.601562499999311</c:v>
                </c:pt>
                <c:pt idx="161">
                  <c:v>-56.95312499999914</c:v>
                </c:pt>
                <c:pt idx="162">
                  <c:v>-86.327376458734292</c:v>
                </c:pt>
                <c:pt idx="163">
                  <c:v>-57.656249999999773</c:v>
                </c:pt>
                <c:pt idx="164">
                  <c:v>-58.007812500000249</c:v>
                </c:pt>
                <c:pt idx="165">
                  <c:v>-58.359374999999787</c:v>
                </c:pt>
                <c:pt idx="166">
                  <c:v>-58.710937499999446</c:v>
                </c:pt>
                <c:pt idx="167">
                  <c:v>-59.06249999999995</c:v>
                </c:pt>
                <c:pt idx="168">
                  <c:v>-59.414062499999659</c:v>
                </c:pt>
                <c:pt idx="169">
                  <c:v>-59.765624999999886</c:v>
                </c:pt>
                <c:pt idx="170">
                  <c:v>-60.117187499999766</c:v>
                </c:pt>
                <c:pt idx="171">
                  <c:v>-60.468749999999844</c:v>
                </c:pt>
                <c:pt idx="172">
                  <c:v>-86.803831724603697</c:v>
                </c:pt>
                <c:pt idx="173">
                  <c:v>-61.171874999999567</c:v>
                </c:pt>
                <c:pt idx="174">
                  <c:v>-61.523437499999915</c:v>
                </c:pt>
                <c:pt idx="175">
                  <c:v>-10.596785272582999</c:v>
                </c:pt>
                <c:pt idx="176">
                  <c:v>-62.226562499999829</c:v>
                </c:pt>
                <c:pt idx="177">
                  <c:v>-62.578124999999943</c:v>
                </c:pt>
                <c:pt idx="178">
                  <c:v>-62.929687500000057</c:v>
                </c:pt>
                <c:pt idx="179">
                  <c:v>-63.28124999999995</c:v>
                </c:pt>
                <c:pt idx="180">
                  <c:v>-63.632812499999531</c:v>
                </c:pt>
                <c:pt idx="181">
                  <c:v>-63.984374999999588</c:v>
                </c:pt>
                <c:pt idx="182">
                  <c:v>-64.335937499999702</c:v>
                </c:pt>
                <c:pt idx="183">
                  <c:v>-1.2112370088777569</c:v>
                </c:pt>
                <c:pt idx="184">
                  <c:v>-65.039062499999332</c:v>
                </c:pt>
                <c:pt idx="185">
                  <c:v>-65.390624999999943</c:v>
                </c:pt>
                <c:pt idx="186">
                  <c:v>-65.742187499999815</c:v>
                </c:pt>
                <c:pt idx="187">
                  <c:v>-66.093749999999631</c:v>
                </c:pt>
                <c:pt idx="188">
                  <c:v>-12.919308329762687</c:v>
                </c:pt>
                <c:pt idx="189">
                  <c:v>-66.796874999999872</c:v>
                </c:pt>
                <c:pt idx="190">
                  <c:v>-67.148437499999631</c:v>
                </c:pt>
                <c:pt idx="191">
                  <c:v>-67.499999999999929</c:v>
                </c:pt>
                <c:pt idx="192">
                  <c:v>-67.851562499998792</c:v>
                </c:pt>
                <c:pt idx="193">
                  <c:v>-68.203124999998892</c:v>
                </c:pt>
                <c:pt idx="194">
                  <c:v>-87.750530652064683</c:v>
                </c:pt>
                <c:pt idx="195">
                  <c:v>-68.906249999999645</c:v>
                </c:pt>
                <c:pt idx="196">
                  <c:v>-69.257812499999034</c:v>
                </c:pt>
                <c:pt idx="197">
                  <c:v>-69.609374999999403</c:v>
                </c:pt>
                <c:pt idx="198">
                  <c:v>-69.960937499999858</c:v>
                </c:pt>
                <c:pt idx="199">
                  <c:v>-70.312500000000057</c:v>
                </c:pt>
                <c:pt idx="200">
                  <c:v>-89.798950322692534</c:v>
                </c:pt>
                <c:pt idx="201">
                  <c:v>-71.015624999999304</c:v>
                </c:pt>
                <c:pt idx="202">
                  <c:v>-88.068862000948911</c:v>
                </c:pt>
                <c:pt idx="203">
                  <c:v>-71.718749999999943</c:v>
                </c:pt>
                <c:pt idx="204">
                  <c:v>-88.146764294493792</c:v>
                </c:pt>
                <c:pt idx="205">
                  <c:v>-72.421874999999261</c:v>
                </c:pt>
                <c:pt idx="206">
                  <c:v>-72.773437499999773</c:v>
                </c:pt>
                <c:pt idx="207">
                  <c:v>-73.125000000000085</c:v>
                </c:pt>
                <c:pt idx="208">
                  <c:v>-73.476562499999162</c:v>
                </c:pt>
                <c:pt idx="209">
                  <c:v>-73.828125000000099</c:v>
                </c:pt>
                <c:pt idx="210">
                  <c:v>-74.179687499999673</c:v>
                </c:pt>
                <c:pt idx="211">
                  <c:v>-74.531249999999687</c:v>
                </c:pt>
                <c:pt idx="212">
                  <c:v>-74.882812499999986</c:v>
                </c:pt>
                <c:pt idx="213">
                  <c:v>-75.23437500000027</c:v>
                </c:pt>
                <c:pt idx="214">
                  <c:v>-75.5859375</c:v>
                </c:pt>
                <c:pt idx="215">
                  <c:v>-75.937499999999957</c:v>
                </c:pt>
                <c:pt idx="216">
                  <c:v>-76.289062499999105</c:v>
                </c:pt>
                <c:pt idx="217">
                  <c:v>-76.640625000000071</c:v>
                </c:pt>
                <c:pt idx="218">
                  <c:v>-76.992187499999503</c:v>
                </c:pt>
                <c:pt idx="219">
                  <c:v>-77.343749999999815</c:v>
                </c:pt>
                <c:pt idx="220">
                  <c:v>-77.695312499999673</c:v>
                </c:pt>
                <c:pt idx="221">
                  <c:v>-78.046875000000014</c:v>
                </c:pt>
                <c:pt idx="222">
                  <c:v>-78.398437499999673</c:v>
                </c:pt>
                <c:pt idx="223">
                  <c:v>-78.749999999999943</c:v>
                </c:pt>
                <c:pt idx="224">
                  <c:v>-79.101562499999091</c:v>
                </c:pt>
                <c:pt idx="225">
                  <c:v>-79.453125000000313</c:v>
                </c:pt>
                <c:pt idx="226">
                  <c:v>-79.804687499998451</c:v>
                </c:pt>
                <c:pt idx="227">
                  <c:v>-80.156249999999332</c:v>
                </c:pt>
                <c:pt idx="228">
                  <c:v>-80.507812499999844</c:v>
                </c:pt>
                <c:pt idx="229">
                  <c:v>-80.859374999999304</c:v>
                </c:pt>
                <c:pt idx="230">
                  <c:v>-81.210937499998565</c:v>
                </c:pt>
                <c:pt idx="231">
                  <c:v>-33.985691923166627</c:v>
                </c:pt>
                <c:pt idx="232">
                  <c:v>-81.914062499998991</c:v>
                </c:pt>
                <c:pt idx="233">
                  <c:v>-82.265624999999744</c:v>
                </c:pt>
                <c:pt idx="234">
                  <c:v>-82.617187500000668</c:v>
                </c:pt>
                <c:pt idx="235">
                  <c:v>-82.968749999999318</c:v>
                </c:pt>
                <c:pt idx="236">
                  <c:v>-83.320312499998579</c:v>
                </c:pt>
                <c:pt idx="237">
                  <c:v>-83.671874999999702</c:v>
                </c:pt>
                <c:pt idx="238">
                  <c:v>-84.023437499999275</c:v>
                </c:pt>
                <c:pt idx="239">
                  <c:v>-84.374999999999687</c:v>
                </c:pt>
                <c:pt idx="240">
                  <c:v>-84.726562499998963</c:v>
                </c:pt>
                <c:pt idx="241">
                  <c:v>-85.078124999999119</c:v>
                </c:pt>
                <c:pt idx="242">
                  <c:v>-85.429687500001023</c:v>
                </c:pt>
                <c:pt idx="243">
                  <c:v>-85.781249999999844</c:v>
                </c:pt>
                <c:pt idx="244">
                  <c:v>-55.942157893992388</c:v>
                </c:pt>
                <c:pt idx="245">
                  <c:v>-86.484374999997556</c:v>
                </c:pt>
                <c:pt idx="246">
                  <c:v>-86.835937499999588</c:v>
                </c:pt>
                <c:pt idx="247">
                  <c:v>-87.187499999999346</c:v>
                </c:pt>
                <c:pt idx="248">
                  <c:v>-89.753756320802538</c:v>
                </c:pt>
                <c:pt idx="249">
                  <c:v>-87.890624999999659</c:v>
                </c:pt>
                <c:pt idx="250">
                  <c:v>-88.242187499999545</c:v>
                </c:pt>
                <c:pt idx="251">
                  <c:v>-88.593749999999389</c:v>
                </c:pt>
                <c:pt idx="252">
                  <c:v>-88.945312499998067</c:v>
                </c:pt>
                <c:pt idx="253">
                  <c:v>-83.003383163437817</c:v>
                </c:pt>
                <c:pt idx="254">
                  <c:v>-89.648437499999019</c:v>
                </c:pt>
                <c:pt idx="255">
                  <c:v>0</c:v>
                </c:pt>
                <c:pt idx="256">
                  <c:v>86.488733161241413</c:v>
                </c:pt>
                <c:pt idx="257">
                  <c:v>89.296874999987139</c:v>
                </c:pt>
                <c:pt idx="258">
                  <c:v>88.945312500006793</c:v>
                </c:pt>
                <c:pt idx="259">
                  <c:v>88.593750000010061</c:v>
                </c:pt>
                <c:pt idx="260">
                  <c:v>88.242187500002061</c:v>
                </c:pt>
                <c:pt idx="261">
                  <c:v>87.890624999995879</c:v>
                </c:pt>
                <c:pt idx="262">
                  <c:v>66.742985269529328</c:v>
                </c:pt>
                <c:pt idx="263">
                  <c:v>89.718526149135059</c:v>
                </c:pt>
                <c:pt idx="264">
                  <c:v>86.835937500012591</c:v>
                </c:pt>
                <c:pt idx="265">
                  <c:v>86.484374999991758</c:v>
                </c:pt>
                <c:pt idx="266">
                  <c:v>55.942157893865897</c:v>
                </c:pt>
                <c:pt idx="267">
                  <c:v>85.781249999983515</c:v>
                </c:pt>
                <c:pt idx="268">
                  <c:v>85.429687499997399</c:v>
                </c:pt>
                <c:pt idx="269">
                  <c:v>85.078124999993221</c:v>
                </c:pt>
                <c:pt idx="270">
                  <c:v>89.947116226793241</c:v>
                </c:pt>
                <c:pt idx="271">
                  <c:v>84.374999999996746</c:v>
                </c:pt>
                <c:pt idx="272">
                  <c:v>84.023437500003226</c:v>
                </c:pt>
                <c:pt idx="273">
                  <c:v>83.671874999998437</c:v>
                </c:pt>
                <c:pt idx="274">
                  <c:v>89.329019151935967</c:v>
                </c:pt>
                <c:pt idx="275">
                  <c:v>82.968750000000753</c:v>
                </c:pt>
                <c:pt idx="276">
                  <c:v>82.617187500002629</c:v>
                </c:pt>
                <c:pt idx="277">
                  <c:v>82.265625000002743</c:v>
                </c:pt>
                <c:pt idx="278">
                  <c:v>4.0262663120643731</c:v>
                </c:pt>
                <c:pt idx="279">
                  <c:v>81.562499999998579</c:v>
                </c:pt>
                <c:pt idx="280">
                  <c:v>81.210937500001791</c:v>
                </c:pt>
                <c:pt idx="281">
                  <c:v>80.859374999997172</c:v>
                </c:pt>
                <c:pt idx="282">
                  <c:v>80.507812499997527</c:v>
                </c:pt>
                <c:pt idx="283">
                  <c:v>80.15624999999585</c:v>
                </c:pt>
                <c:pt idx="284">
                  <c:v>79.804687500002842</c:v>
                </c:pt>
                <c:pt idx="285">
                  <c:v>79.453124999999901</c:v>
                </c:pt>
                <c:pt idx="286">
                  <c:v>88.89695553204561</c:v>
                </c:pt>
                <c:pt idx="287">
                  <c:v>78.749999999998991</c:v>
                </c:pt>
                <c:pt idx="288">
                  <c:v>78.398437499998522</c:v>
                </c:pt>
                <c:pt idx="289">
                  <c:v>78.046874999997968</c:v>
                </c:pt>
                <c:pt idx="290">
                  <c:v>77.69531249999828</c:v>
                </c:pt>
                <c:pt idx="291">
                  <c:v>77.343750000002657</c:v>
                </c:pt>
                <c:pt idx="292">
                  <c:v>76.992187500003865</c:v>
                </c:pt>
                <c:pt idx="293">
                  <c:v>76.640625000012406</c:v>
                </c:pt>
                <c:pt idx="294">
                  <c:v>76.289062499998266</c:v>
                </c:pt>
                <c:pt idx="295">
                  <c:v>75.937500000001648</c:v>
                </c:pt>
                <c:pt idx="296">
                  <c:v>89.852739861147541</c:v>
                </c:pt>
                <c:pt idx="297">
                  <c:v>75.234374999991218</c:v>
                </c:pt>
                <c:pt idx="298">
                  <c:v>88.452573540409972</c:v>
                </c:pt>
                <c:pt idx="299">
                  <c:v>74.531250000008114</c:v>
                </c:pt>
                <c:pt idx="300">
                  <c:v>74.179687500022567</c:v>
                </c:pt>
                <c:pt idx="301">
                  <c:v>88.338918719044756</c:v>
                </c:pt>
                <c:pt idx="302">
                  <c:v>73.476562499990564</c:v>
                </c:pt>
                <c:pt idx="303">
                  <c:v>73.125000000000057</c:v>
                </c:pt>
                <c:pt idx="304">
                  <c:v>72.773437500015405</c:v>
                </c:pt>
                <c:pt idx="305">
                  <c:v>88.185485006245457</c:v>
                </c:pt>
                <c:pt idx="306">
                  <c:v>72.070312499987395</c:v>
                </c:pt>
                <c:pt idx="307">
                  <c:v>71.71875000000496</c:v>
                </c:pt>
                <c:pt idx="308">
                  <c:v>71.367187500018289</c:v>
                </c:pt>
                <c:pt idx="309">
                  <c:v>71.015625000008754</c:v>
                </c:pt>
                <c:pt idx="310">
                  <c:v>15.90659945273787</c:v>
                </c:pt>
                <c:pt idx="311">
                  <c:v>70.312499999995865</c:v>
                </c:pt>
                <c:pt idx="312">
                  <c:v>69.960937500003183</c:v>
                </c:pt>
                <c:pt idx="313">
                  <c:v>89.787026596703882</c:v>
                </c:pt>
                <c:pt idx="314">
                  <c:v>69.257812500005429</c:v>
                </c:pt>
                <c:pt idx="315">
                  <c:v>68.906250000000952</c:v>
                </c:pt>
                <c:pt idx="316">
                  <c:v>68.554687500007418</c:v>
                </c:pt>
                <c:pt idx="317">
                  <c:v>68.203125000006793</c:v>
                </c:pt>
                <c:pt idx="318">
                  <c:v>67.851562499998579</c:v>
                </c:pt>
                <c:pt idx="319">
                  <c:v>87.62808700558044</c:v>
                </c:pt>
                <c:pt idx="320">
                  <c:v>67.148437500012648</c:v>
                </c:pt>
                <c:pt idx="321">
                  <c:v>0.13366069288414995</c:v>
                </c:pt>
                <c:pt idx="322">
                  <c:v>66.44531250000108</c:v>
                </c:pt>
                <c:pt idx="323">
                  <c:v>66.093750000015078</c:v>
                </c:pt>
                <c:pt idx="324">
                  <c:v>65.742187500000526</c:v>
                </c:pt>
                <c:pt idx="325">
                  <c:v>65.390625000010047</c:v>
                </c:pt>
                <c:pt idx="326">
                  <c:v>65.03906249999676</c:v>
                </c:pt>
                <c:pt idx="327">
                  <c:v>1.2112370088771507</c:v>
                </c:pt>
                <c:pt idx="328">
                  <c:v>64.335937499999829</c:v>
                </c:pt>
                <c:pt idx="329">
                  <c:v>63.984375000007212</c:v>
                </c:pt>
                <c:pt idx="330">
                  <c:v>63.632812499996426</c:v>
                </c:pt>
                <c:pt idx="331">
                  <c:v>63.281250000001236</c:v>
                </c:pt>
                <c:pt idx="332">
                  <c:v>62.92968749999595</c:v>
                </c:pt>
                <c:pt idx="333">
                  <c:v>87.029956187712713</c:v>
                </c:pt>
                <c:pt idx="334">
                  <c:v>86.985315148170372</c:v>
                </c:pt>
                <c:pt idx="335">
                  <c:v>61.875000000000682</c:v>
                </c:pt>
                <c:pt idx="336">
                  <c:v>61.523437499997627</c:v>
                </c:pt>
                <c:pt idx="337">
                  <c:v>61.171874999997769</c:v>
                </c:pt>
                <c:pt idx="338">
                  <c:v>60.820312500006544</c:v>
                </c:pt>
                <c:pt idx="339">
                  <c:v>10.010985792012626</c:v>
                </c:pt>
                <c:pt idx="340">
                  <c:v>60.117187499992809</c:v>
                </c:pt>
                <c:pt idx="341">
                  <c:v>59.765624999996675</c:v>
                </c:pt>
                <c:pt idx="342">
                  <c:v>59.414062499999964</c:v>
                </c:pt>
                <c:pt idx="343">
                  <c:v>59.062499999999787</c:v>
                </c:pt>
                <c:pt idx="344">
                  <c:v>58.710937499996547</c:v>
                </c:pt>
                <c:pt idx="345">
                  <c:v>58.359374999991701</c:v>
                </c:pt>
                <c:pt idx="346">
                  <c:v>89.642089509921988</c:v>
                </c:pt>
                <c:pt idx="347">
                  <c:v>57.656250000001428</c:v>
                </c:pt>
                <c:pt idx="348">
                  <c:v>57.304687500000504</c:v>
                </c:pt>
                <c:pt idx="349">
                  <c:v>56.953124999997748</c:v>
                </c:pt>
                <c:pt idx="350">
                  <c:v>56.601562499999332</c:v>
                </c:pt>
                <c:pt idx="351">
                  <c:v>86.177300626840562</c:v>
                </c:pt>
                <c:pt idx="352">
                  <c:v>55.898437500007866</c:v>
                </c:pt>
                <c:pt idx="353">
                  <c:v>55.546874999998657</c:v>
                </c:pt>
                <c:pt idx="354">
                  <c:v>55.195312499998991</c:v>
                </c:pt>
                <c:pt idx="355">
                  <c:v>54.843750000002544</c:v>
                </c:pt>
                <c:pt idx="356">
                  <c:v>54.492187499994735</c:v>
                </c:pt>
                <c:pt idx="357">
                  <c:v>54.140624999994827</c:v>
                </c:pt>
                <c:pt idx="358">
                  <c:v>53.789062500005265</c:v>
                </c:pt>
                <c:pt idx="359">
                  <c:v>53.437500000000412</c:v>
                </c:pt>
                <c:pt idx="360">
                  <c:v>7.5826016780426295</c:v>
                </c:pt>
                <c:pt idx="361">
                  <c:v>52.734374999999872</c:v>
                </c:pt>
                <c:pt idx="362">
                  <c:v>52.382812499997442</c:v>
                </c:pt>
                <c:pt idx="363">
                  <c:v>52.031250000002082</c:v>
                </c:pt>
                <c:pt idx="364">
                  <c:v>51.679687500002835</c:v>
                </c:pt>
                <c:pt idx="365">
                  <c:v>7.1219725971135128</c:v>
                </c:pt>
                <c:pt idx="366">
                  <c:v>7.0339727877012299</c:v>
                </c:pt>
                <c:pt idx="367">
                  <c:v>50.625000000000938</c:v>
                </c:pt>
                <c:pt idx="368">
                  <c:v>50.273437499998671</c:v>
                </c:pt>
                <c:pt idx="369">
                  <c:v>85.190314274697997</c:v>
                </c:pt>
                <c:pt idx="370">
                  <c:v>49.570312499996611</c:v>
                </c:pt>
                <c:pt idx="371">
                  <c:v>49.218749999999751</c:v>
                </c:pt>
                <c:pt idx="372">
                  <c:v>48.86718749999995</c:v>
                </c:pt>
                <c:pt idx="373">
                  <c:v>48.515624999999609</c:v>
                </c:pt>
                <c:pt idx="374">
                  <c:v>48.164062499998188</c:v>
                </c:pt>
                <c:pt idx="375">
                  <c:v>84.821163093891428</c:v>
                </c:pt>
                <c:pt idx="376">
                  <c:v>47.460937499998018</c:v>
                </c:pt>
                <c:pt idx="377">
                  <c:v>47.109375000000441</c:v>
                </c:pt>
                <c:pt idx="378">
                  <c:v>46.75781249999855</c:v>
                </c:pt>
                <c:pt idx="379">
                  <c:v>46.406250000000888</c:v>
                </c:pt>
                <c:pt idx="380">
                  <c:v>46.054687500001137</c:v>
                </c:pt>
                <c:pt idx="381">
                  <c:v>45.703125000000526</c:v>
                </c:pt>
                <c:pt idx="382">
                  <c:v>5.7806315588949539</c:v>
                </c:pt>
                <c:pt idx="383">
                  <c:v>45</c:v>
                </c:pt>
                <c:pt idx="384">
                  <c:v>84.219368441103398</c:v>
                </c:pt>
                <c:pt idx="385">
                  <c:v>44.29687499999811</c:v>
                </c:pt>
                <c:pt idx="386">
                  <c:v>43.945312500006786</c:v>
                </c:pt>
                <c:pt idx="387">
                  <c:v>43.593749999999091</c:v>
                </c:pt>
                <c:pt idx="388">
                  <c:v>43.242187500002771</c:v>
                </c:pt>
                <c:pt idx="389">
                  <c:v>42.890625000002288</c:v>
                </c:pt>
                <c:pt idx="390">
                  <c:v>42.539062499997407</c:v>
                </c:pt>
                <c:pt idx="391">
                  <c:v>42.187500000005073</c:v>
                </c:pt>
                <c:pt idx="392">
                  <c:v>41.835937500001826</c:v>
                </c:pt>
                <c:pt idx="393">
                  <c:v>41.484375000005095</c:v>
                </c:pt>
                <c:pt idx="394">
                  <c:v>41.132812500003553</c:v>
                </c:pt>
                <c:pt idx="395">
                  <c:v>40.78125000000226</c:v>
                </c:pt>
                <c:pt idx="396">
                  <c:v>40.429687500001357</c:v>
                </c:pt>
                <c:pt idx="397">
                  <c:v>4.8096857253022289</c:v>
                </c:pt>
                <c:pt idx="398">
                  <c:v>39.726562500003034</c:v>
                </c:pt>
                <c:pt idx="399">
                  <c:v>39.375000000002615</c:v>
                </c:pt>
                <c:pt idx="400">
                  <c:v>39.023437499999822</c:v>
                </c:pt>
                <c:pt idx="401">
                  <c:v>38.671875000000576</c:v>
                </c:pt>
                <c:pt idx="402">
                  <c:v>38.32031250000167</c:v>
                </c:pt>
                <c:pt idx="403">
                  <c:v>37.968749999999638</c:v>
                </c:pt>
                <c:pt idx="404">
                  <c:v>37.617187500000611</c:v>
                </c:pt>
                <c:pt idx="405">
                  <c:v>37.265625000000057</c:v>
                </c:pt>
                <c:pt idx="406">
                  <c:v>82.417398321958458</c:v>
                </c:pt>
                <c:pt idx="407">
                  <c:v>36.562500000000249</c:v>
                </c:pt>
                <c:pt idx="408">
                  <c:v>36.210937499999602</c:v>
                </c:pt>
                <c:pt idx="409">
                  <c:v>4.1341452067346438</c:v>
                </c:pt>
                <c:pt idx="410">
                  <c:v>82.02171326655268</c:v>
                </c:pt>
                <c:pt idx="411">
                  <c:v>81.918644588357552</c:v>
                </c:pt>
                <c:pt idx="412">
                  <c:v>34.804687499999744</c:v>
                </c:pt>
                <c:pt idx="413">
                  <c:v>34.453125000000192</c:v>
                </c:pt>
                <c:pt idx="414">
                  <c:v>34.101562499999531</c:v>
                </c:pt>
                <c:pt idx="415">
                  <c:v>3.822699373159486</c:v>
                </c:pt>
                <c:pt idx="416">
                  <c:v>33.398437499998444</c:v>
                </c:pt>
                <c:pt idx="417">
                  <c:v>33.046875000001243</c:v>
                </c:pt>
                <c:pt idx="418">
                  <c:v>32.695312499998259</c:v>
                </c:pt>
                <c:pt idx="419">
                  <c:v>3.623377183565387</c:v>
                </c:pt>
                <c:pt idx="420">
                  <c:v>31.992187499999009</c:v>
                </c:pt>
                <c:pt idx="421">
                  <c:v>31.640624999998444</c:v>
                </c:pt>
                <c:pt idx="422">
                  <c:v>31.289062499999286</c:v>
                </c:pt>
                <c:pt idx="423">
                  <c:v>3.4300732477319777</c:v>
                </c:pt>
                <c:pt idx="424">
                  <c:v>80.397316095800306</c:v>
                </c:pt>
                <c:pt idx="425">
                  <c:v>30.234374999998924</c:v>
                </c:pt>
                <c:pt idx="426">
                  <c:v>29.882812500000522</c:v>
                </c:pt>
                <c:pt idx="427">
                  <c:v>29.531250000000071</c:v>
                </c:pt>
                <c:pt idx="428">
                  <c:v>29.17968750000016</c:v>
                </c:pt>
                <c:pt idx="429">
                  <c:v>28.828124999999837</c:v>
                </c:pt>
                <c:pt idx="430">
                  <c:v>28.476562499999645</c:v>
                </c:pt>
                <c:pt idx="431">
                  <c:v>3.0596116437660927</c:v>
                </c:pt>
                <c:pt idx="432">
                  <c:v>27.773437500001329</c:v>
                </c:pt>
                <c:pt idx="433">
                  <c:v>79.090621095886902</c:v>
                </c:pt>
                <c:pt idx="434">
                  <c:v>27.070312499999815</c:v>
                </c:pt>
                <c:pt idx="435">
                  <c:v>26.718750000000142</c:v>
                </c:pt>
                <c:pt idx="436">
                  <c:v>78.594310895885116</c:v>
                </c:pt>
                <c:pt idx="437">
                  <c:v>26.015625000000526</c:v>
                </c:pt>
                <c:pt idx="438">
                  <c:v>25.664062500000387</c:v>
                </c:pt>
                <c:pt idx="439">
                  <c:v>25.312499999999975</c:v>
                </c:pt>
                <c:pt idx="440">
                  <c:v>24.960937499999726</c:v>
                </c:pt>
                <c:pt idx="441">
                  <c:v>24.609374999999652</c:v>
                </c:pt>
                <c:pt idx="442">
                  <c:v>2.5801809445396517</c:v>
                </c:pt>
                <c:pt idx="443">
                  <c:v>23.906250000000167</c:v>
                </c:pt>
                <c:pt idx="444">
                  <c:v>2.4962162238722847</c:v>
                </c:pt>
                <c:pt idx="445">
                  <c:v>23.203125000000252</c:v>
                </c:pt>
                <c:pt idx="446">
                  <c:v>22.85156250000049</c:v>
                </c:pt>
                <c:pt idx="447">
                  <c:v>2.3719129944195383</c:v>
                </c:pt>
                <c:pt idx="448">
                  <c:v>22.148437500000139</c:v>
                </c:pt>
                <c:pt idx="449">
                  <c:v>2.2900848989086686</c:v>
                </c:pt>
                <c:pt idx="450">
                  <c:v>2.249469347935404</c:v>
                </c:pt>
                <c:pt idx="451">
                  <c:v>21.09374999999989</c:v>
                </c:pt>
                <c:pt idx="452">
                  <c:v>20.742187500000373</c:v>
                </c:pt>
                <c:pt idx="453">
                  <c:v>20.390624999999524</c:v>
                </c:pt>
                <c:pt idx="454">
                  <c:v>20.039062500000355</c:v>
                </c:pt>
                <c:pt idx="455">
                  <c:v>19.687500000000092</c:v>
                </c:pt>
                <c:pt idx="456">
                  <c:v>19.335937499999574</c:v>
                </c:pt>
                <c:pt idx="457">
                  <c:v>73.791984062193222</c:v>
                </c:pt>
                <c:pt idx="458">
                  <c:v>18.63281250000006</c:v>
                </c:pt>
                <c:pt idx="459">
                  <c:v>18.281250000000103</c:v>
                </c:pt>
                <c:pt idx="460">
                  <c:v>17.929687499999584</c:v>
                </c:pt>
                <c:pt idx="461">
                  <c:v>17.578125000000167</c:v>
                </c:pt>
                <c:pt idx="462">
                  <c:v>17.226562499999979</c:v>
                </c:pt>
                <c:pt idx="463">
                  <c:v>16.874999999999847</c:v>
                </c:pt>
                <c:pt idx="464">
                  <c:v>16.52343750000033</c:v>
                </c:pt>
                <c:pt idx="465">
                  <c:v>16.171875000000714</c:v>
                </c:pt>
                <c:pt idx="466">
                  <c:v>15.82031250000035</c:v>
                </c:pt>
                <c:pt idx="467">
                  <c:v>70.132497349833756</c:v>
                </c:pt>
                <c:pt idx="468">
                  <c:v>15.117187500000034</c:v>
                </c:pt>
                <c:pt idx="469">
                  <c:v>14.765624999999762</c:v>
                </c:pt>
                <c:pt idx="470">
                  <c:v>14.414062499999698</c:v>
                </c:pt>
                <c:pt idx="471">
                  <c:v>14.062499999999966</c:v>
                </c:pt>
                <c:pt idx="472">
                  <c:v>13.710937500000282</c:v>
                </c:pt>
                <c:pt idx="473">
                  <c:v>13.359374999999979</c:v>
                </c:pt>
                <c:pt idx="474">
                  <c:v>66.593261202180159</c:v>
                </c:pt>
                <c:pt idx="475">
                  <c:v>12.656250000000126</c:v>
                </c:pt>
                <c:pt idx="476">
                  <c:v>12.304687499999991</c:v>
                </c:pt>
                <c:pt idx="477">
                  <c:v>11.953125000000194</c:v>
                </c:pt>
                <c:pt idx="478">
                  <c:v>11.601562500000204</c:v>
                </c:pt>
                <c:pt idx="479">
                  <c:v>11.250000000000055</c:v>
                </c:pt>
                <c:pt idx="480">
                  <c:v>10.898437499999986</c:v>
                </c:pt>
                <c:pt idx="481">
                  <c:v>10.546875000000391</c:v>
                </c:pt>
                <c:pt idx="482">
                  <c:v>1.0303187990428604</c:v>
                </c:pt>
                <c:pt idx="483">
                  <c:v>9.8437500000002451</c:v>
                </c:pt>
                <c:pt idx="484">
                  <c:v>9.4921875000000817</c:v>
                </c:pt>
                <c:pt idx="485">
                  <c:v>0.92181735361195261</c:v>
                </c:pt>
                <c:pt idx="486">
                  <c:v>8.7890625000000551</c:v>
                </c:pt>
                <c:pt idx="487">
                  <c:v>8.4375000000000924</c:v>
                </c:pt>
                <c:pt idx="488">
                  <c:v>54.859242658963325</c:v>
                </c:pt>
                <c:pt idx="489">
                  <c:v>7.7343750000001483</c:v>
                </c:pt>
                <c:pt idx="490">
                  <c:v>7.3828125000003011</c:v>
                </c:pt>
                <c:pt idx="491">
                  <c:v>7.0312500000002363</c:v>
                </c:pt>
                <c:pt idx="492">
                  <c:v>6.6796875000004574</c:v>
                </c:pt>
                <c:pt idx="493">
                  <c:v>0.63537218322207123</c:v>
                </c:pt>
                <c:pt idx="494">
                  <c:v>5.9765625000002993</c:v>
                </c:pt>
                <c:pt idx="495">
                  <c:v>5.6250000000001581</c:v>
                </c:pt>
                <c:pt idx="496">
                  <c:v>5.273437500000532</c:v>
                </c:pt>
                <c:pt idx="497">
                  <c:v>4.9218750000004565</c:v>
                </c:pt>
                <c:pt idx="498">
                  <c:v>4.5703125000002993</c:v>
                </c:pt>
                <c:pt idx="499">
                  <c:v>4.2187500000001918</c:v>
                </c:pt>
                <c:pt idx="500">
                  <c:v>3.8671875000003153</c:v>
                </c:pt>
                <c:pt idx="501">
                  <c:v>3.5156250000001292</c:v>
                </c:pt>
                <c:pt idx="502">
                  <c:v>28.933604032553738</c:v>
                </c:pt>
                <c:pt idx="503">
                  <c:v>2.8125000000000697</c:v>
                </c:pt>
                <c:pt idx="504">
                  <c:v>0.24624367919739207</c:v>
                </c:pt>
                <c:pt idx="505">
                  <c:v>20.219852651783899</c:v>
                </c:pt>
                <c:pt idx="506">
                  <c:v>1.7578125000001772</c:v>
                </c:pt>
                <c:pt idx="507">
                  <c:v>67.836237427327177</c:v>
                </c:pt>
                <c:pt idx="508">
                  <c:v>1.0546875000002993</c:v>
                </c:pt>
                <c:pt idx="509">
                  <c:v>0.70312500000024325</c:v>
                </c:pt>
                <c:pt idx="510">
                  <c:v>0.35156250000030786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1C-45B3-9734-71FC5898FD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1981432"/>
        <c:axId val="301981824"/>
      </c:scatterChart>
      <c:valAx>
        <c:axId val="301981432"/>
        <c:scaling>
          <c:orientation val="minMax"/>
        </c:scaling>
        <c:delete val="0"/>
        <c:axPos val="b"/>
        <c:majorTickMark val="out"/>
        <c:minorTickMark val="none"/>
        <c:tickLblPos val="nextTo"/>
        <c:crossAx val="301981824"/>
        <c:crosses val="autoZero"/>
        <c:crossBetween val="midCat"/>
      </c:valAx>
      <c:valAx>
        <c:axId val="301981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19814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PICXO!$B$37</c:f>
          <c:strCache>
            <c:ptCount val="1"/>
            <c:pt idx="0">
              <c:v>Phase of PICXO for G1 = 10, G2 = 18, User Clk2=100 MHz, PI Update Rate=50 MHz, R=200, V=200, PD Freq=0.5 MHz</c:v>
            </c:pt>
          </c:strCache>
        </c:strRef>
      </c:tx>
      <c:overlay val="0"/>
    </c:title>
    <c:autoTitleDeleted val="0"/>
    <c:plotArea>
      <c:layout>
        <c:manualLayout>
          <c:layoutTarget val="inner"/>
          <c:xMode val="edge"/>
          <c:yMode val="edge"/>
          <c:x val="0.12060813153072847"/>
          <c:y val="0.13797552703172378"/>
          <c:w val="0.72041612722937931"/>
          <c:h val="0.7024607198072832"/>
        </c:manualLayout>
      </c:layout>
      <c:scatterChart>
        <c:scatterStyle val="lineMarker"/>
        <c:varyColors val="0"/>
        <c:ser>
          <c:idx val="0"/>
          <c:order val="0"/>
          <c:tx>
            <c:v>PICXO DPLL Phase Response</c:v>
          </c:tx>
          <c:marker>
            <c:symbol val="none"/>
          </c:marker>
          <c:xVal>
            <c:numRef>
              <c:f>PICXO!$M$2:$M$351</c:f>
              <c:numCache>
                <c:formatCode>General</c:formatCode>
                <c:ptCount val="350"/>
                <c:pt idx="0">
                  <c:v>1</c:v>
                </c:pt>
                <c:pt idx="1">
                  <c:v>1.0232929922807541</c:v>
                </c:pt>
                <c:pt idx="2">
                  <c:v>1.0471285480508996</c:v>
                </c:pt>
                <c:pt idx="3">
                  <c:v>1.0715193052376064</c:v>
                </c:pt>
                <c:pt idx="4">
                  <c:v>1.0964781961431851</c:v>
                </c:pt>
                <c:pt idx="5">
                  <c:v>1.1220184543019636</c:v>
                </c:pt>
                <c:pt idx="6">
                  <c:v>1.1481536214968828</c:v>
                </c:pt>
                <c:pt idx="7">
                  <c:v>1.1748975549395295</c:v>
                </c:pt>
                <c:pt idx="8">
                  <c:v>1.2022644346174129</c:v>
                </c:pt>
                <c:pt idx="9">
                  <c:v>1.2302687708123816</c:v>
                </c:pt>
                <c:pt idx="10">
                  <c:v>1.2589254117941673</c:v>
                </c:pt>
                <c:pt idx="11">
                  <c:v>1.288249551693134</c:v>
                </c:pt>
                <c:pt idx="12">
                  <c:v>1.318256738556407</c:v>
                </c:pt>
                <c:pt idx="13">
                  <c:v>1.3489628825916535</c:v>
                </c:pt>
                <c:pt idx="14">
                  <c:v>1.3803842646028848</c:v>
                </c:pt>
                <c:pt idx="15">
                  <c:v>1.4125375446227544</c:v>
                </c:pt>
                <c:pt idx="16">
                  <c:v>1.4454397707459274</c:v>
                </c:pt>
                <c:pt idx="17">
                  <c:v>1.4791083881682074</c:v>
                </c:pt>
                <c:pt idx="18">
                  <c:v>1.5135612484362084</c:v>
                </c:pt>
                <c:pt idx="19">
                  <c:v>1.5488166189124815</c:v>
                </c:pt>
                <c:pt idx="20">
                  <c:v>1.5848931924611138</c:v>
                </c:pt>
                <c:pt idx="21">
                  <c:v>1.6218100973589302</c:v>
                </c:pt>
                <c:pt idx="22">
                  <c:v>1.6595869074375611</c:v>
                </c:pt>
                <c:pt idx="23">
                  <c:v>1.6982436524617448</c:v>
                </c:pt>
                <c:pt idx="24">
                  <c:v>1.737800828749376</c:v>
                </c:pt>
                <c:pt idx="25">
                  <c:v>1.7782794100389232</c:v>
                </c:pt>
                <c:pt idx="26">
                  <c:v>1.8197008586099839</c:v>
                </c:pt>
                <c:pt idx="27">
                  <c:v>1.8620871366628677</c:v>
                </c:pt>
                <c:pt idx="28">
                  <c:v>1.9054607179632477</c:v>
                </c:pt>
                <c:pt idx="29">
                  <c:v>1.9498445997580458</c:v>
                </c:pt>
                <c:pt idx="30">
                  <c:v>1.9952623149688802</c:v>
                </c:pt>
                <c:pt idx="31">
                  <c:v>2.0417379446695301</c:v>
                </c:pt>
                <c:pt idx="32">
                  <c:v>2.0892961308540401</c:v>
                </c:pt>
                <c:pt idx="33">
                  <c:v>2.1379620895022331</c:v>
                </c:pt>
                <c:pt idx="34">
                  <c:v>2.1877616239495534</c:v>
                </c:pt>
                <c:pt idx="35">
                  <c:v>2.2387211385683408</c:v>
                </c:pt>
                <c:pt idx="36">
                  <c:v>2.290867652767774</c:v>
                </c:pt>
                <c:pt idx="37">
                  <c:v>2.3442288153199233</c:v>
                </c:pt>
                <c:pt idx="38">
                  <c:v>2.3988329190194917</c:v>
                </c:pt>
                <c:pt idx="39">
                  <c:v>2.4547089156850315</c:v>
                </c:pt>
                <c:pt idx="40">
                  <c:v>2.5118864315095815</c:v>
                </c:pt>
                <c:pt idx="41">
                  <c:v>2.5703957827688653</c:v>
                </c:pt>
                <c:pt idx="42">
                  <c:v>2.6302679918953835</c:v>
                </c:pt>
                <c:pt idx="43">
                  <c:v>2.6915348039269174</c:v>
                </c:pt>
                <c:pt idx="44">
                  <c:v>2.7542287033381685</c:v>
                </c:pt>
                <c:pt idx="45">
                  <c:v>2.8183829312644555</c:v>
                </c:pt>
                <c:pt idx="46">
                  <c:v>2.8840315031266082</c:v>
                </c:pt>
                <c:pt idx="47">
                  <c:v>2.9512092266663874</c:v>
                </c:pt>
                <c:pt idx="48">
                  <c:v>3.0199517204020183</c:v>
                </c:pt>
                <c:pt idx="49">
                  <c:v>3.0902954325135927</c:v>
                </c:pt>
                <c:pt idx="50">
                  <c:v>3.1622776601683813</c:v>
                </c:pt>
                <c:pt idx="51">
                  <c:v>3.2359365692962849</c:v>
                </c:pt>
                <c:pt idx="52">
                  <c:v>3.311311214825913</c:v>
                </c:pt>
                <c:pt idx="53">
                  <c:v>3.3884415613920278</c:v>
                </c:pt>
                <c:pt idx="54">
                  <c:v>3.4673685045253184</c:v>
                </c:pt>
                <c:pt idx="55">
                  <c:v>3.5481338923357573</c:v>
                </c:pt>
                <c:pt idx="56">
                  <c:v>3.6307805477010158</c:v>
                </c:pt>
                <c:pt idx="57">
                  <c:v>3.7153522909717283</c:v>
                </c:pt>
                <c:pt idx="58">
                  <c:v>3.8018939632056155</c:v>
                </c:pt>
                <c:pt idx="59">
                  <c:v>3.8904514499428093</c:v>
                </c:pt>
                <c:pt idx="60">
                  <c:v>3.9810717055349762</c:v>
                </c:pt>
                <c:pt idx="61">
                  <c:v>4.0738027780411308</c:v>
                </c:pt>
                <c:pt idx="62">
                  <c:v>4.1686938347033582</c:v>
                </c:pt>
                <c:pt idx="63">
                  <c:v>4.2657951880159306</c:v>
                </c:pt>
                <c:pt idx="64">
                  <c:v>4.3651583224016637</c:v>
                </c:pt>
                <c:pt idx="65">
                  <c:v>4.4668359215096354</c:v>
                </c:pt>
                <c:pt idx="66">
                  <c:v>4.5708818961487552</c:v>
                </c:pt>
                <c:pt idx="67">
                  <c:v>4.6773514128719862</c:v>
                </c:pt>
                <c:pt idx="68">
                  <c:v>4.7863009232263884</c:v>
                </c:pt>
                <c:pt idx="69">
                  <c:v>4.8977881936844669</c:v>
                </c:pt>
                <c:pt idx="70">
                  <c:v>5.0118723362727282</c:v>
                </c:pt>
                <c:pt idx="71">
                  <c:v>5.1286138399136538</c:v>
                </c:pt>
                <c:pt idx="72">
                  <c:v>5.2480746024977316</c:v>
                </c:pt>
                <c:pt idx="73">
                  <c:v>5.3703179637025338</c:v>
                </c:pt>
                <c:pt idx="74">
                  <c:v>5.495408738576252</c:v>
                </c:pt>
                <c:pt idx="75">
                  <c:v>5.6234132519034983</c:v>
                </c:pt>
                <c:pt idx="76">
                  <c:v>5.7543993733715757</c:v>
                </c:pt>
                <c:pt idx="77">
                  <c:v>5.8884365535558976</c:v>
                </c:pt>
                <c:pt idx="78">
                  <c:v>6.0255958607435849</c:v>
                </c:pt>
                <c:pt idx="79">
                  <c:v>6.1659500186148302</c:v>
                </c:pt>
                <c:pt idx="80">
                  <c:v>6.3095734448019405</c:v>
                </c:pt>
                <c:pt idx="81">
                  <c:v>6.4565422903465644</c:v>
                </c:pt>
                <c:pt idx="82">
                  <c:v>6.6069344800759682</c:v>
                </c:pt>
                <c:pt idx="83">
                  <c:v>6.7608297539198272</c:v>
                </c:pt>
                <c:pt idx="84">
                  <c:v>6.9183097091893737</c:v>
                </c:pt>
                <c:pt idx="85">
                  <c:v>7.0794578438413893</c:v>
                </c:pt>
                <c:pt idx="86">
                  <c:v>7.2443596007499105</c:v>
                </c:pt>
                <c:pt idx="87">
                  <c:v>7.4131024130091863</c:v>
                </c:pt>
                <c:pt idx="88">
                  <c:v>7.5857757502918481</c:v>
                </c:pt>
                <c:pt idx="89">
                  <c:v>7.7624711662869306</c:v>
                </c:pt>
                <c:pt idx="90">
                  <c:v>7.9432823472428282</c:v>
                </c:pt>
                <c:pt idx="91">
                  <c:v>8.1283051616410056</c:v>
                </c:pt>
                <c:pt idx="92">
                  <c:v>8.3176377110267214</c:v>
                </c:pt>
                <c:pt idx="93">
                  <c:v>8.5113803820237806</c:v>
                </c:pt>
                <c:pt idx="94">
                  <c:v>8.709635899560821</c:v>
                </c:pt>
                <c:pt idx="95">
                  <c:v>8.9125093813374701</c:v>
                </c:pt>
                <c:pt idx="96">
                  <c:v>9.1201083935591107</c:v>
                </c:pt>
                <c:pt idx="97">
                  <c:v>9.3325430079699281</c:v>
                </c:pt>
                <c:pt idx="98">
                  <c:v>9.5499258602143762</c:v>
                </c:pt>
                <c:pt idx="99">
                  <c:v>9.7723722095581227</c:v>
                </c:pt>
                <c:pt idx="100">
                  <c:v>10.000000000000016</c:v>
                </c:pt>
                <c:pt idx="101">
                  <c:v>10.232929922807561</c:v>
                </c:pt>
                <c:pt idx="102">
                  <c:v>10.471285480509014</c:v>
                </c:pt>
                <c:pt idx="103">
                  <c:v>10.715193052376083</c:v>
                </c:pt>
                <c:pt idx="104">
                  <c:v>10.964781961431873</c:v>
                </c:pt>
                <c:pt idx="105">
                  <c:v>11.220184543019656</c:v>
                </c:pt>
                <c:pt idx="106">
                  <c:v>11.481536214968848</c:v>
                </c:pt>
                <c:pt idx="107">
                  <c:v>11.748975549395317</c:v>
                </c:pt>
                <c:pt idx="108">
                  <c:v>12.022644346174154</c:v>
                </c:pt>
                <c:pt idx="109">
                  <c:v>12.302687708123841</c:v>
                </c:pt>
                <c:pt idx="110">
                  <c:v>12.589254117941696</c:v>
                </c:pt>
                <c:pt idx="111">
                  <c:v>12.882495516931364</c:v>
                </c:pt>
                <c:pt idx="112">
                  <c:v>13.1825673855641</c:v>
                </c:pt>
                <c:pt idx="113">
                  <c:v>13.489628825916565</c:v>
                </c:pt>
                <c:pt idx="114">
                  <c:v>13.803842646028876</c:v>
                </c:pt>
                <c:pt idx="115">
                  <c:v>14.12537544622757</c:v>
                </c:pt>
                <c:pt idx="116">
                  <c:v>14.454397707459307</c:v>
                </c:pt>
                <c:pt idx="117">
                  <c:v>14.791083881682106</c:v>
                </c:pt>
                <c:pt idx="118">
                  <c:v>15.135612484362113</c:v>
                </c:pt>
                <c:pt idx="119">
                  <c:v>15.488166189124851</c:v>
                </c:pt>
                <c:pt idx="120">
                  <c:v>15.848931924611172</c:v>
                </c:pt>
                <c:pt idx="121">
                  <c:v>16.218100973589337</c:v>
                </c:pt>
                <c:pt idx="122">
                  <c:v>16.595869074375642</c:v>
                </c:pt>
                <c:pt idx="123">
                  <c:v>16.982436524617487</c:v>
                </c:pt>
                <c:pt idx="124">
                  <c:v>17.378008287493795</c:v>
                </c:pt>
                <c:pt idx="125">
                  <c:v>17.782794100389268</c:v>
                </c:pt>
                <c:pt idx="126">
                  <c:v>18.197008586099873</c:v>
                </c:pt>
                <c:pt idx="127">
                  <c:v>18.620871366628723</c:v>
                </c:pt>
                <c:pt idx="128">
                  <c:v>19.054607179632519</c:v>
                </c:pt>
                <c:pt idx="129">
                  <c:v>19.4984459975805</c:v>
                </c:pt>
                <c:pt idx="130">
                  <c:v>19.95262314968884</c:v>
                </c:pt>
                <c:pt idx="131">
                  <c:v>20.417379446695346</c:v>
                </c:pt>
                <c:pt idx="132">
                  <c:v>20.892961308540446</c:v>
                </c:pt>
                <c:pt idx="133">
                  <c:v>21.379620895022374</c:v>
                </c:pt>
                <c:pt idx="134">
                  <c:v>21.877616239495577</c:v>
                </c:pt>
                <c:pt idx="135">
                  <c:v>22.387211385683454</c:v>
                </c:pt>
                <c:pt idx="136">
                  <c:v>22.908676527677788</c:v>
                </c:pt>
                <c:pt idx="137">
                  <c:v>23.442288153199279</c:v>
                </c:pt>
                <c:pt idx="138">
                  <c:v>23.988329190194971</c:v>
                </c:pt>
                <c:pt idx="139">
                  <c:v>24.547089156850369</c:v>
                </c:pt>
                <c:pt idx="140">
                  <c:v>25.118864315095866</c:v>
                </c:pt>
                <c:pt idx="141">
                  <c:v>25.703957827688704</c:v>
                </c:pt>
                <c:pt idx="142">
                  <c:v>26.302679918953896</c:v>
                </c:pt>
                <c:pt idx="143">
                  <c:v>26.915348039269233</c:v>
                </c:pt>
                <c:pt idx="144">
                  <c:v>27.542287033381736</c:v>
                </c:pt>
                <c:pt idx="145">
                  <c:v>28.183829312644612</c:v>
                </c:pt>
                <c:pt idx="146">
                  <c:v>28.840315031266144</c:v>
                </c:pt>
                <c:pt idx="147">
                  <c:v>29.512092266663942</c:v>
                </c:pt>
                <c:pt idx="148">
                  <c:v>30.199517204020246</c:v>
                </c:pt>
                <c:pt idx="149">
                  <c:v>30.902954325135987</c:v>
                </c:pt>
                <c:pt idx="150">
                  <c:v>31.622776601683888</c:v>
                </c:pt>
                <c:pt idx="151">
                  <c:v>32.359365692962918</c:v>
                </c:pt>
                <c:pt idx="152">
                  <c:v>33.113112148259205</c:v>
                </c:pt>
                <c:pt idx="153">
                  <c:v>33.88441561392036</c:v>
                </c:pt>
                <c:pt idx="154">
                  <c:v>34.673685045253272</c:v>
                </c:pt>
                <c:pt idx="155">
                  <c:v>35.481338923357647</c:v>
                </c:pt>
                <c:pt idx="156">
                  <c:v>36.307805477010241</c:v>
                </c:pt>
                <c:pt idx="157">
                  <c:v>37.153522909717374</c:v>
                </c:pt>
                <c:pt idx="158">
                  <c:v>38.018939632056238</c:v>
                </c:pt>
                <c:pt idx="159">
                  <c:v>38.904514499428174</c:v>
                </c:pt>
                <c:pt idx="160">
                  <c:v>39.810717055349841</c:v>
                </c:pt>
                <c:pt idx="161">
                  <c:v>40.738027780411407</c:v>
                </c:pt>
                <c:pt idx="162">
                  <c:v>41.686938347033674</c:v>
                </c:pt>
                <c:pt idx="163">
                  <c:v>42.657951880159395</c:v>
                </c:pt>
                <c:pt idx="164">
                  <c:v>43.651583224016726</c:v>
                </c:pt>
                <c:pt idx="165">
                  <c:v>44.668359215096459</c:v>
                </c:pt>
                <c:pt idx="166">
                  <c:v>45.708818961487651</c:v>
                </c:pt>
                <c:pt idx="167">
                  <c:v>46.773514128719967</c:v>
                </c:pt>
                <c:pt idx="168">
                  <c:v>47.863009232263998</c:v>
                </c:pt>
                <c:pt idx="169">
                  <c:v>48.977881936844788</c:v>
                </c:pt>
                <c:pt idx="170">
                  <c:v>50.118723362727394</c:v>
                </c:pt>
                <c:pt idx="171">
                  <c:v>51.286138399136647</c:v>
                </c:pt>
                <c:pt idx="172">
                  <c:v>52.480746024977449</c:v>
                </c:pt>
                <c:pt idx="173">
                  <c:v>53.703179637025457</c:v>
                </c:pt>
                <c:pt idx="174">
                  <c:v>54.954087385762662</c:v>
                </c:pt>
                <c:pt idx="175">
                  <c:v>56.234132519035114</c:v>
                </c:pt>
                <c:pt idx="176">
                  <c:v>57.543993733715901</c:v>
                </c:pt>
                <c:pt idx="177">
                  <c:v>58.884365535559105</c:v>
                </c:pt>
                <c:pt idx="178">
                  <c:v>60.255958607435979</c:v>
                </c:pt>
                <c:pt idx="179">
                  <c:v>61.659500186148421</c:v>
                </c:pt>
                <c:pt idx="180">
                  <c:v>63.095734448019527</c:v>
                </c:pt>
                <c:pt idx="181">
                  <c:v>64.565422903465816</c:v>
                </c:pt>
                <c:pt idx="182">
                  <c:v>66.069344800759865</c:v>
                </c:pt>
                <c:pt idx="183">
                  <c:v>67.608297539198432</c:v>
                </c:pt>
                <c:pt idx="184">
                  <c:v>69.183097091893913</c:v>
                </c:pt>
                <c:pt idx="185">
                  <c:v>70.79457843841405</c:v>
                </c:pt>
                <c:pt idx="186">
                  <c:v>72.443596007499266</c:v>
                </c:pt>
                <c:pt idx="187">
                  <c:v>74.131024130092001</c:v>
                </c:pt>
                <c:pt idx="188">
                  <c:v>75.857757502918631</c:v>
                </c:pt>
                <c:pt idx="189">
                  <c:v>77.624711662869501</c:v>
                </c:pt>
                <c:pt idx="190">
                  <c:v>79.432823472428467</c:v>
                </c:pt>
                <c:pt idx="191">
                  <c:v>81.283051616410248</c:v>
                </c:pt>
                <c:pt idx="192">
                  <c:v>83.176377110267424</c:v>
                </c:pt>
                <c:pt idx="193">
                  <c:v>85.113803820237962</c:v>
                </c:pt>
                <c:pt idx="194">
                  <c:v>87.096358995608384</c:v>
                </c:pt>
                <c:pt idx="195">
                  <c:v>89.125093813374875</c:v>
                </c:pt>
                <c:pt idx="196">
                  <c:v>91.201083935591285</c:v>
                </c:pt>
                <c:pt idx="197">
                  <c:v>93.325430079699501</c:v>
                </c:pt>
                <c:pt idx="198">
                  <c:v>95.499258602143996</c:v>
                </c:pt>
                <c:pt idx="199">
                  <c:v>97.723722095581465</c:v>
                </c:pt>
                <c:pt idx="200">
                  <c:v>100.00000000000031</c:v>
                </c:pt>
                <c:pt idx="201">
                  <c:v>102.32929922807573</c:v>
                </c:pt>
                <c:pt idx="202">
                  <c:v>104.71285480509026</c:v>
                </c:pt>
                <c:pt idx="203">
                  <c:v>107.15193052376085</c:v>
                </c:pt>
                <c:pt idx="204">
                  <c:v>109.64781961431871</c:v>
                </c:pt>
                <c:pt idx="205">
                  <c:v>112.20184543019644</c:v>
                </c:pt>
                <c:pt idx="206">
                  <c:v>114.81536214968835</c:v>
                </c:pt>
                <c:pt idx="207">
                  <c:v>117.48975549395293</c:v>
                </c:pt>
                <c:pt idx="208">
                  <c:v>120.22644346174125</c:v>
                </c:pt>
                <c:pt idx="209">
                  <c:v>123.026877081238</c:v>
                </c:pt>
                <c:pt idx="210">
                  <c:v>125.89254117941654</c:v>
                </c:pt>
                <c:pt idx="211">
                  <c:v>128.8249551693132</c:v>
                </c:pt>
                <c:pt idx="212">
                  <c:v>131.82567385564039</c:v>
                </c:pt>
                <c:pt idx="213">
                  <c:v>134.896288259165</c:v>
                </c:pt>
                <c:pt idx="214">
                  <c:v>138.03842646028798</c:v>
                </c:pt>
                <c:pt idx="215">
                  <c:v>141.25375446227491</c:v>
                </c:pt>
                <c:pt idx="216">
                  <c:v>144.54397707459208</c:v>
                </c:pt>
                <c:pt idx="217">
                  <c:v>147.91083881682005</c:v>
                </c:pt>
                <c:pt idx="218">
                  <c:v>151.35612484361994</c:v>
                </c:pt>
                <c:pt idx="219">
                  <c:v>154.88166189124723</c:v>
                </c:pt>
                <c:pt idx="220">
                  <c:v>158.4893192461104</c:v>
                </c:pt>
                <c:pt idx="221">
                  <c:v>162.18100973589188</c:v>
                </c:pt>
                <c:pt idx="222">
                  <c:v>165.95869074375491</c:v>
                </c:pt>
                <c:pt idx="223">
                  <c:v>169.82436524617307</c:v>
                </c:pt>
                <c:pt idx="224">
                  <c:v>173.78008287493614</c:v>
                </c:pt>
                <c:pt idx="225">
                  <c:v>177.82794100389066</c:v>
                </c:pt>
                <c:pt idx="226">
                  <c:v>181.97008586099668</c:v>
                </c:pt>
                <c:pt idx="227">
                  <c:v>186.20871366628504</c:v>
                </c:pt>
                <c:pt idx="228">
                  <c:v>190.54607179632276</c:v>
                </c:pt>
                <c:pt idx="229">
                  <c:v>194.98445997580251</c:v>
                </c:pt>
                <c:pt idx="230">
                  <c:v>199.52623149688571</c:v>
                </c:pt>
                <c:pt idx="231">
                  <c:v>204.1737944669506</c:v>
                </c:pt>
                <c:pt idx="232">
                  <c:v>208.92961308540137</c:v>
                </c:pt>
                <c:pt idx="233">
                  <c:v>213.79620895022055</c:v>
                </c:pt>
                <c:pt idx="234">
                  <c:v>218.77616239495231</c:v>
                </c:pt>
                <c:pt idx="235">
                  <c:v>223.87211385683094</c:v>
                </c:pt>
                <c:pt idx="236">
                  <c:v>229.08676527677417</c:v>
                </c:pt>
                <c:pt idx="237">
                  <c:v>234.42288153198876</c:v>
                </c:pt>
                <c:pt idx="238">
                  <c:v>239.88329190194551</c:v>
                </c:pt>
                <c:pt idx="239">
                  <c:v>245.47089156849918</c:v>
                </c:pt>
                <c:pt idx="240">
                  <c:v>251.18864315095405</c:v>
                </c:pt>
                <c:pt idx="241">
                  <c:v>257.03957827688208</c:v>
                </c:pt>
                <c:pt idx="242">
                  <c:v>263.02679918953373</c:v>
                </c:pt>
                <c:pt idx="243">
                  <c:v>269.15348039268673</c:v>
                </c:pt>
                <c:pt idx="244">
                  <c:v>275.42287033381172</c:v>
                </c:pt>
                <c:pt idx="245">
                  <c:v>281.83829312644031</c:v>
                </c:pt>
                <c:pt idx="246">
                  <c:v>288.4031503126551</c:v>
                </c:pt>
                <c:pt idx="247">
                  <c:v>295.12092266663291</c:v>
                </c:pt>
                <c:pt idx="248">
                  <c:v>301.99517204019554</c:v>
                </c:pt>
                <c:pt idx="249">
                  <c:v>309.02954325135278</c:v>
                </c:pt>
                <c:pt idx="250">
                  <c:v>316.2277660168312</c:v>
                </c:pt>
                <c:pt idx="251">
                  <c:v>323.59365692962137</c:v>
                </c:pt>
                <c:pt idx="252">
                  <c:v>331.13112148258369</c:v>
                </c:pt>
                <c:pt idx="253">
                  <c:v>338.84415613919498</c:v>
                </c:pt>
                <c:pt idx="254">
                  <c:v>346.73685045252387</c:v>
                </c:pt>
                <c:pt idx="255">
                  <c:v>354.81338923356714</c:v>
                </c:pt>
                <c:pt idx="256">
                  <c:v>363.07805477009276</c:v>
                </c:pt>
                <c:pt idx="257">
                  <c:v>371.53522909716344</c:v>
                </c:pt>
                <c:pt idx="258">
                  <c:v>380.18939632055185</c:v>
                </c:pt>
                <c:pt idx="259">
                  <c:v>389.04514499427063</c:v>
                </c:pt>
                <c:pt idx="260">
                  <c:v>398.10717055348704</c:v>
                </c:pt>
                <c:pt idx="261">
                  <c:v>407.38027780410187</c:v>
                </c:pt>
                <c:pt idx="262">
                  <c:v>416.86938347032424</c:v>
                </c:pt>
                <c:pt idx="263">
                  <c:v>426.57951880158117</c:v>
                </c:pt>
                <c:pt idx="264">
                  <c:v>436.51583224015377</c:v>
                </c:pt>
                <c:pt idx="265">
                  <c:v>446.68359215095063</c:v>
                </c:pt>
                <c:pt idx="266">
                  <c:v>457.08818961486179</c:v>
                </c:pt>
                <c:pt idx="267">
                  <c:v>467.7351412871846</c:v>
                </c:pt>
                <c:pt idx="268">
                  <c:v>478.63009232262397</c:v>
                </c:pt>
                <c:pt idx="269">
                  <c:v>489.77881936843141</c:v>
                </c:pt>
                <c:pt idx="270">
                  <c:v>501.18723362725666</c:v>
                </c:pt>
                <c:pt idx="271">
                  <c:v>512.86138399134882</c:v>
                </c:pt>
                <c:pt idx="272">
                  <c:v>524.80746024975622</c:v>
                </c:pt>
                <c:pt idx="273">
                  <c:v>537.03179637023538</c:v>
                </c:pt>
                <c:pt idx="274">
                  <c:v>549.5408738576067</c:v>
                </c:pt>
                <c:pt idx="275">
                  <c:v>562.34132519033028</c:v>
                </c:pt>
                <c:pt idx="276">
                  <c:v>575.43993733713762</c:v>
                </c:pt>
                <c:pt idx="277">
                  <c:v>588.84365535556867</c:v>
                </c:pt>
                <c:pt idx="278">
                  <c:v>602.55958607433695</c:v>
                </c:pt>
                <c:pt idx="279">
                  <c:v>616.59500186146022</c:v>
                </c:pt>
                <c:pt idx="280">
                  <c:v>630.95734448017072</c:v>
                </c:pt>
                <c:pt idx="281">
                  <c:v>645.65422903463241</c:v>
                </c:pt>
                <c:pt idx="282">
                  <c:v>660.69344800757176</c:v>
                </c:pt>
                <c:pt idx="283">
                  <c:v>676.08297539195689</c:v>
                </c:pt>
                <c:pt idx="284">
                  <c:v>691.83097091891034</c:v>
                </c:pt>
                <c:pt idx="285">
                  <c:v>707.94578438411111</c:v>
                </c:pt>
                <c:pt idx="286">
                  <c:v>724.43596007496194</c:v>
                </c:pt>
                <c:pt idx="287">
                  <c:v>741.31024130088861</c:v>
                </c:pt>
                <c:pt idx="288">
                  <c:v>758.5775750291541</c:v>
                </c:pt>
                <c:pt idx="289">
                  <c:v>776.24711662866071</c:v>
                </c:pt>
                <c:pt idx="290">
                  <c:v>794.32823472424957</c:v>
                </c:pt>
                <c:pt idx="291">
                  <c:v>812.83051616406578</c:v>
                </c:pt>
                <c:pt idx="292">
                  <c:v>831.76377110263672</c:v>
                </c:pt>
                <c:pt idx="293">
                  <c:v>851.13803820234057</c:v>
                </c:pt>
                <c:pt idx="294">
                  <c:v>870.96358995604385</c:v>
                </c:pt>
                <c:pt idx="295">
                  <c:v>891.250938133707</c:v>
                </c:pt>
                <c:pt idx="296">
                  <c:v>912.01083935587019</c:v>
                </c:pt>
                <c:pt idx="297">
                  <c:v>933.25430079695047</c:v>
                </c:pt>
                <c:pt idx="298">
                  <c:v>954.99258602139355</c:v>
                </c:pt>
                <c:pt idx="299">
                  <c:v>977.23722095576716</c:v>
                </c:pt>
                <c:pt idx="300">
                  <c:v>999.99999999995441</c:v>
                </c:pt>
                <c:pt idx="301">
                  <c:v>1023.2929922807075</c:v>
                </c:pt>
                <c:pt idx="302">
                  <c:v>1047.1285480508507</c:v>
                </c:pt>
                <c:pt idx="303">
                  <c:v>1071.5193052375564</c:v>
                </c:pt>
                <c:pt idx="304">
                  <c:v>1096.4781961431327</c:v>
                </c:pt>
                <c:pt idx="305">
                  <c:v>1122.0184543019097</c:v>
                </c:pt>
                <c:pt idx="306">
                  <c:v>1148.1536214968278</c:v>
                </c:pt>
                <c:pt idx="307">
                  <c:v>1174.8975549394722</c:v>
                </c:pt>
                <c:pt idx="308">
                  <c:v>1202.264434617354</c:v>
                </c:pt>
                <c:pt idx="309">
                  <c:v>1230.2687708123201</c:v>
                </c:pt>
                <c:pt idx="310">
                  <c:v>1258.9254117941043</c:v>
                </c:pt>
                <c:pt idx="311">
                  <c:v>1288.2495516930683</c:v>
                </c:pt>
                <c:pt idx="312">
                  <c:v>1318.2567385563398</c:v>
                </c:pt>
                <c:pt idx="313">
                  <c:v>1348.9628825915834</c:v>
                </c:pt>
                <c:pt idx="314">
                  <c:v>1380.3842646028129</c:v>
                </c:pt>
                <c:pt idx="315">
                  <c:v>1412.5375446226803</c:v>
                </c:pt>
                <c:pt idx="316">
                  <c:v>1445.4397707458504</c:v>
                </c:pt>
                <c:pt idx="317">
                  <c:v>1479.1083881681284</c:v>
                </c:pt>
                <c:pt idx="318">
                  <c:v>1513.5612484361259</c:v>
                </c:pt>
                <c:pt idx="319">
                  <c:v>1548.816618912397</c:v>
                </c:pt>
                <c:pt idx="320">
                  <c:v>1584.8931924610256</c:v>
                </c:pt>
                <c:pt idx="321">
                  <c:v>1621.8100973588398</c:v>
                </c:pt>
                <c:pt idx="322">
                  <c:v>1659.5869074374668</c:v>
                </c:pt>
                <c:pt idx="323">
                  <c:v>1698.2436524616483</c:v>
                </c:pt>
                <c:pt idx="324">
                  <c:v>1737.8008287492769</c:v>
                </c:pt>
                <c:pt idx="325">
                  <c:v>1778.2794100388203</c:v>
                </c:pt>
                <c:pt idx="326">
                  <c:v>1819.7008586098782</c:v>
                </c:pt>
                <c:pt idx="327">
                  <c:v>1862.087136662758</c:v>
                </c:pt>
                <c:pt idx="328">
                  <c:v>1905.460717963135</c:v>
                </c:pt>
                <c:pt idx="329">
                  <c:v>1949.8445997579286</c:v>
                </c:pt>
                <c:pt idx="330">
                  <c:v>1995.2623149687599</c:v>
                </c:pt>
                <c:pt idx="331">
                  <c:v>2041.7379446694049</c:v>
                </c:pt>
                <c:pt idx="332">
                  <c:v>2089.296130853912</c:v>
                </c:pt>
                <c:pt idx="333">
                  <c:v>2137.9620895021012</c:v>
                </c:pt>
                <c:pt idx="334">
                  <c:v>2187.7616239494168</c:v>
                </c:pt>
                <c:pt idx="335">
                  <c:v>2238.7211385682003</c:v>
                </c:pt>
                <c:pt idx="336">
                  <c:v>2290.8676527676284</c:v>
                </c:pt>
                <c:pt idx="337">
                  <c:v>2344.2288153197737</c:v>
                </c:pt>
                <c:pt idx="338">
                  <c:v>2398.8329190193363</c:v>
                </c:pt>
                <c:pt idx="339">
                  <c:v>2454.7089156848724</c:v>
                </c:pt>
                <c:pt idx="340">
                  <c:v>2511.8864315094161</c:v>
                </c:pt>
                <c:pt idx="341">
                  <c:v>2570.3957827686954</c:v>
                </c:pt>
                <c:pt idx="342">
                  <c:v>2630.2679918952094</c:v>
                </c:pt>
                <c:pt idx="343">
                  <c:v>2691.5348039267365</c:v>
                </c:pt>
                <c:pt idx="344">
                  <c:v>2754.228703337983</c:v>
                </c:pt>
                <c:pt idx="345">
                  <c:v>2818.3829312642633</c:v>
                </c:pt>
                <c:pt idx="346">
                  <c:v>2884.0315031264108</c:v>
                </c:pt>
                <c:pt idx="347">
                  <c:v>2951.209226666183</c:v>
                </c:pt>
                <c:pt idx="348">
                  <c:v>3019.9517204018084</c:v>
                </c:pt>
                <c:pt idx="349">
                  <c:v>3090.2954325133778</c:v>
                </c:pt>
              </c:numCache>
            </c:numRef>
          </c:xVal>
          <c:yVal>
            <c:numRef>
              <c:f>PICXO!$U$2:$U$351</c:f>
              <c:numCache>
                <c:formatCode>General</c:formatCode>
                <c:ptCount val="350"/>
                <c:pt idx="0">
                  <c:v>-2.100803471776418E-2</c:v>
                </c:pt>
                <c:pt idx="1">
                  <c:v>-2.244010566338276E-2</c:v>
                </c:pt>
                <c:pt idx="2">
                  <c:v>-2.3966510293828087E-2</c:v>
                </c:pt>
                <c:pt idx="3">
                  <c:v>-2.5593090914761113E-2</c:v>
                </c:pt>
                <c:pt idx="4">
                  <c:v>-2.73260104897836E-2</c:v>
                </c:pt>
                <c:pt idx="5">
                  <c:v>-2.9171765765934218E-2</c:v>
                </c:pt>
                <c:pt idx="6">
                  <c:v>-3.1137200431737101E-2</c:v>
                </c:pt>
                <c:pt idx="7">
                  <c:v>-3.3229518268871903E-2</c:v>
                </c:pt>
                <c:pt idx="8">
                  <c:v>-3.5456296210282852E-2</c:v>
                </c:pt>
                <c:pt idx="9">
                  <c:v>-3.7825497231497092E-2</c:v>
                </c:pt>
                <c:pt idx="10">
                  <c:v>-4.0345482996608499E-2</c:v>
                </c:pt>
                <c:pt idx="11">
                  <c:v>-4.3025026152093977E-2</c:v>
                </c:pt>
                <c:pt idx="12">
                  <c:v>-4.5873322185725526E-2</c:v>
                </c:pt>
                <c:pt idx="13">
                  <c:v>-4.8900000722522839E-2</c:v>
                </c:pt>
                <c:pt idx="14">
                  <c:v>-5.2115136155043075E-2</c:v>
                </c:pt>
                <c:pt idx="15">
                  <c:v>-5.5529257495843969E-2</c:v>
                </c:pt>
                <c:pt idx="16">
                  <c:v>-5.9153357284240544E-2</c:v>
                </c:pt>
                <c:pt idx="17">
                  <c:v>-6.2998899459100907E-2</c:v>
                </c:pt>
                <c:pt idx="18">
                  <c:v>-6.7077826027712201E-2</c:v>
                </c:pt>
                <c:pt idx="19">
                  <c:v>-7.1402562384332929E-2</c:v>
                </c:pt>
                <c:pt idx="20">
                  <c:v>-7.598602116200448E-2</c:v>
                </c:pt>
                <c:pt idx="21">
                  <c:v>-8.0841604419697732E-2</c:v>
                </c:pt>
                <c:pt idx="22">
                  <c:v>-8.5983204067174815E-2</c:v>
                </c:pt>
                <c:pt idx="23">
                  <c:v>-9.1425200344422822E-2</c:v>
                </c:pt>
                <c:pt idx="24">
                  <c:v>-9.7182458221726928E-2</c:v>
                </c:pt>
                <c:pt idx="25">
                  <c:v>-0.10327032160104301</c:v>
                </c:pt>
                <c:pt idx="26">
                  <c:v>-0.10970460517089815</c:v>
                </c:pt>
                <c:pt idx="27">
                  <c:v>-0.11650158379840921</c:v>
                </c:pt>
                <c:pt idx="28">
                  <c:v>-0.12367797938291759</c:v>
                </c:pt>
                <c:pt idx="29">
                  <c:v>-0.13125094505239554</c:v>
                </c:pt>
                <c:pt idx="30">
                  <c:v>-0.13923804667735387</c:v>
                </c:pt>
                <c:pt idx="31">
                  <c:v>-0.14765724161030472</c:v>
                </c:pt>
                <c:pt idx="32">
                  <c:v>-0.15652685470162836</c:v>
                </c:pt>
                <c:pt idx="33">
                  <c:v>-0.1658655515480898</c:v>
                </c:pt>
                <c:pt idx="34">
                  <c:v>-0.17569230906203273</c:v>
                </c:pt>
                <c:pt idx="35">
                  <c:v>-0.18602638340198793</c:v>
                </c:pt>
                <c:pt idx="36">
                  <c:v>-0.19688727543481752</c:v>
                </c:pt>
                <c:pt idx="37">
                  <c:v>-0.20829469383252311</c:v>
                </c:pt>
                <c:pt idx="38">
                  <c:v>-0.22026851601799657</c:v>
                </c:pt>
                <c:pt idx="39">
                  <c:v>-0.23282874719660965</c:v>
                </c:pt>
                <c:pt idx="40">
                  <c:v>-0.24599547773478406</c:v>
                </c:pt>
                <c:pt idx="41">
                  <c:v>-0.25978883919690204</c:v>
                </c:pt>
                <c:pt idx="42">
                  <c:v>-0.2742289593852964</c:v>
                </c:pt>
                <c:pt idx="43">
                  <c:v>-0.28933591674183184</c:v>
                </c:pt>
                <c:pt idx="44">
                  <c:v>-0.30512969457542893</c:v>
                </c:pt>
                <c:pt idx="45">
                  <c:v>-0.32163013546428237</c:v>
                </c:pt>
                <c:pt idx="46">
                  <c:v>-0.33885689635720828</c:v>
                </c:pt>
                <c:pt idx="47">
                  <c:v>-0.35682940481091197</c:v>
                </c:pt>
                <c:pt idx="48">
                  <c:v>-0.37556681686934451</c:v>
                </c:pt>
                <c:pt idx="49">
                  <c:v>-0.39508797700303927</c:v>
                </c:pt>
                <c:pt idx="50">
                  <c:v>-0.41541138066596001</c:v>
                </c:pt>
                <c:pt idx="51">
                  <c:v>-0.43655513988395517</c:v>
                </c:pt>
                <c:pt idx="52">
                  <c:v>-0.45853695230647445</c:v>
                </c:pt>
                <c:pt idx="53">
                  <c:v>-0.48137407419513589</c:v>
                </c:pt>
                <c:pt idx="54">
                  <c:v>-0.50508329766191884</c:v>
                </c:pt>
                <c:pt idx="55">
                  <c:v>-0.52968093253347459</c:v>
                </c:pt>
                <c:pt idx="56">
                  <c:v>-0.55518279315703811</c:v>
                </c:pt>
                <c:pt idx="57">
                  <c:v>-0.58160419030346366</c:v>
                </c:pt>
                <c:pt idx="58">
                  <c:v>-0.60895992844115243</c:v>
                </c:pt>
                <c:pt idx="59">
                  <c:v>-0.63726430845285076</c:v>
                </c:pt>
                <c:pt idx="60">
                  <c:v>-0.66653113586836155</c:v>
                </c:pt>
                <c:pt idx="61">
                  <c:v>-0.69677373454746494</c:v>
                </c:pt>
                <c:pt idx="62">
                  <c:v>-0.72800496589093033</c:v>
                </c:pt>
                <c:pt idx="63">
                  <c:v>-0.76023725324263569</c:v>
                </c:pt>
                <c:pt idx="64">
                  <c:v>-0.79348261149034793</c:v>
                </c:pt>
                <c:pt idx="65">
                  <c:v>-0.82775268141624236</c:v>
                </c:pt>
                <c:pt idx="66">
                  <c:v>-0.86305876872145004</c:v>
                </c:pt>
                <c:pt idx="67">
                  <c:v>-0.89941188714332965</c:v>
                </c:pt>
                <c:pt idx="68">
                  <c:v>-0.93682280545764385</c:v>
                </c:pt>
                <c:pt idx="69">
                  <c:v>-0.97530209785720512</c:v>
                </c:pt>
                <c:pt idx="70">
                  <c:v>-1.0148601972969185</c:v>
                </c:pt>
                <c:pt idx="71">
                  <c:v>-1.0555074513112976</c:v>
                </c:pt>
                <c:pt idx="72">
                  <c:v>-1.0972541798693349</c:v>
                </c:pt>
                <c:pt idx="73">
                  <c:v>-1.1401107347544532</c:v>
                </c:pt>
                <c:pt idx="74">
                  <c:v>-1.1840875600312066</c:v>
                </c:pt>
                <c:pt idx="75">
                  <c:v>-1.229195253100676</c:v>
                </c:pt>
                <c:pt idx="76">
                  <c:v>-1.2754446259745307</c:v>
                </c:pt>
                <c:pt idx="77">
                  <c:v>-1.3228467661969221</c:v>
                </c:pt>
                <c:pt idx="78">
                  <c:v>-1.3714130972298149</c:v>
                </c:pt>
                <c:pt idx="79">
                  <c:v>-1.4211554377356059</c:v>
                </c:pt>
                <c:pt idx="80">
                  <c:v>-1.4720860595600338</c:v>
                </c:pt>
                <c:pt idx="81">
                  <c:v>-1.5242177440688165</c:v>
                </c:pt>
                <c:pt idx="82">
                  <c:v>-1.577563836598574</c:v>
                </c:pt>
                <c:pt idx="83">
                  <c:v>-1.6321382987887374</c:v>
                </c:pt>
                <c:pt idx="84">
                  <c:v>-1.6879557586412592</c:v>
                </c:pt>
                <c:pt idx="85">
                  <c:v>-1.7450315581213323</c:v>
                </c:pt>
                <c:pt idx="86">
                  <c:v>-1.8033817983044478</c:v>
                </c:pt>
                <c:pt idx="87">
                  <c:v>-1.8630233818098554</c:v>
                </c:pt>
                <c:pt idx="88">
                  <c:v>-1.9239740527348528</c:v>
                </c:pt>
                <c:pt idx="89">
                  <c:v>-1.9862524338203795</c:v>
                </c:pt>
                <c:pt idx="90">
                  <c:v>-2.0498780611171061</c:v>
                </c:pt>
                <c:pt idx="91">
                  <c:v>-2.1148714159891626</c:v>
                </c:pt>
                <c:pt idx="92">
                  <c:v>-2.18125395468729</c:v>
                </c:pt>
                <c:pt idx="93">
                  <c:v>-2.2490481354571115</c:v>
                </c:pt>
                <c:pt idx="94">
                  <c:v>-2.3182774434225859</c:v>
                </c:pt>
                <c:pt idx="95">
                  <c:v>-2.3889664131627244</c:v>
                </c:pt>
                <c:pt idx="96">
                  <c:v>-2.4611406493440722</c:v>
                </c:pt>
                <c:pt idx="97">
                  <c:v>-2.5348268453358078</c:v>
                </c:pt>
                <c:pt idx="98">
                  <c:v>-2.6100528000970891</c:v>
                </c:pt>
                <c:pt idx="99">
                  <c:v>-2.6868474333824506</c:v>
                </c:pt>
                <c:pt idx="100">
                  <c:v>-2.7652407994503552</c:v>
                </c:pt>
                <c:pt idx="101">
                  <c:v>-2.8452640994219229</c:v>
                </c:pt>
                <c:pt idx="102">
                  <c:v>-2.9269496923821294</c:v>
                </c:pt>
                <c:pt idx="103">
                  <c:v>-3.010331105425947</c:v>
                </c:pt>
                <c:pt idx="104">
                  <c:v>-3.0954430426994004</c:v>
                </c:pt>
                <c:pt idx="105">
                  <c:v>-3.1823213936301231</c:v>
                </c:pt>
                <c:pt idx="106">
                  <c:v>-3.2710032404118041</c:v>
                </c:pt>
                <c:pt idx="107">
                  <c:v>-3.3615268648497487</c:v>
                </c:pt>
                <c:pt idx="108">
                  <c:v>-3.453931754679004</c:v>
                </c:pt>
                <c:pt idx="109">
                  <c:v>-3.5482586094547131</c:v>
                </c:pt>
                <c:pt idx="110">
                  <c:v>-3.6445493460455509</c:v>
                </c:pt>
                <c:pt idx="111">
                  <c:v>-3.7428471038402971</c:v>
                </c:pt>
                <c:pt idx="112">
                  <c:v>-3.8431962497076402</c:v>
                </c:pt>
                <c:pt idx="113">
                  <c:v>-3.9456423827505702</c:v>
                </c:pt>
                <c:pt idx="114">
                  <c:v>-4.0502323388984953</c:v>
                </c:pt>
                <c:pt idx="115">
                  <c:v>-4.1570141953619162</c:v>
                </c:pt>
                <c:pt idx="116">
                  <c:v>-4.2660372749965765</c:v>
                </c:pt>
                <c:pt idx="117">
                  <c:v>-4.3773521504966242</c:v>
                </c:pt>
                <c:pt idx="118">
                  <c:v>-4.4910106485515158</c:v>
                </c:pt>
                <c:pt idx="119">
                  <c:v>-4.6070658538234941</c:v>
                </c:pt>
                <c:pt idx="120">
                  <c:v>-4.7255721128086448</c:v>
                </c:pt>
                <c:pt idx="121">
                  <c:v>-4.8465850375285742</c:v>
                </c:pt>
                <c:pt idx="122">
                  <c:v>-4.9701615090026356</c:v>
                </c:pt>
                <c:pt idx="123">
                  <c:v>-5.0963596804745821</c:v>
                </c:pt>
                <c:pt idx="124">
                  <c:v>-5.2252389803390962</c:v>
                </c:pt>
                <c:pt idx="125">
                  <c:v>-5.356860114675098</c:v>
                </c:pt>
                <c:pt idx="126">
                  <c:v>-5.4912850693708535</c:v>
                </c:pt>
                <c:pt idx="127">
                  <c:v>-5.6285771116943435</c:v>
                </c:pt>
                <c:pt idx="128">
                  <c:v>-5.7688007912815928</c:v>
                </c:pt>
                <c:pt idx="129">
                  <c:v>-5.9120219404090637</c:v>
                </c:pt>
                <c:pt idx="130">
                  <c:v>-6.0583076734477928</c:v>
                </c:pt>
                <c:pt idx="131">
                  <c:v>-6.2077263854179208</c:v>
                </c:pt>
                <c:pt idx="132">
                  <c:v>-6.3603477494859169</c:v>
                </c:pt>
                <c:pt idx="133">
                  <c:v>-6.5162427132784337</c:v>
                </c:pt>
                <c:pt idx="134">
                  <c:v>-6.6754834939168557</c:v>
                </c:pt>
                <c:pt idx="135">
                  <c:v>-6.8381435715525232</c:v>
                </c:pt>
                <c:pt idx="136">
                  <c:v>-7.0042976813035409</c:v>
                </c:pt>
                <c:pt idx="137">
                  <c:v>-7.1740218034144787</c:v>
                </c:pt>
                <c:pt idx="138">
                  <c:v>-7.3473931514293787</c:v>
                </c:pt>
                <c:pt idx="139">
                  <c:v>-7.5244901582437267</c:v>
                </c:pt>
                <c:pt idx="140">
                  <c:v>-7.7053924597924581</c:v>
                </c:pt>
                <c:pt idx="141">
                  <c:v>-7.8901808761947008</c:v>
                </c:pt>
                <c:pt idx="142">
                  <c:v>-8.0789373901365735</c:v>
                </c:pt>
                <c:pt idx="143">
                  <c:v>-8.2717451222368243</c:v>
                </c:pt>
                <c:pt idx="144">
                  <c:v>-8.4686883031945701</c:v>
                </c:pt>
                <c:pt idx="145">
                  <c:v>-8.6698522424426745</c:v>
                </c:pt>
                <c:pt idx="146">
                  <c:v>-8.8753232930553185</c:v>
                </c:pt>
                <c:pt idx="147">
                  <c:v>-9.0851888126327349</c:v>
                </c:pt>
                <c:pt idx="148">
                  <c:v>-9.2995371198770087</c:v>
                </c:pt>
                <c:pt idx="149">
                  <c:v>-9.5184574465773331</c:v>
                </c:pt>
                <c:pt idx="150">
                  <c:v>-9.742039884678265</c:v>
                </c:pt>
                <c:pt idx="151">
                  <c:v>-9.970375328130288</c:v>
                </c:pt>
                <c:pt idx="152">
                  <c:v>-10.203555409187773</c:v>
                </c:pt>
                <c:pt idx="153">
                  <c:v>-10.441672428811698</c:v>
                </c:pt>
                <c:pt idx="154">
                  <c:v>-10.684819280846868</c:v>
                </c:pt>
                <c:pt idx="155">
                  <c:v>-10.933089369593882</c:v>
                </c:pt>
                <c:pt idx="156">
                  <c:v>-11.186576520434414</c:v>
                </c:pt>
                <c:pt idx="157">
                  <c:v>-11.445374883127057</c:v>
                </c:pt>
                <c:pt idx="158">
                  <c:v>-11.709578827398198</c:v>
                </c:pt>
                <c:pt idx="159">
                  <c:v>-11.979282830455514</c:v>
                </c:pt>
                <c:pt idx="160">
                  <c:v>-12.254581356034167</c:v>
                </c:pt>
                <c:pt idx="161">
                  <c:v>-12.535568724604625</c:v>
                </c:pt>
                <c:pt idx="162">
                  <c:v>-12.822338974348988</c:v>
                </c:pt>
                <c:pt idx="163">
                  <c:v>-13.114985712547893</c:v>
                </c:pt>
                <c:pt idx="164">
                  <c:v>-13.41360195699647</c:v>
                </c:pt>
                <c:pt idx="165">
                  <c:v>-13.718279967110149</c:v>
                </c:pt>
                <c:pt idx="166">
                  <c:v>-14.029111064370056</c:v>
                </c:pt>
                <c:pt idx="167">
                  <c:v>-14.34618544179312</c:v>
                </c:pt>
                <c:pt idx="168">
                  <c:v>-14.669591962131152</c:v>
                </c:pt>
                <c:pt idx="169">
                  <c:v>-14.99941794453027</c:v>
                </c:pt>
                <c:pt idx="170">
                  <c:v>-15.33574893942273</c:v>
                </c:pt>
                <c:pt idx="171">
                  <c:v>-15.678668491448393</c:v>
                </c:pt>
                <c:pt idx="172">
                  <c:v>-16.028257890276851</c:v>
                </c:pt>
                <c:pt idx="173">
                  <c:v>-16.384595909221137</c:v>
                </c:pt>
                <c:pt idx="174">
                  <c:v>-16.747758531617496</c:v>
                </c:pt>
                <c:pt idx="175">
                  <c:v>-17.117818665012944</c:v>
                </c:pt>
                <c:pt idx="176">
                  <c:v>-17.494845843259803</c:v>
                </c:pt>
                <c:pt idx="177">
                  <c:v>-17.878905916707406</c:v>
                </c:pt>
                <c:pt idx="178">
                  <c:v>-18.270060730816542</c:v>
                </c:pt>
                <c:pt idx="179">
                  <c:v>-18.668367793520741</c:v>
                </c:pt>
                <c:pt idx="180">
                  <c:v>-19.073879931884033</c:v>
                </c:pt>
                <c:pt idx="181">
                  <c:v>-19.486644938654514</c:v>
                </c:pt>
                <c:pt idx="182">
                  <c:v>-19.906705209438854</c:v>
                </c:pt>
                <c:pt idx="183">
                  <c:v>-20.334097371385191</c:v>
                </c:pt>
                <c:pt idx="184">
                  <c:v>-20.768851904413914</c:v>
                </c:pt>
                <c:pt idx="185">
                  <c:v>-21.210992756102758</c:v>
                </c:pt>
                <c:pt idx="186">
                  <c:v>-21.660536951632036</c:v>
                </c:pt>
                <c:pt idx="187">
                  <c:v>-22.117494200180928</c:v>
                </c:pt>
                <c:pt idx="188">
                  <c:v>-22.581866499513598</c:v>
                </c:pt>
                <c:pt idx="189">
                  <c:v>-23.053647740488422</c:v>
                </c:pt>
                <c:pt idx="190">
                  <c:v>-23.532823313544764</c:v>
                </c:pt>
                <c:pt idx="191">
                  <c:v>-24.019369719255053</c:v>
                </c:pt>
                <c:pt idx="192">
                  <c:v>-24.513254185300674</c:v>
                </c:pt>
                <c:pt idx="193">
                  <c:v>-25.014434292337302</c:v>
                </c:pt>
                <c:pt idx="194">
                  <c:v>-25.522857611342602</c:v>
                </c:pt>
                <c:pt idx="195">
                  <c:v>-26.038461355222037</c:v>
                </c:pt>
                <c:pt idx="196">
                  <c:v>-26.56117204760632</c:v>
                </c:pt>
                <c:pt idx="197">
                  <c:v>-27.090905211716901</c:v>
                </c:pt>
                <c:pt idx="198">
                  <c:v>-27.627565082480771</c:v>
                </c:pt>
                <c:pt idx="199">
                  <c:v>-28.171044344981677</c:v>
                </c:pt>
                <c:pt idx="200">
                  <c:v>-28.721223902442905</c:v>
                </c:pt>
                <c:pt idx="201">
                  <c:v>-29.277972676833198</c:v>
                </c:pt>
                <c:pt idx="202">
                  <c:v>-29.841147445399763</c:v>
                </c:pt>
                <c:pt idx="203">
                  <c:v>-30.410592716007816</c:v>
                </c:pt>
                <c:pt idx="204">
                  <c:v>-30.986140644394901</c:v>
                </c:pt>
                <c:pt idx="205">
                  <c:v>-31.567610996115686</c:v>
                </c:pt>
                <c:pt idx="206">
                  <c:v>-32.15481115578212</c:v>
                </c:pt>
                <c:pt idx="207">
                  <c:v>-32.747536186039724</c:v>
                </c:pt>
                <c:pt idx="208">
                  <c:v>-33.345568938365659</c:v>
                </c:pt>
                <c:pt idx="209">
                  <c:v>-33.948680217480458</c:v>
                </c:pt>
                <c:pt idx="210">
                  <c:v>-34.556629000904344</c:v>
                </c:pt>
                <c:pt idx="211">
                  <c:v>-35.169162714544612</c:v>
                </c:pt>
                <c:pt idx="212">
                  <c:v>-35.786017565056696</c:v>
                </c:pt>
                <c:pt idx="213">
                  <c:v>-36.406918929068134</c:v>
                </c:pt>
                <c:pt idx="214">
                  <c:v>-37.03158179888581</c:v>
                </c:pt>
                <c:pt idx="215">
                  <c:v>-37.65971128385609</c:v>
                </c:pt>
                <c:pt idx="216">
                  <c:v>-38.291003165999172</c:v>
                </c:pt>
                <c:pt idx="217">
                  <c:v>-38.925144507921779</c:v>
                </c:pt>
                <c:pt idx="218">
                  <c:v>-39.56181431063618</c:v>
                </c:pt>
                <c:pt idx="219">
                  <c:v>-40.200684218260264</c:v>
                </c:pt>
                <c:pt idx="220">
                  <c:v>-40.841419266067717</c:v>
                </c:pt>
                <c:pt idx="221">
                  <c:v>-41.483678668053628</c:v>
                </c:pt>
                <c:pt idx="222">
                  <c:v>-42.127116639477578</c:v>
                </c:pt>
                <c:pt idx="223">
                  <c:v>-42.771383249657404</c:v>
                </c:pt>
                <c:pt idx="224">
                  <c:v>-43.416125299807483</c:v>
                </c:pt>
                <c:pt idx="225">
                  <c:v>-44.06098722053212</c:v>
                </c:pt>
                <c:pt idx="226">
                  <c:v>-44.705611983193648</c:v>
                </c:pt>
                <c:pt idx="227">
                  <c:v>-45.349642019415938</c:v>
                </c:pt>
                <c:pt idx="228">
                  <c:v>-45.992720142674997</c:v>
                </c:pt>
                <c:pt idx="229">
                  <c:v>-46.634490466051936</c:v>
                </c:pt>
                <c:pt idx="230">
                  <c:v>-47.274599310173187</c:v>
                </c:pt>
                <c:pt idx="231">
                  <c:v>-47.912696095612723</c:v>
                </c:pt>
                <c:pt idx="232">
                  <c:v>-48.548434213997133</c:v>
                </c:pt>
                <c:pt idx="233">
                  <c:v>-49.181471872510691</c:v>
                </c:pt>
                <c:pt idx="234">
                  <c:v>-49.811472906725434</c:v>
                </c:pt>
                <c:pt idx="235">
                  <c:v>-50.438107557010561</c:v>
                </c:pt>
                <c:pt idx="236">
                  <c:v>-51.061053204239371</c:v>
                </c:pt>
                <c:pt idx="237">
                  <c:v>-51.67999506098257</c:v>
                </c:pt>
                <c:pt idx="238">
                  <c:v>-52.294626814751773</c:v>
                </c:pt>
                <c:pt idx="239">
                  <c:v>-52.904651220536181</c:v>
                </c:pt>
                <c:pt idx="240">
                  <c:v>-53.509780640223774</c:v>
                </c:pt>
                <c:pt idx="241">
                  <c:v>-54.109737527181622</c:v>
                </c:pt>
                <c:pt idx="242">
                  <c:v>-54.704254854691946</c:v>
                </c:pt>
                <c:pt idx="243">
                  <c:v>-55.293076487526164</c:v>
                </c:pt>
                <c:pt idx="244">
                  <c:v>-55.875957496434644</c:v>
                </c:pt>
                <c:pt idx="245">
                  <c:v>-56.452664415801372</c:v>
                </c:pt>
                <c:pt idx="246">
                  <c:v>-57.022975445194596</c:v>
                </c:pt>
                <c:pt idx="247">
                  <c:v>-57.586680595919177</c:v>
                </c:pt>
                <c:pt idx="248">
                  <c:v>-58.143581784182352</c:v>
                </c:pt>
                <c:pt idx="249">
                  <c:v>-58.693492872662191</c:v>
                </c:pt>
                <c:pt idx="250">
                  <c:v>-59.236239662754286</c:v>
                </c:pt>
                <c:pt idx="251">
                  <c:v>-59.771659839885494</c:v>
                </c:pt>
                <c:pt idx="252">
                  <c:v>-60.299602874644449</c:v>
                </c:pt>
                <c:pt idx="253">
                  <c:v>-60.819929882520881</c:v>
                </c:pt>
                <c:pt idx="254">
                  <c:v>-61.332513445298126</c:v>
                </c:pt>
                <c:pt idx="255">
                  <c:v>-61.837237397152393</c:v>
                </c:pt>
                <c:pt idx="256">
                  <c:v>-62.333996578639592</c:v>
                </c:pt>
                <c:pt idx="257">
                  <c:v>-62.822696561754874</c:v>
                </c:pt>
                <c:pt idx="258">
                  <c:v>-63.303253349135375</c:v>
                </c:pt>
                <c:pt idx="259">
                  <c:v>-63.775593050664654</c:v>
                </c:pt>
                <c:pt idx="260">
                  <c:v>-64.239651540408971</c:v>
                </c:pt>
                <c:pt idx="261">
                  <c:v>-64.695374096894412</c:v>
                </c:pt>
                <c:pt idx="262">
                  <c:v>-65.142715029621769</c:v>
                </c:pt>
                <c:pt idx="263">
                  <c:v>-65.581637294437414</c:v>
                </c:pt>
                <c:pt idx="264">
                  <c:v>-66.012112100426336</c:v>
                </c:pt>
                <c:pt idx="265">
                  <c:v>-66.43411851072932</c:v>
                </c:pt>
                <c:pt idx="266">
                  <c:v>-66.847643039543357</c:v>
                </c:pt>
                <c:pt idx="267">
                  <c:v>-67.252679247424467</c:v>
                </c:pt>
                <c:pt idx="268">
                  <c:v>-67.649227336822733</c:v>
                </c:pt>
                <c:pt idx="269">
                  <c:v>-68.037293749615174</c:v>
                </c:pt>
                <c:pt idx="270">
                  <c:v>-68.416890768242482</c:v>
                </c:pt>
                <c:pt idx="271">
                  <c:v>-68.788036121897008</c:v>
                </c:pt>
                <c:pt idx="272">
                  <c:v>-69.150752599000754</c:v>
                </c:pt>
                <c:pt idx="273">
                  <c:v>-69.505067667174259</c:v>
                </c:pt>
                <c:pt idx="274">
                  <c:v>-69.851013101572477</c:v>
                </c:pt>
                <c:pt idx="275">
                  <c:v>-70.188624622514638</c:v>
                </c:pt>
                <c:pt idx="276">
                  <c:v>-70.517941543038063</c:v>
                </c:pt>
                <c:pt idx="277">
                  <c:v>-70.839006427026533</c:v>
                </c:pt>
                <c:pt idx="278">
                  <c:v>-71.151864758316563</c:v>
                </c:pt>
                <c:pt idx="279">
                  <c:v>-71.456564621154769</c:v>
                </c:pt>
                <c:pt idx="280">
                  <c:v>-71.753156392289739</c:v>
                </c:pt>
                <c:pt idx="281">
                  <c:v>-72.041692444835348</c:v>
                </c:pt>
                <c:pt idx="282">
                  <c:v>-72.322226864003653</c:v>
                </c:pt>
                <c:pt idx="283">
                  <c:v>-72.59481517471994</c:v>
                </c:pt>
                <c:pt idx="284">
                  <c:v>-72.859514081074792</c:v>
                </c:pt>
                <c:pt idx="285">
                  <c:v>-73.11638121746951</c:v>
                </c:pt>
                <c:pt idx="286">
                  <c:v>-73.365474911334815</c:v>
                </c:pt>
                <c:pt idx="287">
                  <c:v>-73.606853957198723</c:v>
                </c:pt>
                <c:pt idx="288">
                  <c:v>-73.840577401827346</c:v>
                </c:pt>
                <c:pt idx="289">
                  <c:v>-74.066704340205078</c:v>
                </c:pt>
                <c:pt idx="290">
                  <c:v>-74.285293722032748</c:v>
                </c:pt>
                <c:pt idx="291">
                  <c:v>-74.496404168373019</c:v>
                </c:pt>
                <c:pt idx="292">
                  <c:v>-74.700093798169362</c:v>
                </c:pt>
                <c:pt idx="293">
                  <c:v>-74.89642006420857</c:v>
                </c:pt>
                <c:pt idx="294">
                  <c:v>-75.08543959819805</c:v>
                </c:pt>
                <c:pt idx="295">
                  <c:v>-75.267208064540498</c:v>
                </c:pt>
                <c:pt idx="296">
                  <c:v>-75.441780022460108</c:v>
                </c:pt>
                <c:pt idx="297">
                  <c:v>-75.60920879606519</c:v>
                </c:pt>
                <c:pt idx="298">
                  <c:v>-75.769546351972423</c:v>
                </c:pt>
                <c:pt idx="299">
                  <c:v>-75.922843184103613</c:v>
                </c:pt>
                <c:pt idx="300">
                  <c:v>-76.069148205288641</c:v>
                </c:pt>
                <c:pt idx="301">
                  <c:v>-76.208508645276424</c:v>
                </c:pt>
                <c:pt idx="302">
                  <c:v>-76.340969954820068</c:v>
                </c:pt>
                <c:pt idx="303">
                  <c:v>-76.466575715446353</c:v>
                </c:pt>
                <c:pt idx="304">
                  <c:v>-76.58536755458131</c:v>
                </c:pt>
                <c:pt idx="305">
                  <c:v>-76.697385065680578</c:v>
                </c:pt>
                <c:pt idx="306">
                  <c:v>-76.80266573304435</c:v>
                </c:pt>
                <c:pt idx="307">
                  <c:v>-76.901244860975197</c:v>
                </c:pt>
                <c:pt idx="308">
                  <c:v>-76.993155507012773</c:v>
                </c:pt>
                <c:pt idx="309">
                  <c:v>-77.078428418900629</c:v>
                </c:pt>
                <c:pt idx="310">
                  <c:v>-77.157091975025892</c:v>
                </c:pt>
                <c:pt idx="311">
                  <c:v>-77.229172128053179</c:v>
                </c:pt>
                <c:pt idx="312">
                  <c:v>-77.294692351494334</c:v>
                </c:pt>
                <c:pt idx="313">
                  <c:v>-77.353673588934683</c:v>
                </c:pt>
                <c:pt idx="314">
                  <c:v>-77.406134205706735</c:v>
                </c:pt>
                <c:pt idx="315">
                  <c:v>-77.452089942766719</c:v>
                </c:pt>
                <c:pt idx="316">
                  <c:v>-77.491553872538049</c:v>
                </c:pt>
                <c:pt idx="317">
                  <c:v>-77.524536356534554</c:v>
                </c:pt>
                <c:pt idx="318">
                  <c:v>-77.551045004554823</c:v>
                </c:pt>
                <c:pt idx="319">
                  <c:v>-77.571084635234186</c:v>
                </c:pt>
                <c:pt idx="320">
                  <c:v>-77.58465723780715</c:v>
                </c:pt>
                <c:pt idx="321">
                  <c:v>-77.591761934881873</c:v>
                </c:pt>
                <c:pt idx="322">
                  <c:v>-77.592394946060281</c:v>
                </c:pt>
                <c:pt idx="323">
                  <c:v>-77.586549552263506</c:v>
                </c:pt>
                <c:pt idx="324">
                  <c:v>-77.574216060591013</c:v>
                </c:pt>
                <c:pt idx="325">
                  <c:v>-77.555381769587001</c:v>
                </c:pt>
                <c:pt idx="326">
                  <c:v>-77.530030934772213</c:v>
                </c:pt>
                <c:pt idx="327">
                  <c:v>-77.4981447342998</c:v>
                </c:pt>
                <c:pt idx="328">
                  <c:v>-77.45970123464447</c:v>
                </c:pt>
                <c:pt idx="329">
                  <c:v>-77.414675356159563</c:v>
                </c:pt>
                <c:pt idx="330">
                  <c:v>-77.363038838440644</c:v>
                </c:pt>
                <c:pt idx="331">
                  <c:v>-77.304760205347918</c:v>
                </c:pt>
                <c:pt idx="332">
                  <c:v>-77.239804729612288</c:v>
                </c:pt>
                <c:pt idx="333">
                  <c:v>-77.168134396913658</c:v>
                </c:pt>
                <c:pt idx="334">
                  <c:v>-77.089707869344949</c:v>
                </c:pt>
                <c:pt idx="335">
                  <c:v>-77.004480448168962</c:v>
                </c:pt>
                <c:pt idx="336">
                  <c:v>-76.912404035791084</c:v>
                </c:pt>
                <c:pt idx="337">
                  <c:v>-76.81342709685083</c:v>
                </c:pt>
                <c:pt idx="338">
                  <c:v>-76.70749461837066</c:v>
                </c:pt>
                <c:pt idx="339">
                  <c:v>-76.594548068878552</c:v>
                </c:pt>
                <c:pt idx="340">
                  <c:v>-76.474525356428543</c:v>
                </c:pt>
                <c:pt idx="341">
                  <c:v>-76.347360785458619</c:v>
                </c:pt>
                <c:pt idx="342">
                  <c:v>-76.212985012408524</c:v>
                </c:pt>
                <c:pt idx="343">
                  <c:v>-76.071325000036595</c:v>
                </c:pt>
                <c:pt idx="344">
                  <c:v>-75.922303970376973</c:v>
                </c:pt>
                <c:pt idx="345">
                  <c:v>-75.765841356261291</c:v>
                </c:pt>
                <c:pt idx="346">
                  <c:v>-75.601852751361378</c:v>
                </c:pt>
                <c:pt idx="347">
                  <c:v>-75.430249858684405</c:v>
                </c:pt>
                <c:pt idx="348">
                  <c:v>-75.250940437458979</c:v>
                </c:pt>
                <c:pt idx="349">
                  <c:v>-75.063828248371777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25-47FF-910F-0F270D9B1E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7940528"/>
        <c:axId val="297940136"/>
      </c:scatterChart>
      <c:valAx>
        <c:axId val="297940528"/>
        <c:scaling>
          <c:logBase val="10"/>
          <c:orientation val="minMax"/>
          <c:max val="3050"/>
          <c:min val="1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Frequency (Hz)</a:t>
                </a:r>
              </a:p>
            </c:rich>
          </c:tx>
          <c:overlay val="0"/>
        </c:title>
        <c:numFmt formatCode="General" sourceLinked="1"/>
        <c:majorTickMark val="out"/>
        <c:minorTickMark val="in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97940136"/>
        <c:crossesAt val="-180"/>
        <c:crossBetween val="midCat"/>
      </c:valAx>
      <c:valAx>
        <c:axId val="297940136"/>
        <c:scaling>
          <c:orientation val="minMax"/>
          <c:max val="180"/>
          <c:min val="-18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Phase (deg)</a:t>
                </a:r>
              </a:p>
            </c:rich>
          </c:tx>
          <c:layout>
            <c:manualLayout>
              <c:xMode val="edge"/>
              <c:yMode val="edge"/>
              <c:x val="3.0254541202151715E-2"/>
              <c:y val="0.41231321716554414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97940528"/>
        <c:crosses val="autoZero"/>
        <c:crossBetween val="midCat"/>
        <c:majorUnit val="20"/>
      </c:valAx>
    </c:plotArea>
    <c:legend>
      <c:legendPos val="r"/>
      <c:layout>
        <c:manualLayout>
          <c:xMode val="edge"/>
          <c:yMode val="edge"/>
          <c:x val="0.21792079207920806"/>
          <c:y val="0.33569932819769382"/>
          <c:w val="0.19481029599022925"/>
          <c:h val="8.7041701014809972E-2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</c:spPr>
    </c:legend>
    <c:plotVisOnly val="1"/>
    <c:dispBlanksAs val="gap"/>
    <c:showDLblsOverMax val="0"/>
  </c:chart>
  <c:printSettings>
    <c:headerFooter/>
    <c:pageMargins b="0.75000000000000122" l="0.70000000000000062" r="0.70000000000000062" t="0.75000000000000122" header="0.30000000000000032" footer="0.30000000000000032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PICXO!$B$36</c:f>
          <c:strCache>
            <c:ptCount val="1"/>
            <c:pt idx="0">
              <c:v>Response of PICXO for G1 = 10, G2 = 18, User Clk2=100 MHz, PI Update Rate=50 MHz, R=200, V=200, PD Freq=0.5 MHz</c:v>
            </c:pt>
          </c:strCache>
        </c:strRef>
      </c:tx>
      <c:overlay val="0"/>
    </c:title>
    <c:autoTitleDeleted val="0"/>
    <c:plotArea>
      <c:layout>
        <c:manualLayout>
          <c:layoutTarget val="inner"/>
          <c:xMode val="edge"/>
          <c:yMode val="edge"/>
          <c:x val="0.12060813153072847"/>
          <c:y val="0.13797552703172378"/>
          <c:w val="0.72041612722937931"/>
          <c:h val="0.7024607198072832"/>
        </c:manualLayout>
      </c:layout>
      <c:scatterChart>
        <c:scatterStyle val="lineMarker"/>
        <c:varyColors val="0"/>
        <c:ser>
          <c:idx val="0"/>
          <c:order val="0"/>
          <c:tx>
            <c:v>PICXO DPLL Step Response</c:v>
          </c:tx>
          <c:marker>
            <c:symbol val="none"/>
          </c:marker>
          <c:xVal>
            <c:numRef>
              <c:f>PICXO!$M$2:$M$351</c:f>
              <c:numCache>
                <c:formatCode>General</c:formatCode>
                <c:ptCount val="350"/>
                <c:pt idx="0">
                  <c:v>1</c:v>
                </c:pt>
                <c:pt idx="1">
                  <c:v>1.0232929922807541</c:v>
                </c:pt>
                <c:pt idx="2">
                  <c:v>1.0471285480508996</c:v>
                </c:pt>
                <c:pt idx="3">
                  <c:v>1.0715193052376064</c:v>
                </c:pt>
                <c:pt idx="4">
                  <c:v>1.0964781961431851</c:v>
                </c:pt>
                <c:pt idx="5">
                  <c:v>1.1220184543019636</c:v>
                </c:pt>
                <c:pt idx="6">
                  <c:v>1.1481536214968828</c:v>
                </c:pt>
                <c:pt idx="7">
                  <c:v>1.1748975549395295</c:v>
                </c:pt>
                <c:pt idx="8">
                  <c:v>1.2022644346174129</c:v>
                </c:pt>
                <c:pt idx="9">
                  <c:v>1.2302687708123816</c:v>
                </c:pt>
                <c:pt idx="10">
                  <c:v>1.2589254117941673</c:v>
                </c:pt>
                <c:pt idx="11">
                  <c:v>1.288249551693134</c:v>
                </c:pt>
                <c:pt idx="12">
                  <c:v>1.318256738556407</c:v>
                </c:pt>
                <c:pt idx="13">
                  <c:v>1.3489628825916535</c:v>
                </c:pt>
                <c:pt idx="14">
                  <c:v>1.3803842646028848</c:v>
                </c:pt>
                <c:pt idx="15">
                  <c:v>1.4125375446227544</c:v>
                </c:pt>
                <c:pt idx="16">
                  <c:v>1.4454397707459274</c:v>
                </c:pt>
                <c:pt idx="17">
                  <c:v>1.4791083881682074</c:v>
                </c:pt>
                <c:pt idx="18">
                  <c:v>1.5135612484362084</c:v>
                </c:pt>
                <c:pt idx="19">
                  <c:v>1.5488166189124815</c:v>
                </c:pt>
                <c:pt idx="20">
                  <c:v>1.5848931924611138</c:v>
                </c:pt>
                <c:pt idx="21">
                  <c:v>1.6218100973589302</c:v>
                </c:pt>
                <c:pt idx="22">
                  <c:v>1.6595869074375611</c:v>
                </c:pt>
                <c:pt idx="23">
                  <c:v>1.6982436524617448</c:v>
                </c:pt>
                <c:pt idx="24">
                  <c:v>1.737800828749376</c:v>
                </c:pt>
                <c:pt idx="25">
                  <c:v>1.7782794100389232</c:v>
                </c:pt>
                <c:pt idx="26">
                  <c:v>1.8197008586099839</c:v>
                </c:pt>
                <c:pt idx="27">
                  <c:v>1.8620871366628677</c:v>
                </c:pt>
                <c:pt idx="28">
                  <c:v>1.9054607179632477</c:v>
                </c:pt>
                <c:pt idx="29">
                  <c:v>1.9498445997580458</c:v>
                </c:pt>
                <c:pt idx="30">
                  <c:v>1.9952623149688802</c:v>
                </c:pt>
                <c:pt idx="31">
                  <c:v>2.0417379446695301</c:v>
                </c:pt>
                <c:pt idx="32">
                  <c:v>2.0892961308540401</c:v>
                </c:pt>
                <c:pt idx="33">
                  <c:v>2.1379620895022331</c:v>
                </c:pt>
                <c:pt idx="34">
                  <c:v>2.1877616239495534</c:v>
                </c:pt>
                <c:pt idx="35">
                  <c:v>2.2387211385683408</c:v>
                </c:pt>
                <c:pt idx="36">
                  <c:v>2.290867652767774</c:v>
                </c:pt>
                <c:pt idx="37">
                  <c:v>2.3442288153199233</c:v>
                </c:pt>
                <c:pt idx="38">
                  <c:v>2.3988329190194917</c:v>
                </c:pt>
                <c:pt idx="39">
                  <c:v>2.4547089156850315</c:v>
                </c:pt>
                <c:pt idx="40">
                  <c:v>2.5118864315095815</c:v>
                </c:pt>
                <c:pt idx="41">
                  <c:v>2.5703957827688653</c:v>
                </c:pt>
                <c:pt idx="42">
                  <c:v>2.6302679918953835</c:v>
                </c:pt>
                <c:pt idx="43">
                  <c:v>2.6915348039269174</c:v>
                </c:pt>
                <c:pt idx="44">
                  <c:v>2.7542287033381685</c:v>
                </c:pt>
                <c:pt idx="45">
                  <c:v>2.8183829312644555</c:v>
                </c:pt>
                <c:pt idx="46">
                  <c:v>2.8840315031266082</c:v>
                </c:pt>
                <c:pt idx="47">
                  <c:v>2.9512092266663874</c:v>
                </c:pt>
                <c:pt idx="48">
                  <c:v>3.0199517204020183</c:v>
                </c:pt>
                <c:pt idx="49">
                  <c:v>3.0902954325135927</c:v>
                </c:pt>
                <c:pt idx="50">
                  <c:v>3.1622776601683813</c:v>
                </c:pt>
                <c:pt idx="51">
                  <c:v>3.2359365692962849</c:v>
                </c:pt>
                <c:pt idx="52">
                  <c:v>3.311311214825913</c:v>
                </c:pt>
                <c:pt idx="53">
                  <c:v>3.3884415613920278</c:v>
                </c:pt>
                <c:pt idx="54">
                  <c:v>3.4673685045253184</c:v>
                </c:pt>
                <c:pt idx="55">
                  <c:v>3.5481338923357573</c:v>
                </c:pt>
                <c:pt idx="56">
                  <c:v>3.6307805477010158</c:v>
                </c:pt>
                <c:pt idx="57">
                  <c:v>3.7153522909717283</c:v>
                </c:pt>
                <c:pt idx="58">
                  <c:v>3.8018939632056155</c:v>
                </c:pt>
                <c:pt idx="59">
                  <c:v>3.8904514499428093</c:v>
                </c:pt>
                <c:pt idx="60">
                  <c:v>3.9810717055349762</c:v>
                </c:pt>
                <c:pt idx="61">
                  <c:v>4.0738027780411308</c:v>
                </c:pt>
                <c:pt idx="62">
                  <c:v>4.1686938347033582</c:v>
                </c:pt>
                <c:pt idx="63">
                  <c:v>4.2657951880159306</c:v>
                </c:pt>
                <c:pt idx="64">
                  <c:v>4.3651583224016637</c:v>
                </c:pt>
                <c:pt idx="65">
                  <c:v>4.4668359215096354</c:v>
                </c:pt>
                <c:pt idx="66">
                  <c:v>4.5708818961487552</c:v>
                </c:pt>
                <c:pt idx="67">
                  <c:v>4.6773514128719862</c:v>
                </c:pt>
                <c:pt idx="68">
                  <c:v>4.7863009232263884</c:v>
                </c:pt>
                <c:pt idx="69">
                  <c:v>4.8977881936844669</c:v>
                </c:pt>
                <c:pt idx="70">
                  <c:v>5.0118723362727282</c:v>
                </c:pt>
                <c:pt idx="71">
                  <c:v>5.1286138399136538</c:v>
                </c:pt>
                <c:pt idx="72">
                  <c:v>5.2480746024977316</c:v>
                </c:pt>
                <c:pt idx="73">
                  <c:v>5.3703179637025338</c:v>
                </c:pt>
                <c:pt idx="74">
                  <c:v>5.495408738576252</c:v>
                </c:pt>
                <c:pt idx="75">
                  <c:v>5.6234132519034983</c:v>
                </c:pt>
                <c:pt idx="76">
                  <c:v>5.7543993733715757</c:v>
                </c:pt>
                <c:pt idx="77">
                  <c:v>5.8884365535558976</c:v>
                </c:pt>
                <c:pt idx="78">
                  <c:v>6.0255958607435849</c:v>
                </c:pt>
                <c:pt idx="79">
                  <c:v>6.1659500186148302</c:v>
                </c:pt>
                <c:pt idx="80">
                  <c:v>6.3095734448019405</c:v>
                </c:pt>
                <c:pt idx="81">
                  <c:v>6.4565422903465644</c:v>
                </c:pt>
                <c:pt idx="82">
                  <c:v>6.6069344800759682</c:v>
                </c:pt>
                <c:pt idx="83">
                  <c:v>6.7608297539198272</c:v>
                </c:pt>
                <c:pt idx="84">
                  <c:v>6.9183097091893737</c:v>
                </c:pt>
                <c:pt idx="85">
                  <c:v>7.0794578438413893</c:v>
                </c:pt>
                <c:pt idx="86">
                  <c:v>7.2443596007499105</c:v>
                </c:pt>
                <c:pt idx="87">
                  <c:v>7.4131024130091863</c:v>
                </c:pt>
                <c:pt idx="88">
                  <c:v>7.5857757502918481</c:v>
                </c:pt>
                <c:pt idx="89">
                  <c:v>7.7624711662869306</c:v>
                </c:pt>
                <c:pt idx="90">
                  <c:v>7.9432823472428282</c:v>
                </c:pt>
                <c:pt idx="91">
                  <c:v>8.1283051616410056</c:v>
                </c:pt>
                <c:pt idx="92">
                  <c:v>8.3176377110267214</c:v>
                </c:pt>
                <c:pt idx="93">
                  <c:v>8.5113803820237806</c:v>
                </c:pt>
                <c:pt idx="94">
                  <c:v>8.709635899560821</c:v>
                </c:pt>
                <c:pt idx="95">
                  <c:v>8.9125093813374701</c:v>
                </c:pt>
                <c:pt idx="96">
                  <c:v>9.1201083935591107</c:v>
                </c:pt>
                <c:pt idx="97">
                  <c:v>9.3325430079699281</c:v>
                </c:pt>
                <c:pt idx="98">
                  <c:v>9.5499258602143762</c:v>
                </c:pt>
                <c:pt idx="99">
                  <c:v>9.7723722095581227</c:v>
                </c:pt>
                <c:pt idx="100">
                  <c:v>10.000000000000016</c:v>
                </c:pt>
                <c:pt idx="101">
                  <c:v>10.232929922807561</c:v>
                </c:pt>
                <c:pt idx="102">
                  <c:v>10.471285480509014</c:v>
                </c:pt>
                <c:pt idx="103">
                  <c:v>10.715193052376083</c:v>
                </c:pt>
                <c:pt idx="104">
                  <c:v>10.964781961431873</c:v>
                </c:pt>
                <c:pt idx="105">
                  <c:v>11.220184543019656</c:v>
                </c:pt>
                <c:pt idx="106">
                  <c:v>11.481536214968848</c:v>
                </c:pt>
                <c:pt idx="107">
                  <c:v>11.748975549395317</c:v>
                </c:pt>
                <c:pt idx="108">
                  <c:v>12.022644346174154</c:v>
                </c:pt>
                <c:pt idx="109">
                  <c:v>12.302687708123841</c:v>
                </c:pt>
                <c:pt idx="110">
                  <c:v>12.589254117941696</c:v>
                </c:pt>
                <c:pt idx="111">
                  <c:v>12.882495516931364</c:v>
                </c:pt>
                <c:pt idx="112">
                  <c:v>13.1825673855641</c:v>
                </c:pt>
                <c:pt idx="113">
                  <c:v>13.489628825916565</c:v>
                </c:pt>
                <c:pt idx="114">
                  <c:v>13.803842646028876</c:v>
                </c:pt>
                <c:pt idx="115">
                  <c:v>14.12537544622757</c:v>
                </c:pt>
                <c:pt idx="116">
                  <c:v>14.454397707459307</c:v>
                </c:pt>
                <c:pt idx="117">
                  <c:v>14.791083881682106</c:v>
                </c:pt>
                <c:pt idx="118">
                  <c:v>15.135612484362113</c:v>
                </c:pt>
                <c:pt idx="119">
                  <c:v>15.488166189124851</c:v>
                </c:pt>
                <c:pt idx="120">
                  <c:v>15.848931924611172</c:v>
                </c:pt>
                <c:pt idx="121">
                  <c:v>16.218100973589337</c:v>
                </c:pt>
                <c:pt idx="122">
                  <c:v>16.595869074375642</c:v>
                </c:pt>
                <c:pt idx="123">
                  <c:v>16.982436524617487</c:v>
                </c:pt>
                <c:pt idx="124">
                  <c:v>17.378008287493795</c:v>
                </c:pt>
                <c:pt idx="125">
                  <c:v>17.782794100389268</c:v>
                </c:pt>
                <c:pt idx="126">
                  <c:v>18.197008586099873</c:v>
                </c:pt>
                <c:pt idx="127">
                  <c:v>18.620871366628723</c:v>
                </c:pt>
                <c:pt idx="128">
                  <c:v>19.054607179632519</c:v>
                </c:pt>
                <c:pt idx="129">
                  <c:v>19.4984459975805</c:v>
                </c:pt>
                <c:pt idx="130">
                  <c:v>19.95262314968884</c:v>
                </c:pt>
                <c:pt idx="131">
                  <c:v>20.417379446695346</c:v>
                </c:pt>
                <c:pt idx="132">
                  <c:v>20.892961308540446</c:v>
                </c:pt>
                <c:pt idx="133">
                  <c:v>21.379620895022374</c:v>
                </c:pt>
                <c:pt idx="134">
                  <c:v>21.877616239495577</c:v>
                </c:pt>
                <c:pt idx="135">
                  <c:v>22.387211385683454</c:v>
                </c:pt>
                <c:pt idx="136">
                  <c:v>22.908676527677788</c:v>
                </c:pt>
                <c:pt idx="137">
                  <c:v>23.442288153199279</c:v>
                </c:pt>
                <c:pt idx="138">
                  <c:v>23.988329190194971</c:v>
                </c:pt>
                <c:pt idx="139">
                  <c:v>24.547089156850369</c:v>
                </c:pt>
                <c:pt idx="140">
                  <c:v>25.118864315095866</c:v>
                </c:pt>
                <c:pt idx="141">
                  <c:v>25.703957827688704</c:v>
                </c:pt>
                <c:pt idx="142">
                  <c:v>26.302679918953896</c:v>
                </c:pt>
                <c:pt idx="143">
                  <c:v>26.915348039269233</c:v>
                </c:pt>
                <c:pt idx="144">
                  <c:v>27.542287033381736</c:v>
                </c:pt>
                <c:pt idx="145">
                  <c:v>28.183829312644612</c:v>
                </c:pt>
                <c:pt idx="146">
                  <c:v>28.840315031266144</c:v>
                </c:pt>
                <c:pt idx="147">
                  <c:v>29.512092266663942</c:v>
                </c:pt>
                <c:pt idx="148">
                  <c:v>30.199517204020246</c:v>
                </c:pt>
                <c:pt idx="149">
                  <c:v>30.902954325135987</c:v>
                </c:pt>
                <c:pt idx="150">
                  <c:v>31.622776601683888</c:v>
                </c:pt>
                <c:pt idx="151">
                  <c:v>32.359365692962918</c:v>
                </c:pt>
                <c:pt idx="152">
                  <c:v>33.113112148259205</c:v>
                </c:pt>
                <c:pt idx="153">
                  <c:v>33.88441561392036</c:v>
                </c:pt>
                <c:pt idx="154">
                  <c:v>34.673685045253272</c:v>
                </c:pt>
                <c:pt idx="155">
                  <c:v>35.481338923357647</c:v>
                </c:pt>
                <c:pt idx="156">
                  <c:v>36.307805477010241</c:v>
                </c:pt>
                <c:pt idx="157">
                  <c:v>37.153522909717374</c:v>
                </c:pt>
                <c:pt idx="158">
                  <c:v>38.018939632056238</c:v>
                </c:pt>
                <c:pt idx="159">
                  <c:v>38.904514499428174</c:v>
                </c:pt>
                <c:pt idx="160">
                  <c:v>39.810717055349841</c:v>
                </c:pt>
                <c:pt idx="161">
                  <c:v>40.738027780411407</c:v>
                </c:pt>
                <c:pt idx="162">
                  <c:v>41.686938347033674</c:v>
                </c:pt>
                <c:pt idx="163">
                  <c:v>42.657951880159395</c:v>
                </c:pt>
                <c:pt idx="164">
                  <c:v>43.651583224016726</c:v>
                </c:pt>
                <c:pt idx="165">
                  <c:v>44.668359215096459</c:v>
                </c:pt>
                <c:pt idx="166">
                  <c:v>45.708818961487651</c:v>
                </c:pt>
                <c:pt idx="167">
                  <c:v>46.773514128719967</c:v>
                </c:pt>
                <c:pt idx="168">
                  <c:v>47.863009232263998</c:v>
                </c:pt>
                <c:pt idx="169">
                  <c:v>48.977881936844788</c:v>
                </c:pt>
                <c:pt idx="170">
                  <c:v>50.118723362727394</c:v>
                </c:pt>
                <c:pt idx="171">
                  <c:v>51.286138399136647</c:v>
                </c:pt>
                <c:pt idx="172">
                  <c:v>52.480746024977449</c:v>
                </c:pt>
                <c:pt idx="173">
                  <c:v>53.703179637025457</c:v>
                </c:pt>
                <c:pt idx="174">
                  <c:v>54.954087385762662</c:v>
                </c:pt>
                <c:pt idx="175">
                  <c:v>56.234132519035114</c:v>
                </c:pt>
                <c:pt idx="176">
                  <c:v>57.543993733715901</c:v>
                </c:pt>
                <c:pt idx="177">
                  <c:v>58.884365535559105</c:v>
                </c:pt>
                <c:pt idx="178">
                  <c:v>60.255958607435979</c:v>
                </c:pt>
                <c:pt idx="179">
                  <c:v>61.659500186148421</c:v>
                </c:pt>
                <c:pt idx="180">
                  <c:v>63.095734448019527</c:v>
                </c:pt>
                <c:pt idx="181">
                  <c:v>64.565422903465816</c:v>
                </c:pt>
                <c:pt idx="182">
                  <c:v>66.069344800759865</c:v>
                </c:pt>
                <c:pt idx="183">
                  <c:v>67.608297539198432</c:v>
                </c:pt>
                <c:pt idx="184">
                  <c:v>69.183097091893913</c:v>
                </c:pt>
                <c:pt idx="185">
                  <c:v>70.79457843841405</c:v>
                </c:pt>
                <c:pt idx="186">
                  <c:v>72.443596007499266</c:v>
                </c:pt>
                <c:pt idx="187">
                  <c:v>74.131024130092001</c:v>
                </c:pt>
                <c:pt idx="188">
                  <c:v>75.857757502918631</c:v>
                </c:pt>
                <c:pt idx="189">
                  <c:v>77.624711662869501</c:v>
                </c:pt>
                <c:pt idx="190">
                  <c:v>79.432823472428467</c:v>
                </c:pt>
                <c:pt idx="191">
                  <c:v>81.283051616410248</c:v>
                </c:pt>
                <c:pt idx="192">
                  <c:v>83.176377110267424</c:v>
                </c:pt>
                <c:pt idx="193">
                  <c:v>85.113803820237962</c:v>
                </c:pt>
                <c:pt idx="194">
                  <c:v>87.096358995608384</c:v>
                </c:pt>
                <c:pt idx="195">
                  <c:v>89.125093813374875</c:v>
                </c:pt>
                <c:pt idx="196">
                  <c:v>91.201083935591285</c:v>
                </c:pt>
                <c:pt idx="197">
                  <c:v>93.325430079699501</c:v>
                </c:pt>
                <c:pt idx="198">
                  <c:v>95.499258602143996</c:v>
                </c:pt>
                <c:pt idx="199">
                  <c:v>97.723722095581465</c:v>
                </c:pt>
                <c:pt idx="200">
                  <c:v>100.00000000000031</c:v>
                </c:pt>
                <c:pt idx="201">
                  <c:v>102.32929922807573</c:v>
                </c:pt>
                <c:pt idx="202">
                  <c:v>104.71285480509026</c:v>
                </c:pt>
                <c:pt idx="203">
                  <c:v>107.15193052376085</c:v>
                </c:pt>
                <c:pt idx="204">
                  <c:v>109.64781961431871</c:v>
                </c:pt>
                <c:pt idx="205">
                  <c:v>112.20184543019644</c:v>
                </c:pt>
                <c:pt idx="206">
                  <c:v>114.81536214968835</c:v>
                </c:pt>
                <c:pt idx="207">
                  <c:v>117.48975549395293</c:v>
                </c:pt>
                <c:pt idx="208">
                  <c:v>120.22644346174125</c:v>
                </c:pt>
                <c:pt idx="209">
                  <c:v>123.026877081238</c:v>
                </c:pt>
                <c:pt idx="210">
                  <c:v>125.89254117941654</c:v>
                </c:pt>
                <c:pt idx="211">
                  <c:v>128.8249551693132</c:v>
                </c:pt>
                <c:pt idx="212">
                  <c:v>131.82567385564039</c:v>
                </c:pt>
                <c:pt idx="213">
                  <c:v>134.896288259165</c:v>
                </c:pt>
                <c:pt idx="214">
                  <c:v>138.03842646028798</c:v>
                </c:pt>
                <c:pt idx="215">
                  <c:v>141.25375446227491</c:v>
                </c:pt>
                <c:pt idx="216">
                  <c:v>144.54397707459208</c:v>
                </c:pt>
                <c:pt idx="217">
                  <c:v>147.91083881682005</c:v>
                </c:pt>
                <c:pt idx="218">
                  <c:v>151.35612484361994</c:v>
                </c:pt>
                <c:pt idx="219">
                  <c:v>154.88166189124723</c:v>
                </c:pt>
                <c:pt idx="220">
                  <c:v>158.4893192461104</c:v>
                </c:pt>
                <c:pt idx="221">
                  <c:v>162.18100973589188</c:v>
                </c:pt>
                <c:pt idx="222">
                  <c:v>165.95869074375491</c:v>
                </c:pt>
                <c:pt idx="223">
                  <c:v>169.82436524617307</c:v>
                </c:pt>
                <c:pt idx="224">
                  <c:v>173.78008287493614</c:v>
                </c:pt>
                <c:pt idx="225">
                  <c:v>177.82794100389066</c:v>
                </c:pt>
                <c:pt idx="226">
                  <c:v>181.97008586099668</c:v>
                </c:pt>
                <c:pt idx="227">
                  <c:v>186.20871366628504</c:v>
                </c:pt>
                <c:pt idx="228">
                  <c:v>190.54607179632276</c:v>
                </c:pt>
                <c:pt idx="229">
                  <c:v>194.98445997580251</c:v>
                </c:pt>
                <c:pt idx="230">
                  <c:v>199.52623149688571</c:v>
                </c:pt>
                <c:pt idx="231">
                  <c:v>204.1737944669506</c:v>
                </c:pt>
                <c:pt idx="232">
                  <c:v>208.92961308540137</c:v>
                </c:pt>
                <c:pt idx="233">
                  <c:v>213.79620895022055</c:v>
                </c:pt>
                <c:pt idx="234">
                  <c:v>218.77616239495231</c:v>
                </c:pt>
                <c:pt idx="235">
                  <c:v>223.87211385683094</c:v>
                </c:pt>
                <c:pt idx="236">
                  <c:v>229.08676527677417</c:v>
                </c:pt>
                <c:pt idx="237">
                  <c:v>234.42288153198876</c:v>
                </c:pt>
                <c:pt idx="238">
                  <c:v>239.88329190194551</c:v>
                </c:pt>
                <c:pt idx="239">
                  <c:v>245.47089156849918</c:v>
                </c:pt>
                <c:pt idx="240">
                  <c:v>251.18864315095405</c:v>
                </c:pt>
                <c:pt idx="241">
                  <c:v>257.03957827688208</c:v>
                </c:pt>
                <c:pt idx="242">
                  <c:v>263.02679918953373</c:v>
                </c:pt>
                <c:pt idx="243">
                  <c:v>269.15348039268673</c:v>
                </c:pt>
                <c:pt idx="244">
                  <c:v>275.42287033381172</c:v>
                </c:pt>
                <c:pt idx="245">
                  <c:v>281.83829312644031</c:v>
                </c:pt>
                <c:pt idx="246">
                  <c:v>288.4031503126551</c:v>
                </c:pt>
                <c:pt idx="247">
                  <c:v>295.12092266663291</c:v>
                </c:pt>
                <c:pt idx="248">
                  <c:v>301.99517204019554</c:v>
                </c:pt>
                <c:pt idx="249">
                  <c:v>309.02954325135278</c:v>
                </c:pt>
                <c:pt idx="250">
                  <c:v>316.2277660168312</c:v>
                </c:pt>
                <c:pt idx="251">
                  <c:v>323.59365692962137</c:v>
                </c:pt>
                <c:pt idx="252">
                  <c:v>331.13112148258369</c:v>
                </c:pt>
                <c:pt idx="253">
                  <c:v>338.84415613919498</c:v>
                </c:pt>
                <c:pt idx="254">
                  <c:v>346.73685045252387</c:v>
                </c:pt>
                <c:pt idx="255">
                  <c:v>354.81338923356714</c:v>
                </c:pt>
                <c:pt idx="256">
                  <c:v>363.07805477009276</c:v>
                </c:pt>
                <c:pt idx="257">
                  <c:v>371.53522909716344</c:v>
                </c:pt>
                <c:pt idx="258">
                  <c:v>380.18939632055185</c:v>
                </c:pt>
                <c:pt idx="259">
                  <c:v>389.04514499427063</c:v>
                </c:pt>
                <c:pt idx="260">
                  <c:v>398.10717055348704</c:v>
                </c:pt>
                <c:pt idx="261">
                  <c:v>407.38027780410187</c:v>
                </c:pt>
                <c:pt idx="262">
                  <c:v>416.86938347032424</c:v>
                </c:pt>
                <c:pt idx="263">
                  <c:v>426.57951880158117</c:v>
                </c:pt>
                <c:pt idx="264">
                  <c:v>436.51583224015377</c:v>
                </c:pt>
                <c:pt idx="265">
                  <c:v>446.68359215095063</c:v>
                </c:pt>
                <c:pt idx="266">
                  <c:v>457.08818961486179</c:v>
                </c:pt>
                <c:pt idx="267">
                  <c:v>467.7351412871846</c:v>
                </c:pt>
                <c:pt idx="268">
                  <c:v>478.63009232262397</c:v>
                </c:pt>
                <c:pt idx="269">
                  <c:v>489.77881936843141</c:v>
                </c:pt>
                <c:pt idx="270">
                  <c:v>501.18723362725666</c:v>
                </c:pt>
                <c:pt idx="271">
                  <c:v>512.86138399134882</c:v>
                </c:pt>
                <c:pt idx="272">
                  <c:v>524.80746024975622</c:v>
                </c:pt>
                <c:pt idx="273">
                  <c:v>537.03179637023538</c:v>
                </c:pt>
                <c:pt idx="274">
                  <c:v>549.5408738576067</c:v>
                </c:pt>
                <c:pt idx="275">
                  <c:v>562.34132519033028</c:v>
                </c:pt>
                <c:pt idx="276">
                  <c:v>575.43993733713762</c:v>
                </c:pt>
                <c:pt idx="277">
                  <c:v>588.84365535556867</c:v>
                </c:pt>
                <c:pt idx="278">
                  <c:v>602.55958607433695</c:v>
                </c:pt>
                <c:pt idx="279">
                  <c:v>616.59500186146022</c:v>
                </c:pt>
                <c:pt idx="280">
                  <c:v>630.95734448017072</c:v>
                </c:pt>
                <c:pt idx="281">
                  <c:v>645.65422903463241</c:v>
                </c:pt>
                <c:pt idx="282">
                  <c:v>660.69344800757176</c:v>
                </c:pt>
                <c:pt idx="283">
                  <c:v>676.08297539195689</c:v>
                </c:pt>
                <c:pt idx="284">
                  <c:v>691.83097091891034</c:v>
                </c:pt>
                <c:pt idx="285">
                  <c:v>707.94578438411111</c:v>
                </c:pt>
                <c:pt idx="286">
                  <c:v>724.43596007496194</c:v>
                </c:pt>
                <c:pt idx="287">
                  <c:v>741.31024130088861</c:v>
                </c:pt>
                <c:pt idx="288">
                  <c:v>758.5775750291541</c:v>
                </c:pt>
                <c:pt idx="289">
                  <c:v>776.24711662866071</c:v>
                </c:pt>
                <c:pt idx="290">
                  <c:v>794.32823472424957</c:v>
                </c:pt>
                <c:pt idx="291">
                  <c:v>812.83051616406578</c:v>
                </c:pt>
                <c:pt idx="292">
                  <c:v>831.76377110263672</c:v>
                </c:pt>
                <c:pt idx="293">
                  <c:v>851.13803820234057</c:v>
                </c:pt>
                <c:pt idx="294">
                  <c:v>870.96358995604385</c:v>
                </c:pt>
                <c:pt idx="295">
                  <c:v>891.250938133707</c:v>
                </c:pt>
                <c:pt idx="296">
                  <c:v>912.01083935587019</c:v>
                </c:pt>
                <c:pt idx="297">
                  <c:v>933.25430079695047</c:v>
                </c:pt>
                <c:pt idx="298">
                  <c:v>954.99258602139355</c:v>
                </c:pt>
                <c:pt idx="299">
                  <c:v>977.23722095576716</c:v>
                </c:pt>
                <c:pt idx="300">
                  <c:v>999.99999999995441</c:v>
                </c:pt>
                <c:pt idx="301">
                  <c:v>1023.2929922807075</c:v>
                </c:pt>
                <c:pt idx="302">
                  <c:v>1047.1285480508507</c:v>
                </c:pt>
                <c:pt idx="303">
                  <c:v>1071.5193052375564</c:v>
                </c:pt>
                <c:pt idx="304">
                  <c:v>1096.4781961431327</c:v>
                </c:pt>
                <c:pt idx="305">
                  <c:v>1122.0184543019097</c:v>
                </c:pt>
                <c:pt idx="306">
                  <c:v>1148.1536214968278</c:v>
                </c:pt>
                <c:pt idx="307">
                  <c:v>1174.8975549394722</c:v>
                </c:pt>
                <c:pt idx="308">
                  <c:v>1202.264434617354</c:v>
                </c:pt>
                <c:pt idx="309">
                  <c:v>1230.2687708123201</c:v>
                </c:pt>
                <c:pt idx="310">
                  <c:v>1258.9254117941043</c:v>
                </c:pt>
                <c:pt idx="311">
                  <c:v>1288.2495516930683</c:v>
                </c:pt>
                <c:pt idx="312">
                  <c:v>1318.2567385563398</c:v>
                </c:pt>
                <c:pt idx="313">
                  <c:v>1348.9628825915834</c:v>
                </c:pt>
                <c:pt idx="314">
                  <c:v>1380.3842646028129</c:v>
                </c:pt>
                <c:pt idx="315">
                  <c:v>1412.5375446226803</c:v>
                </c:pt>
                <c:pt idx="316">
                  <c:v>1445.4397707458504</c:v>
                </c:pt>
                <c:pt idx="317">
                  <c:v>1479.1083881681284</c:v>
                </c:pt>
                <c:pt idx="318">
                  <c:v>1513.5612484361259</c:v>
                </c:pt>
                <c:pt idx="319">
                  <c:v>1548.816618912397</c:v>
                </c:pt>
                <c:pt idx="320">
                  <c:v>1584.8931924610256</c:v>
                </c:pt>
                <c:pt idx="321">
                  <c:v>1621.8100973588398</c:v>
                </c:pt>
                <c:pt idx="322">
                  <c:v>1659.5869074374668</c:v>
                </c:pt>
                <c:pt idx="323">
                  <c:v>1698.2436524616483</c:v>
                </c:pt>
                <c:pt idx="324">
                  <c:v>1737.8008287492769</c:v>
                </c:pt>
                <c:pt idx="325">
                  <c:v>1778.2794100388203</c:v>
                </c:pt>
                <c:pt idx="326">
                  <c:v>1819.7008586098782</c:v>
                </c:pt>
                <c:pt idx="327">
                  <c:v>1862.087136662758</c:v>
                </c:pt>
                <c:pt idx="328">
                  <c:v>1905.460717963135</c:v>
                </c:pt>
                <c:pt idx="329">
                  <c:v>1949.8445997579286</c:v>
                </c:pt>
                <c:pt idx="330">
                  <c:v>1995.2623149687599</c:v>
                </c:pt>
                <c:pt idx="331">
                  <c:v>2041.7379446694049</c:v>
                </c:pt>
                <c:pt idx="332">
                  <c:v>2089.296130853912</c:v>
                </c:pt>
                <c:pt idx="333">
                  <c:v>2137.9620895021012</c:v>
                </c:pt>
                <c:pt idx="334">
                  <c:v>2187.7616239494168</c:v>
                </c:pt>
                <c:pt idx="335">
                  <c:v>2238.7211385682003</c:v>
                </c:pt>
                <c:pt idx="336">
                  <c:v>2290.8676527676284</c:v>
                </c:pt>
                <c:pt idx="337">
                  <c:v>2344.2288153197737</c:v>
                </c:pt>
                <c:pt idx="338">
                  <c:v>2398.8329190193363</c:v>
                </c:pt>
                <c:pt idx="339">
                  <c:v>2454.7089156848724</c:v>
                </c:pt>
                <c:pt idx="340">
                  <c:v>2511.8864315094161</c:v>
                </c:pt>
                <c:pt idx="341">
                  <c:v>2570.3957827686954</c:v>
                </c:pt>
                <c:pt idx="342">
                  <c:v>2630.2679918952094</c:v>
                </c:pt>
                <c:pt idx="343">
                  <c:v>2691.5348039267365</c:v>
                </c:pt>
                <c:pt idx="344">
                  <c:v>2754.228703337983</c:v>
                </c:pt>
                <c:pt idx="345">
                  <c:v>2818.3829312642633</c:v>
                </c:pt>
                <c:pt idx="346">
                  <c:v>2884.0315031264108</c:v>
                </c:pt>
                <c:pt idx="347">
                  <c:v>2951.209226666183</c:v>
                </c:pt>
                <c:pt idx="348">
                  <c:v>3019.9517204018084</c:v>
                </c:pt>
                <c:pt idx="349">
                  <c:v>3090.2954325133778</c:v>
                </c:pt>
              </c:numCache>
            </c:numRef>
          </c:xVal>
          <c:yVal>
            <c:numRef>
              <c:f>PICXO!$X$2:$X$351</c:f>
              <c:numCache>
                <c:formatCode>0.00</c:formatCode>
                <c:ptCount val="350"/>
                <c:pt idx="0">
                  <c:v>77.620370496969912</c:v>
                </c:pt>
                <c:pt idx="1">
                  <c:v>77.420887244611578</c:v>
                </c:pt>
                <c:pt idx="2">
                  <c:v>77.221424850727587</c:v>
                </c:pt>
                <c:pt idx="3">
                  <c:v>77.0219839985742</c:v>
                </c:pt>
                <c:pt idx="4">
                  <c:v>76.82256537966056</c:v>
                </c:pt>
                <c:pt idx="5">
                  <c:v>76.623169692460962</c:v>
                </c:pt>
                <c:pt idx="6">
                  <c:v>76.423797640978847</c:v>
                </c:pt>
                <c:pt idx="7">
                  <c:v>76.224449933157189</c:v>
                </c:pt>
                <c:pt idx="8">
                  <c:v>76.02512727912783</c:v>
                </c:pt>
                <c:pt idx="9">
                  <c:v>75.825830389293486</c:v>
                </c:pt>
                <c:pt idx="10">
                  <c:v>75.626559972236407</c:v>
                </c:pt>
                <c:pt idx="11">
                  <c:v>75.427316732448773</c:v>
                </c:pt>
                <c:pt idx="12">
                  <c:v>75.228101367881365</c:v>
                </c:pt>
                <c:pt idx="13">
                  <c:v>75.028914567306757</c:v>
                </c:pt>
                <c:pt idx="14">
                  <c:v>74.829757007494479</c:v>
                </c:pt>
                <c:pt idx="15">
                  <c:v>74.630629350200294</c:v>
                </c:pt>
                <c:pt idx="16">
                  <c:v>74.431532238966824</c:v>
                </c:pt>
                <c:pt idx="17">
                  <c:v>74.232466295742555</c:v>
                </c:pt>
                <c:pt idx="18">
                  <c:v>74.033432117321922</c:v>
                </c:pt>
                <c:pt idx="19">
                  <c:v>73.834430271611652</c:v>
                </c:pt>
                <c:pt idx="20">
                  <c:v>73.635461293738643</c:v>
                </c:pt>
                <c:pt idx="21">
                  <c:v>73.436525682004287</c:v>
                </c:pt>
                <c:pt idx="22">
                  <c:v>73.237623893704665</c:v>
                </c:pt>
                <c:pt idx="23">
                  <c:v>73.038756340833061</c:v>
                </c:pt>
                <c:pt idx="24">
                  <c:v>72.839923385682908</c:v>
                </c:pt>
                <c:pt idx="25">
                  <c:v>72.641125336378281</c:v>
                </c:pt>
                <c:pt idx="26">
                  <c:v>72.442362442354678</c:v>
                </c:pt>
                <c:pt idx="27">
                  <c:v>72.24363488982226</c:v>
                </c:pt>
                <c:pt idx="28">
                  <c:v>72.044942797242598</c:v>
                </c:pt>
                <c:pt idx="29">
                  <c:v>71.84628621085534</c:v>
                </c:pt>
                <c:pt idx="30">
                  <c:v>71.647665100291746</c:v>
                </c:pt>
                <c:pt idx="31">
                  <c:v>71.44907935431722</c:v>
                </c:pt>
                <c:pt idx="32">
                  <c:v>71.250528776744503</c:v>
                </c:pt>
                <c:pt idx="33">
                  <c:v>71.052013082562439</c:v>
                </c:pt>
                <c:pt idx="34">
                  <c:v>70.853531894328611</c:v>
                </c:pt>
                <c:pt idx="35">
                  <c:v>70.655084738867501</c:v>
                </c:pt>
                <c:pt idx="36">
                  <c:v>70.456671044328573</c:v>
                </c:pt>
                <c:pt idx="37">
                  <c:v>70.258290137645858</c:v>
                </c:pt>
                <c:pt idx="38">
                  <c:v>70.059941242446826</c:v>
                </c:pt>
                <c:pt idx="39">
                  <c:v>69.861623477453719</c:v>
                </c:pt>
                <c:pt idx="40">
                  <c:v>69.663335855422048</c:v>
                </c:pt>
                <c:pt idx="41">
                  <c:v>69.465077282649162</c:v>
                </c:pt>
                <c:pt idx="42">
                  <c:v>69.266846559090126</c:v>
                </c:pt>
                <c:pt idx="43">
                  <c:v>69.068642379110315</c:v>
                </c:pt>
                <c:pt idx="44">
                  <c:v>68.870463332895056</c:v>
                </c:pt>
                <c:pt idx="45">
                  <c:v>68.672307908533156</c:v>
                </c:pt>
                <c:pt idx="46">
                  <c:v>68.474174494787832</c:v>
                </c:pt>
                <c:pt idx="47">
                  <c:v>68.276061384550601</c:v>
                </c:pt>
                <c:pt idx="48">
                  <c:v>68.077966778975124</c:v>
                </c:pt>
                <c:pt idx="49">
                  <c:v>67.879888792276802</c:v>
                </c:pt>
                <c:pt idx="50">
                  <c:v>67.681825457171882</c:v>
                </c:pt>
                <c:pt idx="51">
                  <c:v>67.483774730925163</c:v>
                </c:pt>
                <c:pt idx="52">
                  <c:v>67.285734501966743</c:v>
                </c:pt>
                <c:pt idx="53">
                  <c:v>67.087702597028695</c:v>
                </c:pt>
                <c:pt idx="54">
                  <c:v>66.889676788741909</c:v>
                </c:pt>
                <c:pt idx="55">
                  <c:v>66.691654803635799</c:v>
                </c:pt>
                <c:pt idx="56">
                  <c:v>66.493634330466705</c:v>
                </c:pt>
                <c:pt idx="57">
                  <c:v>66.295613028801682</c:v>
                </c:pt>
                <c:pt idx="58">
                  <c:v>66.09758853778041</c:v>
                </c:pt>
                <c:pt idx="59">
                  <c:v>65.899558484969745</c:v>
                </c:pt>
                <c:pt idx="60">
                  <c:v>65.701520495231335</c:v>
                </c:pt>
                <c:pt idx="61">
                  <c:v>65.503472199517859</c:v>
                </c:pt>
                <c:pt idx="62">
                  <c:v>65.305411243508772</c:v>
                </c:pt>
                <c:pt idx="63">
                  <c:v>65.107335296014739</c:v>
                </c:pt>
                <c:pt idx="64">
                  <c:v>64.909242057062443</c:v>
                </c:pt>
                <c:pt idx="65">
                  <c:v>64.711129265594238</c:v>
                </c:pt>
                <c:pt idx="66">
                  <c:v>64.512994706708639</c:v>
                </c:pt>
                <c:pt idx="67">
                  <c:v>64.314836218384229</c:v>
                </c:pt>
                <c:pt idx="68">
                  <c:v>64.116651697630743</c:v>
                </c:pt>
                <c:pt idx="69">
                  <c:v>63.918439106020472</c:v>
                </c:pt>
                <c:pt idx="70">
                  <c:v>63.720196474558719</c:v>
                </c:pt>
                <c:pt idx="71">
                  <c:v>63.521921907868716</c:v>
                </c:pt>
                <c:pt idx="72">
                  <c:v>63.32361358766515</c:v>
                </c:pt>
                <c:pt idx="73">
                  <c:v>63.125269775501707</c:v>
                </c:pt>
                <c:pt idx="74">
                  <c:v>62.926888814793941</c:v>
                </c:pt>
                <c:pt idx="75">
                  <c:v>62.728469132112593</c:v>
                </c:pt>
                <c:pt idx="76">
                  <c:v>62.530009237761831</c:v>
                </c:pt>
                <c:pt idx="77">
                  <c:v>62.331507725664004</c:v>
                </c:pt>
                <c:pt idx="78">
                  <c:v>62.132963272561533</c:v>
                </c:pt>
                <c:pt idx="79">
                  <c:v>61.934374636582277</c:v>
                </c:pt>
                <c:pt idx="80">
                  <c:v>61.735740655186135</c:v>
                </c:pt>
                <c:pt idx="81">
                  <c:v>61.537060242540505</c:v>
                </c:pt>
                <c:pt idx="82">
                  <c:v>61.338332386360861</c:v>
                </c:pt>
                <c:pt idx="83">
                  <c:v>61.139556144262201</c:v>
                </c:pt>
                <c:pt idx="84">
                  <c:v>60.940730639659584</c:v>
                </c:pt>
                <c:pt idx="85">
                  <c:v>60.741855057274392</c:v>
                </c:pt>
                <c:pt idx="86">
                  <c:v>60.542928638274489</c:v>
                </c:pt>
                <c:pt idx="87">
                  <c:v>60.343950675115138</c:v>
                </c:pt>
                <c:pt idx="88">
                  <c:v>60.144920506095943</c:v>
                </c:pt>
                <c:pt idx="89">
                  <c:v>59.945837509706806</c:v>
                </c:pt>
                <c:pt idx="90">
                  <c:v>59.74670109877475</c:v>
                </c:pt>
                <c:pt idx="91">
                  <c:v>59.547510714467123</c:v>
                </c:pt>
                <c:pt idx="92">
                  <c:v>59.348265820177268</c:v>
                </c:pt>
                <c:pt idx="93">
                  <c:v>59.148965895328658</c:v>
                </c:pt>
                <c:pt idx="94">
                  <c:v>58.949610429114394</c:v>
                </c:pt>
                <c:pt idx="95">
                  <c:v>58.750198914222551</c:v>
                </c:pt>
                <c:pt idx="96">
                  <c:v>58.550730840535508</c:v>
                </c:pt>
                <c:pt idx="97">
                  <c:v>58.351205688855423</c:v>
                </c:pt>
                <c:pt idx="98">
                  <c:v>58.151622924643441</c:v>
                </c:pt>
                <c:pt idx="99">
                  <c:v>57.951981991805667</c:v>
                </c:pt>
                <c:pt idx="100">
                  <c:v>57.752282306525586</c:v>
                </c:pt>
                <c:pt idx="101">
                  <c:v>57.552523251148997</c:v>
                </c:pt>
                <c:pt idx="102">
                  <c:v>57.352704168135332</c:v>
                </c:pt>
                <c:pt idx="103">
                  <c:v>57.152824354063021</c:v>
                </c:pt>
                <c:pt idx="104">
                  <c:v>56.952883053702827</c:v>
                </c:pt>
                <c:pt idx="105">
                  <c:v>56.752879454143283</c:v>
                </c:pt>
                <c:pt idx="106">
                  <c:v>56.552812678972934</c:v>
                </c:pt>
                <c:pt idx="107">
                  <c:v>56.352681782511652</c:v>
                </c:pt>
                <c:pt idx="108">
                  <c:v>56.152485744082881</c:v>
                </c:pt>
                <c:pt idx="109">
                  <c:v>55.952223462311075</c:v>
                </c:pt>
                <c:pt idx="110">
                  <c:v>55.751893749446026</c:v>
                </c:pt>
                <c:pt idx="111">
                  <c:v>55.551495325694077</c:v>
                </c:pt>
                <c:pt idx="112">
                  <c:v>55.351026813545978</c:v>
                </c:pt>
                <c:pt idx="113">
                  <c:v>55.150486732088339</c:v>
                </c:pt>
                <c:pt idx="114">
                  <c:v>54.949873491290681</c:v>
                </c:pt>
                <c:pt idx="115">
                  <c:v>54.749185386245344</c:v>
                </c:pt>
                <c:pt idx="116">
                  <c:v>54.548420591343046</c:v>
                </c:pt>
                <c:pt idx="117">
                  <c:v>54.347577154395822</c:v>
                </c:pt>
                <c:pt idx="118">
                  <c:v>54.146652990647354</c:v>
                </c:pt>
                <c:pt idx="119">
                  <c:v>53.945645876700127</c:v>
                </c:pt>
                <c:pt idx="120">
                  <c:v>53.744553444315898</c:v>
                </c:pt>
                <c:pt idx="121">
                  <c:v>53.543373174083982</c:v>
                </c:pt>
                <c:pt idx="122">
                  <c:v>53.342102388947382</c:v>
                </c:pt>
                <c:pt idx="123">
                  <c:v>53.140738247558758</c:v>
                </c:pt>
                <c:pt idx="124">
                  <c:v>52.939277737461339</c:v>
                </c:pt>
                <c:pt idx="125">
                  <c:v>52.737717668083306</c:v>
                </c:pt>
                <c:pt idx="126">
                  <c:v>52.536054663512644</c:v>
                </c:pt>
                <c:pt idx="127">
                  <c:v>52.334285155067093</c:v>
                </c:pt>
                <c:pt idx="128">
                  <c:v>52.132405373617765</c:v>
                </c:pt>
                <c:pt idx="129">
                  <c:v>51.930411341666805</c:v>
                </c:pt>
                <c:pt idx="130">
                  <c:v>51.728298865173763</c:v>
                </c:pt>
                <c:pt idx="131">
                  <c:v>51.526063525095211</c:v>
                </c:pt>
                <c:pt idx="132">
                  <c:v>51.323700668644641</c:v>
                </c:pt>
                <c:pt idx="133">
                  <c:v>51.121205400265438</c:v>
                </c:pt>
                <c:pt idx="134">
                  <c:v>50.918572572270108</c:v>
                </c:pt>
                <c:pt idx="135">
                  <c:v>50.715796775189915</c:v>
                </c:pt>
                <c:pt idx="136">
                  <c:v>50.512872327783491</c:v>
                </c:pt>
                <c:pt idx="137">
                  <c:v>50.3097932666996</c:v>
                </c:pt>
                <c:pt idx="138">
                  <c:v>50.106553335818546</c:v>
                </c:pt>
                <c:pt idx="139">
                  <c:v>49.903145975218322</c:v>
                </c:pt>
                <c:pt idx="140">
                  <c:v>49.699564309798916</c:v>
                </c:pt>
                <c:pt idx="141">
                  <c:v>49.495801137540298</c:v>
                </c:pt>
                <c:pt idx="142">
                  <c:v>49.29184891738258</c:v>
                </c:pt>
                <c:pt idx="143">
                  <c:v>49.087699756760017</c:v>
                </c:pt>
                <c:pt idx="144">
                  <c:v>48.883345398751736</c:v>
                </c:pt>
                <c:pt idx="145">
                  <c:v>48.678777208864084</c:v>
                </c:pt>
                <c:pt idx="146">
                  <c:v>48.473986161453233</c:v>
                </c:pt>
                <c:pt idx="147">
                  <c:v>48.268962825783731</c:v>
                </c:pt>
                <c:pt idx="148">
                  <c:v>48.063697351740451</c:v>
                </c:pt>
                <c:pt idx="149">
                  <c:v>47.858179455188107</c:v>
                </c:pt>
                <c:pt idx="150">
                  <c:v>47.652398403005336</c:v>
                </c:pt>
                <c:pt idx="151">
                  <c:v>47.446342997798759</c:v>
                </c:pt>
                <c:pt idx="152">
                  <c:v>47.240001562315769</c:v>
                </c:pt>
                <c:pt idx="153">
                  <c:v>47.033361923593453</c:v>
                </c:pt>
                <c:pt idx="154">
                  <c:v>46.826411396828576</c:v>
                </c:pt>
                <c:pt idx="155">
                  <c:v>46.619136769056666</c:v>
                </c:pt>
                <c:pt idx="156">
                  <c:v>46.411524282606337</c:v>
                </c:pt>
                <c:pt idx="157">
                  <c:v>46.203559618429708</c:v>
                </c:pt>
                <c:pt idx="158">
                  <c:v>45.995227879300927</c:v>
                </c:pt>
                <c:pt idx="159">
                  <c:v>45.786513572958867</c:v>
                </c:pt>
                <c:pt idx="160">
                  <c:v>45.577400595236568</c:v>
                </c:pt>
                <c:pt idx="161">
                  <c:v>45.367872213247232</c:v>
                </c:pt>
                <c:pt idx="162">
                  <c:v>45.157911048666421</c:v>
                </c:pt>
                <c:pt idx="163">
                  <c:v>44.947499061213144</c:v>
                </c:pt>
                <c:pt idx="164">
                  <c:v>44.736617532384074</c:v>
                </c:pt>
                <c:pt idx="165">
                  <c:v>44.525247049537953</c:v>
                </c:pt>
                <c:pt idx="166">
                  <c:v>44.313367490419765</c:v>
                </c:pt>
                <c:pt idx="167">
                  <c:v>44.100958008227693</c:v>
                </c:pt>
                <c:pt idx="168">
                  <c:v>43.887997017324253</c:v>
                </c:pt>
                <c:pt idx="169">
                  <c:v>43.674462179713139</c:v>
                </c:pt>
                <c:pt idx="170">
                  <c:v>43.460330392411365</c:v>
                </c:pt>
                <c:pt idx="171">
                  <c:v>43.245577775834988</c:v>
                </c:pt>
                <c:pt idx="172">
                  <c:v>43.030179663358311</c:v>
                </c:pt>
                <c:pt idx="173">
                  <c:v>42.814110592184413</c:v>
                </c:pt>
                <c:pt idx="174">
                  <c:v>42.597344295684962</c:v>
                </c:pt>
                <c:pt idx="175">
                  <c:v>42.379853697387297</c:v>
                </c:pt>
                <c:pt idx="176">
                  <c:v>42.161610906771365</c:v>
                </c:pt>
                <c:pt idx="177">
                  <c:v>41.942587217050253</c:v>
                </c:pt>
                <c:pt idx="178">
                  <c:v>41.72275310516212</c:v>
                </c:pt>
                <c:pt idx="179">
                  <c:v>41.502078234108225</c:v>
                </c:pt>
                <c:pt idx="180">
                  <c:v>41.280531457884749</c:v>
                </c:pt>
                <c:pt idx="181">
                  <c:v>41.05808082919593</c:v>
                </c:pt>
                <c:pt idx="182">
                  <c:v>40.834693610141827</c:v>
                </c:pt>
                <c:pt idx="183">
                  <c:v>40.610336286102388</c:v>
                </c:pt>
                <c:pt idx="184">
                  <c:v>40.384974583031777</c:v>
                </c:pt>
                <c:pt idx="185">
                  <c:v>40.158573488333012</c:v>
                </c:pt>
                <c:pt idx="186">
                  <c:v>39.931097275563346</c:v>
                </c:pt>
                <c:pt idx="187">
                  <c:v>39.702509533108376</c:v>
                </c:pt>
                <c:pt idx="188">
                  <c:v>39.472773197060391</c:v>
                </c:pt>
                <c:pt idx="189">
                  <c:v>39.241850588430317</c:v>
                </c:pt>
                <c:pt idx="190">
                  <c:v>39.009703454883976</c:v>
                </c:pt>
                <c:pt idx="191">
                  <c:v>38.776293017112515</c:v>
                </c:pt>
                <c:pt idx="192">
                  <c:v>38.541580019979051</c:v>
                </c:pt>
                <c:pt idx="193">
                  <c:v>38.305524788524743</c:v>
                </c:pt>
                <c:pt idx="194">
                  <c:v>38.068087288895079</c:v>
                </c:pt>
                <c:pt idx="195">
                  <c:v>37.829227194223357</c:v>
                </c:pt>
                <c:pt idx="196">
                  <c:v>37.58890395549308</c:v>
                </c:pt>
                <c:pt idx="197">
                  <c:v>37.347076877292388</c:v>
                </c:pt>
                <c:pt idx="198">
                  <c:v>37.103705198430042</c:v>
                </c:pt>
                <c:pt idx="199">
                  <c:v>36.858748177261639</c:v>
                </c:pt>
                <c:pt idx="200">
                  <c:v>36.612165181569736</c:v>
                </c:pt>
                <c:pt idx="201">
                  <c:v>36.363915782748968</c:v>
                </c:pt>
                <c:pt idx="202">
                  <c:v>36.11395985408133</c:v>
                </c:pt>
                <c:pt idx="203">
                  <c:v>35.862257672711408</c:v>
                </c:pt>
                <c:pt idx="204">
                  <c:v>35.608770024995017</c:v>
                </c:pt>
                <c:pt idx="205">
                  <c:v>35.35345831477472</c:v>
                </c:pt>
                <c:pt idx="206">
                  <c:v>35.096284674095472</c:v>
                </c:pt>
                <c:pt idx="207">
                  <c:v>34.837212075841279</c:v>
                </c:pt>
                <c:pt idx="208">
                  <c:v>34.576204447699489</c:v>
                </c:pt>
                <c:pt idx="209">
                  <c:v>34.313226786832033</c:v>
                </c:pt>
                <c:pt idx="210">
                  <c:v>34.048245274604263</c:v>
                </c:pt>
                <c:pt idx="211">
                  <c:v>33.781227390635195</c:v>
                </c:pt>
                <c:pt idx="212">
                  <c:v>33.512142025468819</c:v>
                </c:pt>
                <c:pt idx="213">
                  <c:v>33.24095959110452</c:v>
                </c:pt>
                <c:pt idx="214">
                  <c:v>32.96765212860759</c:v>
                </c:pt>
                <c:pt idx="215">
                  <c:v>32.692193412032672</c:v>
                </c:pt>
                <c:pt idx="216">
                  <c:v>32.414559047892951</c:v>
                </c:pt>
                <c:pt idx="217">
                  <c:v>32.134726569392591</c:v>
                </c:pt>
                <c:pt idx="218">
                  <c:v>31.852675524702136</c:v>
                </c:pt>
                <c:pt idx="219">
                  <c:v>31.568387558552281</c:v>
                </c:pt>
                <c:pt idx="220">
                  <c:v>31.281846486470798</c:v>
                </c:pt>
                <c:pt idx="221">
                  <c:v>30.993038361057291</c:v>
                </c:pt>
                <c:pt idx="222">
                  <c:v>30.701951529711124</c:v>
                </c:pt>
                <c:pt idx="223">
                  <c:v>30.408576683326267</c:v>
                </c:pt>
                <c:pt idx="224">
                  <c:v>30.112906895518513</c:v>
                </c:pt>
                <c:pt idx="225">
                  <c:v>29.814937652049579</c:v>
                </c:pt>
                <c:pt idx="226">
                  <c:v>29.514666870173709</c:v>
                </c:pt>
                <c:pt idx="227">
                  <c:v>29.212094907749069</c:v>
                </c:pt>
                <c:pt idx="228">
                  <c:v>28.907224562020314</c:v>
                </c:pt>
                <c:pt idx="229">
                  <c:v>28.600061058092827</c:v>
                </c:pt>
                <c:pt idx="230">
                  <c:v>28.290612027195195</c:v>
                </c:pt>
                <c:pt idx="231">
                  <c:v>27.978887474940336</c:v>
                </c:pt>
                <c:pt idx="232">
                  <c:v>27.664899739850398</c:v>
                </c:pt>
                <c:pt idx="233">
                  <c:v>27.348663442523499</c:v>
                </c:pt>
                <c:pt idx="234">
                  <c:v>27.030195425888607</c:v>
                </c:pt>
                <c:pt idx="235">
                  <c:v>26.709514687060093</c:v>
                </c:pt>
                <c:pt idx="236">
                  <c:v>26.38664230137508</c:v>
                </c:pt>
                <c:pt idx="237">
                  <c:v>26.061601339254473</c:v>
                </c:pt>
                <c:pt idx="238">
                  <c:v>25.734416776561769</c:v>
                </c:pt>
                <c:pt idx="239">
                  <c:v>25.405115399191459</c:v>
                </c:pt>
                <c:pt idx="240">
                  <c:v>25.073725702626334</c:v>
                </c:pt>
                <c:pt idx="241">
                  <c:v>24.740277787236554</c:v>
                </c:pt>
                <c:pt idx="242">
                  <c:v>24.404803250094169</c:v>
                </c:pt>
                <c:pt idx="243">
                  <c:v>24.067335074076933</c:v>
                </c:pt>
                <c:pt idx="244">
                  <c:v>23.727907515031287</c:v>
                </c:pt>
                <c:pt idx="245">
                  <c:v>23.386555987741019</c:v>
                </c:pt>
                <c:pt idx="246">
                  <c:v>23.043316951427421</c:v>
                </c:pt>
                <c:pt idx="247">
                  <c:v>22.698227795471762</c:v>
                </c:pt>
                <c:pt idx="248">
                  <c:v>22.351326726023789</c:v>
                </c:pt>
                <c:pt idx="249">
                  <c:v>22.002652654101244</c:v>
                </c:pt>
                <c:pt idx="250">
                  <c:v>21.652245085757041</c:v>
                </c:pt>
                <c:pt idx="251">
                  <c:v>21.300144014830252</c:v>
                </c:pt>
                <c:pt idx="252">
                  <c:v>20.946389818751065</c:v>
                </c:pt>
                <c:pt idx="253">
                  <c:v>20.591023157815599</c:v>
                </c:pt>
                <c:pt idx="254">
                  <c:v>20.234084878293963</c:v>
                </c:pt>
                <c:pt idx="255">
                  <c:v>19.87561591968149</c:v>
                </c:pt>
                <c:pt idx="256">
                  <c:v>19.515657226352157</c:v>
                </c:pt>
                <c:pt idx="257">
                  <c:v>19.154249663825588</c:v>
                </c:pt>
                <c:pt idx="258">
                  <c:v>18.79143393979712</c:v>
                </c:pt>
                <c:pt idx="259">
                  <c:v>18.427250530057901</c:v>
                </c:pt>
                <c:pt idx="260">
                  <c:v>18.061739609362583</c:v>
                </c:pt>
                <c:pt idx="261">
                  <c:v>17.694940987281164</c:v>
                </c:pt>
                <c:pt idx="262">
                  <c:v>17.326894049026603</c:v>
                </c:pt>
                <c:pt idx="263">
                  <c:v>16.957637701212526</c:v>
                </c:pt>
                <c:pt idx="264">
                  <c:v>16.587210322472991</c:v>
                </c:pt>
                <c:pt idx="265">
                  <c:v>16.215649718845093</c:v>
                </c:pt>
                <c:pt idx="266">
                  <c:v>15.842993083789628</c:v>
                </c:pt>
                <c:pt idx="267">
                  <c:v>15.469276962709031</c:v>
                </c:pt>
                <c:pt idx="268">
                  <c:v>15.094537221802248</c:v>
                </c:pt>
                <c:pt idx="269">
                  <c:v>14.718809021081526</c:v>
                </c:pt>
                <c:pt idx="270">
                  <c:v>14.342126791367118</c:v>
                </c:pt>
                <c:pt idx="271">
                  <c:v>13.964524215067247</c:v>
                </c:pt>
                <c:pt idx="272">
                  <c:v>13.586034210539321</c:v>
                </c:pt>
                <c:pt idx="273">
                  <c:v>13.206688919836143</c:v>
                </c:pt>
                <c:pt idx="274">
                  <c:v>12.826519699623031</c:v>
                </c:pt>
                <c:pt idx="275">
                  <c:v>12.445557115069318</c:v>
                </c:pt>
                <c:pt idx="276">
                  <c:v>12.063830936502873</c:v>
                </c:pt>
                <c:pt idx="277">
                  <c:v>11.681370138634332</c:v>
                </c:pt>
                <c:pt idx="278">
                  <c:v>11.298202902149892</c:v>
                </c:pt>
                <c:pt idx="279">
                  <c:v>10.914356617483218</c:v>
                </c:pt>
                <c:pt idx="280">
                  <c:v>10.529857890584625</c:v>
                </c:pt>
                <c:pt idx="281">
                  <c:v>10.144732550505433</c:v>
                </c:pt>
                <c:pt idx="282">
                  <c:v>9.7590056586320522</c:v>
                </c:pt>
                <c:pt idx="283">
                  <c:v>9.372701519405048</c:v>
                </c:pt>
                <c:pt idx="284">
                  <c:v>8.9858436923692171</c:v>
                </c:pt>
                <c:pt idx="285">
                  <c:v>8.5984550054118429</c:v>
                </c:pt>
                <c:pt idx="286">
                  <c:v>8.2105575690482766</c:v>
                </c:pt>
                <c:pt idx="287">
                  <c:v>7.8221727916314983</c:v>
                </c:pt>
                <c:pt idx="288">
                  <c:v>7.4333213953613875</c:v>
                </c:pt>
                <c:pt idx="289">
                  <c:v>7.0440234329845381</c:v>
                </c:pt>
                <c:pt idx="290">
                  <c:v>6.6542983050816797</c:v>
                </c:pt>
                <c:pt idx="291">
                  <c:v>6.2641647778467853</c:v>
                </c:pt>
                <c:pt idx="292">
                  <c:v>5.8736410012708218</c:v>
                </c:pt>
                <c:pt idx="293">
                  <c:v>5.4827445276491389</c:v>
                </c:pt>
                <c:pt idx="294">
                  <c:v>5.0914923303420174</c:v>
                </c:pt>
                <c:pt idx="295">
                  <c:v>4.6999008227210366</c:v>
                </c:pt>
                <c:pt idx="296">
                  <c:v>4.3079858772411841</c:v>
                </c:pt>
                <c:pt idx="297">
                  <c:v>3.9157628445877597</c:v>
                </c:pt>
                <c:pt idx="298">
                  <c:v>3.5232465728491742</c:v>
                </c:pt>
                <c:pt idx="299">
                  <c:v>3.1304514266735906</c:v>
                </c:pt>
                <c:pt idx="300">
                  <c:v>2.7373913063758519</c:v>
                </c:pt>
                <c:pt idx="301">
                  <c:v>2.3440796669596202</c:v>
                </c:pt>
                <c:pt idx="302">
                  <c:v>1.9505295370297191</c:v>
                </c:pt>
                <c:pt idx="303">
                  <c:v>1.5567535375721051</c:v>
                </c:pt>
                <c:pt idx="304">
                  <c:v>1.1627639005820114</c:v>
                </c:pt>
                <c:pt idx="305">
                  <c:v>0.76857248752575957</c:v>
                </c:pt>
                <c:pt idx="306">
                  <c:v>0.37419080762621293</c:v>
                </c:pt>
                <c:pt idx="307">
                  <c:v>-2.0369964039749833E-2</c:v>
                </c:pt>
                <c:pt idx="308">
                  <c:v>-0.41509896863331563</c:v>
                </c:pt>
                <c:pt idx="309">
                  <c:v>-0.80998564583809152</c:v>
                </c:pt>
                <c:pt idx="310">
                  <c:v>-1.20501971634121</c:v>
                </c:pt>
                <c:pt idx="311">
                  <c:v>-1.6001911645014992</c:v>
                </c:pt>
                <c:pt idx="312">
                  <c:v>-1.9954902212049006</c:v>
                </c:pt>
                <c:pt idx="313">
                  <c:v>-2.3909073468993216</c:v>
                </c:pt>
                <c:pt idx="314">
                  <c:v>-2.7864332147994246</c:v>
                </c:pt>
                <c:pt idx="315">
                  <c:v>-3.1820586942510247</c:v>
                </c:pt>
                <c:pt idx="316">
                  <c:v>-3.5777748342440825</c:v>
                </c:pt>
                <c:pt idx="317">
                  <c:v>-3.973572847058866</c:v>
                </c:pt>
                <c:pt idx="318">
                  <c:v>-4.3694440920317437</c:v>
                </c:pt>
                <c:pt idx="319">
                  <c:v>-4.7653800594235554</c:v>
                </c:pt>
                <c:pt idx="320">
                  <c:v>-5.1613723543739916</c:v>
                </c:pt>
                <c:pt idx="321">
                  <c:v>-5.5574126809190698</c:v>
                </c:pt>
                <c:pt idx="322">
                  <c:v>-5.9534928260592093</c:v>
                </c:pt>
                <c:pt idx="323">
                  <c:v>-6.3496046438486831</c:v>
                </c:pt>
                <c:pt idx="324">
                  <c:v>-6.7457400394898146</c:v>
                </c:pt>
                <c:pt idx="325">
                  <c:v>-7.1418909534064579</c:v>
                </c:pt>
                <c:pt idx="326">
                  <c:v>-7.5380493452730599</c:v>
                </c:pt>
                <c:pt idx="327">
                  <c:v>-7.9342071779745016</c:v>
                </c:pt>
                <c:pt idx="328">
                  <c:v>-8.3303564014700964</c:v>
                </c:pt>
                <c:pt idx="329">
                  <c:v>-8.7264889365341318</c:v>
                </c:pt>
                <c:pt idx="330">
                  <c:v>-9.1225966583464633</c:v>
                </c:pt>
                <c:pt idx="331">
                  <c:v>-9.5186713799027363</c:v>
                </c:pt>
                <c:pt idx="332">
                  <c:v>-9.9147048352139286</c:v>
                </c:pt>
                <c:pt idx="333">
                  <c:v>-10.310688662265019</c:v>
                </c:pt>
                <c:pt idx="334">
                  <c:v>-10.706614385699812</c:v>
                </c:pt>
                <c:pt idx="335">
                  <c:v>-11.102473399198519</c:v>
                </c:pt>
                <c:pt idx="336">
                  <c:v>-11.498256947512974</c:v>
                </c:pt>
                <c:pt idx="337">
                  <c:v>-11.893956108125863</c:v>
                </c:pt>
                <c:pt idx="338">
                  <c:v>-12.289561772492982</c:v>
                </c:pt>
                <c:pt idx="339">
                  <c:v>-12.685064626833425</c:v>
                </c:pt>
                <c:pt idx="340">
                  <c:v>-13.080455132426192</c:v>
                </c:pt>
                <c:pt idx="341">
                  <c:v>-13.475723505371221</c:v>
                </c:pt>
                <c:pt idx="342">
                  <c:v>-13.870859695773516</c:v>
                </c:pt>
                <c:pt idx="343">
                  <c:v>-14.265853366303411</c:v>
                </c:pt>
                <c:pt idx="344">
                  <c:v>-14.660693870087849</c:v>
                </c:pt>
                <c:pt idx="345">
                  <c:v>-15.055370227882941</c:v>
                </c:pt>
                <c:pt idx="346">
                  <c:v>-15.449871104478722</c:v>
                </c:pt>
                <c:pt idx="347">
                  <c:v>-15.844184784281239</c:v>
                </c:pt>
                <c:pt idx="348">
                  <c:v>-16.23829914601853</c:v>
                </c:pt>
                <c:pt idx="349">
                  <c:v>-16.632201636512416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33-497C-9D2D-3257FF6B7E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7939352"/>
        <c:axId val="297938960"/>
      </c:scatterChart>
      <c:valAx>
        <c:axId val="297939352"/>
        <c:scaling>
          <c:logBase val="10"/>
          <c:orientation val="minMax"/>
          <c:max val="3050"/>
          <c:min val="1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Frequency (Hz)</a:t>
                </a:r>
              </a:p>
            </c:rich>
          </c:tx>
          <c:overlay val="0"/>
        </c:title>
        <c:numFmt formatCode="General" sourceLinked="1"/>
        <c:majorTickMark val="out"/>
        <c:minorTickMark val="in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97938960"/>
        <c:crossesAt val="-80"/>
        <c:crossBetween val="midCat"/>
      </c:valAx>
      <c:valAx>
        <c:axId val="2979389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Magnitude (dB)</a:t>
                </a:r>
              </a:p>
            </c:rich>
          </c:tx>
          <c:layout>
            <c:manualLayout>
              <c:xMode val="edge"/>
              <c:yMode val="edge"/>
              <c:x val="2.6954177897574205E-2"/>
              <c:y val="0.31123024005560951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9793935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22617161716171585"/>
          <c:y val="0.57396644245380379"/>
          <c:w val="0.19481029599022925"/>
          <c:h val="8.7041701014809972E-2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</c:spPr>
    </c:legend>
    <c:plotVisOnly val="1"/>
    <c:dispBlanksAs val="gap"/>
    <c:showDLblsOverMax val="0"/>
  </c:chart>
  <c:printSettings>
    <c:headerFooter/>
    <c:pageMargins b="0.75000000000000122" l="0.70000000000000062" r="0.70000000000000062" t="0.75000000000000122" header="0.30000000000000032" footer="0.30000000000000032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FRACXO_US!$B$41</c:f>
          <c:strCache>
            <c:ptCount val="1"/>
            <c:pt idx="0">
              <c:v>Response of FRACXO for G1 = 10, G2 = 16, User Clk2=161,132 MHz, R=200, V=200, PD Freq=0,805 MHz</c:v>
            </c:pt>
          </c:strCache>
        </c:strRef>
      </c:tx>
      <c:layout>
        <c:manualLayout>
          <c:xMode val="edge"/>
          <c:yMode val="edge"/>
          <c:x val="9.8257728080530293E-2"/>
          <c:y val="2.3174971031286212E-2"/>
        </c:manualLayout>
      </c:layout>
      <c:overlay val="0"/>
      <c:txPr>
        <a:bodyPr/>
        <a:lstStyle/>
        <a:p>
          <a:pPr>
            <a:defRPr sz="1800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60813153072847"/>
          <c:y val="0.13797552703172378"/>
          <c:w val="0.72041612722937931"/>
          <c:h val="0.70246071980728342"/>
        </c:manualLayout>
      </c:layout>
      <c:scatterChart>
        <c:scatterStyle val="lineMarker"/>
        <c:varyColors val="0"/>
        <c:ser>
          <c:idx val="2"/>
          <c:order val="2"/>
          <c:tx>
            <c:v>FRACXO DPLL Response</c:v>
          </c:tx>
          <c:marker>
            <c:symbol val="none"/>
          </c:marker>
          <c:xVal>
            <c:numRef>
              <c:f>FRACXO_US!$M$2:$M$612</c:f>
              <c:numCache>
                <c:formatCode>General</c:formatCode>
                <c:ptCount val="611"/>
                <c:pt idx="0">
                  <c:v>1</c:v>
                </c:pt>
                <c:pt idx="1">
                  <c:v>1.0232929922807541</c:v>
                </c:pt>
                <c:pt idx="2">
                  <c:v>1.0471285480508996</c:v>
                </c:pt>
                <c:pt idx="3">
                  <c:v>1.0715193052376064</c:v>
                </c:pt>
                <c:pt idx="4">
                  <c:v>1.0964781961431851</c:v>
                </c:pt>
                <c:pt idx="5">
                  <c:v>1.1220184543019636</c:v>
                </c:pt>
                <c:pt idx="6">
                  <c:v>1.1481536214968828</c:v>
                </c:pt>
                <c:pt idx="7">
                  <c:v>1.1748975549395295</c:v>
                </c:pt>
                <c:pt idx="8">
                  <c:v>1.2022644346174129</c:v>
                </c:pt>
                <c:pt idx="9">
                  <c:v>1.2302687708123816</c:v>
                </c:pt>
                <c:pt idx="10">
                  <c:v>1.2589254117941673</c:v>
                </c:pt>
                <c:pt idx="11">
                  <c:v>1.288249551693134</c:v>
                </c:pt>
                <c:pt idx="12">
                  <c:v>1.318256738556407</c:v>
                </c:pt>
                <c:pt idx="13">
                  <c:v>1.3489628825916535</c:v>
                </c:pt>
                <c:pt idx="14">
                  <c:v>1.3803842646028848</c:v>
                </c:pt>
                <c:pt idx="15">
                  <c:v>1.4125375446227544</c:v>
                </c:pt>
                <c:pt idx="16">
                  <c:v>1.4454397707459274</c:v>
                </c:pt>
                <c:pt idx="17">
                  <c:v>1.4791083881682074</c:v>
                </c:pt>
                <c:pt idx="18">
                  <c:v>1.5135612484362084</c:v>
                </c:pt>
                <c:pt idx="19">
                  <c:v>1.5488166189124815</c:v>
                </c:pt>
                <c:pt idx="20">
                  <c:v>1.5848931924611138</c:v>
                </c:pt>
                <c:pt idx="21">
                  <c:v>1.6218100973589302</c:v>
                </c:pt>
                <c:pt idx="22">
                  <c:v>1.6595869074375611</c:v>
                </c:pt>
                <c:pt idx="23">
                  <c:v>1.6982436524617448</c:v>
                </c:pt>
                <c:pt idx="24">
                  <c:v>1.737800828749376</c:v>
                </c:pt>
                <c:pt idx="25">
                  <c:v>1.7782794100389232</c:v>
                </c:pt>
                <c:pt idx="26">
                  <c:v>1.8197008586099839</c:v>
                </c:pt>
                <c:pt idx="27">
                  <c:v>1.8620871366628677</c:v>
                </c:pt>
                <c:pt idx="28">
                  <c:v>1.9054607179632477</c:v>
                </c:pt>
                <c:pt idx="29">
                  <c:v>1.9498445997580458</c:v>
                </c:pt>
                <c:pt idx="30">
                  <c:v>1.9952623149688802</c:v>
                </c:pt>
                <c:pt idx="31">
                  <c:v>2.0417379446695301</c:v>
                </c:pt>
                <c:pt idx="32">
                  <c:v>2.0892961308540401</c:v>
                </c:pt>
                <c:pt idx="33">
                  <c:v>2.1379620895022331</c:v>
                </c:pt>
                <c:pt idx="34">
                  <c:v>2.1877616239495534</c:v>
                </c:pt>
                <c:pt idx="35">
                  <c:v>2.2387211385683408</c:v>
                </c:pt>
                <c:pt idx="36">
                  <c:v>2.290867652767774</c:v>
                </c:pt>
                <c:pt idx="37">
                  <c:v>2.3442288153199233</c:v>
                </c:pt>
                <c:pt idx="38">
                  <c:v>2.3988329190194917</c:v>
                </c:pt>
                <c:pt idx="39">
                  <c:v>2.4547089156850315</c:v>
                </c:pt>
                <c:pt idx="40">
                  <c:v>2.5118864315095815</c:v>
                </c:pt>
                <c:pt idx="41">
                  <c:v>2.5703957827688653</c:v>
                </c:pt>
                <c:pt idx="42">
                  <c:v>2.6302679918953835</c:v>
                </c:pt>
                <c:pt idx="43">
                  <c:v>2.6915348039269174</c:v>
                </c:pt>
                <c:pt idx="44">
                  <c:v>2.7542287033381685</c:v>
                </c:pt>
                <c:pt idx="45">
                  <c:v>2.8183829312644555</c:v>
                </c:pt>
                <c:pt idx="46">
                  <c:v>2.8840315031266082</c:v>
                </c:pt>
                <c:pt idx="47">
                  <c:v>2.9512092266663874</c:v>
                </c:pt>
                <c:pt idx="48">
                  <c:v>3.0199517204020183</c:v>
                </c:pt>
                <c:pt idx="49">
                  <c:v>3.0902954325135927</c:v>
                </c:pt>
                <c:pt idx="50">
                  <c:v>3.1622776601683813</c:v>
                </c:pt>
                <c:pt idx="51">
                  <c:v>3.2359365692962849</c:v>
                </c:pt>
                <c:pt idx="52">
                  <c:v>3.311311214825913</c:v>
                </c:pt>
                <c:pt idx="53">
                  <c:v>3.3884415613920278</c:v>
                </c:pt>
                <c:pt idx="54">
                  <c:v>3.4673685045253184</c:v>
                </c:pt>
                <c:pt idx="55">
                  <c:v>3.5481338923357573</c:v>
                </c:pt>
                <c:pt idx="56">
                  <c:v>3.6307805477010158</c:v>
                </c:pt>
                <c:pt idx="57">
                  <c:v>3.7153522909717283</c:v>
                </c:pt>
                <c:pt idx="58">
                  <c:v>3.8018939632056155</c:v>
                </c:pt>
                <c:pt idx="59">
                  <c:v>3.8904514499428093</c:v>
                </c:pt>
                <c:pt idx="60">
                  <c:v>3.9810717055349762</c:v>
                </c:pt>
                <c:pt idx="61">
                  <c:v>4.0738027780411308</c:v>
                </c:pt>
                <c:pt idx="62">
                  <c:v>4.1686938347033582</c:v>
                </c:pt>
                <c:pt idx="63">
                  <c:v>4.2657951880159306</c:v>
                </c:pt>
                <c:pt idx="64">
                  <c:v>4.3651583224016637</c:v>
                </c:pt>
                <c:pt idx="65">
                  <c:v>4.4668359215096354</c:v>
                </c:pt>
                <c:pt idx="66">
                  <c:v>4.5708818961487552</c:v>
                </c:pt>
                <c:pt idx="67">
                  <c:v>4.6773514128719862</c:v>
                </c:pt>
                <c:pt idx="68">
                  <c:v>4.7863009232263884</c:v>
                </c:pt>
                <c:pt idx="69">
                  <c:v>4.8977881936844669</c:v>
                </c:pt>
                <c:pt idx="70">
                  <c:v>5.0118723362727282</c:v>
                </c:pt>
                <c:pt idx="71">
                  <c:v>5.1286138399136538</c:v>
                </c:pt>
                <c:pt idx="72">
                  <c:v>5.2480746024977316</c:v>
                </c:pt>
                <c:pt idx="73">
                  <c:v>5.3703179637025338</c:v>
                </c:pt>
                <c:pt idx="74">
                  <c:v>5.495408738576252</c:v>
                </c:pt>
                <c:pt idx="75">
                  <c:v>5.6234132519034983</c:v>
                </c:pt>
                <c:pt idx="76">
                  <c:v>5.7543993733715757</c:v>
                </c:pt>
                <c:pt idx="77">
                  <c:v>5.8884365535558976</c:v>
                </c:pt>
                <c:pt idx="78">
                  <c:v>6.0255958607435849</c:v>
                </c:pt>
                <c:pt idx="79">
                  <c:v>6.1659500186148302</c:v>
                </c:pt>
                <c:pt idx="80">
                  <c:v>6.3095734448019405</c:v>
                </c:pt>
                <c:pt idx="81">
                  <c:v>6.4565422903465644</c:v>
                </c:pt>
                <c:pt idx="82">
                  <c:v>6.6069344800759682</c:v>
                </c:pt>
                <c:pt idx="83">
                  <c:v>6.7608297539198272</c:v>
                </c:pt>
                <c:pt idx="84">
                  <c:v>6.9183097091893737</c:v>
                </c:pt>
                <c:pt idx="85">
                  <c:v>7.0794578438413893</c:v>
                </c:pt>
                <c:pt idx="86">
                  <c:v>7.2443596007499105</c:v>
                </c:pt>
                <c:pt idx="87">
                  <c:v>7.4131024130091863</c:v>
                </c:pt>
                <c:pt idx="88">
                  <c:v>7.5857757502918481</c:v>
                </c:pt>
                <c:pt idx="89">
                  <c:v>7.7624711662869306</c:v>
                </c:pt>
                <c:pt idx="90">
                  <c:v>7.9432823472428282</c:v>
                </c:pt>
                <c:pt idx="91">
                  <c:v>8.1283051616410056</c:v>
                </c:pt>
                <c:pt idx="92">
                  <c:v>8.3176377110267214</c:v>
                </c:pt>
                <c:pt idx="93">
                  <c:v>8.5113803820237806</c:v>
                </c:pt>
                <c:pt idx="94">
                  <c:v>8.709635899560821</c:v>
                </c:pt>
                <c:pt idx="95">
                  <c:v>8.9125093813374701</c:v>
                </c:pt>
                <c:pt idx="96">
                  <c:v>9.1201083935591107</c:v>
                </c:pt>
                <c:pt idx="97">
                  <c:v>9.3325430079699281</c:v>
                </c:pt>
                <c:pt idx="98">
                  <c:v>9.5499258602143762</c:v>
                </c:pt>
                <c:pt idx="99">
                  <c:v>9.7723722095581227</c:v>
                </c:pt>
                <c:pt idx="100">
                  <c:v>10.000000000000016</c:v>
                </c:pt>
                <c:pt idx="101">
                  <c:v>10.232929922807561</c:v>
                </c:pt>
                <c:pt idx="102">
                  <c:v>10.471285480509014</c:v>
                </c:pt>
                <c:pt idx="103">
                  <c:v>10.715193052376083</c:v>
                </c:pt>
                <c:pt idx="104">
                  <c:v>10.964781961431873</c:v>
                </c:pt>
                <c:pt idx="105">
                  <c:v>11.220184543019656</c:v>
                </c:pt>
                <c:pt idx="106">
                  <c:v>11.481536214968848</c:v>
                </c:pt>
                <c:pt idx="107">
                  <c:v>11.748975549395317</c:v>
                </c:pt>
                <c:pt idx="108">
                  <c:v>12.022644346174154</c:v>
                </c:pt>
                <c:pt idx="109">
                  <c:v>12.302687708123841</c:v>
                </c:pt>
                <c:pt idx="110">
                  <c:v>12.589254117941696</c:v>
                </c:pt>
                <c:pt idx="111">
                  <c:v>12.882495516931364</c:v>
                </c:pt>
                <c:pt idx="112">
                  <c:v>13.1825673855641</c:v>
                </c:pt>
                <c:pt idx="113">
                  <c:v>13.489628825916565</c:v>
                </c:pt>
                <c:pt idx="114">
                  <c:v>13.803842646028876</c:v>
                </c:pt>
                <c:pt idx="115">
                  <c:v>14.12537544622757</c:v>
                </c:pt>
                <c:pt idx="116">
                  <c:v>14.454397707459307</c:v>
                </c:pt>
                <c:pt idx="117">
                  <c:v>14.791083881682106</c:v>
                </c:pt>
                <c:pt idx="118">
                  <c:v>15.135612484362113</c:v>
                </c:pt>
                <c:pt idx="119">
                  <c:v>15.488166189124851</c:v>
                </c:pt>
                <c:pt idx="120">
                  <c:v>15.848931924611172</c:v>
                </c:pt>
                <c:pt idx="121">
                  <c:v>16.218100973589337</c:v>
                </c:pt>
                <c:pt idx="122">
                  <c:v>16.595869074375642</c:v>
                </c:pt>
                <c:pt idx="123">
                  <c:v>16.982436524617487</c:v>
                </c:pt>
                <c:pt idx="124">
                  <c:v>17.378008287493795</c:v>
                </c:pt>
                <c:pt idx="125">
                  <c:v>17.782794100389268</c:v>
                </c:pt>
                <c:pt idx="126">
                  <c:v>18.197008586099873</c:v>
                </c:pt>
                <c:pt idx="127">
                  <c:v>18.620871366628723</c:v>
                </c:pt>
                <c:pt idx="128">
                  <c:v>19.054607179632519</c:v>
                </c:pt>
                <c:pt idx="129">
                  <c:v>19.4984459975805</c:v>
                </c:pt>
                <c:pt idx="130">
                  <c:v>19.95262314968884</c:v>
                </c:pt>
                <c:pt idx="131">
                  <c:v>20.417379446695346</c:v>
                </c:pt>
                <c:pt idx="132">
                  <c:v>20.892961308540446</c:v>
                </c:pt>
                <c:pt idx="133">
                  <c:v>21.379620895022374</c:v>
                </c:pt>
                <c:pt idx="134">
                  <c:v>21.877616239495577</c:v>
                </c:pt>
                <c:pt idx="135">
                  <c:v>22.387211385683454</c:v>
                </c:pt>
                <c:pt idx="136">
                  <c:v>22.908676527677788</c:v>
                </c:pt>
                <c:pt idx="137">
                  <c:v>23.442288153199279</c:v>
                </c:pt>
                <c:pt idx="138">
                  <c:v>23.988329190194971</c:v>
                </c:pt>
                <c:pt idx="139">
                  <c:v>24.547089156850369</c:v>
                </c:pt>
                <c:pt idx="140">
                  <c:v>25.118864315095866</c:v>
                </c:pt>
                <c:pt idx="141">
                  <c:v>25.703957827688704</c:v>
                </c:pt>
                <c:pt idx="142">
                  <c:v>26.302679918953896</c:v>
                </c:pt>
                <c:pt idx="143">
                  <c:v>26.915348039269233</c:v>
                </c:pt>
                <c:pt idx="144">
                  <c:v>27.542287033381736</c:v>
                </c:pt>
                <c:pt idx="145">
                  <c:v>28.183829312644612</c:v>
                </c:pt>
                <c:pt idx="146">
                  <c:v>28.840315031266144</c:v>
                </c:pt>
                <c:pt idx="147">
                  <c:v>29.512092266663942</c:v>
                </c:pt>
                <c:pt idx="148">
                  <c:v>30.199517204020246</c:v>
                </c:pt>
                <c:pt idx="149">
                  <c:v>30.902954325135987</c:v>
                </c:pt>
                <c:pt idx="150">
                  <c:v>31.622776601683888</c:v>
                </c:pt>
                <c:pt idx="151">
                  <c:v>32.359365692962918</c:v>
                </c:pt>
                <c:pt idx="152">
                  <c:v>33.113112148259205</c:v>
                </c:pt>
                <c:pt idx="153">
                  <c:v>33.88441561392036</c:v>
                </c:pt>
                <c:pt idx="154">
                  <c:v>34.673685045253272</c:v>
                </c:pt>
                <c:pt idx="155">
                  <c:v>35.481338923357647</c:v>
                </c:pt>
                <c:pt idx="156">
                  <c:v>36.307805477010241</c:v>
                </c:pt>
                <c:pt idx="157">
                  <c:v>37.153522909717374</c:v>
                </c:pt>
                <c:pt idx="158">
                  <c:v>38.018939632056238</c:v>
                </c:pt>
                <c:pt idx="159">
                  <c:v>38.904514499428174</c:v>
                </c:pt>
                <c:pt idx="160">
                  <c:v>39.810717055349841</c:v>
                </c:pt>
                <c:pt idx="161">
                  <c:v>40.738027780411407</c:v>
                </c:pt>
                <c:pt idx="162">
                  <c:v>41.686938347033674</c:v>
                </c:pt>
                <c:pt idx="163">
                  <c:v>42.657951880159395</c:v>
                </c:pt>
                <c:pt idx="164">
                  <c:v>43.651583224016726</c:v>
                </c:pt>
                <c:pt idx="165">
                  <c:v>44.668359215096459</c:v>
                </c:pt>
                <c:pt idx="166">
                  <c:v>45.708818961487651</c:v>
                </c:pt>
                <c:pt idx="167">
                  <c:v>46.773514128719967</c:v>
                </c:pt>
                <c:pt idx="168">
                  <c:v>47.863009232263998</c:v>
                </c:pt>
                <c:pt idx="169">
                  <c:v>48.977881936844788</c:v>
                </c:pt>
                <c:pt idx="170">
                  <c:v>50.118723362727394</c:v>
                </c:pt>
                <c:pt idx="171">
                  <c:v>51.286138399136647</c:v>
                </c:pt>
                <c:pt idx="172">
                  <c:v>52.480746024977449</c:v>
                </c:pt>
                <c:pt idx="173">
                  <c:v>53.703179637025457</c:v>
                </c:pt>
                <c:pt idx="174">
                  <c:v>54.954087385762662</c:v>
                </c:pt>
                <c:pt idx="175">
                  <c:v>56.234132519035114</c:v>
                </c:pt>
                <c:pt idx="176">
                  <c:v>57.543993733715901</c:v>
                </c:pt>
                <c:pt idx="177">
                  <c:v>58.884365535559105</c:v>
                </c:pt>
                <c:pt idx="178">
                  <c:v>60.255958607435979</c:v>
                </c:pt>
                <c:pt idx="179">
                  <c:v>61.659500186148421</c:v>
                </c:pt>
                <c:pt idx="180">
                  <c:v>63.095734448019527</c:v>
                </c:pt>
                <c:pt idx="181">
                  <c:v>64.565422903465816</c:v>
                </c:pt>
                <c:pt idx="182">
                  <c:v>66.069344800759865</c:v>
                </c:pt>
                <c:pt idx="183">
                  <c:v>67.608297539198432</c:v>
                </c:pt>
                <c:pt idx="184">
                  <c:v>69.183097091893913</c:v>
                </c:pt>
                <c:pt idx="185">
                  <c:v>70.79457843841405</c:v>
                </c:pt>
                <c:pt idx="186">
                  <c:v>72.443596007499266</c:v>
                </c:pt>
                <c:pt idx="187">
                  <c:v>74.131024130092001</c:v>
                </c:pt>
                <c:pt idx="188">
                  <c:v>75.857757502918631</c:v>
                </c:pt>
                <c:pt idx="189">
                  <c:v>77.624711662869501</c:v>
                </c:pt>
                <c:pt idx="190">
                  <c:v>79.432823472428467</c:v>
                </c:pt>
                <c:pt idx="191">
                  <c:v>81.283051616410248</c:v>
                </c:pt>
                <c:pt idx="192">
                  <c:v>83.176377110267424</c:v>
                </c:pt>
                <c:pt idx="193">
                  <c:v>85.113803820237962</c:v>
                </c:pt>
                <c:pt idx="194">
                  <c:v>87.096358995608384</c:v>
                </c:pt>
                <c:pt idx="195">
                  <c:v>89.125093813374875</c:v>
                </c:pt>
                <c:pt idx="196">
                  <c:v>91.201083935591285</c:v>
                </c:pt>
                <c:pt idx="197">
                  <c:v>93.325430079699501</c:v>
                </c:pt>
                <c:pt idx="198">
                  <c:v>95.499258602143996</c:v>
                </c:pt>
                <c:pt idx="199">
                  <c:v>97.723722095581465</c:v>
                </c:pt>
                <c:pt idx="200">
                  <c:v>100.00000000000031</c:v>
                </c:pt>
                <c:pt idx="201">
                  <c:v>102.32929922807573</c:v>
                </c:pt>
                <c:pt idx="202">
                  <c:v>104.71285480509026</c:v>
                </c:pt>
                <c:pt idx="203">
                  <c:v>107.15193052376085</c:v>
                </c:pt>
                <c:pt idx="204">
                  <c:v>109.64781961431871</c:v>
                </c:pt>
                <c:pt idx="205">
                  <c:v>112.20184543019644</c:v>
                </c:pt>
                <c:pt idx="206">
                  <c:v>114.81536214968835</c:v>
                </c:pt>
                <c:pt idx="207">
                  <c:v>117.48975549395293</c:v>
                </c:pt>
                <c:pt idx="208">
                  <c:v>120.22644346174125</c:v>
                </c:pt>
                <c:pt idx="209">
                  <c:v>123.026877081238</c:v>
                </c:pt>
                <c:pt idx="210">
                  <c:v>125.89254117941654</c:v>
                </c:pt>
                <c:pt idx="211">
                  <c:v>128.8249551693132</c:v>
                </c:pt>
                <c:pt idx="212">
                  <c:v>131.82567385564039</c:v>
                </c:pt>
                <c:pt idx="213">
                  <c:v>134.896288259165</c:v>
                </c:pt>
                <c:pt idx="214">
                  <c:v>138.03842646028798</c:v>
                </c:pt>
                <c:pt idx="215">
                  <c:v>141.25375446227491</c:v>
                </c:pt>
                <c:pt idx="216">
                  <c:v>144.54397707459208</c:v>
                </c:pt>
                <c:pt idx="217">
                  <c:v>147.91083881682005</c:v>
                </c:pt>
                <c:pt idx="218">
                  <c:v>151.35612484361994</c:v>
                </c:pt>
                <c:pt idx="219">
                  <c:v>154.88166189124723</c:v>
                </c:pt>
                <c:pt idx="220">
                  <c:v>158.4893192461104</c:v>
                </c:pt>
                <c:pt idx="221">
                  <c:v>162.18100973589188</c:v>
                </c:pt>
                <c:pt idx="222">
                  <c:v>165.95869074375491</c:v>
                </c:pt>
                <c:pt idx="223">
                  <c:v>169.82436524617307</c:v>
                </c:pt>
                <c:pt idx="224">
                  <c:v>173.78008287493614</c:v>
                </c:pt>
                <c:pt idx="225">
                  <c:v>177.82794100389066</c:v>
                </c:pt>
                <c:pt idx="226">
                  <c:v>181.97008586099668</c:v>
                </c:pt>
                <c:pt idx="227">
                  <c:v>186.20871366628504</c:v>
                </c:pt>
                <c:pt idx="228">
                  <c:v>190.54607179632276</c:v>
                </c:pt>
                <c:pt idx="229">
                  <c:v>194.98445997580251</c:v>
                </c:pt>
                <c:pt idx="230">
                  <c:v>199.52623149688571</c:v>
                </c:pt>
                <c:pt idx="231">
                  <c:v>204.1737944669506</c:v>
                </c:pt>
                <c:pt idx="232">
                  <c:v>208.92961308540137</c:v>
                </c:pt>
                <c:pt idx="233">
                  <c:v>213.79620895022055</c:v>
                </c:pt>
                <c:pt idx="234">
                  <c:v>218.77616239495231</c:v>
                </c:pt>
                <c:pt idx="235">
                  <c:v>223.87211385683094</c:v>
                </c:pt>
                <c:pt idx="236">
                  <c:v>229.08676527677417</c:v>
                </c:pt>
                <c:pt idx="237">
                  <c:v>234.42288153198876</c:v>
                </c:pt>
                <c:pt idx="238">
                  <c:v>239.88329190194551</c:v>
                </c:pt>
                <c:pt idx="239">
                  <c:v>245.47089156849918</c:v>
                </c:pt>
                <c:pt idx="240">
                  <c:v>251.18864315095405</c:v>
                </c:pt>
                <c:pt idx="241">
                  <c:v>257.03957827688208</c:v>
                </c:pt>
                <c:pt idx="242">
                  <c:v>263.02679918953373</c:v>
                </c:pt>
                <c:pt idx="243">
                  <c:v>269.15348039268673</c:v>
                </c:pt>
                <c:pt idx="244">
                  <c:v>275.42287033381172</c:v>
                </c:pt>
                <c:pt idx="245">
                  <c:v>281.83829312644031</c:v>
                </c:pt>
                <c:pt idx="246">
                  <c:v>288.4031503126551</c:v>
                </c:pt>
                <c:pt idx="247">
                  <c:v>295.12092266663291</c:v>
                </c:pt>
                <c:pt idx="248">
                  <c:v>301.99517204019554</c:v>
                </c:pt>
                <c:pt idx="249">
                  <c:v>309.02954325135278</c:v>
                </c:pt>
                <c:pt idx="250">
                  <c:v>316.2277660168312</c:v>
                </c:pt>
                <c:pt idx="251">
                  <c:v>323.59365692962137</c:v>
                </c:pt>
                <c:pt idx="252">
                  <c:v>331.13112148258369</c:v>
                </c:pt>
                <c:pt idx="253">
                  <c:v>338.84415613919498</c:v>
                </c:pt>
                <c:pt idx="254">
                  <c:v>346.73685045252387</c:v>
                </c:pt>
                <c:pt idx="255">
                  <c:v>354.81338923356714</c:v>
                </c:pt>
                <c:pt idx="256">
                  <c:v>363.07805477009276</c:v>
                </c:pt>
                <c:pt idx="257">
                  <c:v>371.53522909716344</c:v>
                </c:pt>
                <c:pt idx="258">
                  <c:v>380.18939632055185</c:v>
                </c:pt>
                <c:pt idx="259">
                  <c:v>389.04514499427063</c:v>
                </c:pt>
                <c:pt idx="260">
                  <c:v>398.10717055348704</c:v>
                </c:pt>
                <c:pt idx="261">
                  <c:v>407.38027780410187</c:v>
                </c:pt>
                <c:pt idx="262">
                  <c:v>416.86938347032424</c:v>
                </c:pt>
                <c:pt idx="263">
                  <c:v>426.57951880158117</c:v>
                </c:pt>
                <c:pt idx="264">
                  <c:v>436.51583224015377</c:v>
                </c:pt>
                <c:pt idx="265">
                  <c:v>446.68359215095063</c:v>
                </c:pt>
                <c:pt idx="266">
                  <c:v>457.08818961486179</c:v>
                </c:pt>
                <c:pt idx="267">
                  <c:v>467.7351412871846</c:v>
                </c:pt>
                <c:pt idx="268">
                  <c:v>478.63009232262397</c:v>
                </c:pt>
                <c:pt idx="269">
                  <c:v>489.77881936843141</c:v>
                </c:pt>
                <c:pt idx="270">
                  <c:v>501.18723362725666</c:v>
                </c:pt>
                <c:pt idx="271">
                  <c:v>512.86138399134882</c:v>
                </c:pt>
                <c:pt idx="272">
                  <c:v>524.80746024975622</c:v>
                </c:pt>
                <c:pt idx="273">
                  <c:v>537.03179637023538</c:v>
                </c:pt>
                <c:pt idx="274">
                  <c:v>549.5408738576067</c:v>
                </c:pt>
                <c:pt idx="275">
                  <c:v>562.34132519033028</c:v>
                </c:pt>
                <c:pt idx="276">
                  <c:v>575.43993733713762</c:v>
                </c:pt>
                <c:pt idx="277">
                  <c:v>588.84365535556867</c:v>
                </c:pt>
                <c:pt idx="278">
                  <c:v>602.55958607433695</c:v>
                </c:pt>
                <c:pt idx="279">
                  <c:v>616.59500186146022</c:v>
                </c:pt>
                <c:pt idx="280">
                  <c:v>630.95734448017072</c:v>
                </c:pt>
                <c:pt idx="281">
                  <c:v>645.65422903463241</c:v>
                </c:pt>
                <c:pt idx="282">
                  <c:v>660.69344800757176</c:v>
                </c:pt>
                <c:pt idx="283">
                  <c:v>676.08297539195689</c:v>
                </c:pt>
                <c:pt idx="284">
                  <c:v>691.83097091891034</c:v>
                </c:pt>
                <c:pt idx="285">
                  <c:v>707.94578438411111</c:v>
                </c:pt>
                <c:pt idx="286">
                  <c:v>724.43596007496194</c:v>
                </c:pt>
                <c:pt idx="287">
                  <c:v>741.31024130088861</c:v>
                </c:pt>
                <c:pt idx="288">
                  <c:v>758.5775750291541</c:v>
                </c:pt>
                <c:pt idx="289">
                  <c:v>776.24711662866071</c:v>
                </c:pt>
                <c:pt idx="290">
                  <c:v>794.32823472424957</c:v>
                </c:pt>
                <c:pt idx="291">
                  <c:v>812.83051616406578</c:v>
                </c:pt>
                <c:pt idx="292">
                  <c:v>831.76377110263672</c:v>
                </c:pt>
                <c:pt idx="293">
                  <c:v>851.13803820234057</c:v>
                </c:pt>
                <c:pt idx="294">
                  <c:v>870.96358995604385</c:v>
                </c:pt>
                <c:pt idx="295">
                  <c:v>891.250938133707</c:v>
                </c:pt>
                <c:pt idx="296">
                  <c:v>912.01083935587019</c:v>
                </c:pt>
                <c:pt idx="297">
                  <c:v>933.25430079695047</c:v>
                </c:pt>
                <c:pt idx="298">
                  <c:v>954.99258602139355</c:v>
                </c:pt>
                <c:pt idx="299">
                  <c:v>977.23722095576716</c:v>
                </c:pt>
                <c:pt idx="300">
                  <c:v>999.99999999995441</c:v>
                </c:pt>
                <c:pt idx="301">
                  <c:v>1023.2929922807075</c:v>
                </c:pt>
                <c:pt idx="302">
                  <c:v>1047.1285480508507</c:v>
                </c:pt>
                <c:pt idx="303">
                  <c:v>1071.5193052375564</c:v>
                </c:pt>
                <c:pt idx="304">
                  <c:v>1096.4781961431327</c:v>
                </c:pt>
                <c:pt idx="305">
                  <c:v>1122.0184543019097</c:v>
                </c:pt>
                <c:pt idx="306">
                  <c:v>1148.1536214968278</c:v>
                </c:pt>
                <c:pt idx="307">
                  <c:v>1174.8975549394722</c:v>
                </c:pt>
                <c:pt idx="308">
                  <c:v>1202.264434617354</c:v>
                </c:pt>
                <c:pt idx="309">
                  <c:v>1230.2687708123201</c:v>
                </c:pt>
                <c:pt idx="310">
                  <c:v>1258.9254117941043</c:v>
                </c:pt>
                <c:pt idx="311">
                  <c:v>1288.2495516930683</c:v>
                </c:pt>
                <c:pt idx="312">
                  <c:v>1318.2567385563398</c:v>
                </c:pt>
                <c:pt idx="313">
                  <c:v>1348.9628825915834</c:v>
                </c:pt>
                <c:pt idx="314">
                  <c:v>1380.3842646028129</c:v>
                </c:pt>
                <c:pt idx="315">
                  <c:v>1412.5375446226803</c:v>
                </c:pt>
                <c:pt idx="316">
                  <c:v>1445.4397707458504</c:v>
                </c:pt>
                <c:pt idx="317">
                  <c:v>1479.1083881681284</c:v>
                </c:pt>
                <c:pt idx="318">
                  <c:v>1513.5612484361259</c:v>
                </c:pt>
                <c:pt idx="319">
                  <c:v>1548.816618912397</c:v>
                </c:pt>
                <c:pt idx="320">
                  <c:v>1584.8931924610256</c:v>
                </c:pt>
                <c:pt idx="321">
                  <c:v>1621.8100973588398</c:v>
                </c:pt>
                <c:pt idx="322">
                  <c:v>1659.5869074374668</c:v>
                </c:pt>
                <c:pt idx="323">
                  <c:v>1698.2436524616483</c:v>
                </c:pt>
                <c:pt idx="324">
                  <c:v>1737.8008287492769</c:v>
                </c:pt>
                <c:pt idx="325">
                  <c:v>1778.2794100388203</c:v>
                </c:pt>
                <c:pt idx="326">
                  <c:v>1819.7008586098782</c:v>
                </c:pt>
                <c:pt idx="327">
                  <c:v>1862.087136662758</c:v>
                </c:pt>
                <c:pt idx="328">
                  <c:v>1905.460717963135</c:v>
                </c:pt>
                <c:pt idx="329">
                  <c:v>1949.8445997579286</c:v>
                </c:pt>
                <c:pt idx="330">
                  <c:v>1995.2623149687599</c:v>
                </c:pt>
                <c:pt idx="331">
                  <c:v>2041.7379446694049</c:v>
                </c:pt>
                <c:pt idx="332">
                  <c:v>2089.296130853912</c:v>
                </c:pt>
                <c:pt idx="333">
                  <c:v>2137.9620895021012</c:v>
                </c:pt>
                <c:pt idx="334">
                  <c:v>2187.7616239494168</c:v>
                </c:pt>
                <c:pt idx="335">
                  <c:v>2238.7211385682003</c:v>
                </c:pt>
                <c:pt idx="336">
                  <c:v>2290.8676527676284</c:v>
                </c:pt>
                <c:pt idx="337">
                  <c:v>2344.2288153197737</c:v>
                </c:pt>
                <c:pt idx="338">
                  <c:v>2398.8329190193363</c:v>
                </c:pt>
                <c:pt idx="339">
                  <c:v>2454.7089156848724</c:v>
                </c:pt>
                <c:pt idx="340">
                  <c:v>2511.8864315094161</c:v>
                </c:pt>
                <c:pt idx="341">
                  <c:v>2570.3957827686954</c:v>
                </c:pt>
                <c:pt idx="342">
                  <c:v>2630.2679918952094</c:v>
                </c:pt>
                <c:pt idx="343">
                  <c:v>2691.5348039267365</c:v>
                </c:pt>
                <c:pt idx="344">
                  <c:v>2754.228703337983</c:v>
                </c:pt>
                <c:pt idx="345">
                  <c:v>2818.3829312642633</c:v>
                </c:pt>
                <c:pt idx="346">
                  <c:v>2884.0315031264108</c:v>
                </c:pt>
                <c:pt idx="347">
                  <c:v>2951.209226666183</c:v>
                </c:pt>
                <c:pt idx="348">
                  <c:v>3019.9517204018084</c:v>
                </c:pt>
                <c:pt idx="349">
                  <c:v>3090.2954325133778</c:v>
                </c:pt>
                <c:pt idx="350">
                  <c:v>3162.2776601681612</c:v>
                </c:pt>
                <c:pt idx="351">
                  <c:v>3235.9365692960532</c:v>
                </c:pt>
                <c:pt idx="352">
                  <c:v>3311.311214825676</c:v>
                </c:pt>
                <c:pt idx="353">
                  <c:v>3388.4415613917849</c:v>
                </c:pt>
                <c:pt idx="354">
                  <c:v>3467.36850452507</c:v>
                </c:pt>
                <c:pt idx="355">
                  <c:v>3548.1338923354956</c:v>
                </c:pt>
                <c:pt idx="356">
                  <c:v>3630.7805477007482</c:v>
                </c:pt>
                <c:pt idx="357">
                  <c:v>3715.3522909714534</c:v>
                </c:pt>
                <c:pt idx="358">
                  <c:v>3801.8939632053334</c:v>
                </c:pt>
                <c:pt idx="359">
                  <c:v>3890.4514499425204</c:v>
                </c:pt>
                <c:pt idx="360">
                  <c:v>3981.0717055346731</c:v>
                </c:pt>
                <c:pt idx="361">
                  <c:v>4073.8027780408202</c:v>
                </c:pt>
                <c:pt idx="362">
                  <c:v>4168.6938347030391</c:v>
                </c:pt>
                <c:pt idx="363">
                  <c:v>4265.7951880156043</c:v>
                </c:pt>
                <c:pt idx="364">
                  <c:v>4365.158322401322</c:v>
                </c:pt>
                <c:pt idx="365">
                  <c:v>4466.8359215092851</c:v>
                </c:pt>
                <c:pt idx="366">
                  <c:v>4570.8818961483958</c:v>
                </c:pt>
                <c:pt idx="367">
                  <c:v>4677.3514128716188</c:v>
                </c:pt>
                <c:pt idx="368">
                  <c:v>4786.300923226011</c:v>
                </c:pt>
                <c:pt idx="369">
                  <c:v>4897.7881936840722</c:v>
                </c:pt>
                <c:pt idx="370">
                  <c:v>5011.8723362723231</c:v>
                </c:pt>
                <c:pt idx="371">
                  <c:v>5128.6138399132387</c:v>
                </c:pt>
                <c:pt idx="372">
                  <c:v>5248.0746024973068</c:v>
                </c:pt>
                <c:pt idx="373">
                  <c:v>5370.3179637020876</c:v>
                </c:pt>
                <c:pt idx="374">
                  <c:v>5495.4087385757957</c:v>
                </c:pt>
                <c:pt idx="375">
                  <c:v>5623.41325190303</c:v>
                </c:pt>
                <c:pt idx="376">
                  <c:v>5754.3993733710968</c:v>
                </c:pt>
                <c:pt idx="377">
                  <c:v>5888.4365535554052</c:v>
                </c:pt>
                <c:pt idx="378">
                  <c:v>6025.5958607430712</c:v>
                </c:pt>
                <c:pt idx="379">
                  <c:v>6165.9500186143023</c:v>
                </c:pt>
                <c:pt idx="380">
                  <c:v>6309.5734448014009</c:v>
                </c:pt>
                <c:pt idx="381">
                  <c:v>6456.5422903460103</c:v>
                </c:pt>
                <c:pt idx="382">
                  <c:v>6606.9344800753906</c:v>
                </c:pt>
                <c:pt idx="383">
                  <c:v>6760.8297539192345</c:v>
                </c:pt>
                <c:pt idx="384">
                  <c:v>6918.3097091887666</c:v>
                </c:pt>
                <c:pt idx="385">
                  <c:v>7079.4578438407671</c:v>
                </c:pt>
                <c:pt idx="386">
                  <c:v>7244.3596007492733</c:v>
                </c:pt>
                <c:pt idx="387">
                  <c:v>7413.1024130085189</c:v>
                </c:pt>
                <c:pt idx="388">
                  <c:v>7585.7757502911654</c:v>
                </c:pt>
                <c:pt idx="389">
                  <c:v>7762.4711662862292</c:v>
                </c:pt>
                <c:pt idx="390">
                  <c:v>7943.2823472421096</c:v>
                </c:pt>
                <c:pt idx="391">
                  <c:v>8128.3051616402554</c:v>
                </c:pt>
                <c:pt idx="392">
                  <c:v>8317.6377110259546</c:v>
                </c:pt>
                <c:pt idx="393">
                  <c:v>8511.3803820229914</c:v>
                </c:pt>
                <c:pt idx="394">
                  <c:v>8709.6358995600149</c:v>
                </c:pt>
                <c:pt idx="395">
                  <c:v>8912.5093813366439</c:v>
                </c:pt>
                <c:pt idx="396">
                  <c:v>9120.1083935582501</c:v>
                </c:pt>
                <c:pt idx="397">
                  <c:v>9332.5430079690432</c:v>
                </c:pt>
                <c:pt idx="398">
                  <c:v>9549.9258602134705</c:v>
                </c:pt>
                <c:pt idx="399">
                  <c:v>9772.3722095571957</c:v>
                </c:pt>
                <c:pt idx="400">
                  <c:v>9999.9999999990487</c:v>
                </c:pt>
                <c:pt idx="401">
                  <c:v>10232.929922806587</c:v>
                </c:pt>
                <c:pt idx="402">
                  <c:v>10471.285480508017</c:v>
                </c:pt>
                <c:pt idx="403">
                  <c:v>10715.193052375043</c:v>
                </c:pt>
                <c:pt idx="404">
                  <c:v>10964.781961430805</c:v>
                </c:pt>
                <c:pt idx="405">
                  <c:v>11220.184543018562</c:v>
                </c:pt>
                <c:pt idx="406">
                  <c:v>11481.536214967729</c:v>
                </c:pt>
                <c:pt idx="407">
                  <c:v>11748.97554939415</c:v>
                </c:pt>
                <c:pt idx="408">
                  <c:v>12022.644346172956</c:v>
                </c:pt>
                <c:pt idx="409">
                  <c:v>12302.687708122614</c:v>
                </c:pt>
                <c:pt idx="410">
                  <c:v>12589.254117940442</c:v>
                </c:pt>
                <c:pt idx="411">
                  <c:v>12882.495516930079</c:v>
                </c:pt>
                <c:pt idx="412">
                  <c:v>13182.567385562756</c:v>
                </c:pt>
                <c:pt idx="413">
                  <c:v>13489.62882591519</c:v>
                </c:pt>
                <c:pt idx="414">
                  <c:v>13803.84264602747</c:v>
                </c:pt>
                <c:pt idx="415">
                  <c:v>14125.375446226129</c:v>
                </c:pt>
                <c:pt idx="416">
                  <c:v>14454.397707457802</c:v>
                </c:pt>
                <c:pt idx="417">
                  <c:v>14791.083881680566</c:v>
                </c:pt>
                <c:pt idx="418">
                  <c:v>15135.612484360536</c:v>
                </c:pt>
                <c:pt idx="419">
                  <c:v>15488.166189123231</c:v>
                </c:pt>
                <c:pt idx="420">
                  <c:v>15848.931924609513</c:v>
                </c:pt>
                <c:pt idx="421">
                  <c:v>16218.10097358761</c:v>
                </c:pt>
                <c:pt idx="422">
                  <c:v>16595.869074373877</c:v>
                </c:pt>
                <c:pt idx="423">
                  <c:v>16982.43652461567</c:v>
                </c:pt>
                <c:pt idx="424">
                  <c:v>17378.008287491939</c:v>
                </c:pt>
                <c:pt idx="425">
                  <c:v>17782.794100387368</c:v>
                </c:pt>
                <c:pt idx="426">
                  <c:v>18197.008586097898</c:v>
                </c:pt>
                <c:pt idx="427">
                  <c:v>18620.871366626692</c:v>
                </c:pt>
                <c:pt idx="428">
                  <c:v>19054.607179630439</c:v>
                </c:pt>
                <c:pt idx="429">
                  <c:v>19498.445997578372</c:v>
                </c:pt>
                <c:pt idx="430">
                  <c:v>19952.623149686631</c:v>
                </c:pt>
                <c:pt idx="431">
                  <c:v>20417.379446693074</c:v>
                </c:pt>
                <c:pt idx="432">
                  <c:v>20892.961308538121</c:v>
                </c:pt>
                <c:pt idx="433">
                  <c:v>21379.620895019994</c:v>
                </c:pt>
                <c:pt idx="434">
                  <c:v>21877.616239493142</c:v>
                </c:pt>
                <c:pt idx="435">
                  <c:v>22387.211385680916</c:v>
                </c:pt>
                <c:pt idx="436">
                  <c:v>22908.67652767519</c:v>
                </c:pt>
                <c:pt idx="437">
                  <c:v>23442.28815319662</c:v>
                </c:pt>
                <c:pt idx="438">
                  <c:v>23988.329190192238</c:v>
                </c:pt>
                <c:pt idx="439">
                  <c:v>24547.089156847531</c:v>
                </c:pt>
                <c:pt idx="440">
                  <c:v>25118.86431509296</c:v>
                </c:pt>
                <c:pt idx="441">
                  <c:v>25703.957827685728</c:v>
                </c:pt>
                <c:pt idx="442">
                  <c:v>26302.679918950838</c:v>
                </c:pt>
                <c:pt idx="443">
                  <c:v>26915.348039266104</c:v>
                </c:pt>
                <c:pt idx="444">
                  <c:v>27542.287033378489</c:v>
                </c:pt>
                <c:pt idx="445">
                  <c:v>28183.829312641286</c:v>
                </c:pt>
                <c:pt idx="446">
                  <c:v>28840.315031262729</c:v>
                </c:pt>
                <c:pt idx="447">
                  <c:v>29512.092266660449</c:v>
                </c:pt>
                <c:pt idx="448">
                  <c:v>30199.517204016618</c:v>
                </c:pt>
                <c:pt idx="449">
                  <c:v>30902.954325132276</c:v>
                </c:pt>
                <c:pt idx="450">
                  <c:v>31622.776601680074</c:v>
                </c:pt>
                <c:pt idx="451">
                  <c:v>32359.365692959018</c:v>
                </c:pt>
                <c:pt idx="452">
                  <c:v>33113.112148255212</c:v>
                </c:pt>
                <c:pt idx="453">
                  <c:v>33884.415613916201</c:v>
                </c:pt>
                <c:pt idx="454">
                  <c:v>34673.685045249011</c:v>
                </c:pt>
                <c:pt idx="455">
                  <c:v>35481.338923353294</c:v>
                </c:pt>
                <c:pt idx="456">
                  <c:v>36307.805477005779</c:v>
                </c:pt>
                <c:pt idx="457">
                  <c:v>37153.52290971273</c:v>
                </c:pt>
                <c:pt idx="458">
                  <c:v>38018.939632051486</c:v>
                </c:pt>
                <c:pt idx="459">
                  <c:v>38904.514499423312</c:v>
                </c:pt>
                <c:pt idx="460">
                  <c:v>39810.717055344867</c:v>
                </c:pt>
                <c:pt idx="461">
                  <c:v>40738.027780406293</c:v>
                </c:pt>
                <c:pt idx="462">
                  <c:v>41686.938347028365</c:v>
                </c:pt>
                <c:pt idx="463">
                  <c:v>42657.951880153967</c:v>
                </c:pt>
                <c:pt idx="464">
                  <c:v>43651.58322401117</c:v>
                </c:pt>
                <c:pt idx="465">
                  <c:v>44668.359215090757</c:v>
                </c:pt>
                <c:pt idx="466">
                  <c:v>45708.818961481731</c:v>
                </c:pt>
                <c:pt idx="467">
                  <c:v>46773.514128713912</c:v>
                </c:pt>
                <c:pt idx="468">
                  <c:v>47863.009232257784</c:v>
                </c:pt>
                <c:pt idx="469">
                  <c:v>48977.881936838421</c:v>
                </c:pt>
                <c:pt idx="470">
                  <c:v>50118.723362720884</c:v>
                </c:pt>
                <c:pt idx="471">
                  <c:v>51286.138399129894</c:v>
                </c:pt>
                <c:pt idx="472">
                  <c:v>52480.746024970511</c:v>
                </c:pt>
                <c:pt idx="473">
                  <c:v>53703.179637018366</c:v>
                </c:pt>
                <c:pt idx="474">
                  <c:v>54954.087385755382</c:v>
                </c:pt>
                <c:pt idx="475">
                  <c:v>56234.13251902756</c:v>
                </c:pt>
                <c:pt idx="476">
                  <c:v>57543.993733708172</c:v>
                </c:pt>
                <c:pt idx="477">
                  <c:v>58884.365535551195</c:v>
                </c:pt>
                <c:pt idx="478">
                  <c:v>60255.958607427885</c:v>
                </c:pt>
                <c:pt idx="479">
                  <c:v>61659.50018614014</c:v>
                </c:pt>
                <c:pt idx="480">
                  <c:v>63095.734448010939</c:v>
                </c:pt>
                <c:pt idx="481">
                  <c:v>64565.422903456965</c:v>
                </c:pt>
                <c:pt idx="482">
                  <c:v>66069.344800750812</c:v>
                </c:pt>
                <c:pt idx="483">
                  <c:v>67608.297539189167</c:v>
                </c:pt>
                <c:pt idx="484">
                  <c:v>69183.097091884309</c:v>
                </c:pt>
                <c:pt idx="485">
                  <c:v>70794.57843840422</c:v>
                </c:pt>
                <c:pt idx="486">
                  <c:v>72443.596007489206</c:v>
                </c:pt>
                <c:pt idx="487">
                  <c:v>74131.024130081714</c:v>
                </c:pt>
                <c:pt idx="488">
                  <c:v>75857.757502908105</c:v>
                </c:pt>
                <c:pt idx="489">
                  <c:v>77624.711662858521</c:v>
                </c:pt>
                <c:pt idx="490">
                  <c:v>79432.823472417236</c:v>
                </c:pt>
                <c:pt idx="491">
                  <c:v>81283.051616398749</c:v>
                </c:pt>
                <c:pt idx="492">
                  <c:v>83176.377110255649</c:v>
                </c:pt>
                <c:pt idx="493">
                  <c:v>85113.803820225774</c:v>
                </c:pt>
                <c:pt idx="494">
                  <c:v>87096.358995595903</c:v>
                </c:pt>
                <c:pt idx="495">
                  <c:v>89125.093813362109</c:v>
                </c:pt>
                <c:pt idx="496">
                  <c:v>91201.083935578223</c:v>
                </c:pt>
                <c:pt idx="497">
                  <c:v>93325.430079686048</c:v>
                </c:pt>
                <c:pt idx="498">
                  <c:v>95499.258602130067</c:v>
                </c:pt>
                <c:pt idx="499">
                  <c:v>97723.722095567209</c:v>
                </c:pt>
                <c:pt idx="500">
                  <c:v>99999.999999985812</c:v>
                </c:pt>
                <c:pt idx="501">
                  <c:v>102329.29922806089</c:v>
                </c:pt>
                <c:pt idx="502">
                  <c:v>104712.85480507489</c:v>
                </c:pt>
                <c:pt idx="503">
                  <c:v>107151.93052374522</c:v>
                </c:pt>
                <c:pt idx="504">
                  <c:v>109647.8196143027</c:v>
                </c:pt>
                <c:pt idx="505">
                  <c:v>112201.84543018017</c:v>
                </c:pt>
                <c:pt idx="506">
                  <c:v>114815.36214967171</c:v>
                </c:pt>
                <c:pt idx="507">
                  <c:v>117489.75549393578</c:v>
                </c:pt>
                <c:pt idx="508">
                  <c:v>120226.44346172371</c:v>
                </c:pt>
                <c:pt idx="509">
                  <c:v>123026.87708122015</c:v>
                </c:pt>
                <c:pt idx="510">
                  <c:v>125892.54117939829</c:v>
                </c:pt>
                <c:pt idx="511">
                  <c:v>128824.95516929429</c:v>
                </c:pt>
                <c:pt idx="512">
                  <c:v>131825.67385562113</c:v>
                </c:pt>
                <c:pt idx="513">
                  <c:v>134896.28825914534</c:v>
                </c:pt>
                <c:pt idx="514">
                  <c:v>138038.42646026798</c:v>
                </c:pt>
                <c:pt idx="515">
                  <c:v>141253.75446225444</c:v>
                </c:pt>
                <c:pt idx="516">
                  <c:v>144543.97707457098</c:v>
                </c:pt>
                <c:pt idx="517">
                  <c:v>147910.83881679847</c:v>
                </c:pt>
                <c:pt idx="518">
                  <c:v>151356.12484359799</c:v>
                </c:pt>
                <c:pt idx="519">
                  <c:v>154881.66189122476</c:v>
                </c:pt>
                <c:pt idx="520">
                  <c:v>158489.31924608714</c:v>
                </c:pt>
                <c:pt idx="521">
                  <c:v>162181.00973586823</c:v>
                </c:pt>
                <c:pt idx="522">
                  <c:v>165958.69074373069</c:v>
                </c:pt>
                <c:pt idx="523">
                  <c:v>169824.36524614846</c:v>
                </c:pt>
                <c:pt idx="524">
                  <c:v>173780.08287491094</c:v>
                </c:pt>
                <c:pt idx="525">
                  <c:v>177827.94100386472</c:v>
                </c:pt>
                <c:pt idx="526">
                  <c:v>181970.08586097014</c:v>
                </c:pt>
                <c:pt idx="527">
                  <c:v>186208.71366625786</c:v>
                </c:pt>
                <c:pt idx="528">
                  <c:v>190546.07179629515</c:v>
                </c:pt>
                <c:pt idx="529">
                  <c:v>194984.45997577391</c:v>
                </c:pt>
                <c:pt idx="530">
                  <c:v>199526.23149685661</c:v>
                </c:pt>
                <c:pt idx="531">
                  <c:v>204173.79446692081</c:v>
                </c:pt>
                <c:pt idx="532">
                  <c:v>208929.61308537106</c:v>
                </c:pt>
                <c:pt idx="533">
                  <c:v>213796.20895018952</c:v>
                </c:pt>
                <c:pt idx="534">
                  <c:v>218776.16239492039</c:v>
                </c:pt>
                <c:pt idx="535">
                  <c:v>223872.11385679827</c:v>
                </c:pt>
                <c:pt idx="536">
                  <c:v>229086.76527674074</c:v>
                </c:pt>
                <c:pt idx="537">
                  <c:v>234422.88153195477</c:v>
                </c:pt>
                <c:pt idx="538">
                  <c:v>239883.2919019103</c:v>
                </c:pt>
                <c:pt idx="539">
                  <c:v>245470.89156846335</c:v>
                </c:pt>
                <c:pt idx="540">
                  <c:v>251188.6431509174</c:v>
                </c:pt>
                <c:pt idx="541">
                  <c:v>257039.57827684478</c:v>
                </c:pt>
                <c:pt idx="542">
                  <c:v>263026.79918949562</c:v>
                </c:pt>
                <c:pt idx="543">
                  <c:v>269153.4803926475</c:v>
                </c:pt>
                <c:pt idx="544">
                  <c:v>275422.87033377151</c:v>
                </c:pt>
                <c:pt idx="545">
                  <c:v>281838.29312639916</c:v>
                </c:pt>
                <c:pt idx="546">
                  <c:v>288403.15031261329</c:v>
                </c:pt>
                <c:pt idx="547">
                  <c:v>295120.92266659014</c:v>
                </c:pt>
                <c:pt idx="548">
                  <c:v>301995.17204015149</c:v>
                </c:pt>
                <c:pt idx="549">
                  <c:v>309029.54325130774</c:v>
                </c:pt>
                <c:pt idx="550">
                  <c:v>316227.76601678535</c:v>
                </c:pt>
                <c:pt idx="551">
                  <c:v>323593.65692957444</c:v>
                </c:pt>
                <c:pt idx="552">
                  <c:v>331131.12148253538</c:v>
                </c:pt>
                <c:pt idx="553">
                  <c:v>338844.15613914555</c:v>
                </c:pt>
                <c:pt idx="554">
                  <c:v>346736.85045247327</c:v>
                </c:pt>
                <c:pt idx="555">
                  <c:v>354813.38923351566</c:v>
                </c:pt>
                <c:pt idx="556">
                  <c:v>363078.05477004015</c:v>
                </c:pt>
                <c:pt idx="557">
                  <c:v>371535.22909710923</c:v>
                </c:pt>
                <c:pt idx="558">
                  <c:v>380189.39632049634</c:v>
                </c:pt>
                <c:pt idx="559">
                  <c:v>389045.14499421424</c:v>
                </c:pt>
                <c:pt idx="560">
                  <c:v>398107.17055342929</c:v>
                </c:pt>
                <c:pt idx="561">
                  <c:v>407380.27780404239</c:v>
                </c:pt>
                <c:pt idx="562">
                  <c:v>416869.38347026339</c:v>
                </c:pt>
                <c:pt idx="563">
                  <c:v>426579.51880151895</c:v>
                </c:pt>
                <c:pt idx="564">
                  <c:v>436515.83224009047</c:v>
                </c:pt>
                <c:pt idx="565">
                  <c:v>446683.59215088584</c:v>
                </c:pt>
                <c:pt idx="566">
                  <c:v>457088.18961479509</c:v>
                </c:pt>
                <c:pt idx="567">
                  <c:v>467735.14128711633</c:v>
                </c:pt>
                <c:pt idx="568">
                  <c:v>478630.09232255456</c:v>
                </c:pt>
                <c:pt idx="569">
                  <c:v>489778.81936836039</c:v>
                </c:pt>
                <c:pt idx="570">
                  <c:v>501187.23362718354</c:v>
                </c:pt>
                <c:pt idx="571">
                  <c:v>512861.38399127399</c:v>
                </c:pt>
                <c:pt idx="572">
                  <c:v>524807.46024967963</c:v>
                </c:pt>
                <c:pt idx="573">
                  <c:v>537031.79637015751</c:v>
                </c:pt>
                <c:pt idx="574">
                  <c:v>549540.87385752704</c:v>
                </c:pt>
                <c:pt idx="575">
                  <c:v>562341.32519024832</c:v>
                </c:pt>
                <c:pt idx="576">
                  <c:v>575439.93733705371</c:v>
                </c:pt>
                <c:pt idx="577">
                  <c:v>588843.65535548329</c:v>
                </c:pt>
                <c:pt idx="578">
                  <c:v>602559.58607424959</c:v>
                </c:pt>
                <c:pt idx="579">
                  <c:v>616595.00186137029</c:v>
                </c:pt>
                <c:pt idx="580">
                  <c:v>630957.34448007867</c:v>
                </c:pt>
                <c:pt idx="581">
                  <c:v>645654.22903453826</c:v>
                </c:pt>
                <c:pt idx="582">
                  <c:v>660693.44800747593</c:v>
                </c:pt>
                <c:pt idx="583">
                  <c:v>676082.97539185884</c:v>
                </c:pt>
                <c:pt idx="584">
                  <c:v>691830.97091880941</c:v>
                </c:pt>
                <c:pt idx="585">
                  <c:v>707945.7843840078</c:v>
                </c:pt>
                <c:pt idx="586">
                  <c:v>724435.96007485688</c:v>
                </c:pt>
                <c:pt idx="587">
                  <c:v>741310.24130078114</c:v>
                </c:pt>
                <c:pt idx="588">
                  <c:v>758577.57502904278</c:v>
                </c:pt>
                <c:pt idx="589">
                  <c:v>776247.11662854743</c:v>
                </c:pt>
                <c:pt idx="590">
                  <c:v>794328.23472413374</c:v>
                </c:pt>
                <c:pt idx="591">
                  <c:v>812830.51616394799</c:v>
                </c:pt>
                <c:pt idx="592">
                  <c:v>831763.7711025161</c:v>
                </c:pt>
                <c:pt idx="593">
                  <c:v>851138.03820221638</c:v>
                </c:pt>
                <c:pt idx="594">
                  <c:v>870963.58995591674</c:v>
                </c:pt>
                <c:pt idx="595">
                  <c:v>891250.9381335777</c:v>
                </c:pt>
                <c:pt idx="596">
                  <c:v>912010.8393557379</c:v>
                </c:pt>
                <c:pt idx="597">
                  <c:v>933254.30079681345</c:v>
                </c:pt>
                <c:pt idx="598">
                  <c:v>954992.58602125419</c:v>
                </c:pt>
                <c:pt idx="599">
                  <c:v>977237.22095562459</c:v>
                </c:pt>
                <c:pt idx="600">
                  <c:v>999999.99999980943</c:v>
                </c:pt>
                <c:pt idx="601">
                  <c:v>1023292.992280559</c:v>
                </c:pt>
                <c:pt idx="602">
                  <c:v>1047128.5480506979</c:v>
                </c:pt>
                <c:pt idx="603">
                  <c:v>1071519.3052374001</c:v>
                </c:pt>
                <c:pt idx="604">
                  <c:v>1096478.1961429736</c:v>
                </c:pt>
                <c:pt idx="605">
                  <c:v>1122018.454301747</c:v>
                </c:pt>
                <c:pt idx="606">
                  <c:v>1148153.6214966592</c:v>
                </c:pt>
                <c:pt idx="607">
                  <c:v>1174897.5549393008</c:v>
                </c:pt>
                <c:pt idx="608">
                  <c:v>1202264.4346171785</c:v>
                </c:pt>
                <c:pt idx="609">
                  <c:v>1230268.7708121417</c:v>
                </c:pt>
                <c:pt idx="610">
                  <c:v>1258925.4117939216</c:v>
                </c:pt>
              </c:numCache>
            </c:numRef>
          </c:xVal>
          <c:yVal>
            <c:numRef>
              <c:f>FRACXO_US!$T$2:$T$612</c:f>
              <c:numCache>
                <c:formatCode>0.00</c:formatCode>
                <c:ptCount val="611"/>
                <c:pt idx="0">
                  <c:v>3.5742054293317772E-3</c:v>
                </c:pt>
                <c:pt idx="1">
                  <c:v>3.7423934130761186E-3</c:v>
                </c:pt>
                <c:pt idx="2">
                  <c:v>3.9184828860413341E-3</c:v>
                </c:pt>
                <c:pt idx="3">
                  <c:v>4.1028438303585754E-3</c:v>
                </c:pt>
                <c:pt idx="4">
                  <c:v>4.2958634335466617E-3</c:v>
                </c:pt>
                <c:pt idx="5">
                  <c:v>4.4979468775175439E-3</c:v>
                </c:pt>
                <c:pt idx="6">
                  <c:v>4.7095181620794837E-3</c:v>
                </c:pt>
                <c:pt idx="7">
                  <c:v>4.931020965193933E-3</c:v>
                </c:pt>
                <c:pt idx="8">
                  <c:v>5.162919541340575E-3</c:v>
                </c:pt>
                <c:pt idx="9">
                  <c:v>5.4056996590504365E-3</c:v>
                </c:pt>
                <c:pt idx="10">
                  <c:v>5.6598695798521816E-3</c:v>
                </c:pt>
                <c:pt idx="11">
                  <c:v>5.9259610802937573E-3</c:v>
                </c:pt>
                <c:pt idx="12">
                  <c:v>6.2045305172277231E-3</c:v>
                </c:pt>
                <c:pt idx="13">
                  <c:v>6.4961599413014071E-3</c:v>
                </c:pt>
                <c:pt idx="14">
                  <c:v>6.8014582565977802E-3</c:v>
                </c:pt>
                <c:pt idx="15">
                  <c:v>7.121062431061297E-3</c:v>
                </c:pt>
                <c:pt idx="16">
                  <c:v>7.4556387588865739E-3</c:v>
                </c:pt>
                <c:pt idx="17">
                  <c:v>7.8058841758924221E-3</c:v>
                </c:pt>
                <c:pt idx="18">
                  <c:v>8.1725276312659481E-3</c:v>
                </c:pt>
                <c:pt idx="19">
                  <c:v>8.5563315165700267E-3</c:v>
                </c:pt>
                <c:pt idx="20">
                  <c:v>8.9580931548106871E-3</c:v>
                </c:pt>
                <c:pt idx="21">
                  <c:v>9.3786463514781964E-3</c:v>
                </c:pt>
                <c:pt idx="22">
                  <c:v>9.8188630090870477E-3</c:v>
                </c:pt>
                <c:pt idx="23">
                  <c:v>1.0279654808442191E-2</c:v>
                </c:pt>
                <c:pt idx="24">
                  <c:v>1.0761974958522847E-2</c:v>
                </c:pt>
                <c:pt idx="25">
                  <c:v>1.1266820016054368E-2</c:v>
                </c:pt>
                <c:pt idx="26">
                  <c:v>1.1795231778494644E-2</c:v>
                </c:pt>
                <c:pt idx="27">
                  <c:v>1.234829925224029E-2</c:v>
                </c:pt>
                <c:pt idx="28">
                  <c:v>1.2927160697714752E-2</c:v>
                </c:pt>
                <c:pt idx="29">
                  <c:v>1.3533005753550289E-2</c:v>
                </c:pt>
                <c:pt idx="30">
                  <c:v>1.4167077643306394E-2</c:v>
                </c:pt>
                <c:pt idx="31">
                  <c:v>1.4830675465017946E-2</c:v>
                </c:pt>
                <c:pt idx="32">
                  <c:v>1.5525156566999973E-2</c:v>
                </c:pt>
                <c:pt idx="33">
                  <c:v>1.6251939011137903E-2</c:v>
                </c:pt>
                <c:pt idx="34">
                  <c:v>1.7012504126049023E-2</c:v>
                </c:pt>
                <c:pt idx="35">
                  <c:v>1.7808399151451611E-2</c:v>
                </c:pt>
                <c:pt idx="36">
                  <c:v>1.8641239975946404E-2</c:v>
                </c:pt>
                <c:pt idx="37">
                  <c:v>1.9512713969003868E-2</c:v>
                </c:pt>
                <c:pt idx="38">
                  <c:v>2.0424582908962725E-2</c:v>
                </c:pt>
                <c:pt idx="39">
                  <c:v>2.1378686008085259E-2</c:v>
                </c:pt>
                <c:pt idx="40">
                  <c:v>2.2376943035499038E-2</c:v>
                </c:pt>
                <c:pt idx="41">
                  <c:v>2.342135753762941E-2</c:v>
                </c:pt>
                <c:pt idx="42">
                  <c:v>2.4514020158182818E-2</c:v>
                </c:pt>
                <c:pt idx="43">
                  <c:v>2.5657112056070422E-2</c:v>
                </c:pt>
                <c:pt idx="44">
                  <c:v>2.685290842013854E-2</c:v>
                </c:pt>
                <c:pt idx="45">
                  <c:v>2.8103782082233485E-2</c:v>
                </c:pt>
                <c:pt idx="46">
                  <c:v>2.9412207223797386E-2</c:v>
                </c:pt>
                <c:pt idx="47">
                  <c:v>3.0780763175575182E-2</c:v>
                </c:pt>
                <c:pt idx="48">
                  <c:v>3.2212138307403063E-2</c:v>
                </c:pt>
                <c:pt idx="49">
                  <c:v>3.3709134003682674E-2</c:v>
                </c:pt>
                <c:pt idx="50">
                  <c:v>3.5274668721078907E-2</c:v>
                </c:pt>
                <c:pt idx="51">
                  <c:v>3.691178212149715E-2</c:v>
                </c:pt>
                <c:pt idx="52">
                  <c:v>3.8623639275765842E-2</c:v>
                </c:pt>
                <c:pt idx="53">
                  <c:v>4.0413534928687461E-2</c:v>
                </c:pt>
                <c:pt idx="54">
                  <c:v>4.2284897817763234E-2</c:v>
                </c:pt>
                <c:pt idx="55">
                  <c:v>4.4241295034396784E-2</c:v>
                </c:pt>
                <c:pt idx="56">
                  <c:v>4.6286436418231137E-2</c:v>
                </c:pt>
                <c:pt idx="57">
                  <c:v>4.8424178967136466E-2</c:v>
                </c:pt>
                <c:pt idx="58">
                  <c:v>5.0658531252825781E-2</c:v>
                </c:pt>
                <c:pt idx="59">
                  <c:v>5.2993657819842173E-2</c:v>
                </c:pt>
                <c:pt idx="60">
                  <c:v>5.5433883553800627E-2</c:v>
                </c:pt>
                <c:pt idx="61">
                  <c:v>5.7983697993794325E-2</c:v>
                </c:pt>
                <c:pt idx="62">
                  <c:v>6.0647759566926467E-2</c:v>
                </c:pt>
                <c:pt idx="63">
                  <c:v>6.3430899718257855E-2</c:v>
                </c:pt>
                <c:pt idx="64">
                  <c:v>6.6338126904726777E-2</c:v>
                </c:pt>
                <c:pt idx="65">
                  <c:v>6.9374630425272851E-2</c:v>
                </c:pt>
                <c:pt idx="66">
                  <c:v>7.2545784045617498E-2</c:v>
                </c:pt>
                <c:pt idx="67">
                  <c:v>7.5857149383216194E-2</c:v>
                </c:pt>
                <c:pt idx="68">
                  <c:v>7.9314479005547389E-2</c:v>
                </c:pt>
                <c:pt idx="69">
                  <c:v>8.2923719197773429E-2</c:v>
                </c:pt>
                <c:pt idx="70">
                  <c:v>8.6691012344681254E-2</c:v>
                </c:pt>
                <c:pt idx="71">
                  <c:v>9.0622698876324584E-2</c:v>
                </c:pt>
                <c:pt idx="72">
                  <c:v>9.4725318709052875E-2</c:v>
                </c:pt>
                <c:pt idx="73">
                  <c:v>9.900561212542322E-2</c:v>
                </c:pt>
                <c:pt idx="74">
                  <c:v>0.10347052001167813</c:v>
                </c:pt>
                <c:pt idx="75">
                  <c:v>0.10812718338446674</c:v>
                </c:pt>
                <c:pt idx="76">
                  <c:v>0.11298294212090471</c:v>
                </c:pt>
                <c:pt idx="77">
                  <c:v>0.11804533280408563</c:v>
                </c:pt>
                <c:pt idx="78">
                  <c:v>0.12332208558765634</c:v>
                </c:pt>
                <c:pt idx="79">
                  <c:v>0.12882111998246851</c:v>
                </c:pt>
                <c:pt idx="80">
                  <c:v>0.13455053945613038</c:v>
                </c:pt>
                <c:pt idx="81">
                  <c:v>0.1405186247278796</c:v>
                </c:pt>
                <c:pt idx="82">
                  <c:v>0.14673382564705562</c:v>
                </c:pt>
                <c:pt idx="83">
                  <c:v>0.15320475152086788</c:v>
                </c:pt>
                <c:pt idx="84">
                  <c:v>0.15994015975949047</c:v>
                </c:pt>
                <c:pt idx="85">
                  <c:v>0.16694894270308014</c:v>
                </c:pt>
                <c:pt idx="86">
                  <c:v>0.17424011247929291</c:v>
                </c:pt>
                <c:pt idx="87">
                  <c:v>0.18182278374714272</c:v>
                </c:pt>
                <c:pt idx="88">
                  <c:v>0.18970615416054357</c:v>
                </c:pt>
                <c:pt idx="89">
                  <c:v>0.19789948240650218</c:v>
                </c:pt>
                <c:pt idx="90">
                  <c:v>0.20641206363857845</c:v>
                </c:pt>
                <c:pt idx="91">
                  <c:v>0.21525320214274751</c:v>
                </c:pt>
                <c:pt idx="92">
                  <c:v>0.22443218107618096</c:v>
                </c:pt>
                <c:pt idx="93">
                  <c:v>0.23395822909400155</c:v>
                </c:pt>
                <c:pt idx="94">
                  <c:v>0.24384048370866429</c:v>
                </c:pt>
                <c:pt idx="95">
                  <c:v>0.25408795121000172</c:v>
                </c:pt>
                <c:pt idx="96">
                  <c:v>0.26470946298503945</c:v>
                </c:pt>
                <c:pt idx="97">
                  <c:v>0.27571362808271094</c:v>
                </c:pt>
                <c:pt idx="98">
                  <c:v>0.28710878188438649</c:v>
                </c:pt>
                <c:pt idx="99">
                  <c:v>0.2989029307387609</c:v>
                </c:pt>
                <c:pt idx="100">
                  <c:v>0.31110369244212444</c:v>
                </c:pt>
                <c:pt idx="101">
                  <c:v>0.32371823246602005</c:v>
                </c:pt>
                <c:pt idx="102">
                  <c:v>0.33675319585276803</c:v>
                </c:pt>
                <c:pt idx="103">
                  <c:v>0.35021463470528807</c:v>
                </c:pt>
                <c:pt idx="104">
                  <c:v>0.36410793127231866</c:v>
                </c:pt>
                <c:pt idx="105">
                  <c:v>0.37843771659213887</c:v>
                </c:pt>
                <c:pt idx="106">
                  <c:v>0.39320778476362234</c:v>
                </c:pt>
                <c:pt idx="107">
                  <c:v>0.408421002906042</c:v>
                </c:pt>
                <c:pt idx="108">
                  <c:v>0.42407921692805828</c:v>
                </c:pt>
                <c:pt idx="109">
                  <c:v>0.44018315327423141</c:v>
                </c:pt>
                <c:pt idx="110">
                  <c:v>0.45673231686074223</c:v>
                </c:pt>
                <c:pt idx="111">
                  <c:v>0.47372488549143899</c:v>
                </c:pt>
                <c:pt idx="112">
                  <c:v>0.49115760104858847</c:v>
                </c:pt>
                <c:pt idx="113">
                  <c:v>0.50902565788524468</c:v>
                </c:pt>
                <c:pt idx="114">
                  <c:v>0.52732258885053873</c:v>
                </c:pt>
                <c:pt idx="115">
                  <c:v>0.54604014947110302</c:v>
                </c:pt>
                <c:pt idx="116">
                  <c:v>0.56516820087786823</c:v>
                </c:pt>
                <c:pt idx="117">
                  <c:v>0.58469459213060482</c:v>
                </c:pt>
                <c:pt idx="118">
                  <c:v>0.60460504265608161</c:v>
                </c:pt>
                <c:pt idx="119">
                  <c:v>0.62488302558311903</c:v>
                </c:pt>
                <c:pt idx="120">
                  <c:v>0.64550965283075468</c:v>
                </c:pt>
                <c:pt idx="121">
                  <c:v>0.66646356285275177</c:v>
                </c:pt>
                <c:pt idx="122">
                  <c:v>0.68772081200022961</c:v>
                </c:pt>
                <c:pt idx="123">
                  <c:v>0.70925477052093</c:v>
                </c:pt>
                <c:pt idx="124">
                  <c:v>0.73103602425397718</c:v>
                </c:pt>
                <c:pt idx="125">
                  <c:v>0.75303228309223247</c:v>
                </c:pt>
                <c:pt idx="126">
                  <c:v>0.77520829736844021</c:v>
                </c:pt>
                <c:pt idx="127">
                  <c:v>0.79752578324602452</c:v>
                </c:pt>
                <c:pt idx="128">
                  <c:v>0.81994335829566567</c:v>
                </c:pt>
                <c:pt idx="129">
                  <c:v>0.84241648835055627</c:v>
                </c:pt>
                <c:pt idx="130">
                  <c:v>0.86489744676751901</c:v>
                </c:pt>
                <c:pt idx="131">
                  <c:v>0.88733528714011844</c:v>
                </c:pt>
                <c:pt idx="132">
                  <c:v>0.90967583050042167</c:v>
                </c:pt>
                <c:pt idx="133">
                  <c:v>0.93186166794343284</c:v>
                </c:pt>
                <c:pt idx="134">
                  <c:v>0.95383217955882327</c:v>
                </c:pt>
                <c:pt idx="135">
                  <c:v>0.97552357043020899</c:v>
                </c:pt>
                <c:pt idx="136">
                  <c:v>0.99686892439127184</c:v>
                </c:pt>
                <c:pt idx="137">
                  <c:v>1.0177982760582809</c:v>
                </c:pt>
                <c:pt idx="138">
                  <c:v>1.0382387015773964</c:v>
                </c:pt>
                <c:pt idx="139">
                  <c:v>1.0581144283241177</c:v>
                </c:pt>
                <c:pt idx="140">
                  <c:v>1.0773469636950628</c:v>
                </c:pt>
                <c:pt idx="141">
                  <c:v>1.0958552429081405</c:v>
                </c:pt>
                <c:pt idx="142">
                  <c:v>1.1135557956115121</c:v>
                </c:pt>
                <c:pt idx="143">
                  <c:v>1.130362930899534</c:v>
                </c:pt>
                <c:pt idx="144">
                  <c:v>1.1461889401524497</c:v>
                </c:pt>
                <c:pt idx="145">
                  <c:v>1.1609443169511204</c:v>
                </c:pt>
                <c:pt idx="146">
                  <c:v>1.174537993176993</c:v>
                </c:pt>
                <c:pt idx="147">
                  <c:v>1.1868775901490749</c:v>
                </c:pt>
                <c:pt idx="148">
                  <c:v>1.1978696835857119</c:v>
                </c:pt>
                <c:pt idx="149">
                  <c:v>1.2074200809801614</c:v>
                </c:pt>
                <c:pt idx="150">
                  <c:v>1.2154341098119388</c:v>
                </c:pt>
                <c:pt idx="151">
                  <c:v>1.2218169149537075</c:v>
                </c:pt>
                <c:pt idx="152">
                  <c:v>1.2264737634435492</c:v>
                </c:pt>
                <c:pt idx="153">
                  <c:v>1.2293103547820969</c:v>
                </c:pt>
                <c:pt idx="154">
                  <c:v>1.2302331347199191</c:v>
                </c:pt>
                <c:pt idx="155">
                  <c:v>1.2291496105603461</c:v>
                </c:pt>
                <c:pt idx="156">
                  <c:v>1.225968665915149</c:v>
                </c:pt>
                <c:pt idx="157">
                  <c:v>1.2206008727555326</c:v>
                </c:pt>
                <c:pt idx="158">
                  <c:v>1.2129587987742347</c:v>
                </c:pt>
                <c:pt idx="159">
                  <c:v>1.2029573079254556</c:v>
                </c:pt>
                <c:pt idx="160">
                  <c:v>1.1905138521557288</c:v>
                </c:pt>
                <c:pt idx="161">
                  <c:v>1.1755487523669534</c:v>
                </c:pt>
                <c:pt idx="162">
                  <c:v>1.1579854668004883</c:v>
                </c:pt>
                <c:pt idx="163">
                  <c:v>1.13775084500885</c:v>
                </c:pt>
                <c:pt idx="164">
                  <c:v>1.1147753658036017</c:v>
                </c:pt>
                <c:pt idx="165">
                  <c:v>1.0889933577822393</c:v>
                </c:pt>
                <c:pt idx="166">
                  <c:v>1.0603432009120657</c:v>
                </c:pt>
                <c:pt idx="167">
                  <c:v>1.0287675081881305</c:v>
                </c:pt>
                <c:pt idx="168">
                  <c:v>0.99421328621923766</c:v>
                </c:pt>
                <c:pt idx="169">
                  <c:v>0.95663207404562856</c:v>
                </c:pt>
                <c:pt idx="170">
                  <c:v>0.91598005945751471</c:v>
                </c:pt>
                <c:pt idx="171">
                  <c:v>0.87221817247932942</c:v>
                </c:pt>
                <c:pt idx="172">
                  <c:v>0.82531215577868311</c:v>
                </c:pt>
                <c:pt idx="173">
                  <c:v>0.77523261183213577</c:v>
                </c:pt>
                <c:pt idx="174">
                  <c:v>0.72195502727569139</c:v>
                </c:pt>
                <c:pt idx="175">
                  <c:v>0.66545977444223581</c:v>
                </c:pt>
                <c:pt idx="176">
                  <c:v>0.60573209085084001</c:v>
                </c:pt>
                <c:pt idx="177">
                  <c:v>0.54276203729208339</c:v>
                </c:pt>
                <c:pt idx="178">
                  <c:v>0.47654443519111234</c:v>
                </c:pt>
                <c:pt idx="179">
                  <c:v>0.40707878439927014</c:v>
                </c:pt>
                <c:pt idx="180">
                  <c:v>0.3343691625291359</c:v>
                </c:pt>
                <c:pt idx="181">
                  <c:v>0.25842410682386346</c:v>
                </c:pt>
                <c:pt idx="182">
                  <c:v>0.17925648019866627</c:v>
                </c:pt>
                <c:pt idx="183">
                  <c:v>9.6883322563624738E-2</c:v>
                </c:pt>
                <c:pt idx="184">
                  <c:v>1.1325689073459037E-2</c:v>
                </c:pt>
                <c:pt idx="185">
                  <c:v>-7.7391523330817433E-2</c:v>
                </c:pt>
                <c:pt idx="186">
                  <c:v>-0.16923975946783609</c:v>
                </c:pt>
                <c:pt idx="187">
                  <c:v>-0.26418699804571583</c:v>
                </c:pt>
                <c:pt idx="188">
                  <c:v>-0.36219795093796825</c:v>
                </c:pt>
                <c:pt idx="189">
                  <c:v>-0.46323426795079753</c:v>
                </c:pt>
                <c:pt idx="190">
                  <c:v>-0.5672547456506587</c:v>
                </c:pt>
                <c:pt idx="191">
                  <c:v>-0.67421553899238496</c:v>
                </c:pt>
                <c:pt idx="192">
                  <c:v>-0.78407037409080615</c:v>
                </c:pt>
                <c:pt idx="193">
                  <c:v>-0.89677076108784326</c:v>
                </c:pt>
                <c:pt idx="194">
                  <c:v>-1.0122662057850569</c:v>
                </c:pt>
                <c:pt idx="195">
                  <c:v>-1.1305044188952402</c:v>
                </c:pt>
                <c:pt idx="196">
                  <c:v>-1.251431521908188</c:v>
                </c:pt>
                <c:pt idx="197">
                  <c:v>-1.3749922485962094</c:v>
                </c:pt>
                <c:pt idx="198">
                  <c:v>-1.5011301412874896</c:v>
                </c:pt>
                <c:pt idx="199">
                  <c:v>-1.6297877411798525</c:v>
                </c:pt>
                <c:pt idx="200">
                  <c:v>-1.7609067719693794</c:v>
                </c:pt>
                <c:pt idx="201">
                  <c:v>-1.8944283162998565</c:v>
                </c:pt>
                <c:pt idx="202">
                  <c:v>-2.030292984500643</c:v>
                </c:pt>
                <c:pt idx="203">
                  <c:v>-2.1684410752174008</c:v>
                </c:pt>
                <c:pt idx="204">
                  <c:v>-2.3088127277202659</c:v>
                </c:pt>
                <c:pt idx="205">
                  <c:v>-2.4513480655424944</c:v>
                </c:pt>
                <c:pt idx="206">
                  <c:v>-2.5959873314329727</c:v>
                </c:pt>
                <c:pt idx="207">
                  <c:v>-2.7426710134891867</c:v>
                </c:pt>
                <c:pt idx="208">
                  <c:v>-2.8913399624357283</c:v>
                </c:pt>
                <c:pt idx="209">
                  <c:v>-3.0419355002257453</c:v>
                </c:pt>
                <c:pt idx="210">
                  <c:v>-3.1943995199132087</c:v>
                </c:pt>
                <c:pt idx="211">
                  <c:v>-3.3486745771102444</c:v>
                </c:pt>
                <c:pt idx="212">
                  <c:v>-3.504703973109998</c:v>
                </c:pt>
                <c:pt idx="213">
                  <c:v>-3.6624318299978542</c:v>
                </c:pt>
                <c:pt idx="214">
                  <c:v>-3.8218031579811051</c:v>
                </c:pt>
                <c:pt idx="215">
                  <c:v>-3.9827639152173417</c:v>
                </c:pt>
                <c:pt idx="216">
                  <c:v>-4.1452610604841666</c:v>
                </c:pt>
                <c:pt idx="217">
                  <c:v>-4.3092425990484404</c:v>
                </c:pt>
                <c:pt idx="218">
                  <c:v>-4.4746576219846457</c:v>
                </c:pt>
                <c:pt idx="219">
                  <c:v>-4.6414563394088981</c:v>
                </c:pt>
                <c:pt idx="220">
                  <c:v>-4.8095901079067209</c:v>
                </c:pt>
                <c:pt idx="221">
                  <c:v>-4.9790114525257581</c:v>
                </c:pt>
                <c:pt idx="222">
                  <c:v>-5.1496740837275903</c:v>
                </c:pt>
                <c:pt idx="223">
                  <c:v>-5.3215329095902479</c:v>
                </c:pt>
                <c:pt idx="224">
                  <c:v>-5.4945440436605661</c:v>
                </c:pt>
                <c:pt idx="225">
                  <c:v>-5.6686648087587788</c:v>
                </c:pt>
                <c:pt idx="226">
                  <c:v>-5.843853737084201</c:v>
                </c:pt>
                <c:pt idx="227">
                  <c:v>-6.0200705669067291</c:v>
                </c:pt>
                <c:pt idx="228">
                  <c:v>-6.1972762361880909</c:v>
                </c:pt>
                <c:pt idx="229">
                  <c:v>-6.3754328733985375</c:v>
                </c:pt>
                <c:pt idx="230">
                  <c:v>-6.5545037858147239</c:v>
                </c:pt>
                <c:pt idx="231">
                  <c:v>-6.734453445544629</c:v>
                </c:pt>
                <c:pt idx="232">
                  <c:v>-6.9152474735533005</c:v>
                </c:pt>
                <c:pt idx="233">
                  <c:v>-7.096852621922018</c:v>
                </c:pt>
                <c:pt idx="234">
                  <c:v>-7.2792367545295953</c:v>
                </c:pt>
                <c:pt idx="235">
                  <c:v>-7.4623688264051289</c:v>
                </c:pt>
                <c:pt idx="236">
                  <c:v>-7.6462188619159344</c:v>
                </c:pt>
                <c:pt idx="237">
                  <c:v>-7.8307579319719451</c:v>
                </c:pt>
                <c:pt idx="238">
                  <c:v>-8.0159581304285403</c:v>
                </c:pt>
                <c:pt idx="239">
                  <c:v>-8.2017925498212847</c:v>
                </c:pt>
                <c:pt idx="240">
                  <c:v>-8.3882352565838225</c:v>
                </c:pt>
                <c:pt idx="241">
                  <c:v>-8.5752612658809877</c:v>
                </c:pt>
                <c:pt idx="242">
                  <c:v>-8.7628465161628313</c:v>
                </c:pt>
                <c:pt idx="243">
                  <c:v>-8.950967843551755</c:v>
                </c:pt>
                <c:pt idx="244">
                  <c:v>-9.1396029561701386</c:v>
                </c:pt>
                <c:pt idx="245">
                  <c:v>-9.328730408481313</c:v>
                </c:pt>
                <c:pt idx="246">
                  <c:v>-9.5183295757293287</c:v>
                </c:pt>
                <c:pt idx="247">
                  <c:v>-9.7083806285527938</c:v>
                </c:pt>
                <c:pt idx="248">
                  <c:v>-9.8988645078233191</c:v>
                </c:pt>
                <c:pt idx="249">
                  <c:v>-10.089762899775419</c:v>
                </c:pt>
                <c:pt idx="250">
                  <c:v>-10.281058211474805</c:v>
                </c:pt>
                <c:pt idx="251">
                  <c:v>-10.472733546658311</c:v>
                </c:pt>
                <c:pt idx="252">
                  <c:v>-10.664772681997833</c:v>
                </c:pt>
                <c:pt idx="253">
                  <c:v>-10.857160043801715</c:v>
                </c:pt>
                <c:pt idx="254">
                  <c:v>-11.049880685200829</c:v>
                </c:pt>
                <c:pt idx="255">
                  <c:v>-11.242920263817846</c:v>
                </c:pt>
                <c:pt idx="256">
                  <c:v>-11.436265019963312</c:v>
                </c:pt>
                <c:pt idx="257">
                  <c:v>-11.629901755347703</c:v>
                </c:pt>
                <c:pt idx="258">
                  <c:v>-11.823817812341108</c:v>
                </c:pt>
                <c:pt idx="259">
                  <c:v>-12.018001053778411</c:v>
                </c:pt>
                <c:pt idx="260">
                  <c:v>-12.212439843312685</c:v>
                </c:pt>
                <c:pt idx="261">
                  <c:v>-12.407123026326953</c:v>
                </c:pt>
                <c:pt idx="262">
                  <c:v>-12.602039911403512</c:v>
                </c:pt>
                <c:pt idx="263">
                  <c:v>-12.79718025234162</c:v>
                </c:pt>
                <c:pt idx="264">
                  <c:v>-12.992534230730248</c:v>
                </c:pt>
                <c:pt idx="265">
                  <c:v>-13.188092439067212</c:v>
                </c:pt>
                <c:pt idx="266">
                  <c:v>-13.38384586441196</c:v>
                </c:pt>
                <c:pt idx="267">
                  <c:v>-13.579785872580119</c:v>
                </c:pt>
                <c:pt idx="268">
                  <c:v>-13.775904192854011</c:v>
                </c:pt>
                <c:pt idx="269">
                  <c:v>-13.972192903212342</c:v>
                </c:pt>
                <c:pt idx="270">
                  <c:v>-14.168644416062296</c:v>
                </c:pt>
                <c:pt idx="271">
                  <c:v>-14.365251464467949</c:v>
                </c:pt>
                <c:pt idx="272">
                  <c:v>-14.562007088857552</c:v>
                </c:pt>
                <c:pt idx="273">
                  <c:v>-14.758904624206204</c:v>
                </c:pt>
                <c:pt idx="274">
                  <c:v>-14.955937687674831</c:v>
                </c:pt>
                <c:pt idx="275">
                  <c:v>-15.153100166697085</c:v>
                </c:pt>
                <c:pt idx="276">
                  <c:v>-15.350386207497746</c:v>
                </c:pt>
                <c:pt idx="277">
                  <c:v>-15.547790204038645</c:v>
                </c:pt>
                <c:pt idx="278">
                  <c:v>-15.745306787366442</c:v>
                </c:pt>
                <c:pt idx="279">
                  <c:v>-15.942930815361727</c:v>
                </c:pt>
                <c:pt idx="280">
                  <c:v>-16.14065736286992</c:v>
                </c:pt>
                <c:pt idx="281">
                  <c:v>-16.338481712201826</c:v>
                </c:pt>
                <c:pt idx="282">
                  <c:v>-16.536399343995406</c:v>
                </c:pt>
                <c:pt idx="283">
                  <c:v>-16.734405928420486</c:v>
                </c:pt>
                <c:pt idx="284">
                  <c:v>-16.932497316718401</c:v>
                </c:pt>
                <c:pt idx="285">
                  <c:v>-17.130669533064292</c:v>
                </c:pt>
                <c:pt idx="286">
                  <c:v>-17.32891876673683</c:v>
                </c:pt>
                <c:pt idx="287">
                  <c:v>-17.527241364587773</c:v>
                </c:pt>
                <c:pt idx="288">
                  <c:v>-17.72563382379575</c:v>
                </c:pt>
                <c:pt idx="289">
                  <c:v>-17.924092784898573</c:v>
                </c:pt>
                <c:pt idx="290">
                  <c:v>-18.122615025085999</c:v>
                </c:pt>
                <c:pt idx="291">
                  <c:v>-18.321197451748588</c:v>
                </c:pt>
                <c:pt idx="292">
                  <c:v>-18.519837096267803</c:v>
                </c:pt>
                <c:pt idx="293">
                  <c:v>-18.718531108039254</c:v>
                </c:pt>
                <c:pt idx="294">
                  <c:v>-18.91727674871855</c:v>
                </c:pt>
                <c:pt idx="295">
                  <c:v>-19.116071386679504</c:v>
                </c:pt>
                <c:pt idx="296">
                  <c:v>-19.314912491674875</c:v>
                </c:pt>
                <c:pt idx="297">
                  <c:v>-19.513797629692554</c:v>
                </c:pt>
                <c:pt idx="298">
                  <c:v>-19.712724457994931</c:v>
                </c:pt>
                <c:pt idx="299">
                  <c:v>-19.911690720334573</c:v>
                </c:pt>
                <c:pt idx="300">
                  <c:v>-20.110694242337004</c:v>
                </c:pt>
                <c:pt idx="301">
                  <c:v>-20.309732927043132</c:v>
                </c:pt>
                <c:pt idx="302">
                  <c:v>-20.508804750601502</c:v>
                </c:pt>
                <c:pt idx="303">
                  <c:v>-20.707907758103069</c:v>
                </c:pt>
                <c:pt idx="304">
                  <c:v>-20.907040059552312</c:v>
                </c:pt>
                <c:pt idx="305">
                  <c:v>-21.106199825963571</c:v>
                </c:pt>
                <c:pt idx="306">
                  <c:v>-21.305385285579753</c:v>
                </c:pt>
                <c:pt idx="307">
                  <c:v>-21.50459472020145</c:v>
                </c:pt>
                <c:pt idx="308">
                  <c:v>-21.703826461623763</c:v>
                </c:pt>
                <c:pt idx="309">
                  <c:v>-21.903078888170242</c:v>
                </c:pt>
                <c:pt idx="310">
                  <c:v>-22.102350421320903</c:v>
                </c:pt>
                <c:pt idx="311">
                  <c:v>-22.301639522423066</c:v>
                </c:pt>
                <c:pt idx="312">
                  <c:v>-22.500944689484214</c:v>
                </c:pt>
                <c:pt idx="313">
                  <c:v>-22.700264454034592</c:v>
                </c:pt>
                <c:pt idx="314">
                  <c:v>-22.899597378058886</c:v>
                </c:pt>
                <c:pt idx="315">
                  <c:v>-23.098942050986121</c:v>
                </c:pt>
                <c:pt idx="316">
                  <c:v>-23.298297086735236</c:v>
                </c:pt>
                <c:pt idx="317">
                  <c:v>-23.497661120808196</c:v>
                </c:pt>
                <c:pt idx="318">
                  <c:v>-23.697032807425398</c:v>
                </c:pt>
                <c:pt idx="319">
                  <c:v>-23.896410816698989</c:v>
                </c:pt>
                <c:pt idx="320">
                  <c:v>-24.095793831835142</c:v>
                </c:pt>
                <c:pt idx="321">
                  <c:v>-24.295180546362811</c:v>
                </c:pt>
                <c:pt idx="322">
                  <c:v>-24.494569661380954</c:v>
                </c:pt>
                <c:pt idx="323">
                  <c:v>-24.693959882820881</c:v>
                </c:pt>
                <c:pt idx="324">
                  <c:v>-24.89334991871463</c:v>
                </c:pt>
                <c:pt idx="325">
                  <c:v>-25.092738476467559</c:v>
                </c:pt>
                <c:pt idx="326">
                  <c:v>-25.292124260126727</c:v>
                </c:pt>
                <c:pt idx="327">
                  <c:v>-25.491505967640123</c:v>
                </c:pt>
                <c:pt idx="328">
                  <c:v>-25.690882288101822</c:v>
                </c:pt>
                <c:pt idx="329">
                  <c:v>-25.89025189897583</c:v>
                </c:pt>
                <c:pt idx="330">
                  <c:v>-26.08961346329437</c:v>
                </c:pt>
                <c:pt idx="331">
                  <c:v>-26.288965626823352</c:v>
                </c:pt>
                <c:pt idx="332">
                  <c:v>-26.488307015188784</c:v>
                </c:pt>
                <c:pt idx="333">
                  <c:v>-26.687636230960958</c:v>
                </c:pt>
                <c:pt idx="334">
                  <c:v>-26.886951850685605</c:v>
                </c:pt>
                <c:pt idx="335">
                  <c:v>-27.086252421859285</c:v>
                </c:pt>
                <c:pt idx="336">
                  <c:v>-27.285536459841975</c:v>
                </c:pt>
                <c:pt idx="337">
                  <c:v>-27.484802444697849</c:v>
                </c:pt>
                <c:pt idx="338">
                  <c:v>-27.684048817961276</c:v>
                </c:pt>
                <c:pt idx="339">
                  <c:v>-27.883273979317398</c:v>
                </c:pt>
                <c:pt idx="340">
                  <c:v>-28.082476283193198</c:v>
                </c:pt>
                <c:pt idx="341">
                  <c:v>-28.281654035249268</c:v>
                </c:pt>
                <c:pt idx="342">
                  <c:v>-28.480805488766098</c:v>
                </c:pt>
                <c:pt idx="343">
                  <c:v>-28.679928840916887</c:v>
                </c:pt>
                <c:pt idx="344">
                  <c:v>-28.879022228918394</c:v>
                </c:pt>
                <c:pt idx="345">
                  <c:v>-29.07808372605146</c:v>
                </c:pt>
                <c:pt idx="346">
                  <c:v>-29.277111337543165</c:v>
                </c:pt>
                <c:pt idx="347">
                  <c:v>-29.476102996300291</c:v>
                </c:pt>
                <c:pt idx="348">
                  <c:v>-29.675056558486887</c:v>
                </c:pt>
                <c:pt idx="349">
                  <c:v>-29.873969798933611</c:v>
                </c:pt>
                <c:pt idx="350">
                  <c:v>-30.072840406370766</c:v>
                </c:pt>
                <c:pt idx="351">
                  <c:v>-30.271665978474118</c:v>
                </c:pt>
                <c:pt idx="352">
                  <c:v>-30.470444016710761</c:v>
                </c:pt>
                <c:pt idx="353">
                  <c:v>-30.669171920977565</c:v>
                </c:pt>
                <c:pt idx="354">
                  <c:v>-30.867846984015269</c:v>
                </c:pt>
                <c:pt idx="355">
                  <c:v>-31.066466385589756</c:v>
                </c:pt>
                <c:pt idx="356">
                  <c:v>-31.265027186425527</c:v>
                </c:pt>
                <c:pt idx="357">
                  <c:v>-31.463526321879037</c:v>
                </c:pt>
                <c:pt idx="358">
                  <c:v>-31.661960595335749</c:v>
                </c:pt>
                <c:pt idx="359">
                  <c:v>-31.860326671318195</c:v>
                </c:pt>
                <c:pt idx="360">
                  <c:v>-32.05862106828809</c:v>
                </c:pt>
                <c:pt idx="361">
                  <c:v>-32.256840151126987</c:v>
                </c:pt>
                <c:pt idx="362">
                  <c:v>-32.454980123277196</c:v>
                </c:pt>
                <c:pt idx="363">
                  <c:v>-32.653037018526241</c:v>
                </c:pt>
                <c:pt idx="364">
                  <c:v>-32.851006692415822</c:v>
                </c:pt>
                <c:pt idx="365">
                  <c:v>-33.048884813254624</c:v>
                </c:pt>
                <c:pt idx="366">
                  <c:v>-33.246666852715457</c:v>
                </c:pt>
                <c:pt idx="367">
                  <c:v>-33.444348075993517</c:v>
                </c:pt>
                <c:pt idx="368">
                  <c:v>-33.641923531504439</c:v>
                </c:pt>
                <c:pt idx="369">
                  <c:v>-33.839388040096814</c:v>
                </c:pt>
                <c:pt idx="370">
                  <c:v>-34.036736183753952</c:v>
                </c:pt>
                <c:pt idx="371">
                  <c:v>-34.233962293759333</c:v>
                </c:pt>
                <c:pt idx="372">
                  <c:v>-34.431060438295617</c:v>
                </c:pt>
                <c:pt idx="373">
                  <c:v>-34.628024409449822</c:v>
                </c:pt>
                <c:pt idx="374">
                  <c:v>-34.824847709591765</c:v>
                </c:pt>
                <c:pt idx="375">
                  <c:v>-35.021523537094467</c:v>
                </c:pt>
                <c:pt idx="376">
                  <c:v>-35.218044771359587</c:v>
                </c:pt>
                <c:pt idx="377">
                  <c:v>-35.414403957114587</c:v>
                </c:pt>
                <c:pt idx="378">
                  <c:v>-35.610593287939444</c:v>
                </c:pt>
                <c:pt idx="379">
                  <c:v>-35.806604588985337</c:v>
                </c:pt>
                <c:pt idx="380">
                  <c:v>-36.002429298839928</c:v>
                </c:pt>
                <c:pt idx="381">
                  <c:v>-36.198058450495083</c:v>
                </c:pt>
                <c:pt idx="382">
                  <c:v>-36.393482651368657</c:v>
                </c:pt>
                <c:pt idx="383">
                  <c:v>-36.588692062328846</c:v>
                </c:pt>
                <c:pt idx="384">
                  <c:v>-36.783676375668506</c:v>
                </c:pt>
                <c:pt idx="385">
                  <c:v>-36.978424791970951</c:v>
                </c:pt>
                <c:pt idx="386">
                  <c:v>-37.172925995807844</c:v>
                </c:pt>
                <c:pt idx="387">
                  <c:v>-37.367168130205044</c:v>
                </c:pt>
                <c:pt idx="388">
                  <c:v>-37.561138769808252</c:v>
                </c:pt>
                <c:pt idx="389">
                  <c:v>-37.754824892675671</c:v>
                </c:pt>
                <c:pt idx="390">
                  <c:v>-37.948212850623079</c:v>
                </c:pt>
                <c:pt idx="391">
                  <c:v>-38.141288338038322</c:v>
                </c:pt>
                <c:pt idx="392">
                  <c:v>-38.334036359078894</c:v>
                </c:pt>
                <c:pt idx="393">
                  <c:v>-38.526441193161546</c:v>
                </c:pt>
                <c:pt idx="394">
                  <c:v>-38.718486358645919</c:v>
                </c:pt>
                <c:pt idx="395">
                  <c:v>-38.910154574606601</c:v>
                </c:pt>
                <c:pt idx="396">
                  <c:v>-39.101427720584375</c:v>
                </c:pt>
                <c:pt idx="397">
                  <c:v>-39.29228679419672</c:v>
                </c:pt>
                <c:pt idx="398">
                  <c:v>-39.48271186648212</c:v>
                </c:pt>
                <c:pt idx="399">
                  <c:v>-39.672682034841394</c:v>
                </c:pt>
                <c:pt idx="400">
                  <c:v>-39.862175373433807</c:v>
                </c:pt>
                <c:pt idx="401">
                  <c:v>-40.051168880870911</c:v>
                </c:pt>
                <c:pt idx="402">
                  <c:v>-40.239638425044276</c:v>
                </c:pt>
                <c:pt idx="403">
                  <c:v>-40.427558684908973</c:v>
                </c:pt>
                <c:pt idx="404">
                  <c:v>-40.614903089032495</c:v>
                </c:pt>
                <c:pt idx="405">
                  <c:v>-40.801643750704024</c:v>
                </c:pt>
                <c:pt idx="406">
                  <c:v>-40.987751399385687</c:v>
                </c:pt>
                <c:pt idx="407">
                  <c:v>-41.173195308267935</c:v>
                </c:pt>
                <c:pt idx="408">
                  <c:v>-41.357943217676116</c:v>
                </c:pt>
                <c:pt idx="409">
                  <c:v>-41.541961254052033</c:v>
                </c:pt>
                <c:pt idx="410">
                  <c:v>-41.72521384421583</c:v>
                </c:pt>
                <c:pt idx="411">
                  <c:v>-41.907663624588253</c:v>
                </c:pt>
                <c:pt idx="412">
                  <c:v>-42.089271345026226</c:v>
                </c:pt>
                <c:pt idx="413">
                  <c:v>-42.269995766899335</c:v>
                </c:pt>
                <c:pt idx="414">
                  <c:v>-42.449793554999133</c:v>
                </c:pt>
                <c:pt idx="415">
                  <c:v>-42.628619162842291</c:v>
                </c:pt>
                <c:pt idx="416">
                  <c:v>-42.806424710888763</c:v>
                </c:pt>
                <c:pt idx="417">
                  <c:v>-42.98315985715341</c:v>
                </c:pt>
                <c:pt idx="418">
                  <c:v>-43.158771659644692</c:v>
                </c:pt>
                <c:pt idx="419">
                  <c:v>-43.333204430010909</c:v>
                </c:pt>
                <c:pt idx="420">
                  <c:v>-43.506399577718554</c:v>
                </c:pt>
                <c:pt idx="421">
                  <c:v>-43.678295444022709</c:v>
                </c:pt>
                <c:pt idx="422">
                  <c:v>-43.848827124919453</c:v>
                </c:pt>
                <c:pt idx="423">
                  <c:v>-44.017926282191048</c:v>
                </c:pt>
                <c:pt idx="424">
                  <c:v>-44.18552094156766</c:v>
                </c:pt>
                <c:pt idx="425">
                  <c:v>-44.351535276929241</c:v>
                </c:pt>
                <c:pt idx="426">
                  <c:v>-44.515889379363003</c:v>
                </c:pt>
                <c:pt idx="427">
                  <c:v>-44.678499009767059</c:v>
                </c:pt>
                <c:pt idx="428">
                  <c:v>-44.839275333552251</c:v>
                </c:pt>
                <c:pt idx="429">
                  <c:v>-44.998124635835516</c:v>
                </c:pt>
                <c:pt idx="430">
                  <c:v>-45.154948015346136</c:v>
                </c:pt>
                <c:pt idx="431">
                  <c:v>-45.309641055058748</c:v>
                </c:pt>
                <c:pt idx="432">
                  <c:v>-45.462093467346676</c:v>
                </c:pt>
                <c:pt idx="433">
                  <c:v>-45.612188711186967</c:v>
                </c:pt>
                <c:pt idx="434">
                  <c:v>-45.759803578654569</c:v>
                </c:pt>
                <c:pt idx="435">
                  <c:v>-45.904807747611223</c:v>
                </c:pt>
                <c:pt idx="436">
                  <c:v>-46.047063297105112</c:v>
                </c:pt>
                <c:pt idx="437">
                  <c:v>-46.186424181560724</c:v>
                </c:pt>
                <c:pt idx="438">
                  <c:v>-46.322735659329538</c:v>
                </c:pt>
                <c:pt idx="439">
                  <c:v>-46.455833670585811</c:v>
                </c:pt>
                <c:pt idx="440">
                  <c:v>-46.585544158878854</c:v>
                </c:pt>
                <c:pt idx="441">
                  <c:v>-46.711682329863784</c:v>
                </c:pt>
                <c:pt idx="442">
                  <c:v>-46.834051839822919</c:v>
                </c:pt>
                <c:pt idx="443">
                  <c:v>-46.952443905520163</c:v>
                </c:pt>
                <c:pt idx="444">
                  <c:v>-47.066636325685678</c:v>
                </c:pt>
                <c:pt idx="445">
                  <c:v>-47.176392402958683</c:v>
                </c:pt>
                <c:pt idx="446">
                  <c:v>-47.281459753387345</c:v>
                </c:pt>
                <c:pt idx="447">
                  <c:v>-47.381568988536657</c:v>
                </c:pt>
                <c:pt idx="448">
                  <c:v>-47.476432252824914</c:v>
                </c:pt>
                <c:pt idx="449">
                  <c:v>-47.565741595808802</c:v>
                </c:pt>
                <c:pt idx="450">
                  <c:v>-47.649167155661083</c:v>
                </c:pt>
                <c:pt idx="451">
                  <c:v>-47.726355125912725</c:v>
                </c:pt>
                <c:pt idx="452">
                  <c:v>-47.796925472477419</c:v>
                </c:pt>
                <c:pt idx="453">
                  <c:v>-47.860469361851003</c:v>
                </c:pt>
                <c:pt idx="454">
                  <c:v>-47.916546253904151</c:v>
                </c:pt>
                <c:pt idx="455">
                  <c:v>-47.964680603507084</c:v>
                </c:pt>
                <c:pt idx="456">
                  <c:v>-48.004358103923764</c:v>
                </c:pt>
                <c:pt idx="457">
                  <c:v>-48.035021390875634</c:v>
                </c:pt>
                <c:pt idx="458">
                  <c:v>-48.056065108663915</c:v>
                </c:pt>
                <c:pt idx="459">
                  <c:v>-48.066830217737433</c:v>
                </c:pt>
                <c:pt idx="460">
                  <c:v>-48.066597395263429</c:v>
                </c:pt>
                <c:pt idx="461">
                  <c:v>-48.054579344799279</c:v>
                </c:pt>
                <c:pt idx="462">
                  <c:v>-48.02991178562894</c:v>
                </c:pt>
                <c:pt idx="463">
                  <c:v>-47.991642833377419</c:v>
                </c:pt>
                <c:pt idx="464">
                  <c:v>-47.938720406522791</c:v>
                </c:pt>
                <c:pt idx="465">
                  <c:v>-47.869977191905775</c:v>
                </c:pt>
                <c:pt idx="466">
                  <c:v>-47.784112567146011</c:v>
                </c:pt>
                <c:pt idx="467">
                  <c:v>-47.67967069585373</c:v>
                </c:pt>
                <c:pt idx="468">
                  <c:v>-47.555013763604627</c:v>
                </c:pt>
                <c:pt idx="469">
                  <c:v>-47.408288980653552</c:v>
                </c:pt>
                <c:pt idx="470">
                  <c:v>-47.237387499109062</c:v>
                </c:pt>
                <c:pt idx="471">
                  <c:v>-47.039892713424685</c:v>
                </c:pt>
                <c:pt idx="472">
                  <c:v>-46.813014433587369</c:v>
                </c:pt>
                <c:pt idx="473">
                  <c:v>-46.553503981635728</c:v>
                </c:pt>
                <c:pt idx="474">
                  <c:v>-46.257543106567837</c:v>
                </c:pt>
                <c:pt idx="475">
                  <c:v>-45.920596311492346</c:v>
                </c:pt>
                <c:pt idx="476">
                  <c:v>-45.537211005796607</c:v>
                </c:pt>
                <c:pt idx="477">
                  <c:v>-45.100741536588238</c:v>
                </c:pt>
                <c:pt idx="478">
                  <c:v>-44.602959241668444</c:v>
                </c:pt>
                <c:pt idx="479">
                  <c:v>-44.033486670181688</c:v>
                </c:pt>
                <c:pt idx="480">
                  <c:v>-43.37895098611498</c:v>
                </c:pt>
                <c:pt idx="481">
                  <c:v>-42.621670217567527</c:v>
                </c:pt>
                <c:pt idx="482">
                  <c:v>-41.737523534832107</c:v>
                </c:pt>
                <c:pt idx="483">
                  <c:v>-40.692308984078799</c:v>
                </c:pt>
                <c:pt idx="484">
                  <c:v>-39.435081272840577</c:v>
                </c:pt>
                <c:pt idx="485">
                  <c:v>-37.884853474910763</c:v>
                </c:pt>
                <c:pt idx="486">
                  <c:v>-35.900704060362834</c:v>
                </c:pt>
                <c:pt idx="487">
                  <c:v>-33.201881268054485</c:v>
                </c:pt>
                <c:pt idx="488">
                  <c:v>-29.084187241025866</c:v>
                </c:pt>
                <c:pt idx="489">
                  <c:v>-20.560595068329562</c:v>
                </c:pt>
                <c:pt idx="490">
                  <c:v>-17.681385606672478</c:v>
                </c:pt>
                <c:pt idx="491">
                  <c:v>-28.397055179310165</c:v>
                </c:pt>
                <c:pt idx="492">
                  <c:v>-33.109084289056803</c:v>
                </c:pt>
                <c:pt idx="493">
                  <c:v>-36.170564178474152</c:v>
                </c:pt>
                <c:pt idx="494">
                  <c:v>-38.434528576391727</c:v>
                </c:pt>
                <c:pt idx="495">
                  <c:v>-40.220628344589016</c:v>
                </c:pt>
                <c:pt idx="496">
                  <c:v>-41.683258908724966</c:v>
                </c:pt>
                <c:pt idx="497">
                  <c:v>-42.90831485421986</c:v>
                </c:pt>
                <c:pt idx="498">
                  <c:v>-43.948014776120068</c:v>
                </c:pt>
                <c:pt idx="499">
                  <c:v>-44.835989701063632</c:v>
                </c:pt>
                <c:pt idx="500">
                  <c:v>-45.594682684632488</c:v>
                </c:pt>
                <c:pt idx="501">
                  <c:v>-46.2393093379372</c:v>
                </c:pt>
                <c:pt idx="502">
                  <c:v>-46.780112174938402</c:v>
                </c:pt>
                <c:pt idx="503">
                  <c:v>-47.22369375411774</c:v>
                </c:pt>
                <c:pt idx="504">
                  <c:v>-47.573812293443901</c:v>
                </c:pt>
                <c:pt idx="505">
                  <c:v>-47.83183621068892</c:v>
                </c:pt>
                <c:pt idx="506">
                  <c:v>-47.996957924895696</c:v>
                </c:pt>
                <c:pt idx="507">
                  <c:v>-48.06621139268394</c:v>
                </c:pt>
                <c:pt idx="508">
                  <c:v>-48.034298201273515</c:v>
                </c:pt>
                <c:pt idx="509">
                  <c:v>-47.893189125713135</c:v>
                </c:pt>
                <c:pt idx="510">
                  <c:v>-47.63141838608724</c:v>
                </c:pt>
                <c:pt idx="511">
                  <c:v>-47.232906131143146</c:v>
                </c:pt>
                <c:pt idx="512">
                  <c:v>-46.674990130194949</c:v>
                </c:pt>
                <c:pt idx="513">
                  <c:v>-45.925024738423808</c:v>
                </c:pt>
                <c:pt idx="514">
                  <c:v>-44.934163439783831</c:v>
                </c:pt>
                <c:pt idx="515">
                  <c:v>-43.625039245596966</c:v>
                </c:pt>
                <c:pt idx="516">
                  <c:v>-41.864435618863176</c:v>
                </c:pt>
                <c:pt idx="517">
                  <c:v>-39.39177135441669</c:v>
                </c:pt>
                <c:pt idx="518">
                  <c:v>-35.57453096699026</c:v>
                </c:pt>
                <c:pt idx="519">
                  <c:v>-27.953098349530741</c:v>
                </c:pt>
                <c:pt idx="520">
                  <c:v>-21.190885926422407</c:v>
                </c:pt>
                <c:pt idx="521">
                  <c:v>-33.710547246968098</c:v>
                </c:pt>
                <c:pt idx="522">
                  <c:v>-38.615232403223636</c:v>
                </c:pt>
                <c:pt idx="523">
                  <c:v>-41.648350353786867</c:v>
                </c:pt>
                <c:pt idx="524">
                  <c:v>-43.771821073791003</c:v>
                </c:pt>
                <c:pt idx="525">
                  <c:v>-45.32734228407476</c:v>
                </c:pt>
                <c:pt idx="526">
                  <c:v>-46.47130727818525</c:v>
                </c:pt>
                <c:pt idx="527">
                  <c:v>-47.283334256801439</c:v>
                </c:pt>
                <c:pt idx="528">
                  <c:v>-47.80363468459101</c:v>
                </c:pt>
                <c:pt idx="529">
                  <c:v>-48.047854273607882</c:v>
                </c:pt>
                <c:pt idx="530">
                  <c:v>-48.012528170655543</c:v>
                </c:pt>
                <c:pt idx="531">
                  <c:v>-47.674986102126226</c:v>
                </c:pt>
                <c:pt idx="532">
                  <c:v>-46.987681044075103</c:v>
                </c:pt>
                <c:pt idx="533">
                  <c:v>-45.863023523525534</c:v>
                </c:pt>
                <c:pt idx="534">
                  <c:v>-44.135342645421417</c:v>
                </c:pt>
                <c:pt idx="535">
                  <c:v>-41.450321276283688</c:v>
                </c:pt>
                <c:pt idx="536">
                  <c:v>-36.819461080278842</c:v>
                </c:pt>
                <c:pt idx="537">
                  <c:v>-24.24001960003114</c:v>
                </c:pt>
                <c:pt idx="538">
                  <c:v>-31.767826734880664</c:v>
                </c:pt>
                <c:pt idx="539">
                  <c:v>-39.383953145218868</c:v>
                </c:pt>
                <c:pt idx="540">
                  <c:v>-43.16812442632768</c:v>
                </c:pt>
                <c:pt idx="541">
                  <c:v>-45.497228092434554</c:v>
                </c:pt>
                <c:pt idx="542">
                  <c:v>-46.966855009636632</c:v>
                </c:pt>
                <c:pt idx="543">
                  <c:v>-47.797451250614571</c:v>
                </c:pt>
                <c:pt idx="544">
                  <c:v>-48.068120916574685</c:v>
                </c:pt>
                <c:pt idx="545">
                  <c:v>-47.775472804486576</c:v>
                </c:pt>
                <c:pt idx="546">
                  <c:v>-46.835382398221611</c:v>
                </c:pt>
                <c:pt idx="547">
                  <c:v>-45.030755836410464</c:v>
                </c:pt>
                <c:pt idx="548">
                  <c:v>-41.80553279506362</c:v>
                </c:pt>
                <c:pt idx="549">
                  <c:v>-35.111475535513669</c:v>
                </c:pt>
                <c:pt idx="550">
                  <c:v>-23.706640417840962</c:v>
                </c:pt>
                <c:pt idx="551">
                  <c:v>-38.880822876320153</c:v>
                </c:pt>
                <c:pt idx="552">
                  <c:v>-43.769465932240806</c:v>
                </c:pt>
                <c:pt idx="553">
                  <c:v>-46.35747890112323</c:v>
                </c:pt>
                <c:pt idx="554">
                  <c:v>-47.692262314982699</c:v>
                </c:pt>
                <c:pt idx="555">
                  <c:v>-48.064118794001416</c:v>
                </c:pt>
                <c:pt idx="556">
                  <c:v>-47.491314942713252</c:v>
                </c:pt>
                <c:pt idx="557">
                  <c:v>-45.753351972859654</c:v>
                </c:pt>
                <c:pt idx="558">
                  <c:v>-42.100418307467642</c:v>
                </c:pt>
                <c:pt idx="559">
                  <c:v>-32.812227664876509</c:v>
                </c:pt>
                <c:pt idx="560">
                  <c:v>-33.51590704195042</c:v>
                </c:pt>
                <c:pt idx="561">
                  <c:v>-42.553740885844782</c:v>
                </c:pt>
                <c:pt idx="562">
                  <c:v>-46.19571695623668</c:v>
                </c:pt>
                <c:pt idx="563">
                  <c:v>-47.803552433055955</c:v>
                </c:pt>
                <c:pt idx="564">
                  <c:v>-47.968500761479625</c:v>
                </c:pt>
                <c:pt idx="565">
                  <c:v>-46.643776644585351</c:v>
                </c:pt>
                <c:pt idx="566">
                  <c:v>-43.080400094192342</c:v>
                </c:pt>
                <c:pt idx="567">
                  <c:v>-32.788722539583816</c:v>
                </c:pt>
                <c:pt idx="568">
                  <c:v>-36.334687432746819</c:v>
                </c:pt>
                <c:pt idx="569">
                  <c:v>-44.322093312440373</c:v>
                </c:pt>
                <c:pt idx="570">
                  <c:v>-47.323806071065434</c:v>
                </c:pt>
                <c:pt idx="571">
                  <c:v>-48.053500352312149</c:v>
                </c:pt>
                <c:pt idx="572">
                  <c:v>-46.760613598297056</c:v>
                </c:pt>
                <c:pt idx="573">
                  <c:v>-42.399539967766543</c:v>
                </c:pt>
                <c:pt idx="574">
                  <c:v>-21.730985468712415</c:v>
                </c:pt>
                <c:pt idx="575">
                  <c:v>-41.066621264823752</c:v>
                </c:pt>
                <c:pt idx="576">
                  <c:v>-46.489554742346151</c:v>
                </c:pt>
                <c:pt idx="577">
                  <c:v>-48.057446691383518</c:v>
                </c:pt>
                <c:pt idx="578">
                  <c:v>-46.943057853277459</c:v>
                </c:pt>
                <c:pt idx="579">
                  <c:v>-41.87539824686862</c:v>
                </c:pt>
                <c:pt idx="580">
                  <c:v>-23.803551186585068</c:v>
                </c:pt>
                <c:pt idx="581">
                  <c:v>-43.683373075991945</c:v>
                </c:pt>
                <c:pt idx="582">
                  <c:v>-47.609092563696422</c:v>
                </c:pt>
                <c:pt idx="583">
                  <c:v>-47.691832394882219</c:v>
                </c:pt>
                <c:pt idx="584">
                  <c:v>-43.703049058981762</c:v>
                </c:pt>
                <c:pt idx="585">
                  <c:v>-4.7588853869502179</c:v>
                </c:pt>
                <c:pt idx="586">
                  <c:v>-43.730628062137654</c:v>
                </c:pt>
                <c:pt idx="587">
                  <c:v>-47.805131875044296</c:v>
                </c:pt>
                <c:pt idx="588">
                  <c:v>-47.179685212575947</c:v>
                </c:pt>
                <c:pt idx="589">
                  <c:v>-40.288576575942287</c:v>
                </c:pt>
                <c:pt idx="590">
                  <c:v>-37.517906694710625</c:v>
                </c:pt>
                <c:pt idx="591">
                  <c:v>-46.783061332434187</c:v>
                </c:pt>
                <c:pt idx="592">
                  <c:v>-47.845722979745346</c:v>
                </c:pt>
                <c:pt idx="593">
                  <c:v>-42.73517206812015</c:v>
                </c:pt>
                <c:pt idx="594">
                  <c:v>-34.838424901791832</c:v>
                </c:pt>
                <c:pt idx="595">
                  <c:v>-46.729992626338131</c:v>
                </c:pt>
                <c:pt idx="596">
                  <c:v>-47.702862336834556</c:v>
                </c:pt>
                <c:pt idx="597">
                  <c:v>-40.554258903968702</c:v>
                </c:pt>
                <c:pt idx="598">
                  <c:v>-40.533112530780429</c:v>
                </c:pt>
                <c:pt idx="599">
                  <c:v>-47.795738709122318</c:v>
                </c:pt>
                <c:pt idx="600">
                  <c:v>-46.022145463452489</c:v>
                </c:pt>
                <c:pt idx="601">
                  <c:v>-13.751977425934507</c:v>
                </c:pt>
                <c:pt idx="602">
                  <c:v>-46.400809829584574</c:v>
                </c:pt>
                <c:pt idx="603">
                  <c:v>-47.446217945416294</c:v>
                </c:pt>
                <c:pt idx="604">
                  <c:v>-34.043173573469872</c:v>
                </c:pt>
                <c:pt idx="605">
                  <c:v>-45.344526499326314</c:v>
                </c:pt>
                <c:pt idx="606">
                  <c:v>-47.691638345191919</c:v>
                </c:pt>
                <c:pt idx="607">
                  <c:v>-34.473892413342178</c:v>
                </c:pt>
                <c:pt idx="608">
                  <c:v>-45.821673469202537</c:v>
                </c:pt>
                <c:pt idx="609">
                  <c:v>-47.240873861891323</c:v>
                </c:pt>
                <c:pt idx="610">
                  <c:v>-0.33125754209793845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85-4E2D-B83C-B653277B1926}"/>
            </c:ext>
          </c:extLst>
        </c:ser>
        <c:ser>
          <c:idx val="3"/>
          <c:order val="3"/>
          <c:tx>
            <c:v>Attenuated Point</c:v>
          </c:tx>
          <c:spPr>
            <a:ln>
              <a:noFill/>
            </a:ln>
          </c:spPr>
          <c:marker>
            <c:symbol val="none"/>
          </c:marker>
          <c:xVal>
            <c:numRef>
              <c:f>FRACXO_US!$B$31</c:f>
              <c:numCache>
                <c:formatCode>0.00" Hz"</c:formatCode>
                <c:ptCount val="1"/>
                <c:pt idx="0">
                  <c:v>181.97008586099668</c:v>
                </c:pt>
              </c:numCache>
            </c:numRef>
          </c:xVal>
          <c:yVal>
            <c:numRef>
              <c:f>FRACXO_US!$B$32</c:f>
              <c:numCache>
                <c:formatCode>0.00" db"</c:formatCode>
                <c:ptCount val="1"/>
                <c:pt idx="0">
                  <c:v>-5.843853737084201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85-4E2D-B83C-B653277B1926}"/>
            </c:ext>
          </c:extLst>
        </c:ser>
        <c:ser>
          <c:idx val="0"/>
          <c:order val="0"/>
          <c:tx>
            <c:v>FRACXO DPLL Response</c:v>
          </c:tx>
          <c:marker>
            <c:symbol val="none"/>
          </c:marker>
          <c:xVal>
            <c:numRef>
              <c:f>FRACXO_US!$M$2:$M$612</c:f>
              <c:numCache>
                <c:formatCode>General</c:formatCode>
                <c:ptCount val="611"/>
                <c:pt idx="0">
                  <c:v>1</c:v>
                </c:pt>
                <c:pt idx="1">
                  <c:v>1.0232929922807541</c:v>
                </c:pt>
                <c:pt idx="2">
                  <c:v>1.0471285480508996</c:v>
                </c:pt>
                <c:pt idx="3">
                  <c:v>1.0715193052376064</c:v>
                </c:pt>
                <c:pt idx="4">
                  <c:v>1.0964781961431851</c:v>
                </c:pt>
                <c:pt idx="5">
                  <c:v>1.1220184543019636</c:v>
                </c:pt>
                <c:pt idx="6">
                  <c:v>1.1481536214968828</c:v>
                </c:pt>
                <c:pt idx="7">
                  <c:v>1.1748975549395295</c:v>
                </c:pt>
                <c:pt idx="8">
                  <c:v>1.2022644346174129</c:v>
                </c:pt>
                <c:pt idx="9">
                  <c:v>1.2302687708123816</c:v>
                </c:pt>
                <c:pt idx="10">
                  <c:v>1.2589254117941673</c:v>
                </c:pt>
                <c:pt idx="11">
                  <c:v>1.288249551693134</c:v>
                </c:pt>
                <c:pt idx="12">
                  <c:v>1.318256738556407</c:v>
                </c:pt>
                <c:pt idx="13">
                  <c:v>1.3489628825916535</c:v>
                </c:pt>
                <c:pt idx="14">
                  <c:v>1.3803842646028848</c:v>
                </c:pt>
                <c:pt idx="15">
                  <c:v>1.4125375446227544</c:v>
                </c:pt>
                <c:pt idx="16">
                  <c:v>1.4454397707459274</c:v>
                </c:pt>
                <c:pt idx="17">
                  <c:v>1.4791083881682074</c:v>
                </c:pt>
                <c:pt idx="18">
                  <c:v>1.5135612484362084</c:v>
                </c:pt>
                <c:pt idx="19">
                  <c:v>1.5488166189124815</c:v>
                </c:pt>
                <c:pt idx="20">
                  <c:v>1.5848931924611138</c:v>
                </c:pt>
                <c:pt idx="21">
                  <c:v>1.6218100973589302</c:v>
                </c:pt>
                <c:pt idx="22">
                  <c:v>1.6595869074375611</c:v>
                </c:pt>
                <c:pt idx="23">
                  <c:v>1.6982436524617448</c:v>
                </c:pt>
                <c:pt idx="24">
                  <c:v>1.737800828749376</c:v>
                </c:pt>
                <c:pt idx="25">
                  <c:v>1.7782794100389232</c:v>
                </c:pt>
                <c:pt idx="26">
                  <c:v>1.8197008586099839</c:v>
                </c:pt>
                <c:pt idx="27">
                  <c:v>1.8620871366628677</c:v>
                </c:pt>
                <c:pt idx="28">
                  <c:v>1.9054607179632477</c:v>
                </c:pt>
                <c:pt idx="29">
                  <c:v>1.9498445997580458</c:v>
                </c:pt>
                <c:pt idx="30">
                  <c:v>1.9952623149688802</c:v>
                </c:pt>
                <c:pt idx="31">
                  <c:v>2.0417379446695301</c:v>
                </c:pt>
                <c:pt idx="32">
                  <c:v>2.0892961308540401</c:v>
                </c:pt>
                <c:pt idx="33">
                  <c:v>2.1379620895022331</c:v>
                </c:pt>
                <c:pt idx="34">
                  <c:v>2.1877616239495534</c:v>
                </c:pt>
                <c:pt idx="35">
                  <c:v>2.2387211385683408</c:v>
                </c:pt>
                <c:pt idx="36">
                  <c:v>2.290867652767774</c:v>
                </c:pt>
                <c:pt idx="37">
                  <c:v>2.3442288153199233</c:v>
                </c:pt>
                <c:pt idx="38">
                  <c:v>2.3988329190194917</c:v>
                </c:pt>
                <c:pt idx="39">
                  <c:v>2.4547089156850315</c:v>
                </c:pt>
                <c:pt idx="40">
                  <c:v>2.5118864315095815</c:v>
                </c:pt>
                <c:pt idx="41">
                  <c:v>2.5703957827688653</c:v>
                </c:pt>
                <c:pt idx="42">
                  <c:v>2.6302679918953835</c:v>
                </c:pt>
                <c:pt idx="43">
                  <c:v>2.6915348039269174</c:v>
                </c:pt>
                <c:pt idx="44">
                  <c:v>2.7542287033381685</c:v>
                </c:pt>
                <c:pt idx="45">
                  <c:v>2.8183829312644555</c:v>
                </c:pt>
                <c:pt idx="46">
                  <c:v>2.8840315031266082</c:v>
                </c:pt>
                <c:pt idx="47">
                  <c:v>2.9512092266663874</c:v>
                </c:pt>
                <c:pt idx="48">
                  <c:v>3.0199517204020183</c:v>
                </c:pt>
                <c:pt idx="49">
                  <c:v>3.0902954325135927</c:v>
                </c:pt>
                <c:pt idx="50">
                  <c:v>3.1622776601683813</c:v>
                </c:pt>
                <c:pt idx="51">
                  <c:v>3.2359365692962849</c:v>
                </c:pt>
                <c:pt idx="52">
                  <c:v>3.311311214825913</c:v>
                </c:pt>
                <c:pt idx="53">
                  <c:v>3.3884415613920278</c:v>
                </c:pt>
                <c:pt idx="54">
                  <c:v>3.4673685045253184</c:v>
                </c:pt>
                <c:pt idx="55">
                  <c:v>3.5481338923357573</c:v>
                </c:pt>
                <c:pt idx="56">
                  <c:v>3.6307805477010158</c:v>
                </c:pt>
                <c:pt idx="57">
                  <c:v>3.7153522909717283</c:v>
                </c:pt>
                <c:pt idx="58">
                  <c:v>3.8018939632056155</c:v>
                </c:pt>
                <c:pt idx="59">
                  <c:v>3.8904514499428093</c:v>
                </c:pt>
                <c:pt idx="60">
                  <c:v>3.9810717055349762</c:v>
                </c:pt>
                <c:pt idx="61">
                  <c:v>4.0738027780411308</c:v>
                </c:pt>
                <c:pt idx="62">
                  <c:v>4.1686938347033582</c:v>
                </c:pt>
                <c:pt idx="63">
                  <c:v>4.2657951880159306</c:v>
                </c:pt>
                <c:pt idx="64">
                  <c:v>4.3651583224016637</c:v>
                </c:pt>
                <c:pt idx="65">
                  <c:v>4.4668359215096354</c:v>
                </c:pt>
                <c:pt idx="66">
                  <c:v>4.5708818961487552</c:v>
                </c:pt>
                <c:pt idx="67">
                  <c:v>4.6773514128719862</c:v>
                </c:pt>
                <c:pt idx="68">
                  <c:v>4.7863009232263884</c:v>
                </c:pt>
                <c:pt idx="69">
                  <c:v>4.8977881936844669</c:v>
                </c:pt>
                <c:pt idx="70">
                  <c:v>5.0118723362727282</c:v>
                </c:pt>
                <c:pt idx="71">
                  <c:v>5.1286138399136538</c:v>
                </c:pt>
                <c:pt idx="72">
                  <c:v>5.2480746024977316</c:v>
                </c:pt>
                <c:pt idx="73">
                  <c:v>5.3703179637025338</c:v>
                </c:pt>
                <c:pt idx="74">
                  <c:v>5.495408738576252</c:v>
                </c:pt>
                <c:pt idx="75">
                  <c:v>5.6234132519034983</c:v>
                </c:pt>
                <c:pt idx="76">
                  <c:v>5.7543993733715757</c:v>
                </c:pt>
                <c:pt idx="77">
                  <c:v>5.8884365535558976</c:v>
                </c:pt>
                <c:pt idx="78">
                  <c:v>6.0255958607435849</c:v>
                </c:pt>
                <c:pt idx="79">
                  <c:v>6.1659500186148302</c:v>
                </c:pt>
                <c:pt idx="80">
                  <c:v>6.3095734448019405</c:v>
                </c:pt>
                <c:pt idx="81">
                  <c:v>6.4565422903465644</c:v>
                </c:pt>
                <c:pt idx="82">
                  <c:v>6.6069344800759682</c:v>
                </c:pt>
                <c:pt idx="83">
                  <c:v>6.7608297539198272</c:v>
                </c:pt>
                <c:pt idx="84">
                  <c:v>6.9183097091893737</c:v>
                </c:pt>
                <c:pt idx="85">
                  <c:v>7.0794578438413893</c:v>
                </c:pt>
                <c:pt idx="86">
                  <c:v>7.2443596007499105</c:v>
                </c:pt>
                <c:pt idx="87">
                  <c:v>7.4131024130091863</c:v>
                </c:pt>
                <c:pt idx="88">
                  <c:v>7.5857757502918481</c:v>
                </c:pt>
                <c:pt idx="89">
                  <c:v>7.7624711662869306</c:v>
                </c:pt>
                <c:pt idx="90">
                  <c:v>7.9432823472428282</c:v>
                </c:pt>
                <c:pt idx="91">
                  <c:v>8.1283051616410056</c:v>
                </c:pt>
                <c:pt idx="92">
                  <c:v>8.3176377110267214</c:v>
                </c:pt>
                <c:pt idx="93">
                  <c:v>8.5113803820237806</c:v>
                </c:pt>
                <c:pt idx="94">
                  <c:v>8.709635899560821</c:v>
                </c:pt>
                <c:pt idx="95">
                  <c:v>8.9125093813374701</c:v>
                </c:pt>
                <c:pt idx="96">
                  <c:v>9.1201083935591107</c:v>
                </c:pt>
                <c:pt idx="97">
                  <c:v>9.3325430079699281</c:v>
                </c:pt>
                <c:pt idx="98">
                  <c:v>9.5499258602143762</c:v>
                </c:pt>
                <c:pt idx="99">
                  <c:v>9.7723722095581227</c:v>
                </c:pt>
                <c:pt idx="100">
                  <c:v>10.000000000000016</c:v>
                </c:pt>
                <c:pt idx="101">
                  <c:v>10.232929922807561</c:v>
                </c:pt>
                <c:pt idx="102">
                  <c:v>10.471285480509014</c:v>
                </c:pt>
                <c:pt idx="103">
                  <c:v>10.715193052376083</c:v>
                </c:pt>
                <c:pt idx="104">
                  <c:v>10.964781961431873</c:v>
                </c:pt>
                <c:pt idx="105">
                  <c:v>11.220184543019656</c:v>
                </c:pt>
                <c:pt idx="106">
                  <c:v>11.481536214968848</c:v>
                </c:pt>
                <c:pt idx="107">
                  <c:v>11.748975549395317</c:v>
                </c:pt>
                <c:pt idx="108">
                  <c:v>12.022644346174154</c:v>
                </c:pt>
                <c:pt idx="109">
                  <c:v>12.302687708123841</c:v>
                </c:pt>
                <c:pt idx="110">
                  <c:v>12.589254117941696</c:v>
                </c:pt>
                <c:pt idx="111">
                  <c:v>12.882495516931364</c:v>
                </c:pt>
                <c:pt idx="112">
                  <c:v>13.1825673855641</c:v>
                </c:pt>
                <c:pt idx="113">
                  <c:v>13.489628825916565</c:v>
                </c:pt>
                <c:pt idx="114">
                  <c:v>13.803842646028876</c:v>
                </c:pt>
                <c:pt idx="115">
                  <c:v>14.12537544622757</c:v>
                </c:pt>
                <c:pt idx="116">
                  <c:v>14.454397707459307</c:v>
                </c:pt>
                <c:pt idx="117">
                  <c:v>14.791083881682106</c:v>
                </c:pt>
                <c:pt idx="118">
                  <c:v>15.135612484362113</c:v>
                </c:pt>
                <c:pt idx="119">
                  <c:v>15.488166189124851</c:v>
                </c:pt>
                <c:pt idx="120">
                  <c:v>15.848931924611172</c:v>
                </c:pt>
                <c:pt idx="121">
                  <c:v>16.218100973589337</c:v>
                </c:pt>
                <c:pt idx="122">
                  <c:v>16.595869074375642</c:v>
                </c:pt>
                <c:pt idx="123">
                  <c:v>16.982436524617487</c:v>
                </c:pt>
                <c:pt idx="124">
                  <c:v>17.378008287493795</c:v>
                </c:pt>
                <c:pt idx="125">
                  <c:v>17.782794100389268</c:v>
                </c:pt>
                <c:pt idx="126">
                  <c:v>18.197008586099873</c:v>
                </c:pt>
                <c:pt idx="127">
                  <c:v>18.620871366628723</c:v>
                </c:pt>
                <c:pt idx="128">
                  <c:v>19.054607179632519</c:v>
                </c:pt>
                <c:pt idx="129">
                  <c:v>19.4984459975805</c:v>
                </c:pt>
                <c:pt idx="130">
                  <c:v>19.95262314968884</c:v>
                </c:pt>
                <c:pt idx="131">
                  <c:v>20.417379446695346</c:v>
                </c:pt>
                <c:pt idx="132">
                  <c:v>20.892961308540446</c:v>
                </c:pt>
                <c:pt idx="133">
                  <c:v>21.379620895022374</c:v>
                </c:pt>
                <c:pt idx="134">
                  <c:v>21.877616239495577</c:v>
                </c:pt>
                <c:pt idx="135">
                  <c:v>22.387211385683454</c:v>
                </c:pt>
                <c:pt idx="136">
                  <c:v>22.908676527677788</c:v>
                </c:pt>
                <c:pt idx="137">
                  <c:v>23.442288153199279</c:v>
                </c:pt>
                <c:pt idx="138">
                  <c:v>23.988329190194971</c:v>
                </c:pt>
                <c:pt idx="139">
                  <c:v>24.547089156850369</c:v>
                </c:pt>
                <c:pt idx="140">
                  <c:v>25.118864315095866</c:v>
                </c:pt>
                <c:pt idx="141">
                  <c:v>25.703957827688704</c:v>
                </c:pt>
                <c:pt idx="142">
                  <c:v>26.302679918953896</c:v>
                </c:pt>
                <c:pt idx="143">
                  <c:v>26.915348039269233</c:v>
                </c:pt>
                <c:pt idx="144">
                  <c:v>27.542287033381736</c:v>
                </c:pt>
                <c:pt idx="145">
                  <c:v>28.183829312644612</c:v>
                </c:pt>
                <c:pt idx="146">
                  <c:v>28.840315031266144</c:v>
                </c:pt>
                <c:pt idx="147">
                  <c:v>29.512092266663942</c:v>
                </c:pt>
                <c:pt idx="148">
                  <c:v>30.199517204020246</c:v>
                </c:pt>
                <c:pt idx="149">
                  <c:v>30.902954325135987</c:v>
                </c:pt>
                <c:pt idx="150">
                  <c:v>31.622776601683888</c:v>
                </c:pt>
                <c:pt idx="151">
                  <c:v>32.359365692962918</c:v>
                </c:pt>
                <c:pt idx="152">
                  <c:v>33.113112148259205</c:v>
                </c:pt>
                <c:pt idx="153">
                  <c:v>33.88441561392036</c:v>
                </c:pt>
                <c:pt idx="154">
                  <c:v>34.673685045253272</c:v>
                </c:pt>
                <c:pt idx="155">
                  <c:v>35.481338923357647</c:v>
                </c:pt>
                <c:pt idx="156">
                  <c:v>36.307805477010241</c:v>
                </c:pt>
                <c:pt idx="157">
                  <c:v>37.153522909717374</c:v>
                </c:pt>
                <c:pt idx="158">
                  <c:v>38.018939632056238</c:v>
                </c:pt>
                <c:pt idx="159">
                  <c:v>38.904514499428174</c:v>
                </c:pt>
                <c:pt idx="160">
                  <c:v>39.810717055349841</c:v>
                </c:pt>
                <c:pt idx="161">
                  <c:v>40.738027780411407</c:v>
                </c:pt>
                <c:pt idx="162">
                  <c:v>41.686938347033674</c:v>
                </c:pt>
                <c:pt idx="163">
                  <c:v>42.657951880159395</c:v>
                </c:pt>
                <c:pt idx="164">
                  <c:v>43.651583224016726</c:v>
                </c:pt>
                <c:pt idx="165">
                  <c:v>44.668359215096459</c:v>
                </c:pt>
                <c:pt idx="166">
                  <c:v>45.708818961487651</c:v>
                </c:pt>
                <c:pt idx="167">
                  <c:v>46.773514128719967</c:v>
                </c:pt>
                <c:pt idx="168">
                  <c:v>47.863009232263998</c:v>
                </c:pt>
                <c:pt idx="169">
                  <c:v>48.977881936844788</c:v>
                </c:pt>
                <c:pt idx="170">
                  <c:v>50.118723362727394</c:v>
                </c:pt>
                <c:pt idx="171">
                  <c:v>51.286138399136647</c:v>
                </c:pt>
                <c:pt idx="172">
                  <c:v>52.480746024977449</c:v>
                </c:pt>
                <c:pt idx="173">
                  <c:v>53.703179637025457</c:v>
                </c:pt>
                <c:pt idx="174">
                  <c:v>54.954087385762662</c:v>
                </c:pt>
                <c:pt idx="175">
                  <c:v>56.234132519035114</c:v>
                </c:pt>
                <c:pt idx="176">
                  <c:v>57.543993733715901</c:v>
                </c:pt>
                <c:pt idx="177">
                  <c:v>58.884365535559105</c:v>
                </c:pt>
                <c:pt idx="178">
                  <c:v>60.255958607435979</c:v>
                </c:pt>
                <c:pt idx="179">
                  <c:v>61.659500186148421</c:v>
                </c:pt>
                <c:pt idx="180">
                  <c:v>63.095734448019527</c:v>
                </c:pt>
                <c:pt idx="181">
                  <c:v>64.565422903465816</c:v>
                </c:pt>
                <c:pt idx="182">
                  <c:v>66.069344800759865</c:v>
                </c:pt>
                <c:pt idx="183">
                  <c:v>67.608297539198432</c:v>
                </c:pt>
                <c:pt idx="184">
                  <c:v>69.183097091893913</c:v>
                </c:pt>
                <c:pt idx="185">
                  <c:v>70.79457843841405</c:v>
                </c:pt>
                <c:pt idx="186">
                  <c:v>72.443596007499266</c:v>
                </c:pt>
                <c:pt idx="187">
                  <c:v>74.131024130092001</c:v>
                </c:pt>
                <c:pt idx="188">
                  <c:v>75.857757502918631</c:v>
                </c:pt>
                <c:pt idx="189">
                  <c:v>77.624711662869501</c:v>
                </c:pt>
                <c:pt idx="190">
                  <c:v>79.432823472428467</c:v>
                </c:pt>
                <c:pt idx="191">
                  <c:v>81.283051616410248</c:v>
                </c:pt>
                <c:pt idx="192">
                  <c:v>83.176377110267424</c:v>
                </c:pt>
                <c:pt idx="193">
                  <c:v>85.113803820237962</c:v>
                </c:pt>
                <c:pt idx="194">
                  <c:v>87.096358995608384</c:v>
                </c:pt>
                <c:pt idx="195">
                  <c:v>89.125093813374875</c:v>
                </c:pt>
                <c:pt idx="196">
                  <c:v>91.201083935591285</c:v>
                </c:pt>
                <c:pt idx="197">
                  <c:v>93.325430079699501</c:v>
                </c:pt>
                <c:pt idx="198">
                  <c:v>95.499258602143996</c:v>
                </c:pt>
                <c:pt idx="199">
                  <c:v>97.723722095581465</c:v>
                </c:pt>
                <c:pt idx="200">
                  <c:v>100.00000000000031</c:v>
                </c:pt>
                <c:pt idx="201">
                  <c:v>102.32929922807573</c:v>
                </c:pt>
                <c:pt idx="202">
                  <c:v>104.71285480509026</c:v>
                </c:pt>
                <c:pt idx="203">
                  <c:v>107.15193052376085</c:v>
                </c:pt>
                <c:pt idx="204">
                  <c:v>109.64781961431871</c:v>
                </c:pt>
                <c:pt idx="205">
                  <c:v>112.20184543019644</c:v>
                </c:pt>
                <c:pt idx="206">
                  <c:v>114.81536214968835</c:v>
                </c:pt>
                <c:pt idx="207">
                  <c:v>117.48975549395293</c:v>
                </c:pt>
                <c:pt idx="208">
                  <c:v>120.22644346174125</c:v>
                </c:pt>
                <c:pt idx="209">
                  <c:v>123.026877081238</c:v>
                </c:pt>
                <c:pt idx="210">
                  <c:v>125.89254117941654</c:v>
                </c:pt>
                <c:pt idx="211">
                  <c:v>128.8249551693132</c:v>
                </c:pt>
                <c:pt idx="212">
                  <c:v>131.82567385564039</c:v>
                </c:pt>
                <c:pt idx="213">
                  <c:v>134.896288259165</c:v>
                </c:pt>
                <c:pt idx="214">
                  <c:v>138.03842646028798</c:v>
                </c:pt>
                <c:pt idx="215">
                  <c:v>141.25375446227491</c:v>
                </c:pt>
                <c:pt idx="216">
                  <c:v>144.54397707459208</c:v>
                </c:pt>
                <c:pt idx="217">
                  <c:v>147.91083881682005</c:v>
                </c:pt>
                <c:pt idx="218">
                  <c:v>151.35612484361994</c:v>
                </c:pt>
                <c:pt idx="219">
                  <c:v>154.88166189124723</c:v>
                </c:pt>
                <c:pt idx="220">
                  <c:v>158.4893192461104</c:v>
                </c:pt>
                <c:pt idx="221">
                  <c:v>162.18100973589188</c:v>
                </c:pt>
                <c:pt idx="222">
                  <c:v>165.95869074375491</c:v>
                </c:pt>
                <c:pt idx="223">
                  <c:v>169.82436524617307</c:v>
                </c:pt>
                <c:pt idx="224">
                  <c:v>173.78008287493614</c:v>
                </c:pt>
                <c:pt idx="225">
                  <c:v>177.82794100389066</c:v>
                </c:pt>
                <c:pt idx="226">
                  <c:v>181.97008586099668</c:v>
                </c:pt>
                <c:pt idx="227">
                  <c:v>186.20871366628504</c:v>
                </c:pt>
                <c:pt idx="228">
                  <c:v>190.54607179632276</c:v>
                </c:pt>
                <c:pt idx="229">
                  <c:v>194.98445997580251</c:v>
                </c:pt>
                <c:pt idx="230">
                  <c:v>199.52623149688571</c:v>
                </c:pt>
                <c:pt idx="231">
                  <c:v>204.1737944669506</c:v>
                </c:pt>
                <c:pt idx="232">
                  <c:v>208.92961308540137</c:v>
                </c:pt>
                <c:pt idx="233">
                  <c:v>213.79620895022055</c:v>
                </c:pt>
                <c:pt idx="234">
                  <c:v>218.77616239495231</c:v>
                </c:pt>
                <c:pt idx="235">
                  <c:v>223.87211385683094</c:v>
                </c:pt>
                <c:pt idx="236">
                  <c:v>229.08676527677417</c:v>
                </c:pt>
                <c:pt idx="237">
                  <c:v>234.42288153198876</c:v>
                </c:pt>
                <c:pt idx="238">
                  <c:v>239.88329190194551</c:v>
                </c:pt>
                <c:pt idx="239">
                  <c:v>245.47089156849918</c:v>
                </c:pt>
                <c:pt idx="240">
                  <c:v>251.18864315095405</c:v>
                </c:pt>
                <c:pt idx="241">
                  <c:v>257.03957827688208</c:v>
                </c:pt>
                <c:pt idx="242">
                  <c:v>263.02679918953373</c:v>
                </c:pt>
                <c:pt idx="243">
                  <c:v>269.15348039268673</c:v>
                </c:pt>
                <c:pt idx="244">
                  <c:v>275.42287033381172</c:v>
                </c:pt>
                <c:pt idx="245">
                  <c:v>281.83829312644031</c:v>
                </c:pt>
                <c:pt idx="246">
                  <c:v>288.4031503126551</c:v>
                </c:pt>
                <c:pt idx="247">
                  <c:v>295.12092266663291</c:v>
                </c:pt>
                <c:pt idx="248">
                  <c:v>301.99517204019554</c:v>
                </c:pt>
                <c:pt idx="249">
                  <c:v>309.02954325135278</c:v>
                </c:pt>
                <c:pt idx="250">
                  <c:v>316.2277660168312</c:v>
                </c:pt>
                <c:pt idx="251">
                  <c:v>323.59365692962137</c:v>
                </c:pt>
                <c:pt idx="252">
                  <c:v>331.13112148258369</c:v>
                </c:pt>
                <c:pt idx="253">
                  <c:v>338.84415613919498</c:v>
                </c:pt>
                <c:pt idx="254">
                  <c:v>346.73685045252387</c:v>
                </c:pt>
                <c:pt idx="255">
                  <c:v>354.81338923356714</c:v>
                </c:pt>
                <c:pt idx="256">
                  <c:v>363.07805477009276</c:v>
                </c:pt>
                <c:pt idx="257">
                  <c:v>371.53522909716344</c:v>
                </c:pt>
                <c:pt idx="258">
                  <c:v>380.18939632055185</c:v>
                </c:pt>
                <c:pt idx="259">
                  <c:v>389.04514499427063</c:v>
                </c:pt>
                <c:pt idx="260">
                  <c:v>398.10717055348704</c:v>
                </c:pt>
                <c:pt idx="261">
                  <c:v>407.38027780410187</c:v>
                </c:pt>
                <c:pt idx="262">
                  <c:v>416.86938347032424</c:v>
                </c:pt>
                <c:pt idx="263">
                  <c:v>426.57951880158117</c:v>
                </c:pt>
                <c:pt idx="264">
                  <c:v>436.51583224015377</c:v>
                </c:pt>
                <c:pt idx="265">
                  <c:v>446.68359215095063</c:v>
                </c:pt>
                <c:pt idx="266">
                  <c:v>457.08818961486179</c:v>
                </c:pt>
                <c:pt idx="267">
                  <c:v>467.7351412871846</c:v>
                </c:pt>
                <c:pt idx="268">
                  <c:v>478.63009232262397</c:v>
                </c:pt>
                <c:pt idx="269">
                  <c:v>489.77881936843141</c:v>
                </c:pt>
                <c:pt idx="270">
                  <c:v>501.18723362725666</c:v>
                </c:pt>
                <c:pt idx="271">
                  <c:v>512.86138399134882</c:v>
                </c:pt>
                <c:pt idx="272">
                  <c:v>524.80746024975622</c:v>
                </c:pt>
                <c:pt idx="273">
                  <c:v>537.03179637023538</c:v>
                </c:pt>
                <c:pt idx="274">
                  <c:v>549.5408738576067</c:v>
                </c:pt>
                <c:pt idx="275">
                  <c:v>562.34132519033028</c:v>
                </c:pt>
                <c:pt idx="276">
                  <c:v>575.43993733713762</c:v>
                </c:pt>
                <c:pt idx="277">
                  <c:v>588.84365535556867</c:v>
                </c:pt>
                <c:pt idx="278">
                  <c:v>602.55958607433695</c:v>
                </c:pt>
                <c:pt idx="279">
                  <c:v>616.59500186146022</c:v>
                </c:pt>
                <c:pt idx="280">
                  <c:v>630.95734448017072</c:v>
                </c:pt>
                <c:pt idx="281">
                  <c:v>645.65422903463241</c:v>
                </c:pt>
                <c:pt idx="282">
                  <c:v>660.69344800757176</c:v>
                </c:pt>
                <c:pt idx="283">
                  <c:v>676.08297539195689</c:v>
                </c:pt>
                <c:pt idx="284">
                  <c:v>691.83097091891034</c:v>
                </c:pt>
                <c:pt idx="285">
                  <c:v>707.94578438411111</c:v>
                </c:pt>
                <c:pt idx="286">
                  <c:v>724.43596007496194</c:v>
                </c:pt>
                <c:pt idx="287">
                  <c:v>741.31024130088861</c:v>
                </c:pt>
                <c:pt idx="288">
                  <c:v>758.5775750291541</c:v>
                </c:pt>
                <c:pt idx="289">
                  <c:v>776.24711662866071</c:v>
                </c:pt>
                <c:pt idx="290">
                  <c:v>794.32823472424957</c:v>
                </c:pt>
                <c:pt idx="291">
                  <c:v>812.83051616406578</c:v>
                </c:pt>
                <c:pt idx="292">
                  <c:v>831.76377110263672</c:v>
                </c:pt>
                <c:pt idx="293">
                  <c:v>851.13803820234057</c:v>
                </c:pt>
                <c:pt idx="294">
                  <c:v>870.96358995604385</c:v>
                </c:pt>
                <c:pt idx="295">
                  <c:v>891.250938133707</c:v>
                </c:pt>
                <c:pt idx="296">
                  <c:v>912.01083935587019</c:v>
                </c:pt>
                <c:pt idx="297">
                  <c:v>933.25430079695047</c:v>
                </c:pt>
                <c:pt idx="298">
                  <c:v>954.99258602139355</c:v>
                </c:pt>
                <c:pt idx="299">
                  <c:v>977.23722095576716</c:v>
                </c:pt>
                <c:pt idx="300">
                  <c:v>999.99999999995441</c:v>
                </c:pt>
                <c:pt idx="301">
                  <c:v>1023.2929922807075</c:v>
                </c:pt>
                <c:pt idx="302">
                  <c:v>1047.1285480508507</c:v>
                </c:pt>
                <c:pt idx="303">
                  <c:v>1071.5193052375564</c:v>
                </c:pt>
                <c:pt idx="304">
                  <c:v>1096.4781961431327</c:v>
                </c:pt>
                <c:pt idx="305">
                  <c:v>1122.0184543019097</c:v>
                </c:pt>
                <c:pt idx="306">
                  <c:v>1148.1536214968278</c:v>
                </c:pt>
                <c:pt idx="307">
                  <c:v>1174.8975549394722</c:v>
                </c:pt>
                <c:pt idx="308">
                  <c:v>1202.264434617354</c:v>
                </c:pt>
                <c:pt idx="309">
                  <c:v>1230.2687708123201</c:v>
                </c:pt>
                <c:pt idx="310">
                  <c:v>1258.9254117941043</c:v>
                </c:pt>
                <c:pt idx="311">
                  <c:v>1288.2495516930683</c:v>
                </c:pt>
                <c:pt idx="312">
                  <c:v>1318.2567385563398</c:v>
                </c:pt>
                <c:pt idx="313">
                  <c:v>1348.9628825915834</c:v>
                </c:pt>
                <c:pt idx="314">
                  <c:v>1380.3842646028129</c:v>
                </c:pt>
                <c:pt idx="315">
                  <c:v>1412.5375446226803</c:v>
                </c:pt>
                <c:pt idx="316">
                  <c:v>1445.4397707458504</c:v>
                </c:pt>
                <c:pt idx="317">
                  <c:v>1479.1083881681284</c:v>
                </c:pt>
                <c:pt idx="318">
                  <c:v>1513.5612484361259</c:v>
                </c:pt>
                <c:pt idx="319">
                  <c:v>1548.816618912397</c:v>
                </c:pt>
                <c:pt idx="320">
                  <c:v>1584.8931924610256</c:v>
                </c:pt>
                <c:pt idx="321">
                  <c:v>1621.8100973588398</c:v>
                </c:pt>
                <c:pt idx="322">
                  <c:v>1659.5869074374668</c:v>
                </c:pt>
                <c:pt idx="323">
                  <c:v>1698.2436524616483</c:v>
                </c:pt>
                <c:pt idx="324">
                  <c:v>1737.8008287492769</c:v>
                </c:pt>
                <c:pt idx="325">
                  <c:v>1778.2794100388203</c:v>
                </c:pt>
                <c:pt idx="326">
                  <c:v>1819.7008586098782</c:v>
                </c:pt>
                <c:pt idx="327">
                  <c:v>1862.087136662758</c:v>
                </c:pt>
                <c:pt idx="328">
                  <c:v>1905.460717963135</c:v>
                </c:pt>
                <c:pt idx="329">
                  <c:v>1949.8445997579286</c:v>
                </c:pt>
                <c:pt idx="330">
                  <c:v>1995.2623149687599</c:v>
                </c:pt>
                <c:pt idx="331">
                  <c:v>2041.7379446694049</c:v>
                </c:pt>
                <c:pt idx="332">
                  <c:v>2089.296130853912</c:v>
                </c:pt>
                <c:pt idx="333">
                  <c:v>2137.9620895021012</c:v>
                </c:pt>
                <c:pt idx="334">
                  <c:v>2187.7616239494168</c:v>
                </c:pt>
                <c:pt idx="335">
                  <c:v>2238.7211385682003</c:v>
                </c:pt>
                <c:pt idx="336">
                  <c:v>2290.8676527676284</c:v>
                </c:pt>
                <c:pt idx="337">
                  <c:v>2344.2288153197737</c:v>
                </c:pt>
                <c:pt idx="338">
                  <c:v>2398.8329190193363</c:v>
                </c:pt>
                <c:pt idx="339">
                  <c:v>2454.7089156848724</c:v>
                </c:pt>
                <c:pt idx="340">
                  <c:v>2511.8864315094161</c:v>
                </c:pt>
                <c:pt idx="341">
                  <c:v>2570.3957827686954</c:v>
                </c:pt>
                <c:pt idx="342">
                  <c:v>2630.2679918952094</c:v>
                </c:pt>
                <c:pt idx="343">
                  <c:v>2691.5348039267365</c:v>
                </c:pt>
                <c:pt idx="344">
                  <c:v>2754.228703337983</c:v>
                </c:pt>
                <c:pt idx="345">
                  <c:v>2818.3829312642633</c:v>
                </c:pt>
                <c:pt idx="346">
                  <c:v>2884.0315031264108</c:v>
                </c:pt>
                <c:pt idx="347">
                  <c:v>2951.209226666183</c:v>
                </c:pt>
                <c:pt idx="348">
                  <c:v>3019.9517204018084</c:v>
                </c:pt>
                <c:pt idx="349">
                  <c:v>3090.2954325133778</c:v>
                </c:pt>
                <c:pt idx="350">
                  <c:v>3162.2776601681612</c:v>
                </c:pt>
                <c:pt idx="351">
                  <c:v>3235.9365692960532</c:v>
                </c:pt>
                <c:pt idx="352">
                  <c:v>3311.311214825676</c:v>
                </c:pt>
                <c:pt idx="353">
                  <c:v>3388.4415613917849</c:v>
                </c:pt>
                <c:pt idx="354">
                  <c:v>3467.36850452507</c:v>
                </c:pt>
                <c:pt idx="355">
                  <c:v>3548.1338923354956</c:v>
                </c:pt>
                <c:pt idx="356">
                  <c:v>3630.7805477007482</c:v>
                </c:pt>
                <c:pt idx="357">
                  <c:v>3715.3522909714534</c:v>
                </c:pt>
                <c:pt idx="358">
                  <c:v>3801.8939632053334</c:v>
                </c:pt>
                <c:pt idx="359">
                  <c:v>3890.4514499425204</c:v>
                </c:pt>
                <c:pt idx="360">
                  <c:v>3981.0717055346731</c:v>
                </c:pt>
                <c:pt idx="361">
                  <c:v>4073.8027780408202</c:v>
                </c:pt>
                <c:pt idx="362">
                  <c:v>4168.6938347030391</c:v>
                </c:pt>
                <c:pt idx="363">
                  <c:v>4265.7951880156043</c:v>
                </c:pt>
                <c:pt idx="364">
                  <c:v>4365.158322401322</c:v>
                </c:pt>
                <c:pt idx="365">
                  <c:v>4466.8359215092851</c:v>
                </c:pt>
                <c:pt idx="366">
                  <c:v>4570.8818961483958</c:v>
                </c:pt>
                <c:pt idx="367">
                  <c:v>4677.3514128716188</c:v>
                </c:pt>
                <c:pt idx="368">
                  <c:v>4786.300923226011</c:v>
                </c:pt>
                <c:pt idx="369">
                  <c:v>4897.7881936840722</c:v>
                </c:pt>
                <c:pt idx="370">
                  <c:v>5011.8723362723231</c:v>
                </c:pt>
                <c:pt idx="371">
                  <c:v>5128.6138399132387</c:v>
                </c:pt>
                <c:pt idx="372">
                  <c:v>5248.0746024973068</c:v>
                </c:pt>
                <c:pt idx="373">
                  <c:v>5370.3179637020876</c:v>
                </c:pt>
                <c:pt idx="374">
                  <c:v>5495.4087385757957</c:v>
                </c:pt>
                <c:pt idx="375">
                  <c:v>5623.41325190303</c:v>
                </c:pt>
                <c:pt idx="376">
                  <c:v>5754.3993733710968</c:v>
                </c:pt>
                <c:pt idx="377">
                  <c:v>5888.4365535554052</c:v>
                </c:pt>
                <c:pt idx="378">
                  <c:v>6025.5958607430712</c:v>
                </c:pt>
                <c:pt idx="379">
                  <c:v>6165.9500186143023</c:v>
                </c:pt>
                <c:pt idx="380">
                  <c:v>6309.5734448014009</c:v>
                </c:pt>
                <c:pt idx="381">
                  <c:v>6456.5422903460103</c:v>
                </c:pt>
                <c:pt idx="382">
                  <c:v>6606.9344800753906</c:v>
                </c:pt>
                <c:pt idx="383">
                  <c:v>6760.8297539192345</c:v>
                </c:pt>
                <c:pt idx="384">
                  <c:v>6918.3097091887666</c:v>
                </c:pt>
                <c:pt idx="385">
                  <c:v>7079.4578438407671</c:v>
                </c:pt>
                <c:pt idx="386">
                  <c:v>7244.3596007492733</c:v>
                </c:pt>
                <c:pt idx="387">
                  <c:v>7413.1024130085189</c:v>
                </c:pt>
                <c:pt idx="388">
                  <c:v>7585.7757502911654</c:v>
                </c:pt>
                <c:pt idx="389">
                  <c:v>7762.4711662862292</c:v>
                </c:pt>
                <c:pt idx="390">
                  <c:v>7943.2823472421096</c:v>
                </c:pt>
                <c:pt idx="391">
                  <c:v>8128.3051616402554</c:v>
                </c:pt>
                <c:pt idx="392">
                  <c:v>8317.6377110259546</c:v>
                </c:pt>
                <c:pt idx="393">
                  <c:v>8511.3803820229914</c:v>
                </c:pt>
                <c:pt idx="394">
                  <c:v>8709.6358995600149</c:v>
                </c:pt>
                <c:pt idx="395">
                  <c:v>8912.5093813366439</c:v>
                </c:pt>
                <c:pt idx="396">
                  <c:v>9120.1083935582501</c:v>
                </c:pt>
                <c:pt idx="397">
                  <c:v>9332.5430079690432</c:v>
                </c:pt>
                <c:pt idx="398">
                  <c:v>9549.9258602134705</c:v>
                </c:pt>
                <c:pt idx="399">
                  <c:v>9772.3722095571957</c:v>
                </c:pt>
                <c:pt idx="400">
                  <c:v>9999.9999999990487</c:v>
                </c:pt>
                <c:pt idx="401">
                  <c:v>10232.929922806587</c:v>
                </c:pt>
                <c:pt idx="402">
                  <c:v>10471.285480508017</c:v>
                </c:pt>
                <c:pt idx="403">
                  <c:v>10715.193052375043</c:v>
                </c:pt>
                <c:pt idx="404">
                  <c:v>10964.781961430805</c:v>
                </c:pt>
                <c:pt idx="405">
                  <c:v>11220.184543018562</c:v>
                </c:pt>
                <c:pt idx="406">
                  <c:v>11481.536214967729</c:v>
                </c:pt>
                <c:pt idx="407">
                  <c:v>11748.97554939415</c:v>
                </c:pt>
                <c:pt idx="408">
                  <c:v>12022.644346172956</c:v>
                </c:pt>
                <c:pt idx="409">
                  <c:v>12302.687708122614</c:v>
                </c:pt>
                <c:pt idx="410">
                  <c:v>12589.254117940442</c:v>
                </c:pt>
                <c:pt idx="411">
                  <c:v>12882.495516930079</c:v>
                </c:pt>
                <c:pt idx="412">
                  <c:v>13182.567385562756</c:v>
                </c:pt>
                <c:pt idx="413">
                  <c:v>13489.62882591519</c:v>
                </c:pt>
                <c:pt idx="414">
                  <c:v>13803.84264602747</c:v>
                </c:pt>
                <c:pt idx="415">
                  <c:v>14125.375446226129</c:v>
                </c:pt>
                <c:pt idx="416">
                  <c:v>14454.397707457802</c:v>
                </c:pt>
                <c:pt idx="417">
                  <c:v>14791.083881680566</c:v>
                </c:pt>
                <c:pt idx="418">
                  <c:v>15135.612484360536</c:v>
                </c:pt>
                <c:pt idx="419">
                  <c:v>15488.166189123231</c:v>
                </c:pt>
                <c:pt idx="420">
                  <c:v>15848.931924609513</c:v>
                </c:pt>
                <c:pt idx="421">
                  <c:v>16218.10097358761</c:v>
                </c:pt>
                <c:pt idx="422">
                  <c:v>16595.869074373877</c:v>
                </c:pt>
                <c:pt idx="423">
                  <c:v>16982.43652461567</c:v>
                </c:pt>
                <c:pt idx="424">
                  <c:v>17378.008287491939</c:v>
                </c:pt>
                <c:pt idx="425">
                  <c:v>17782.794100387368</c:v>
                </c:pt>
                <c:pt idx="426">
                  <c:v>18197.008586097898</c:v>
                </c:pt>
                <c:pt idx="427">
                  <c:v>18620.871366626692</c:v>
                </c:pt>
                <c:pt idx="428">
                  <c:v>19054.607179630439</c:v>
                </c:pt>
                <c:pt idx="429">
                  <c:v>19498.445997578372</c:v>
                </c:pt>
                <c:pt idx="430">
                  <c:v>19952.623149686631</c:v>
                </c:pt>
                <c:pt idx="431">
                  <c:v>20417.379446693074</c:v>
                </c:pt>
                <c:pt idx="432">
                  <c:v>20892.961308538121</c:v>
                </c:pt>
                <c:pt idx="433">
                  <c:v>21379.620895019994</c:v>
                </c:pt>
                <c:pt idx="434">
                  <c:v>21877.616239493142</c:v>
                </c:pt>
                <c:pt idx="435">
                  <c:v>22387.211385680916</c:v>
                </c:pt>
                <c:pt idx="436">
                  <c:v>22908.67652767519</c:v>
                </c:pt>
                <c:pt idx="437">
                  <c:v>23442.28815319662</c:v>
                </c:pt>
                <c:pt idx="438">
                  <c:v>23988.329190192238</c:v>
                </c:pt>
                <c:pt idx="439">
                  <c:v>24547.089156847531</c:v>
                </c:pt>
                <c:pt idx="440">
                  <c:v>25118.86431509296</c:v>
                </c:pt>
                <c:pt idx="441">
                  <c:v>25703.957827685728</c:v>
                </c:pt>
                <c:pt idx="442">
                  <c:v>26302.679918950838</c:v>
                </c:pt>
                <c:pt idx="443">
                  <c:v>26915.348039266104</c:v>
                </c:pt>
                <c:pt idx="444">
                  <c:v>27542.287033378489</c:v>
                </c:pt>
                <c:pt idx="445">
                  <c:v>28183.829312641286</c:v>
                </c:pt>
                <c:pt idx="446">
                  <c:v>28840.315031262729</c:v>
                </c:pt>
                <c:pt idx="447">
                  <c:v>29512.092266660449</c:v>
                </c:pt>
                <c:pt idx="448">
                  <c:v>30199.517204016618</c:v>
                </c:pt>
                <c:pt idx="449">
                  <c:v>30902.954325132276</c:v>
                </c:pt>
                <c:pt idx="450">
                  <c:v>31622.776601680074</c:v>
                </c:pt>
                <c:pt idx="451">
                  <c:v>32359.365692959018</c:v>
                </c:pt>
                <c:pt idx="452">
                  <c:v>33113.112148255212</c:v>
                </c:pt>
                <c:pt idx="453">
                  <c:v>33884.415613916201</c:v>
                </c:pt>
                <c:pt idx="454">
                  <c:v>34673.685045249011</c:v>
                </c:pt>
                <c:pt idx="455">
                  <c:v>35481.338923353294</c:v>
                </c:pt>
                <c:pt idx="456">
                  <c:v>36307.805477005779</c:v>
                </c:pt>
                <c:pt idx="457">
                  <c:v>37153.52290971273</c:v>
                </c:pt>
                <c:pt idx="458">
                  <c:v>38018.939632051486</c:v>
                </c:pt>
                <c:pt idx="459">
                  <c:v>38904.514499423312</c:v>
                </c:pt>
                <c:pt idx="460">
                  <c:v>39810.717055344867</c:v>
                </c:pt>
                <c:pt idx="461">
                  <c:v>40738.027780406293</c:v>
                </c:pt>
                <c:pt idx="462">
                  <c:v>41686.938347028365</c:v>
                </c:pt>
                <c:pt idx="463">
                  <c:v>42657.951880153967</c:v>
                </c:pt>
                <c:pt idx="464">
                  <c:v>43651.58322401117</c:v>
                </c:pt>
                <c:pt idx="465">
                  <c:v>44668.359215090757</c:v>
                </c:pt>
                <c:pt idx="466">
                  <c:v>45708.818961481731</c:v>
                </c:pt>
                <c:pt idx="467">
                  <c:v>46773.514128713912</c:v>
                </c:pt>
                <c:pt idx="468">
                  <c:v>47863.009232257784</c:v>
                </c:pt>
                <c:pt idx="469">
                  <c:v>48977.881936838421</c:v>
                </c:pt>
                <c:pt idx="470">
                  <c:v>50118.723362720884</c:v>
                </c:pt>
                <c:pt idx="471">
                  <c:v>51286.138399129894</c:v>
                </c:pt>
                <c:pt idx="472">
                  <c:v>52480.746024970511</c:v>
                </c:pt>
                <c:pt idx="473">
                  <c:v>53703.179637018366</c:v>
                </c:pt>
                <c:pt idx="474">
                  <c:v>54954.087385755382</c:v>
                </c:pt>
                <c:pt idx="475">
                  <c:v>56234.13251902756</c:v>
                </c:pt>
                <c:pt idx="476">
                  <c:v>57543.993733708172</c:v>
                </c:pt>
                <c:pt idx="477">
                  <c:v>58884.365535551195</c:v>
                </c:pt>
                <c:pt idx="478">
                  <c:v>60255.958607427885</c:v>
                </c:pt>
                <c:pt idx="479">
                  <c:v>61659.50018614014</c:v>
                </c:pt>
                <c:pt idx="480">
                  <c:v>63095.734448010939</c:v>
                </c:pt>
                <c:pt idx="481">
                  <c:v>64565.422903456965</c:v>
                </c:pt>
                <c:pt idx="482">
                  <c:v>66069.344800750812</c:v>
                </c:pt>
                <c:pt idx="483">
                  <c:v>67608.297539189167</c:v>
                </c:pt>
                <c:pt idx="484">
                  <c:v>69183.097091884309</c:v>
                </c:pt>
                <c:pt idx="485">
                  <c:v>70794.57843840422</c:v>
                </c:pt>
                <c:pt idx="486">
                  <c:v>72443.596007489206</c:v>
                </c:pt>
                <c:pt idx="487">
                  <c:v>74131.024130081714</c:v>
                </c:pt>
                <c:pt idx="488">
                  <c:v>75857.757502908105</c:v>
                </c:pt>
                <c:pt idx="489">
                  <c:v>77624.711662858521</c:v>
                </c:pt>
                <c:pt idx="490">
                  <c:v>79432.823472417236</c:v>
                </c:pt>
                <c:pt idx="491">
                  <c:v>81283.051616398749</c:v>
                </c:pt>
                <c:pt idx="492">
                  <c:v>83176.377110255649</c:v>
                </c:pt>
                <c:pt idx="493">
                  <c:v>85113.803820225774</c:v>
                </c:pt>
                <c:pt idx="494">
                  <c:v>87096.358995595903</c:v>
                </c:pt>
                <c:pt idx="495">
                  <c:v>89125.093813362109</c:v>
                </c:pt>
                <c:pt idx="496">
                  <c:v>91201.083935578223</c:v>
                </c:pt>
                <c:pt idx="497">
                  <c:v>93325.430079686048</c:v>
                </c:pt>
                <c:pt idx="498">
                  <c:v>95499.258602130067</c:v>
                </c:pt>
                <c:pt idx="499">
                  <c:v>97723.722095567209</c:v>
                </c:pt>
                <c:pt idx="500">
                  <c:v>99999.999999985812</c:v>
                </c:pt>
                <c:pt idx="501">
                  <c:v>102329.29922806089</c:v>
                </c:pt>
                <c:pt idx="502">
                  <c:v>104712.85480507489</c:v>
                </c:pt>
                <c:pt idx="503">
                  <c:v>107151.93052374522</c:v>
                </c:pt>
                <c:pt idx="504">
                  <c:v>109647.8196143027</c:v>
                </c:pt>
                <c:pt idx="505">
                  <c:v>112201.84543018017</c:v>
                </c:pt>
                <c:pt idx="506">
                  <c:v>114815.36214967171</c:v>
                </c:pt>
                <c:pt idx="507">
                  <c:v>117489.75549393578</c:v>
                </c:pt>
                <c:pt idx="508">
                  <c:v>120226.44346172371</c:v>
                </c:pt>
                <c:pt idx="509">
                  <c:v>123026.87708122015</c:v>
                </c:pt>
                <c:pt idx="510">
                  <c:v>125892.54117939829</c:v>
                </c:pt>
                <c:pt idx="511">
                  <c:v>128824.95516929429</c:v>
                </c:pt>
                <c:pt idx="512">
                  <c:v>131825.67385562113</c:v>
                </c:pt>
                <c:pt idx="513">
                  <c:v>134896.28825914534</c:v>
                </c:pt>
                <c:pt idx="514">
                  <c:v>138038.42646026798</c:v>
                </c:pt>
                <c:pt idx="515">
                  <c:v>141253.75446225444</c:v>
                </c:pt>
                <c:pt idx="516">
                  <c:v>144543.97707457098</c:v>
                </c:pt>
                <c:pt idx="517">
                  <c:v>147910.83881679847</c:v>
                </c:pt>
                <c:pt idx="518">
                  <c:v>151356.12484359799</c:v>
                </c:pt>
                <c:pt idx="519">
                  <c:v>154881.66189122476</c:v>
                </c:pt>
                <c:pt idx="520">
                  <c:v>158489.31924608714</c:v>
                </c:pt>
                <c:pt idx="521">
                  <c:v>162181.00973586823</c:v>
                </c:pt>
                <c:pt idx="522">
                  <c:v>165958.69074373069</c:v>
                </c:pt>
                <c:pt idx="523">
                  <c:v>169824.36524614846</c:v>
                </c:pt>
                <c:pt idx="524">
                  <c:v>173780.08287491094</c:v>
                </c:pt>
                <c:pt idx="525">
                  <c:v>177827.94100386472</c:v>
                </c:pt>
                <c:pt idx="526">
                  <c:v>181970.08586097014</c:v>
                </c:pt>
                <c:pt idx="527">
                  <c:v>186208.71366625786</c:v>
                </c:pt>
                <c:pt idx="528">
                  <c:v>190546.07179629515</c:v>
                </c:pt>
                <c:pt idx="529">
                  <c:v>194984.45997577391</c:v>
                </c:pt>
                <c:pt idx="530">
                  <c:v>199526.23149685661</c:v>
                </c:pt>
                <c:pt idx="531">
                  <c:v>204173.79446692081</c:v>
                </c:pt>
                <c:pt idx="532">
                  <c:v>208929.61308537106</c:v>
                </c:pt>
                <c:pt idx="533">
                  <c:v>213796.20895018952</c:v>
                </c:pt>
                <c:pt idx="534">
                  <c:v>218776.16239492039</c:v>
                </c:pt>
                <c:pt idx="535">
                  <c:v>223872.11385679827</c:v>
                </c:pt>
                <c:pt idx="536">
                  <c:v>229086.76527674074</c:v>
                </c:pt>
                <c:pt idx="537">
                  <c:v>234422.88153195477</c:v>
                </c:pt>
                <c:pt idx="538">
                  <c:v>239883.2919019103</c:v>
                </c:pt>
                <c:pt idx="539">
                  <c:v>245470.89156846335</c:v>
                </c:pt>
                <c:pt idx="540">
                  <c:v>251188.6431509174</c:v>
                </c:pt>
                <c:pt idx="541">
                  <c:v>257039.57827684478</c:v>
                </c:pt>
                <c:pt idx="542">
                  <c:v>263026.79918949562</c:v>
                </c:pt>
                <c:pt idx="543">
                  <c:v>269153.4803926475</c:v>
                </c:pt>
                <c:pt idx="544">
                  <c:v>275422.87033377151</c:v>
                </c:pt>
                <c:pt idx="545">
                  <c:v>281838.29312639916</c:v>
                </c:pt>
                <c:pt idx="546">
                  <c:v>288403.15031261329</c:v>
                </c:pt>
                <c:pt idx="547">
                  <c:v>295120.92266659014</c:v>
                </c:pt>
                <c:pt idx="548">
                  <c:v>301995.17204015149</c:v>
                </c:pt>
                <c:pt idx="549">
                  <c:v>309029.54325130774</c:v>
                </c:pt>
                <c:pt idx="550">
                  <c:v>316227.76601678535</c:v>
                </c:pt>
                <c:pt idx="551">
                  <c:v>323593.65692957444</c:v>
                </c:pt>
                <c:pt idx="552">
                  <c:v>331131.12148253538</c:v>
                </c:pt>
                <c:pt idx="553">
                  <c:v>338844.15613914555</c:v>
                </c:pt>
                <c:pt idx="554">
                  <c:v>346736.85045247327</c:v>
                </c:pt>
                <c:pt idx="555">
                  <c:v>354813.38923351566</c:v>
                </c:pt>
                <c:pt idx="556">
                  <c:v>363078.05477004015</c:v>
                </c:pt>
                <c:pt idx="557">
                  <c:v>371535.22909710923</c:v>
                </c:pt>
                <c:pt idx="558">
                  <c:v>380189.39632049634</c:v>
                </c:pt>
                <c:pt idx="559">
                  <c:v>389045.14499421424</c:v>
                </c:pt>
                <c:pt idx="560">
                  <c:v>398107.17055342929</c:v>
                </c:pt>
                <c:pt idx="561">
                  <c:v>407380.27780404239</c:v>
                </c:pt>
                <c:pt idx="562">
                  <c:v>416869.38347026339</c:v>
                </c:pt>
                <c:pt idx="563">
                  <c:v>426579.51880151895</c:v>
                </c:pt>
                <c:pt idx="564">
                  <c:v>436515.83224009047</c:v>
                </c:pt>
                <c:pt idx="565">
                  <c:v>446683.59215088584</c:v>
                </c:pt>
                <c:pt idx="566">
                  <c:v>457088.18961479509</c:v>
                </c:pt>
                <c:pt idx="567">
                  <c:v>467735.14128711633</c:v>
                </c:pt>
                <c:pt idx="568">
                  <c:v>478630.09232255456</c:v>
                </c:pt>
                <c:pt idx="569">
                  <c:v>489778.81936836039</c:v>
                </c:pt>
                <c:pt idx="570">
                  <c:v>501187.23362718354</c:v>
                </c:pt>
                <c:pt idx="571">
                  <c:v>512861.38399127399</c:v>
                </c:pt>
                <c:pt idx="572">
                  <c:v>524807.46024967963</c:v>
                </c:pt>
                <c:pt idx="573">
                  <c:v>537031.79637015751</c:v>
                </c:pt>
                <c:pt idx="574">
                  <c:v>549540.87385752704</c:v>
                </c:pt>
                <c:pt idx="575">
                  <c:v>562341.32519024832</c:v>
                </c:pt>
                <c:pt idx="576">
                  <c:v>575439.93733705371</c:v>
                </c:pt>
                <c:pt idx="577">
                  <c:v>588843.65535548329</c:v>
                </c:pt>
                <c:pt idx="578">
                  <c:v>602559.58607424959</c:v>
                </c:pt>
                <c:pt idx="579">
                  <c:v>616595.00186137029</c:v>
                </c:pt>
                <c:pt idx="580">
                  <c:v>630957.34448007867</c:v>
                </c:pt>
                <c:pt idx="581">
                  <c:v>645654.22903453826</c:v>
                </c:pt>
                <c:pt idx="582">
                  <c:v>660693.44800747593</c:v>
                </c:pt>
                <c:pt idx="583">
                  <c:v>676082.97539185884</c:v>
                </c:pt>
                <c:pt idx="584">
                  <c:v>691830.97091880941</c:v>
                </c:pt>
                <c:pt idx="585">
                  <c:v>707945.7843840078</c:v>
                </c:pt>
                <c:pt idx="586">
                  <c:v>724435.96007485688</c:v>
                </c:pt>
                <c:pt idx="587">
                  <c:v>741310.24130078114</c:v>
                </c:pt>
                <c:pt idx="588">
                  <c:v>758577.57502904278</c:v>
                </c:pt>
                <c:pt idx="589">
                  <c:v>776247.11662854743</c:v>
                </c:pt>
                <c:pt idx="590">
                  <c:v>794328.23472413374</c:v>
                </c:pt>
                <c:pt idx="591">
                  <c:v>812830.51616394799</c:v>
                </c:pt>
                <c:pt idx="592">
                  <c:v>831763.7711025161</c:v>
                </c:pt>
                <c:pt idx="593">
                  <c:v>851138.03820221638</c:v>
                </c:pt>
                <c:pt idx="594">
                  <c:v>870963.58995591674</c:v>
                </c:pt>
                <c:pt idx="595">
                  <c:v>891250.9381335777</c:v>
                </c:pt>
                <c:pt idx="596">
                  <c:v>912010.8393557379</c:v>
                </c:pt>
                <c:pt idx="597">
                  <c:v>933254.30079681345</c:v>
                </c:pt>
                <c:pt idx="598">
                  <c:v>954992.58602125419</c:v>
                </c:pt>
                <c:pt idx="599">
                  <c:v>977237.22095562459</c:v>
                </c:pt>
                <c:pt idx="600">
                  <c:v>999999.99999980943</c:v>
                </c:pt>
                <c:pt idx="601">
                  <c:v>1023292.992280559</c:v>
                </c:pt>
                <c:pt idx="602">
                  <c:v>1047128.5480506979</c:v>
                </c:pt>
                <c:pt idx="603">
                  <c:v>1071519.3052374001</c:v>
                </c:pt>
                <c:pt idx="604">
                  <c:v>1096478.1961429736</c:v>
                </c:pt>
                <c:pt idx="605">
                  <c:v>1122018.454301747</c:v>
                </c:pt>
                <c:pt idx="606">
                  <c:v>1148153.6214966592</c:v>
                </c:pt>
                <c:pt idx="607">
                  <c:v>1174897.5549393008</c:v>
                </c:pt>
                <c:pt idx="608">
                  <c:v>1202264.4346171785</c:v>
                </c:pt>
                <c:pt idx="609">
                  <c:v>1230268.7708121417</c:v>
                </c:pt>
                <c:pt idx="610">
                  <c:v>1258925.4117939216</c:v>
                </c:pt>
              </c:numCache>
            </c:numRef>
          </c:xVal>
          <c:yVal>
            <c:numRef>
              <c:f>FRACXO_US!$T$2:$T$612</c:f>
              <c:numCache>
                <c:formatCode>0.00</c:formatCode>
                <c:ptCount val="611"/>
                <c:pt idx="0">
                  <c:v>3.5742054293317772E-3</c:v>
                </c:pt>
                <c:pt idx="1">
                  <c:v>3.7423934130761186E-3</c:v>
                </c:pt>
                <c:pt idx="2">
                  <c:v>3.9184828860413341E-3</c:v>
                </c:pt>
                <c:pt idx="3">
                  <c:v>4.1028438303585754E-3</c:v>
                </c:pt>
                <c:pt idx="4">
                  <c:v>4.2958634335466617E-3</c:v>
                </c:pt>
                <c:pt idx="5">
                  <c:v>4.4979468775175439E-3</c:v>
                </c:pt>
                <c:pt idx="6">
                  <c:v>4.7095181620794837E-3</c:v>
                </c:pt>
                <c:pt idx="7">
                  <c:v>4.931020965193933E-3</c:v>
                </c:pt>
                <c:pt idx="8">
                  <c:v>5.162919541340575E-3</c:v>
                </c:pt>
                <c:pt idx="9">
                  <c:v>5.4056996590504365E-3</c:v>
                </c:pt>
                <c:pt idx="10">
                  <c:v>5.6598695798521816E-3</c:v>
                </c:pt>
                <c:pt idx="11">
                  <c:v>5.9259610802937573E-3</c:v>
                </c:pt>
                <c:pt idx="12">
                  <c:v>6.2045305172277231E-3</c:v>
                </c:pt>
                <c:pt idx="13">
                  <c:v>6.4961599413014071E-3</c:v>
                </c:pt>
                <c:pt idx="14">
                  <c:v>6.8014582565977802E-3</c:v>
                </c:pt>
                <c:pt idx="15">
                  <c:v>7.121062431061297E-3</c:v>
                </c:pt>
                <c:pt idx="16">
                  <c:v>7.4556387588865739E-3</c:v>
                </c:pt>
                <c:pt idx="17">
                  <c:v>7.8058841758924221E-3</c:v>
                </c:pt>
                <c:pt idx="18">
                  <c:v>8.1725276312659481E-3</c:v>
                </c:pt>
                <c:pt idx="19">
                  <c:v>8.5563315165700267E-3</c:v>
                </c:pt>
                <c:pt idx="20">
                  <c:v>8.9580931548106871E-3</c:v>
                </c:pt>
                <c:pt idx="21">
                  <c:v>9.3786463514781964E-3</c:v>
                </c:pt>
                <c:pt idx="22">
                  <c:v>9.8188630090870477E-3</c:v>
                </c:pt>
                <c:pt idx="23">
                  <c:v>1.0279654808442191E-2</c:v>
                </c:pt>
                <c:pt idx="24">
                  <c:v>1.0761974958522847E-2</c:v>
                </c:pt>
                <c:pt idx="25">
                  <c:v>1.1266820016054368E-2</c:v>
                </c:pt>
                <c:pt idx="26">
                  <c:v>1.1795231778494644E-2</c:v>
                </c:pt>
                <c:pt idx="27">
                  <c:v>1.234829925224029E-2</c:v>
                </c:pt>
                <c:pt idx="28">
                  <c:v>1.2927160697714752E-2</c:v>
                </c:pt>
                <c:pt idx="29">
                  <c:v>1.3533005753550289E-2</c:v>
                </c:pt>
                <c:pt idx="30">
                  <c:v>1.4167077643306394E-2</c:v>
                </c:pt>
                <c:pt idx="31">
                  <c:v>1.4830675465017946E-2</c:v>
                </c:pt>
                <c:pt idx="32">
                  <c:v>1.5525156566999973E-2</c:v>
                </c:pt>
                <c:pt idx="33">
                  <c:v>1.6251939011137903E-2</c:v>
                </c:pt>
                <c:pt idx="34">
                  <c:v>1.7012504126049023E-2</c:v>
                </c:pt>
                <c:pt idx="35">
                  <c:v>1.7808399151451611E-2</c:v>
                </c:pt>
                <c:pt idx="36">
                  <c:v>1.8641239975946404E-2</c:v>
                </c:pt>
                <c:pt idx="37">
                  <c:v>1.9512713969003868E-2</c:v>
                </c:pt>
                <c:pt idx="38">
                  <c:v>2.0424582908962725E-2</c:v>
                </c:pt>
                <c:pt idx="39">
                  <c:v>2.1378686008085259E-2</c:v>
                </c:pt>
                <c:pt idx="40">
                  <c:v>2.2376943035499038E-2</c:v>
                </c:pt>
                <c:pt idx="41">
                  <c:v>2.342135753762941E-2</c:v>
                </c:pt>
                <c:pt idx="42">
                  <c:v>2.4514020158182818E-2</c:v>
                </c:pt>
                <c:pt idx="43">
                  <c:v>2.5657112056070422E-2</c:v>
                </c:pt>
                <c:pt idx="44">
                  <c:v>2.685290842013854E-2</c:v>
                </c:pt>
                <c:pt idx="45">
                  <c:v>2.8103782082233485E-2</c:v>
                </c:pt>
                <c:pt idx="46">
                  <c:v>2.9412207223797386E-2</c:v>
                </c:pt>
                <c:pt idx="47">
                  <c:v>3.0780763175575182E-2</c:v>
                </c:pt>
                <c:pt idx="48">
                  <c:v>3.2212138307403063E-2</c:v>
                </c:pt>
                <c:pt idx="49">
                  <c:v>3.3709134003682674E-2</c:v>
                </c:pt>
                <c:pt idx="50">
                  <c:v>3.5274668721078907E-2</c:v>
                </c:pt>
                <c:pt idx="51">
                  <c:v>3.691178212149715E-2</c:v>
                </c:pt>
                <c:pt idx="52">
                  <c:v>3.8623639275765842E-2</c:v>
                </c:pt>
                <c:pt idx="53">
                  <c:v>4.0413534928687461E-2</c:v>
                </c:pt>
                <c:pt idx="54">
                  <c:v>4.2284897817763234E-2</c:v>
                </c:pt>
                <c:pt idx="55">
                  <c:v>4.4241295034396784E-2</c:v>
                </c:pt>
                <c:pt idx="56">
                  <c:v>4.6286436418231137E-2</c:v>
                </c:pt>
                <c:pt idx="57">
                  <c:v>4.8424178967136466E-2</c:v>
                </c:pt>
                <c:pt idx="58">
                  <c:v>5.0658531252825781E-2</c:v>
                </c:pt>
                <c:pt idx="59">
                  <c:v>5.2993657819842173E-2</c:v>
                </c:pt>
                <c:pt idx="60">
                  <c:v>5.5433883553800627E-2</c:v>
                </c:pt>
                <c:pt idx="61">
                  <c:v>5.7983697993794325E-2</c:v>
                </c:pt>
                <c:pt idx="62">
                  <c:v>6.0647759566926467E-2</c:v>
                </c:pt>
                <c:pt idx="63">
                  <c:v>6.3430899718257855E-2</c:v>
                </c:pt>
                <c:pt idx="64">
                  <c:v>6.6338126904726777E-2</c:v>
                </c:pt>
                <c:pt idx="65">
                  <c:v>6.9374630425272851E-2</c:v>
                </c:pt>
                <c:pt idx="66">
                  <c:v>7.2545784045617498E-2</c:v>
                </c:pt>
                <c:pt idx="67">
                  <c:v>7.5857149383216194E-2</c:v>
                </c:pt>
                <c:pt idx="68">
                  <c:v>7.9314479005547389E-2</c:v>
                </c:pt>
                <c:pt idx="69">
                  <c:v>8.2923719197773429E-2</c:v>
                </c:pt>
                <c:pt idx="70">
                  <c:v>8.6691012344681254E-2</c:v>
                </c:pt>
                <c:pt idx="71">
                  <c:v>9.0622698876324584E-2</c:v>
                </c:pt>
                <c:pt idx="72">
                  <c:v>9.4725318709052875E-2</c:v>
                </c:pt>
                <c:pt idx="73">
                  <c:v>9.900561212542322E-2</c:v>
                </c:pt>
                <c:pt idx="74">
                  <c:v>0.10347052001167813</c:v>
                </c:pt>
                <c:pt idx="75">
                  <c:v>0.10812718338446674</c:v>
                </c:pt>
                <c:pt idx="76">
                  <c:v>0.11298294212090471</c:v>
                </c:pt>
                <c:pt idx="77">
                  <c:v>0.11804533280408563</c:v>
                </c:pt>
                <c:pt idx="78">
                  <c:v>0.12332208558765634</c:v>
                </c:pt>
                <c:pt idx="79">
                  <c:v>0.12882111998246851</c:v>
                </c:pt>
                <c:pt idx="80">
                  <c:v>0.13455053945613038</c:v>
                </c:pt>
                <c:pt idx="81">
                  <c:v>0.1405186247278796</c:v>
                </c:pt>
                <c:pt idx="82">
                  <c:v>0.14673382564705562</c:v>
                </c:pt>
                <c:pt idx="83">
                  <c:v>0.15320475152086788</c:v>
                </c:pt>
                <c:pt idx="84">
                  <c:v>0.15994015975949047</c:v>
                </c:pt>
                <c:pt idx="85">
                  <c:v>0.16694894270308014</c:v>
                </c:pt>
                <c:pt idx="86">
                  <c:v>0.17424011247929291</c:v>
                </c:pt>
                <c:pt idx="87">
                  <c:v>0.18182278374714272</c:v>
                </c:pt>
                <c:pt idx="88">
                  <c:v>0.18970615416054357</c:v>
                </c:pt>
                <c:pt idx="89">
                  <c:v>0.19789948240650218</c:v>
                </c:pt>
                <c:pt idx="90">
                  <c:v>0.20641206363857845</c:v>
                </c:pt>
                <c:pt idx="91">
                  <c:v>0.21525320214274751</c:v>
                </c:pt>
                <c:pt idx="92">
                  <c:v>0.22443218107618096</c:v>
                </c:pt>
                <c:pt idx="93">
                  <c:v>0.23395822909400155</c:v>
                </c:pt>
                <c:pt idx="94">
                  <c:v>0.24384048370866429</c:v>
                </c:pt>
                <c:pt idx="95">
                  <c:v>0.25408795121000172</c:v>
                </c:pt>
                <c:pt idx="96">
                  <c:v>0.26470946298503945</c:v>
                </c:pt>
                <c:pt idx="97">
                  <c:v>0.27571362808271094</c:v>
                </c:pt>
                <c:pt idx="98">
                  <c:v>0.28710878188438649</c:v>
                </c:pt>
                <c:pt idx="99">
                  <c:v>0.2989029307387609</c:v>
                </c:pt>
                <c:pt idx="100">
                  <c:v>0.31110369244212444</c:v>
                </c:pt>
                <c:pt idx="101">
                  <c:v>0.32371823246602005</c:v>
                </c:pt>
                <c:pt idx="102">
                  <c:v>0.33675319585276803</c:v>
                </c:pt>
                <c:pt idx="103">
                  <c:v>0.35021463470528807</c:v>
                </c:pt>
                <c:pt idx="104">
                  <c:v>0.36410793127231866</c:v>
                </c:pt>
                <c:pt idx="105">
                  <c:v>0.37843771659213887</c:v>
                </c:pt>
                <c:pt idx="106">
                  <c:v>0.39320778476362234</c:v>
                </c:pt>
                <c:pt idx="107">
                  <c:v>0.408421002906042</c:v>
                </c:pt>
                <c:pt idx="108">
                  <c:v>0.42407921692805828</c:v>
                </c:pt>
                <c:pt idx="109">
                  <c:v>0.44018315327423141</c:v>
                </c:pt>
                <c:pt idx="110">
                  <c:v>0.45673231686074223</c:v>
                </c:pt>
                <c:pt idx="111">
                  <c:v>0.47372488549143899</c:v>
                </c:pt>
                <c:pt idx="112">
                  <c:v>0.49115760104858847</c:v>
                </c:pt>
                <c:pt idx="113">
                  <c:v>0.50902565788524468</c:v>
                </c:pt>
                <c:pt idx="114">
                  <c:v>0.52732258885053873</c:v>
                </c:pt>
                <c:pt idx="115">
                  <c:v>0.54604014947110302</c:v>
                </c:pt>
                <c:pt idx="116">
                  <c:v>0.56516820087786823</c:v>
                </c:pt>
                <c:pt idx="117">
                  <c:v>0.58469459213060482</c:v>
                </c:pt>
                <c:pt idx="118">
                  <c:v>0.60460504265608161</c:v>
                </c:pt>
                <c:pt idx="119">
                  <c:v>0.62488302558311903</c:v>
                </c:pt>
                <c:pt idx="120">
                  <c:v>0.64550965283075468</c:v>
                </c:pt>
                <c:pt idx="121">
                  <c:v>0.66646356285275177</c:v>
                </c:pt>
                <c:pt idx="122">
                  <c:v>0.68772081200022961</c:v>
                </c:pt>
                <c:pt idx="123">
                  <c:v>0.70925477052093</c:v>
                </c:pt>
                <c:pt idx="124">
                  <c:v>0.73103602425397718</c:v>
                </c:pt>
                <c:pt idx="125">
                  <c:v>0.75303228309223247</c:v>
                </c:pt>
                <c:pt idx="126">
                  <c:v>0.77520829736844021</c:v>
                </c:pt>
                <c:pt idx="127">
                  <c:v>0.79752578324602452</c:v>
                </c:pt>
                <c:pt idx="128">
                  <c:v>0.81994335829566567</c:v>
                </c:pt>
                <c:pt idx="129">
                  <c:v>0.84241648835055627</c:v>
                </c:pt>
                <c:pt idx="130">
                  <c:v>0.86489744676751901</c:v>
                </c:pt>
                <c:pt idx="131">
                  <c:v>0.88733528714011844</c:v>
                </c:pt>
                <c:pt idx="132">
                  <c:v>0.90967583050042167</c:v>
                </c:pt>
                <c:pt idx="133">
                  <c:v>0.93186166794343284</c:v>
                </c:pt>
                <c:pt idx="134">
                  <c:v>0.95383217955882327</c:v>
                </c:pt>
                <c:pt idx="135">
                  <c:v>0.97552357043020899</c:v>
                </c:pt>
                <c:pt idx="136">
                  <c:v>0.99686892439127184</c:v>
                </c:pt>
                <c:pt idx="137">
                  <c:v>1.0177982760582809</c:v>
                </c:pt>
                <c:pt idx="138">
                  <c:v>1.0382387015773964</c:v>
                </c:pt>
                <c:pt idx="139">
                  <c:v>1.0581144283241177</c:v>
                </c:pt>
                <c:pt idx="140">
                  <c:v>1.0773469636950628</c:v>
                </c:pt>
                <c:pt idx="141">
                  <c:v>1.0958552429081405</c:v>
                </c:pt>
                <c:pt idx="142">
                  <c:v>1.1135557956115121</c:v>
                </c:pt>
                <c:pt idx="143">
                  <c:v>1.130362930899534</c:v>
                </c:pt>
                <c:pt idx="144">
                  <c:v>1.1461889401524497</c:v>
                </c:pt>
                <c:pt idx="145">
                  <c:v>1.1609443169511204</c:v>
                </c:pt>
                <c:pt idx="146">
                  <c:v>1.174537993176993</c:v>
                </c:pt>
                <c:pt idx="147">
                  <c:v>1.1868775901490749</c:v>
                </c:pt>
                <c:pt idx="148">
                  <c:v>1.1978696835857119</c:v>
                </c:pt>
                <c:pt idx="149">
                  <c:v>1.2074200809801614</c:v>
                </c:pt>
                <c:pt idx="150">
                  <c:v>1.2154341098119388</c:v>
                </c:pt>
                <c:pt idx="151">
                  <c:v>1.2218169149537075</c:v>
                </c:pt>
                <c:pt idx="152">
                  <c:v>1.2264737634435492</c:v>
                </c:pt>
                <c:pt idx="153">
                  <c:v>1.2293103547820969</c:v>
                </c:pt>
                <c:pt idx="154">
                  <c:v>1.2302331347199191</c:v>
                </c:pt>
                <c:pt idx="155">
                  <c:v>1.2291496105603461</c:v>
                </c:pt>
                <c:pt idx="156">
                  <c:v>1.225968665915149</c:v>
                </c:pt>
                <c:pt idx="157">
                  <c:v>1.2206008727555326</c:v>
                </c:pt>
                <c:pt idx="158">
                  <c:v>1.2129587987742347</c:v>
                </c:pt>
                <c:pt idx="159">
                  <c:v>1.2029573079254556</c:v>
                </c:pt>
                <c:pt idx="160">
                  <c:v>1.1905138521557288</c:v>
                </c:pt>
                <c:pt idx="161">
                  <c:v>1.1755487523669534</c:v>
                </c:pt>
                <c:pt idx="162">
                  <c:v>1.1579854668004883</c:v>
                </c:pt>
                <c:pt idx="163">
                  <c:v>1.13775084500885</c:v>
                </c:pt>
                <c:pt idx="164">
                  <c:v>1.1147753658036017</c:v>
                </c:pt>
                <c:pt idx="165">
                  <c:v>1.0889933577822393</c:v>
                </c:pt>
                <c:pt idx="166">
                  <c:v>1.0603432009120657</c:v>
                </c:pt>
                <c:pt idx="167">
                  <c:v>1.0287675081881305</c:v>
                </c:pt>
                <c:pt idx="168">
                  <c:v>0.99421328621923766</c:v>
                </c:pt>
                <c:pt idx="169">
                  <c:v>0.95663207404562856</c:v>
                </c:pt>
                <c:pt idx="170">
                  <c:v>0.91598005945751471</c:v>
                </c:pt>
                <c:pt idx="171">
                  <c:v>0.87221817247932942</c:v>
                </c:pt>
                <c:pt idx="172">
                  <c:v>0.82531215577868311</c:v>
                </c:pt>
                <c:pt idx="173">
                  <c:v>0.77523261183213577</c:v>
                </c:pt>
                <c:pt idx="174">
                  <c:v>0.72195502727569139</c:v>
                </c:pt>
                <c:pt idx="175">
                  <c:v>0.66545977444223581</c:v>
                </c:pt>
                <c:pt idx="176">
                  <c:v>0.60573209085084001</c:v>
                </c:pt>
                <c:pt idx="177">
                  <c:v>0.54276203729208339</c:v>
                </c:pt>
                <c:pt idx="178">
                  <c:v>0.47654443519111234</c:v>
                </c:pt>
                <c:pt idx="179">
                  <c:v>0.40707878439927014</c:v>
                </c:pt>
                <c:pt idx="180">
                  <c:v>0.3343691625291359</c:v>
                </c:pt>
                <c:pt idx="181">
                  <c:v>0.25842410682386346</c:v>
                </c:pt>
                <c:pt idx="182">
                  <c:v>0.17925648019866627</c:v>
                </c:pt>
                <c:pt idx="183">
                  <c:v>9.6883322563624738E-2</c:v>
                </c:pt>
                <c:pt idx="184">
                  <c:v>1.1325689073459037E-2</c:v>
                </c:pt>
                <c:pt idx="185">
                  <c:v>-7.7391523330817433E-2</c:v>
                </c:pt>
                <c:pt idx="186">
                  <c:v>-0.16923975946783609</c:v>
                </c:pt>
                <c:pt idx="187">
                  <c:v>-0.26418699804571583</c:v>
                </c:pt>
                <c:pt idx="188">
                  <c:v>-0.36219795093796825</c:v>
                </c:pt>
                <c:pt idx="189">
                  <c:v>-0.46323426795079753</c:v>
                </c:pt>
                <c:pt idx="190">
                  <c:v>-0.5672547456506587</c:v>
                </c:pt>
                <c:pt idx="191">
                  <c:v>-0.67421553899238496</c:v>
                </c:pt>
                <c:pt idx="192">
                  <c:v>-0.78407037409080615</c:v>
                </c:pt>
                <c:pt idx="193">
                  <c:v>-0.89677076108784326</c:v>
                </c:pt>
                <c:pt idx="194">
                  <c:v>-1.0122662057850569</c:v>
                </c:pt>
                <c:pt idx="195">
                  <c:v>-1.1305044188952402</c:v>
                </c:pt>
                <c:pt idx="196">
                  <c:v>-1.251431521908188</c:v>
                </c:pt>
                <c:pt idx="197">
                  <c:v>-1.3749922485962094</c:v>
                </c:pt>
                <c:pt idx="198">
                  <c:v>-1.5011301412874896</c:v>
                </c:pt>
                <c:pt idx="199">
                  <c:v>-1.6297877411798525</c:v>
                </c:pt>
                <c:pt idx="200">
                  <c:v>-1.7609067719693794</c:v>
                </c:pt>
                <c:pt idx="201">
                  <c:v>-1.8944283162998565</c:v>
                </c:pt>
                <c:pt idx="202">
                  <c:v>-2.030292984500643</c:v>
                </c:pt>
                <c:pt idx="203">
                  <c:v>-2.1684410752174008</c:v>
                </c:pt>
                <c:pt idx="204">
                  <c:v>-2.3088127277202659</c:v>
                </c:pt>
                <c:pt idx="205">
                  <c:v>-2.4513480655424944</c:v>
                </c:pt>
                <c:pt idx="206">
                  <c:v>-2.5959873314329727</c:v>
                </c:pt>
                <c:pt idx="207">
                  <c:v>-2.7426710134891867</c:v>
                </c:pt>
                <c:pt idx="208">
                  <c:v>-2.8913399624357283</c:v>
                </c:pt>
                <c:pt idx="209">
                  <c:v>-3.0419355002257453</c:v>
                </c:pt>
                <c:pt idx="210">
                  <c:v>-3.1943995199132087</c:v>
                </c:pt>
                <c:pt idx="211">
                  <c:v>-3.3486745771102444</c:v>
                </c:pt>
                <c:pt idx="212">
                  <c:v>-3.504703973109998</c:v>
                </c:pt>
                <c:pt idx="213">
                  <c:v>-3.6624318299978542</c:v>
                </c:pt>
                <c:pt idx="214">
                  <c:v>-3.8218031579811051</c:v>
                </c:pt>
                <c:pt idx="215">
                  <c:v>-3.9827639152173417</c:v>
                </c:pt>
                <c:pt idx="216">
                  <c:v>-4.1452610604841666</c:v>
                </c:pt>
                <c:pt idx="217">
                  <c:v>-4.3092425990484404</c:v>
                </c:pt>
                <c:pt idx="218">
                  <c:v>-4.4746576219846457</c:v>
                </c:pt>
                <c:pt idx="219">
                  <c:v>-4.6414563394088981</c:v>
                </c:pt>
                <c:pt idx="220">
                  <c:v>-4.8095901079067209</c:v>
                </c:pt>
                <c:pt idx="221">
                  <c:v>-4.9790114525257581</c:v>
                </c:pt>
                <c:pt idx="222">
                  <c:v>-5.1496740837275903</c:v>
                </c:pt>
                <c:pt idx="223">
                  <c:v>-5.3215329095902479</c:v>
                </c:pt>
                <c:pt idx="224">
                  <c:v>-5.4945440436605661</c:v>
                </c:pt>
                <c:pt idx="225">
                  <c:v>-5.6686648087587788</c:v>
                </c:pt>
                <c:pt idx="226">
                  <c:v>-5.843853737084201</c:v>
                </c:pt>
                <c:pt idx="227">
                  <c:v>-6.0200705669067291</c:v>
                </c:pt>
                <c:pt idx="228">
                  <c:v>-6.1972762361880909</c:v>
                </c:pt>
                <c:pt idx="229">
                  <c:v>-6.3754328733985375</c:v>
                </c:pt>
                <c:pt idx="230">
                  <c:v>-6.5545037858147239</c:v>
                </c:pt>
                <c:pt idx="231">
                  <c:v>-6.734453445544629</c:v>
                </c:pt>
                <c:pt idx="232">
                  <c:v>-6.9152474735533005</c:v>
                </c:pt>
                <c:pt idx="233">
                  <c:v>-7.096852621922018</c:v>
                </c:pt>
                <c:pt idx="234">
                  <c:v>-7.2792367545295953</c:v>
                </c:pt>
                <c:pt idx="235">
                  <c:v>-7.4623688264051289</c:v>
                </c:pt>
                <c:pt idx="236">
                  <c:v>-7.6462188619159344</c:v>
                </c:pt>
                <c:pt idx="237">
                  <c:v>-7.8307579319719451</c:v>
                </c:pt>
                <c:pt idx="238">
                  <c:v>-8.0159581304285403</c:v>
                </c:pt>
                <c:pt idx="239">
                  <c:v>-8.2017925498212847</c:v>
                </c:pt>
                <c:pt idx="240">
                  <c:v>-8.3882352565838225</c:v>
                </c:pt>
                <c:pt idx="241">
                  <c:v>-8.5752612658809877</c:v>
                </c:pt>
                <c:pt idx="242">
                  <c:v>-8.7628465161628313</c:v>
                </c:pt>
                <c:pt idx="243">
                  <c:v>-8.950967843551755</c:v>
                </c:pt>
                <c:pt idx="244">
                  <c:v>-9.1396029561701386</c:v>
                </c:pt>
                <c:pt idx="245">
                  <c:v>-9.328730408481313</c:v>
                </c:pt>
                <c:pt idx="246">
                  <c:v>-9.5183295757293287</c:v>
                </c:pt>
                <c:pt idx="247">
                  <c:v>-9.7083806285527938</c:v>
                </c:pt>
                <c:pt idx="248">
                  <c:v>-9.8988645078233191</c:v>
                </c:pt>
                <c:pt idx="249">
                  <c:v>-10.089762899775419</c:v>
                </c:pt>
                <c:pt idx="250">
                  <c:v>-10.281058211474805</c:v>
                </c:pt>
                <c:pt idx="251">
                  <c:v>-10.472733546658311</c:v>
                </c:pt>
                <c:pt idx="252">
                  <c:v>-10.664772681997833</c:v>
                </c:pt>
                <c:pt idx="253">
                  <c:v>-10.857160043801715</c:v>
                </c:pt>
                <c:pt idx="254">
                  <c:v>-11.049880685200829</c:v>
                </c:pt>
                <c:pt idx="255">
                  <c:v>-11.242920263817846</c:v>
                </c:pt>
                <c:pt idx="256">
                  <c:v>-11.436265019963312</c:v>
                </c:pt>
                <c:pt idx="257">
                  <c:v>-11.629901755347703</c:v>
                </c:pt>
                <c:pt idx="258">
                  <c:v>-11.823817812341108</c:v>
                </c:pt>
                <c:pt idx="259">
                  <c:v>-12.018001053778411</c:v>
                </c:pt>
                <c:pt idx="260">
                  <c:v>-12.212439843312685</c:v>
                </c:pt>
                <c:pt idx="261">
                  <c:v>-12.407123026326953</c:v>
                </c:pt>
                <c:pt idx="262">
                  <c:v>-12.602039911403512</c:v>
                </c:pt>
                <c:pt idx="263">
                  <c:v>-12.79718025234162</c:v>
                </c:pt>
                <c:pt idx="264">
                  <c:v>-12.992534230730248</c:v>
                </c:pt>
                <c:pt idx="265">
                  <c:v>-13.188092439067212</c:v>
                </c:pt>
                <c:pt idx="266">
                  <c:v>-13.38384586441196</c:v>
                </c:pt>
                <c:pt idx="267">
                  <c:v>-13.579785872580119</c:v>
                </c:pt>
                <c:pt idx="268">
                  <c:v>-13.775904192854011</c:v>
                </c:pt>
                <c:pt idx="269">
                  <c:v>-13.972192903212342</c:v>
                </c:pt>
                <c:pt idx="270">
                  <c:v>-14.168644416062296</c:v>
                </c:pt>
                <c:pt idx="271">
                  <c:v>-14.365251464467949</c:v>
                </c:pt>
                <c:pt idx="272">
                  <c:v>-14.562007088857552</c:v>
                </c:pt>
                <c:pt idx="273">
                  <c:v>-14.758904624206204</c:v>
                </c:pt>
                <c:pt idx="274">
                  <c:v>-14.955937687674831</c:v>
                </c:pt>
                <c:pt idx="275">
                  <c:v>-15.153100166697085</c:v>
                </c:pt>
                <c:pt idx="276">
                  <c:v>-15.350386207497746</c:v>
                </c:pt>
                <c:pt idx="277">
                  <c:v>-15.547790204038645</c:v>
                </c:pt>
                <c:pt idx="278">
                  <c:v>-15.745306787366442</c:v>
                </c:pt>
                <c:pt idx="279">
                  <c:v>-15.942930815361727</c:v>
                </c:pt>
                <c:pt idx="280">
                  <c:v>-16.14065736286992</c:v>
                </c:pt>
                <c:pt idx="281">
                  <c:v>-16.338481712201826</c:v>
                </c:pt>
                <c:pt idx="282">
                  <c:v>-16.536399343995406</c:v>
                </c:pt>
                <c:pt idx="283">
                  <c:v>-16.734405928420486</c:v>
                </c:pt>
                <c:pt idx="284">
                  <c:v>-16.932497316718401</c:v>
                </c:pt>
                <c:pt idx="285">
                  <c:v>-17.130669533064292</c:v>
                </c:pt>
                <c:pt idx="286">
                  <c:v>-17.32891876673683</c:v>
                </c:pt>
                <c:pt idx="287">
                  <c:v>-17.527241364587773</c:v>
                </c:pt>
                <c:pt idx="288">
                  <c:v>-17.72563382379575</c:v>
                </c:pt>
                <c:pt idx="289">
                  <c:v>-17.924092784898573</c:v>
                </c:pt>
                <c:pt idx="290">
                  <c:v>-18.122615025085999</c:v>
                </c:pt>
                <c:pt idx="291">
                  <c:v>-18.321197451748588</c:v>
                </c:pt>
                <c:pt idx="292">
                  <c:v>-18.519837096267803</c:v>
                </c:pt>
                <c:pt idx="293">
                  <c:v>-18.718531108039254</c:v>
                </c:pt>
                <c:pt idx="294">
                  <c:v>-18.91727674871855</c:v>
                </c:pt>
                <c:pt idx="295">
                  <c:v>-19.116071386679504</c:v>
                </c:pt>
                <c:pt idx="296">
                  <c:v>-19.314912491674875</c:v>
                </c:pt>
                <c:pt idx="297">
                  <c:v>-19.513797629692554</c:v>
                </c:pt>
                <c:pt idx="298">
                  <c:v>-19.712724457994931</c:v>
                </c:pt>
                <c:pt idx="299">
                  <c:v>-19.911690720334573</c:v>
                </c:pt>
                <c:pt idx="300">
                  <c:v>-20.110694242337004</c:v>
                </c:pt>
                <c:pt idx="301">
                  <c:v>-20.309732927043132</c:v>
                </c:pt>
                <c:pt idx="302">
                  <c:v>-20.508804750601502</c:v>
                </c:pt>
                <c:pt idx="303">
                  <c:v>-20.707907758103069</c:v>
                </c:pt>
                <c:pt idx="304">
                  <c:v>-20.907040059552312</c:v>
                </c:pt>
                <c:pt idx="305">
                  <c:v>-21.106199825963571</c:v>
                </c:pt>
                <c:pt idx="306">
                  <c:v>-21.305385285579753</c:v>
                </c:pt>
                <c:pt idx="307">
                  <c:v>-21.50459472020145</c:v>
                </c:pt>
                <c:pt idx="308">
                  <c:v>-21.703826461623763</c:v>
                </c:pt>
                <c:pt idx="309">
                  <c:v>-21.903078888170242</c:v>
                </c:pt>
                <c:pt idx="310">
                  <c:v>-22.102350421320903</c:v>
                </c:pt>
                <c:pt idx="311">
                  <c:v>-22.301639522423066</c:v>
                </c:pt>
                <c:pt idx="312">
                  <c:v>-22.500944689484214</c:v>
                </c:pt>
                <c:pt idx="313">
                  <c:v>-22.700264454034592</c:v>
                </c:pt>
                <c:pt idx="314">
                  <c:v>-22.899597378058886</c:v>
                </c:pt>
                <c:pt idx="315">
                  <c:v>-23.098942050986121</c:v>
                </c:pt>
                <c:pt idx="316">
                  <c:v>-23.298297086735236</c:v>
                </c:pt>
                <c:pt idx="317">
                  <c:v>-23.497661120808196</c:v>
                </c:pt>
                <c:pt idx="318">
                  <c:v>-23.697032807425398</c:v>
                </c:pt>
                <c:pt idx="319">
                  <c:v>-23.896410816698989</c:v>
                </c:pt>
                <c:pt idx="320">
                  <c:v>-24.095793831835142</c:v>
                </c:pt>
                <c:pt idx="321">
                  <c:v>-24.295180546362811</c:v>
                </c:pt>
                <c:pt idx="322">
                  <c:v>-24.494569661380954</c:v>
                </c:pt>
                <c:pt idx="323">
                  <c:v>-24.693959882820881</c:v>
                </c:pt>
                <c:pt idx="324">
                  <c:v>-24.89334991871463</c:v>
                </c:pt>
                <c:pt idx="325">
                  <c:v>-25.092738476467559</c:v>
                </c:pt>
                <c:pt idx="326">
                  <c:v>-25.292124260126727</c:v>
                </c:pt>
                <c:pt idx="327">
                  <c:v>-25.491505967640123</c:v>
                </c:pt>
                <c:pt idx="328">
                  <c:v>-25.690882288101822</c:v>
                </c:pt>
                <c:pt idx="329">
                  <c:v>-25.89025189897583</c:v>
                </c:pt>
                <c:pt idx="330">
                  <c:v>-26.08961346329437</c:v>
                </c:pt>
                <c:pt idx="331">
                  <c:v>-26.288965626823352</c:v>
                </c:pt>
                <c:pt idx="332">
                  <c:v>-26.488307015188784</c:v>
                </c:pt>
                <c:pt idx="333">
                  <c:v>-26.687636230960958</c:v>
                </c:pt>
                <c:pt idx="334">
                  <c:v>-26.886951850685605</c:v>
                </c:pt>
                <c:pt idx="335">
                  <c:v>-27.086252421859285</c:v>
                </c:pt>
                <c:pt idx="336">
                  <c:v>-27.285536459841975</c:v>
                </c:pt>
                <c:pt idx="337">
                  <c:v>-27.484802444697849</c:v>
                </c:pt>
                <c:pt idx="338">
                  <c:v>-27.684048817961276</c:v>
                </c:pt>
                <c:pt idx="339">
                  <c:v>-27.883273979317398</c:v>
                </c:pt>
                <c:pt idx="340">
                  <c:v>-28.082476283193198</c:v>
                </c:pt>
                <c:pt idx="341">
                  <c:v>-28.281654035249268</c:v>
                </c:pt>
                <c:pt idx="342">
                  <c:v>-28.480805488766098</c:v>
                </c:pt>
                <c:pt idx="343">
                  <c:v>-28.679928840916887</c:v>
                </c:pt>
                <c:pt idx="344">
                  <c:v>-28.879022228918394</c:v>
                </c:pt>
                <c:pt idx="345">
                  <c:v>-29.07808372605146</c:v>
                </c:pt>
                <c:pt idx="346">
                  <c:v>-29.277111337543165</c:v>
                </c:pt>
                <c:pt idx="347">
                  <c:v>-29.476102996300291</c:v>
                </c:pt>
                <c:pt idx="348">
                  <c:v>-29.675056558486887</c:v>
                </c:pt>
                <c:pt idx="349">
                  <c:v>-29.873969798933611</c:v>
                </c:pt>
                <c:pt idx="350">
                  <c:v>-30.072840406370766</c:v>
                </c:pt>
                <c:pt idx="351">
                  <c:v>-30.271665978474118</c:v>
                </c:pt>
                <c:pt idx="352">
                  <c:v>-30.470444016710761</c:v>
                </c:pt>
                <c:pt idx="353">
                  <c:v>-30.669171920977565</c:v>
                </c:pt>
                <c:pt idx="354">
                  <c:v>-30.867846984015269</c:v>
                </c:pt>
                <c:pt idx="355">
                  <c:v>-31.066466385589756</c:v>
                </c:pt>
                <c:pt idx="356">
                  <c:v>-31.265027186425527</c:v>
                </c:pt>
                <c:pt idx="357">
                  <c:v>-31.463526321879037</c:v>
                </c:pt>
                <c:pt idx="358">
                  <c:v>-31.661960595335749</c:v>
                </c:pt>
                <c:pt idx="359">
                  <c:v>-31.860326671318195</c:v>
                </c:pt>
                <c:pt idx="360">
                  <c:v>-32.05862106828809</c:v>
                </c:pt>
                <c:pt idx="361">
                  <c:v>-32.256840151126987</c:v>
                </c:pt>
                <c:pt idx="362">
                  <c:v>-32.454980123277196</c:v>
                </c:pt>
                <c:pt idx="363">
                  <c:v>-32.653037018526241</c:v>
                </c:pt>
                <c:pt idx="364">
                  <c:v>-32.851006692415822</c:v>
                </c:pt>
                <c:pt idx="365">
                  <c:v>-33.048884813254624</c:v>
                </c:pt>
                <c:pt idx="366">
                  <c:v>-33.246666852715457</c:v>
                </c:pt>
                <c:pt idx="367">
                  <c:v>-33.444348075993517</c:v>
                </c:pt>
                <c:pt idx="368">
                  <c:v>-33.641923531504439</c:v>
                </c:pt>
                <c:pt idx="369">
                  <c:v>-33.839388040096814</c:v>
                </c:pt>
                <c:pt idx="370">
                  <c:v>-34.036736183753952</c:v>
                </c:pt>
                <c:pt idx="371">
                  <c:v>-34.233962293759333</c:v>
                </c:pt>
                <c:pt idx="372">
                  <c:v>-34.431060438295617</c:v>
                </c:pt>
                <c:pt idx="373">
                  <c:v>-34.628024409449822</c:v>
                </c:pt>
                <c:pt idx="374">
                  <c:v>-34.824847709591765</c:v>
                </c:pt>
                <c:pt idx="375">
                  <c:v>-35.021523537094467</c:v>
                </c:pt>
                <c:pt idx="376">
                  <c:v>-35.218044771359587</c:v>
                </c:pt>
                <c:pt idx="377">
                  <c:v>-35.414403957114587</c:v>
                </c:pt>
                <c:pt idx="378">
                  <c:v>-35.610593287939444</c:v>
                </c:pt>
                <c:pt idx="379">
                  <c:v>-35.806604588985337</c:v>
                </c:pt>
                <c:pt idx="380">
                  <c:v>-36.002429298839928</c:v>
                </c:pt>
                <c:pt idx="381">
                  <c:v>-36.198058450495083</c:v>
                </c:pt>
                <c:pt idx="382">
                  <c:v>-36.393482651368657</c:v>
                </c:pt>
                <c:pt idx="383">
                  <c:v>-36.588692062328846</c:v>
                </c:pt>
                <c:pt idx="384">
                  <c:v>-36.783676375668506</c:v>
                </c:pt>
                <c:pt idx="385">
                  <c:v>-36.978424791970951</c:v>
                </c:pt>
                <c:pt idx="386">
                  <c:v>-37.172925995807844</c:v>
                </c:pt>
                <c:pt idx="387">
                  <c:v>-37.367168130205044</c:v>
                </c:pt>
                <c:pt idx="388">
                  <c:v>-37.561138769808252</c:v>
                </c:pt>
                <c:pt idx="389">
                  <c:v>-37.754824892675671</c:v>
                </c:pt>
                <c:pt idx="390">
                  <c:v>-37.948212850623079</c:v>
                </c:pt>
                <c:pt idx="391">
                  <c:v>-38.141288338038322</c:v>
                </c:pt>
                <c:pt idx="392">
                  <c:v>-38.334036359078894</c:v>
                </c:pt>
                <c:pt idx="393">
                  <c:v>-38.526441193161546</c:v>
                </c:pt>
                <c:pt idx="394">
                  <c:v>-38.718486358645919</c:v>
                </c:pt>
                <c:pt idx="395">
                  <c:v>-38.910154574606601</c:v>
                </c:pt>
                <c:pt idx="396">
                  <c:v>-39.101427720584375</c:v>
                </c:pt>
                <c:pt idx="397">
                  <c:v>-39.29228679419672</c:v>
                </c:pt>
                <c:pt idx="398">
                  <c:v>-39.48271186648212</c:v>
                </c:pt>
                <c:pt idx="399">
                  <c:v>-39.672682034841394</c:v>
                </c:pt>
                <c:pt idx="400">
                  <c:v>-39.862175373433807</c:v>
                </c:pt>
                <c:pt idx="401">
                  <c:v>-40.051168880870911</c:v>
                </c:pt>
                <c:pt idx="402">
                  <c:v>-40.239638425044276</c:v>
                </c:pt>
                <c:pt idx="403">
                  <c:v>-40.427558684908973</c:v>
                </c:pt>
                <c:pt idx="404">
                  <c:v>-40.614903089032495</c:v>
                </c:pt>
                <c:pt idx="405">
                  <c:v>-40.801643750704024</c:v>
                </c:pt>
                <c:pt idx="406">
                  <c:v>-40.987751399385687</c:v>
                </c:pt>
                <c:pt idx="407">
                  <c:v>-41.173195308267935</c:v>
                </c:pt>
                <c:pt idx="408">
                  <c:v>-41.357943217676116</c:v>
                </c:pt>
                <c:pt idx="409">
                  <c:v>-41.541961254052033</c:v>
                </c:pt>
                <c:pt idx="410">
                  <c:v>-41.72521384421583</c:v>
                </c:pt>
                <c:pt idx="411">
                  <c:v>-41.907663624588253</c:v>
                </c:pt>
                <c:pt idx="412">
                  <c:v>-42.089271345026226</c:v>
                </c:pt>
                <c:pt idx="413">
                  <c:v>-42.269995766899335</c:v>
                </c:pt>
                <c:pt idx="414">
                  <c:v>-42.449793554999133</c:v>
                </c:pt>
                <c:pt idx="415">
                  <c:v>-42.628619162842291</c:v>
                </c:pt>
                <c:pt idx="416">
                  <c:v>-42.806424710888763</c:v>
                </c:pt>
                <c:pt idx="417">
                  <c:v>-42.98315985715341</c:v>
                </c:pt>
                <c:pt idx="418">
                  <c:v>-43.158771659644692</c:v>
                </c:pt>
                <c:pt idx="419">
                  <c:v>-43.333204430010909</c:v>
                </c:pt>
                <c:pt idx="420">
                  <c:v>-43.506399577718554</c:v>
                </c:pt>
                <c:pt idx="421">
                  <c:v>-43.678295444022709</c:v>
                </c:pt>
                <c:pt idx="422">
                  <c:v>-43.848827124919453</c:v>
                </c:pt>
                <c:pt idx="423">
                  <c:v>-44.017926282191048</c:v>
                </c:pt>
                <c:pt idx="424">
                  <c:v>-44.18552094156766</c:v>
                </c:pt>
                <c:pt idx="425">
                  <c:v>-44.351535276929241</c:v>
                </c:pt>
                <c:pt idx="426">
                  <c:v>-44.515889379363003</c:v>
                </c:pt>
                <c:pt idx="427">
                  <c:v>-44.678499009767059</c:v>
                </c:pt>
                <c:pt idx="428">
                  <c:v>-44.839275333552251</c:v>
                </c:pt>
                <c:pt idx="429">
                  <c:v>-44.998124635835516</c:v>
                </c:pt>
                <c:pt idx="430">
                  <c:v>-45.154948015346136</c:v>
                </c:pt>
                <c:pt idx="431">
                  <c:v>-45.309641055058748</c:v>
                </c:pt>
                <c:pt idx="432">
                  <c:v>-45.462093467346676</c:v>
                </c:pt>
                <c:pt idx="433">
                  <c:v>-45.612188711186967</c:v>
                </c:pt>
                <c:pt idx="434">
                  <c:v>-45.759803578654569</c:v>
                </c:pt>
                <c:pt idx="435">
                  <c:v>-45.904807747611223</c:v>
                </c:pt>
                <c:pt idx="436">
                  <c:v>-46.047063297105112</c:v>
                </c:pt>
                <c:pt idx="437">
                  <c:v>-46.186424181560724</c:v>
                </c:pt>
                <c:pt idx="438">
                  <c:v>-46.322735659329538</c:v>
                </c:pt>
                <c:pt idx="439">
                  <c:v>-46.455833670585811</c:v>
                </c:pt>
                <c:pt idx="440">
                  <c:v>-46.585544158878854</c:v>
                </c:pt>
                <c:pt idx="441">
                  <c:v>-46.711682329863784</c:v>
                </c:pt>
                <c:pt idx="442">
                  <c:v>-46.834051839822919</c:v>
                </c:pt>
                <c:pt idx="443">
                  <c:v>-46.952443905520163</c:v>
                </c:pt>
                <c:pt idx="444">
                  <c:v>-47.066636325685678</c:v>
                </c:pt>
                <c:pt idx="445">
                  <c:v>-47.176392402958683</c:v>
                </c:pt>
                <c:pt idx="446">
                  <c:v>-47.281459753387345</c:v>
                </c:pt>
                <c:pt idx="447">
                  <c:v>-47.381568988536657</c:v>
                </c:pt>
                <c:pt idx="448">
                  <c:v>-47.476432252824914</c:v>
                </c:pt>
                <c:pt idx="449">
                  <c:v>-47.565741595808802</c:v>
                </c:pt>
                <c:pt idx="450">
                  <c:v>-47.649167155661083</c:v>
                </c:pt>
                <c:pt idx="451">
                  <c:v>-47.726355125912725</c:v>
                </c:pt>
                <c:pt idx="452">
                  <c:v>-47.796925472477419</c:v>
                </c:pt>
                <c:pt idx="453">
                  <c:v>-47.860469361851003</c:v>
                </c:pt>
                <c:pt idx="454">
                  <c:v>-47.916546253904151</c:v>
                </c:pt>
                <c:pt idx="455">
                  <c:v>-47.964680603507084</c:v>
                </c:pt>
                <c:pt idx="456">
                  <c:v>-48.004358103923764</c:v>
                </c:pt>
                <c:pt idx="457">
                  <c:v>-48.035021390875634</c:v>
                </c:pt>
                <c:pt idx="458">
                  <c:v>-48.056065108663915</c:v>
                </c:pt>
                <c:pt idx="459">
                  <c:v>-48.066830217737433</c:v>
                </c:pt>
                <c:pt idx="460">
                  <c:v>-48.066597395263429</c:v>
                </c:pt>
                <c:pt idx="461">
                  <c:v>-48.054579344799279</c:v>
                </c:pt>
                <c:pt idx="462">
                  <c:v>-48.02991178562894</c:v>
                </c:pt>
                <c:pt idx="463">
                  <c:v>-47.991642833377419</c:v>
                </c:pt>
                <c:pt idx="464">
                  <c:v>-47.938720406522791</c:v>
                </c:pt>
                <c:pt idx="465">
                  <c:v>-47.869977191905775</c:v>
                </c:pt>
                <c:pt idx="466">
                  <c:v>-47.784112567146011</c:v>
                </c:pt>
                <c:pt idx="467">
                  <c:v>-47.67967069585373</c:v>
                </c:pt>
                <c:pt idx="468">
                  <c:v>-47.555013763604627</c:v>
                </c:pt>
                <c:pt idx="469">
                  <c:v>-47.408288980653552</c:v>
                </c:pt>
                <c:pt idx="470">
                  <c:v>-47.237387499109062</c:v>
                </c:pt>
                <c:pt idx="471">
                  <c:v>-47.039892713424685</c:v>
                </c:pt>
                <c:pt idx="472">
                  <c:v>-46.813014433587369</c:v>
                </c:pt>
                <c:pt idx="473">
                  <c:v>-46.553503981635728</c:v>
                </c:pt>
                <c:pt idx="474">
                  <c:v>-46.257543106567837</c:v>
                </c:pt>
                <c:pt idx="475">
                  <c:v>-45.920596311492346</c:v>
                </c:pt>
                <c:pt idx="476">
                  <c:v>-45.537211005796607</c:v>
                </c:pt>
                <c:pt idx="477">
                  <c:v>-45.100741536588238</c:v>
                </c:pt>
                <c:pt idx="478">
                  <c:v>-44.602959241668444</c:v>
                </c:pt>
                <c:pt idx="479">
                  <c:v>-44.033486670181688</c:v>
                </c:pt>
                <c:pt idx="480">
                  <c:v>-43.37895098611498</c:v>
                </c:pt>
                <c:pt idx="481">
                  <c:v>-42.621670217567527</c:v>
                </c:pt>
                <c:pt idx="482">
                  <c:v>-41.737523534832107</c:v>
                </c:pt>
                <c:pt idx="483">
                  <c:v>-40.692308984078799</c:v>
                </c:pt>
                <c:pt idx="484">
                  <c:v>-39.435081272840577</c:v>
                </c:pt>
                <c:pt idx="485">
                  <c:v>-37.884853474910763</c:v>
                </c:pt>
                <c:pt idx="486">
                  <c:v>-35.900704060362834</c:v>
                </c:pt>
                <c:pt idx="487">
                  <c:v>-33.201881268054485</c:v>
                </c:pt>
                <c:pt idx="488">
                  <c:v>-29.084187241025866</c:v>
                </c:pt>
                <c:pt idx="489">
                  <c:v>-20.560595068329562</c:v>
                </c:pt>
                <c:pt idx="490">
                  <c:v>-17.681385606672478</c:v>
                </c:pt>
                <c:pt idx="491">
                  <c:v>-28.397055179310165</c:v>
                </c:pt>
                <c:pt idx="492">
                  <c:v>-33.109084289056803</c:v>
                </c:pt>
                <c:pt idx="493">
                  <c:v>-36.170564178474152</c:v>
                </c:pt>
                <c:pt idx="494">
                  <c:v>-38.434528576391727</c:v>
                </c:pt>
                <c:pt idx="495">
                  <c:v>-40.220628344589016</c:v>
                </c:pt>
                <c:pt idx="496">
                  <c:v>-41.683258908724966</c:v>
                </c:pt>
                <c:pt idx="497">
                  <c:v>-42.90831485421986</c:v>
                </c:pt>
                <c:pt idx="498">
                  <c:v>-43.948014776120068</c:v>
                </c:pt>
                <c:pt idx="499">
                  <c:v>-44.835989701063632</c:v>
                </c:pt>
                <c:pt idx="500">
                  <c:v>-45.594682684632488</c:v>
                </c:pt>
                <c:pt idx="501">
                  <c:v>-46.2393093379372</c:v>
                </c:pt>
                <c:pt idx="502">
                  <c:v>-46.780112174938402</c:v>
                </c:pt>
                <c:pt idx="503">
                  <c:v>-47.22369375411774</c:v>
                </c:pt>
                <c:pt idx="504">
                  <c:v>-47.573812293443901</c:v>
                </c:pt>
                <c:pt idx="505">
                  <c:v>-47.83183621068892</c:v>
                </c:pt>
                <c:pt idx="506">
                  <c:v>-47.996957924895696</c:v>
                </c:pt>
                <c:pt idx="507">
                  <c:v>-48.06621139268394</c:v>
                </c:pt>
                <c:pt idx="508">
                  <c:v>-48.034298201273515</c:v>
                </c:pt>
                <c:pt idx="509">
                  <c:v>-47.893189125713135</c:v>
                </c:pt>
                <c:pt idx="510">
                  <c:v>-47.63141838608724</c:v>
                </c:pt>
                <c:pt idx="511">
                  <c:v>-47.232906131143146</c:v>
                </c:pt>
                <c:pt idx="512">
                  <c:v>-46.674990130194949</c:v>
                </c:pt>
                <c:pt idx="513">
                  <c:v>-45.925024738423808</c:v>
                </c:pt>
                <c:pt idx="514">
                  <c:v>-44.934163439783831</c:v>
                </c:pt>
                <c:pt idx="515">
                  <c:v>-43.625039245596966</c:v>
                </c:pt>
                <c:pt idx="516">
                  <c:v>-41.864435618863176</c:v>
                </c:pt>
                <c:pt idx="517">
                  <c:v>-39.39177135441669</c:v>
                </c:pt>
                <c:pt idx="518">
                  <c:v>-35.57453096699026</c:v>
                </c:pt>
                <c:pt idx="519">
                  <c:v>-27.953098349530741</c:v>
                </c:pt>
                <c:pt idx="520">
                  <c:v>-21.190885926422407</c:v>
                </c:pt>
                <c:pt idx="521">
                  <c:v>-33.710547246968098</c:v>
                </c:pt>
                <c:pt idx="522">
                  <c:v>-38.615232403223636</c:v>
                </c:pt>
                <c:pt idx="523">
                  <c:v>-41.648350353786867</c:v>
                </c:pt>
                <c:pt idx="524">
                  <c:v>-43.771821073791003</c:v>
                </c:pt>
                <c:pt idx="525">
                  <c:v>-45.32734228407476</c:v>
                </c:pt>
                <c:pt idx="526">
                  <c:v>-46.47130727818525</c:v>
                </c:pt>
                <c:pt idx="527">
                  <c:v>-47.283334256801439</c:v>
                </c:pt>
                <c:pt idx="528">
                  <c:v>-47.80363468459101</c:v>
                </c:pt>
                <c:pt idx="529">
                  <c:v>-48.047854273607882</c:v>
                </c:pt>
                <c:pt idx="530">
                  <c:v>-48.012528170655543</c:v>
                </c:pt>
                <c:pt idx="531">
                  <c:v>-47.674986102126226</c:v>
                </c:pt>
                <c:pt idx="532">
                  <c:v>-46.987681044075103</c:v>
                </c:pt>
                <c:pt idx="533">
                  <c:v>-45.863023523525534</c:v>
                </c:pt>
                <c:pt idx="534">
                  <c:v>-44.135342645421417</c:v>
                </c:pt>
                <c:pt idx="535">
                  <c:v>-41.450321276283688</c:v>
                </c:pt>
                <c:pt idx="536">
                  <c:v>-36.819461080278842</c:v>
                </c:pt>
                <c:pt idx="537">
                  <c:v>-24.24001960003114</c:v>
                </c:pt>
                <c:pt idx="538">
                  <c:v>-31.767826734880664</c:v>
                </c:pt>
                <c:pt idx="539">
                  <c:v>-39.383953145218868</c:v>
                </c:pt>
                <c:pt idx="540">
                  <c:v>-43.16812442632768</c:v>
                </c:pt>
                <c:pt idx="541">
                  <c:v>-45.497228092434554</c:v>
                </c:pt>
                <c:pt idx="542">
                  <c:v>-46.966855009636632</c:v>
                </c:pt>
                <c:pt idx="543">
                  <c:v>-47.797451250614571</c:v>
                </c:pt>
                <c:pt idx="544">
                  <c:v>-48.068120916574685</c:v>
                </c:pt>
                <c:pt idx="545">
                  <c:v>-47.775472804486576</c:v>
                </c:pt>
                <c:pt idx="546">
                  <c:v>-46.835382398221611</c:v>
                </c:pt>
                <c:pt idx="547">
                  <c:v>-45.030755836410464</c:v>
                </c:pt>
                <c:pt idx="548">
                  <c:v>-41.80553279506362</c:v>
                </c:pt>
                <c:pt idx="549">
                  <c:v>-35.111475535513669</c:v>
                </c:pt>
                <c:pt idx="550">
                  <c:v>-23.706640417840962</c:v>
                </c:pt>
                <c:pt idx="551">
                  <c:v>-38.880822876320153</c:v>
                </c:pt>
                <c:pt idx="552">
                  <c:v>-43.769465932240806</c:v>
                </c:pt>
                <c:pt idx="553">
                  <c:v>-46.35747890112323</c:v>
                </c:pt>
                <c:pt idx="554">
                  <c:v>-47.692262314982699</c:v>
                </c:pt>
                <c:pt idx="555">
                  <c:v>-48.064118794001416</c:v>
                </c:pt>
                <c:pt idx="556">
                  <c:v>-47.491314942713252</c:v>
                </c:pt>
                <c:pt idx="557">
                  <c:v>-45.753351972859654</c:v>
                </c:pt>
                <c:pt idx="558">
                  <c:v>-42.100418307467642</c:v>
                </c:pt>
                <c:pt idx="559">
                  <c:v>-32.812227664876509</c:v>
                </c:pt>
                <c:pt idx="560">
                  <c:v>-33.51590704195042</c:v>
                </c:pt>
                <c:pt idx="561">
                  <c:v>-42.553740885844782</c:v>
                </c:pt>
                <c:pt idx="562">
                  <c:v>-46.19571695623668</c:v>
                </c:pt>
                <c:pt idx="563">
                  <c:v>-47.803552433055955</c:v>
                </c:pt>
                <c:pt idx="564">
                  <c:v>-47.968500761479625</c:v>
                </c:pt>
                <c:pt idx="565">
                  <c:v>-46.643776644585351</c:v>
                </c:pt>
                <c:pt idx="566">
                  <c:v>-43.080400094192342</c:v>
                </c:pt>
                <c:pt idx="567">
                  <c:v>-32.788722539583816</c:v>
                </c:pt>
                <c:pt idx="568">
                  <c:v>-36.334687432746819</c:v>
                </c:pt>
                <c:pt idx="569">
                  <c:v>-44.322093312440373</c:v>
                </c:pt>
                <c:pt idx="570">
                  <c:v>-47.323806071065434</c:v>
                </c:pt>
                <c:pt idx="571">
                  <c:v>-48.053500352312149</c:v>
                </c:pt>
                <c:pt idx="572">
                  <c:v>-46.760613598297056</c:v>
                </c:pt>
                <c:pt idx="573">
                  <c:v>-42.399539967766543</c:v>
                </c:pt>
                <c:pt idx="574">
                  <c:v>-21.730985468712415</c:v>
                </c:pt>
                <c:pt idx="575">
                  <c:v>-41.066621264823752</c:v>
                </c:pt>
                <c:pt idx="576">
                  <c:v>-46.489554742346151</c:v>
                </c:pt>
                <c:pt idx="577">
                  <c:v>-48.057446691383518</c:v>
                </c:pt>
                <c:pt idx="578">
                  <c:v>-46.943057853277459</c:v>
                </c:pt>
                <c:pt idx="579">
                  <c:v>-41.87539824686862</c:v>
                </c:pt>
                <c:pt idx="580">
                  <c:v>-23.803551186585068</c:v>
                </c:pt>
                <c:pt idx="581">
                  <c:v>-43.683373075991945</c:v>
                </c:pt>
                <c:pt idx="582">
                  <c:v>-47.609092563696422</c:v>
                </c:pt>
                <c:pt idx="583">
                  <c:v>-47.691832394882219</c:v>
                </c:pt>
                <c:pt idx="584">
                  <c:v>-43.703049058981762</c:v>
                </c:pt>
                <c:pt idx="585">
                  <c:v>-4.7588853869502179</c:v>
                </c:pt>
                <c:pt idx="586">
                  <c:v>-43.730628062137654</c:v>
                </c:pt>
                <c:pt idx="587">
                  <c:v>-47.805131875044296</c:v>
                </c:pt>
                <c:pt idx="588">
                  <c:v>-47.179685212575947</c:v>
                </c:pt>
                <c:pt idx="589">
                  <c:v>-40.288576575942287</c:v>
                </c:pt>
                <c:pt idx="590">
                  <c:v>-37.517906694710625</c:v>
                </c:pt>
                <c:pt idx="591">
                  <c:v>-46.783061332434187</c:v>
                </c:pt>
                <c:pt idx="592">
                  <c:v>-47.845722979745346</c:v>
                </c:pt>
                <c:pt idx="593">
                  <c:v>-42.73517206812015</c:v>
                </c:pt>
                <c:pt idx="594">
                  <c:v>-34.838424901791832</c:v>
                </c:pt>
                <c:pt idx="595">
                  <c:v>-46.729992626338131</c:v>
                </c:pt>
                <c:pt idx="596">
                  <c:v>-47.702862336834556</c:v>
                </c:pt>
                <c:pt idx="597">
                  <c:v>-40.554258903968702</c:v>
                </c:pt>
                <c:pt idx="598">
                  <c:v>-40.533112530780429</c:v>
                </c:pt>
                <c:pt idx="599">
                  <c:v>-47.795738709122318</c:v>
                </c:pt>
                <c:pt idx="600">
                  <c:v>-46.022145463452489</c:v>
                </c:pt>
                <c:pt idx="601">
                  <c:v>-13.751977425934507</c:v>
                </c:pt>
                <c:pt idx="602">
                  <c:v>-46.400809829584574</c:v>
                </c:pt>
                <c:pt idx="603">
                  <c:v>-47.446217945416294</c:v>
                </c:pt>
                <c:pt idx="604">
                  <c:v>-34.043173573469872</c:v>
                </c:pt>
                <c:pt idx="605">
                  <c:v>-45.344526499326314</c:v>
                </c:pt>
                <c:pt idx="606">
                  <c:v>-47.691638345191919</c:v>
                </c:pt>
                <c:pt idx="607">
                  <c:v>-34.473892413342178</c:v>
                </c:pt>
                <c:pt idx="608">
                  <c:v>-45.821673469202537</c:v>
                </c:pt>
                <c:pt idx="609">
                  <c:v>-47.240873861891323</c:v>
                </c:pt>
                <c:pt idx="610">
                  <c:v>-0.33125754209793845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F85-4E2D-B83C-B653277B1926}"/>
            </c:ext>
          </c:extLst>
        </c:ser>
        <c:ser>
          <c:idx val="1"/>
          <c:order val="1"/>
          <c:tx>
            <c:v>Attenuated Point</c:v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chemeClr val="accent1"/>
              </a:solidFill>
              <a:ln>
                <a:solidFill>
                  <a:schemeClr val="tx1"/>
                </a:solidFill>
              </a:ln>
            </c:spPr>
          </c:marker>
          <c:dLbls>
            <c:dLbl>
              <c:idx val="0"/>
              <c:layout>
                <c:manualLayout>
                  <c:x val="-0.15511551155115524"/>
                  <c:y val="6.2078272604588404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F85-4E2D-B83C-B653277B1926}"/>
                </c:ext>
              </c:extLst>
            </c:dLbl>
            <c:spPr>
              <a:solidFill>
                <a:schemeClr val="bg1"/>
              </a:solidFill>
              <a:ln>
                <a:solidFill>
                  <a:sysClr val="windowText" lastClr="000000"/>
                </a:solidFill>
              </a:ln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FRACXO_US!$B$31</c:f>
              <c:numCache>
                <c:formatCode>0.00" Hz"</c:formatCode>
                <c:ptCount val="1"/>
                <c:pt idx="0">
                  <c:v>181.97008586099668</c:v>
                </c:pt>
              </c:numCache>
            </c:numRef>
          </c:xVal>
          <c:yVal>
            <c:numRef>
              <c:f>FRACXO_US!$B$32</c:f>
              <c:numCache>
                <c:formatCode>0.00" db"</c:formatCode>
                <c:ptCount val="1"/>
                <c:pt idx="0">
                  <c:v>-5.843853737084201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F85-4E2D-B83C-B653277B19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7938176"/>
        <c:axId val="297937784"/>
      </c:scatterChart>
      <c:valAx>
        <c:axId val="297938176"/>
        <c:scaling>
          <c:logBase val="10"/>
          <c:orientation val="minMax"/>
          <c:max val="3050"/>
          <c:min val="1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Frequency (Hz)</a:t>
                </a:r>
              </a:p>
            </c:rich>
          </c:tx>
          <c:overlay val="0"/>
        </c:title>
        <c:numFmt formatCode="General" sourceLinked="1"/>
        <c:majorTickMark val="out"/>
        <c:minorTickMark val="in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97937784"/>
        <c:crossesAt val="-80"/>
        <c:crossBetween val="midCat"/>
      </c:valAx>
      <c:valAx>
        <c:axId val="2979377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Magnitude (dB)</a:t>
                </a:r>
              </a:p>
            </c:rich>
          </c:tx>
          <c:layout>
            <c:manualLayout>
              <c:xMode val="edge"/>
              <c:yMode val="edge"/>
              <c:x val="2.6954177897574188E-2"/>
              <c:y val="0.31123024005560951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979381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22617161716171594"/>
          <c:y val="0.57396644245380346"/>
          <c:w val="0.19481029599022917"/>
          <c:h val="8.7041701014809972E-2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</c:spPr>
    </c:legend>
    <c:plotVisOnly val="1"/>
    <c:dispBlanksAs val="gap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FRACXO_US!$B$42</c:f>
          <c:strCache>
            <c:ptCount val="1"/>
            <c:pt idx="0">
              <c:v>Phase of FRACXO for G1 = 10, G2 = 16, User Clk2=161,132 MHz, R=200, V=200, PD Freq=0,805 MHz</c:v>
            </c:pt>
          </c:strCache>
        </c:strRef>
      </c:tx>
      <c:overlay val="0"/>
      <c:txPr>
        <a:bodyPr/>
        <a:lstStyle/>
        <a:p>
          <a:pPr>
            <a:defRPr sz="1800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60813153072847"/>
          <c:y val="0.13797552703172378"/>
          <c:w val="0.72041612722937931"/>
          <c:h val="0.7024607198072832"/>
        </c:manualLayout>
      </c:layout>
      <c:scatterChart>
        <c:scatterStyle val="lineMarker"/>
        <c:varyColors val="0"/>
        <c:ser>
          <c:idx val="0"/>
          <c:order val="0"/>
          <c:tx>
            <c:v>FRACXO DPLL Phase Response</c:v>
          </c:tx>
          <c:marker>
            <c:symbol val="none"/>
          </c:marker>
          <c:xVal>
            <c:numRef>
              <c:f>FRACXO_US!$M$2:$M$351</c:f>
              <c:numCache>
                <c:formatCode>General</c:formatCode>
                <c:ptCount val="350"/>
                <c:pt idx="0">
                  <c:v>1</c:v>
                </c:pt>
                <c:pt idx="1">
                  <c:v>1.0232929922807541</c:v>
                </c:pt>
                <c:pt idx="2">
                  <c:v>1.0471285480508996</c:v>
                </c:pt>
                <c:pt idx="3">
                  <c:v>1.0715193052376064</c:v>
                </c:pt>
                <c:pt idx="4">
                  <c:v>1.0964781961431851</c:v>
                </c:pt>
                <c:pt idx="5">
                  <c:v>1.1220184543019636</c:v>
                </c:pt>
                <c:pt idx="6">
                  <c:v>1.1481536214968828</c:v>
                </c:pt>
                <c:pt idx="7">
                  <c:v>1.1748975549395295</c:v>
                </c:pt>
                <c:pt idx="8">
                  <c:v>1.2022644346174129</c:v>
                </c:pt>
                <c:pt idx="9">
                  <c:v>1.2302687708123816</c:v>
                </c:pt>
                <c:pt idx="10">
                  <c:v>1.2589254117941673</c:v>
                </c:pt>
                <c:pt idx="11">
                  <c:v>1.288249551693134</c:v>
                </c:pt>
                <c:pt idx="12">
                  <c:v>1.318256738556407</c:v>
                </c:pt>
                <c:pt idx="13">
                  <c:v>1.3489628825916535</c:v>
                </c:pt>
                <c:pt idx="14">
                  <c:v>1.3803842646028848</c:v>
                </c:pt>
                <c:pt idx="15">
                  <c:v>1.4125375446227544</c:v>
                </c:pt>
                <c:pt idx="16">
                  <c:v>1.4454397707459274</c:v>
                </c:pt>
                <c:pt idx="17">
                  <c:v>1.4791083881682074</c:v>
                </c:pt>
                <c:pt idx="18">
                  <c:v>1.5135612484362084</c:v>
                </c:pt>
                <c:pt idx="19">
                  <c:v>1.5488166189124815</c:v>
                </c:pt>
                <c:pt idx="20">
                  <c:v>1.5848931924611138</c:v>
                </c:pt>
                <c:pt idx="21">
                  <c:v>1.6218100973589302</c:v>
                </c:pt>
                <c:pt idx="22">
                  <c:v>1.6595869074375611</c:v>
                </c:pt>
                <c:pt idx="23">
                  <c:v>1.6982436524617448</c:v>
                </c:pt>
                <c:pt idx="24">
                  <c:v>1.737800828749376</c:v>
                </c:pt>
                <c:pt idx="25">
                  <c:v>1.7782794100389232</c:v>
                </c:pt>
                <c:pt idx="26">
                  <c:v>1.8197008586099839</c:v>
                </c:pt>
                <c:pt idx="27">
                  <c:v>1.8620871366628677</c:v>
                </c:pt>
                <c:pt idx="28">
                  <c:v>1.9054607179632477</c:v>
                </c:pt>
                <c:pt idx="29">
                  <c:v>1.9498445997580458</c:v>
                </c:pt>
                <c:pt idx="30">
                  <c:v>1.9952623149688802</c:v>
                </c:pt>
                <c:pt idx="31">
                  <c:v>2.0417379446695301</c:v>
                </c:pt>
                <c:pt idx="32">
                  <c:v>2.0892961308540401</c:v>
                </c:pt>
                <c:pt idx="33">
                  <c:v>2.1379620895022331</c:v>
                </c:pt>
                <c:pt idx="34">
                  <c:v>2.1877616239495534</c:v>
                </c:pt>
                <c:pt idx="35">
                  <c:v>2.2387211385683408</c:v>
                </c:pt>
                <c:pt idx="36">
                  <c:v>2.290867652767774</c:v>
                </c:pt>
                <c:pt idx="37">
                  <c:v>2.3442288153199233</c:v>
                </c:pt>
                <c:pt idx="38">
                  <c:v>2.3988329190194917</c:v>
                </c:pt>
                <c:pt idx="39">
                  <c:v>2.4547089156850315</c:v>
                </c:pt>
                <c:pt idx="40">
                  <c:v>2.5118864315095815</c:v>
                </c:pt>
                <c:pt idx="41">
                  <c:v>2.5703957827688653</c:v>
                </c:pt>
                <c:pt idx="42">
                  <c:v>2.6302679918953835</c:v>
                </c:pt>
                <c:pt idx="43">
                  <c:v>2.6915348039269174</c:v>
                </c:pt>
                <c:pt idx="44">
                  <c:v>2.7542287033381685</c:v>
                </c:pt>
                <c:pt idx="45">
                  <c:v>2.8183829312644555</c:v>
                </c:pt>
                <c:pt idx="46">
                  <c:v>2.8840315031266082</c:v>
                </c:pt>
                <c:pt idx="47">
                  <c:v>2.9512092266663874</c:v>
                </c:pt>
                <c:pt idx="48">
                  <c:v>3.0199517204020183</c:v>
                </c:pt>
                <c:pt idx="49">
                  <c:v>3.0902954325135927</c:v>
                </c:pt>
                <c:pt idx="50">
                  <c:v>3.1622776601683813</c:v>
                </c:pt>
                <c:pt idx="51">
                  <c:v>3.2359365692962849</c:v>
                </c:pt>
                <c:pt idx="52">
                  <c:v>3.311311214825913</c:v>
                </c:pt>
                <c:pt idx="53">
                  <c:v>3.3884415613920278</c:v>
                </c:pt>
                <c:pt idx="54">
                  <c:v>3.4673685045253184</c:v>
                </c:pt>
                <c:pt idx="55">
                  <c:v>3.5481338923357573</c:v>
                </c:pt>
                <c:pt idx="56">
                  <c:v>3.6307805477010158</c:v>
                </c:pt>
                <c:pt idx="57">
                  <c:v>3.7153522909717283</c:v>
                </c:pt>
                <c:pt idx="58">
                  <c:v>3.8018939632056155</c:v>
                </c:pt>
                <c:pt idx="59">
                  <c:v>3.8904514499428093</c:v>
                </c:pt>
                <c:pt idx="60">
                  <c:v>3.9810717055349762</c:v>
                </c:pt>
                <c:pt idx="61">
                  <c:v>4.0738027780411308</c:v>
                </c:pt>
                <c:pt idx="62">
                  <c:v>4.1686938347033582</c:v>
                </c:pt>
                <c:pt idx="63">
                  <c:v>4.2657951880159306</c:v>
                </c:pt>
                <c:pt idx="64">
                  <c:v>4.3651583224016637</c:v>
                </c:pt>
                <c:pt idx="65">
                  <c:v>4.4668359215096354</c:v>
                </c:pt>
                <c:pt idx="66">
                  <c:v>4.5708818961487552</c:v>
                </c:pt>
                <c:pt idx="67">
                  <c:v>4.6773514128719862</c:v>
                </c:pt>
                <c:pt idx="68">
                  <c:v>4.7863009232263884</c:v>
                </c:pt>
                <c:pt idx="69">
                  <c:v>4.8977881936844669</c:v>
                </c:pt>
                <c:pt idx="70">
                  <c:v>5.0118723362727282</c:v>
                </c:pt>
                <c:pt idx="71">
                  <c:v>5.1286138399136538</c:v>
                </c:pt>
                <c:pt idx="72">
                  <c:v>5.2480746024977316</c:v>
                </c:pt>
                <c:pt idx="73">
                  <c:v>5.3703179637025338</c:v>
                </c:pt>
                <c:pt idx="74">
                  <c:v>5.495408738576252</c:v>
                </c:pt>
                <c:pt idx="75">
                  <c:v>5.6234132519034983</c:v>
                </c:pt>
                <c:pt idx="76">
                  <c:v>5.7543993733715757</c:v>
                </c:pt>
                <c:pt idx="77">
                  <c:v>5.8884365535558976</c:v>
                </c:pt>
                <c:pt idx="78">
                  <c:v>6.0255958607435849</c:v>
                </c:pt>
                <c:pt idx="79">
                  <c:v>6.1659500186148302</c:v>
                </c:pt>
                <c:pt idx="80">
                  <c:v>6.3095734448019405</c:v>
                </c:pt>
                <c:pt idx="81">
                  <c:v>6.4565422903465644</c:v>
                </c:pt>
                <c:pt idx="82">
                  <c:v>6.6069344800759682</c:v>
                </c:pt>
                <c:pt idx="83">
                  <c:v>6.7608297539198272</c:v>
                </c:pt>
                <c:pt idx="84">
                  <c:v>6.9183097091893737</c:v>
                </c:pt>
                <c:pt idx="85">
                  <c:v>7.0794578438413893</c:v>
                </c:pt>
                <c:pt idx="86">
                  <c:v>7.2443596007499105</c:v>
                </c:pt>
                <c:pt idx="87">
                  <c:v>7.4131024130091863</c:v>
                </c:pt>
                <c:pt idx="88">
                  <c:v>7.5857757502918481</c:v>
                </c:pt>
                <c:pt idx="89">
                  <c:v>7.7624711662869306</c:v>
                </c:pt>
                <c:pt idx="90">
                  <c:v>7.9432823472428282</c:v>
                </c:pt>
                <c:pt idx="91">
                  <c:v>8.1283051616410056</c:v>
                </c:pt>
                <c:pt idx="92">
                  <c:v>8.3176377110267214</c:v>
                </c:pt>
                <c:pt idx="93">
                  <c:v>8.5113803820237806</c:v>
                </c:pt>
                <c:pt idx="94">
                  <c:v>8.709635899560821</c:v>
                </c:pt>
                <c:pt idx="95">
                  <c:v>8.9125093813374701</c:v>
                </c:pt>
                <c:pt idx="96">
                  <c:v>9.1201083935591107</c:v>
                </c:pt>
                <c:pt idx="97">
                  <c:v>9.3325430079699281</c:v>
                </c:pt>
                <c:pt idx="98">
                  <c:v>9.5499258602143762</c:v>
                </c:pt>
                <c:pt idx="99">
                  <c:v>9.7723722095581227</c:v>
                </c:pt>
                <c:pt idx="100">
                  <c:v>10.000000000000016</c:v>
                </c:pt>
                <c:pt idx="101">
                  <c:v>10.232929922807561</c:v>
                </c:pt>
                <c:pt idx="102">
                  <c:v>10.471285480509014</c:v>
                </c:pt>
                <c:pt idx="103">
                  <c:v>10.715193052376083</c:v>
                </c:pt>
                <c:pt idx="104">
                  <c:v>10.964781961431873</c:v>
                </c:pt>
                <c:pt idx="105">
                  <c:v>11.220184543019656</c:v>
                </c:pt>
                <c:pt idx="106">
                  <c:v>11.481536214968848</c:v>
                </c:pt>
                <c:pt idx="107">
                  <c:v>11.748975549395317</c:v>
                </c:pt>
                <c:pt idx="108">
                  <c:v>12.022644346174154</c:v>
                </c:pt>
                <c:pt idx="109">
                  <c:v>12.302687708123841</c:v>
                </c:pt>
                <c:pt idx="110">
                  <c:v>12.589254117941696</c:v>
                </c:pt>
                <c:pt idx="111">
                  <c:v>12.882495516931364</c:v>
                </c:pt>
                <c:pt idx="112">
                  <c:v>13.1825673855641</c:v>
                </c:pt>
                <c:pt idx="113">
                  <c:v>13.489628825916565</c:v>
                </c:pt>
                <c:pt idx="114">
                  <c:v>13.803842646028876</c:v>
                </c:pt>
                <c:pt idx="115">
                  <c:v>14.12537544622757</c:v>
                </c:pt>
                <c:pt idx="116">
                  <c:v>14.454397707459307</c:v>
                </c:pt>
                <c:pt idx="117">
                  <c:v>14.791083881682106</c:v>
                </c:pt>
                <c:pt idx="118">
                  <c:v>15.135612484362113</c:v>
                </c:pt>
                <c:pt idx="119">
                  <c:v>15.488166189124851</c:v>
                </c:pt>
                <c:pt idx="120">
                  <c:v>15.848931924611172</c:v>
                </c:pt>
                <c:pt idx="121">
                  <c:v>16.218100973589337</c:v>
                </c:pt>
                <c:pt idx="122">
                  <c:v>16.595869074375642</c:v>
                </c:pt>
                <c:pt idx="123">
                  <c:v>16.982436524617487</c:v>
                </c:pt>
                <c:pt idx="124">
                  <c:v>17.378008287493795</c:v>
                </c:pt>
                <c:pt idx="125">
                  <c:v>17.782794100389268</c:v>
                </c:pt>
                <c:pt idx="126">
                  <c:v>18.197008586099873</c:v>
                </c:pt>
                <c:pt idx="127">
                  <c:v>18.620871366628723</c:v>
                </c:pt>
                <c:pt idx="128">
                  <c:v>19.054607179632519</c:v>
                </c:pt>
                <c:pt idx="129">
                  <c:v>19.4984459975805</c:v>
                </c:pt>
                <c:pt idx="130">
                  <c:v>19.95262314968884</c:v>
                </c:pt>
                <c:pt idx="131">
                  <c:v>20.417379446695346</c:v>
                </c:pt>
                <c:pt idx="132">
                  <c:v>20.892961308540446</c:v>
                </c:pt>
                <c:pt idx="133">
                  <c:v>21.379620895022374</c:v>
                </c:pt>
                <c:pt idx="134">
                  <c:v>21.877616239495577</c:v>
                </c:pt>
                <c:pt idx="135">
                  <c:v>22.387211385683454</c:v>
                </c:pt>
                <c:pt idx="136">
                  <c:v>22.908676527677788</c:v>
                </c:pt>
                <c:pt idx="137">
                  <c:v>23.442288153199279</c:v>
                </c:pt>
                <c:pt idx="138">
                  <c:v>23.988329190194971</c:v>
                </c:pt>
                <c:pt idx="139">
                  <c:v>24.547089156850369</c:v>
                </c:pt>
                <c:pt idx="140">
                  <c:v>25.118864315095866</c:v>
                </c:pt>
                <c:pt idx="141">
                  <c:v>25.703957827688704</c:v>
                </c:pt>
                <c:pt idx="142">
                  <c:v>26.302679918953896</c:v>
                </c:pt>
                <c:pt idx="143">
                  <c:v>26.915348039269233</c:v>
                </c:pt>
                <c:pt idx="144">
                  <c:v>27.542287033381736</c:v>
                </c:pt>
                <c:pt idx="145">
                  <c:v>28.183829312644612</c:v>
                </c:pt>
                <c:pt idx="146">
                  <c:v>28.840315031266144</c:v>
                </c:pt>
                <c:pt idx="147">
                  <c:v>29.512092266663942</c:v>
                </c:pt>
                <c:pt idx="148">
                  <c:v>30.199517204020246</c:v>
                </c:pt>
                <c:pt idx="149">
                  <c:v>30.902954325135987</c:v>
                </c:pt>
                <c:pt idx="150">
                  <c:v>31.622776601683888</c:v>
                </c:pt>
                <c:pt idx="151">
                  <c:v>32.359365692962918</c:v>
                </c:pt>
                <c:pt idx="152">
                  <c:v>33.113112148259205</c:v>
                </c:pt>
                <c:pt idx="153">
                  <c:v>33.88441561392036</c:v>
                </c:pt>
                <c:pt idx="154">
                  <c:v>34.673685045253272</c:v>
                </c:pt>
                <c:pt idx="155">
                  <c:v>35.481338923357647</c:v>
                </c:pt>
                <c:pt idx="156">
                  <c:v>36.307805477010241</c:v>
                </c:pt>
                <c:pt idx="157">
                  <c:v>37.153522909717374</c:v>
                </c:pt>
                <c:pt idx="158">
                  <c:v>38.018939632056238</c:v>
                </c:pt>
                <c:pt idx="159">
                  <c:v>38.904514499428174</c:v>
                </c:pt>
                <c:pt idx="160">
                  <c:v>39.810717055349841</c:v>
                </c:pt>
                <c:pt idx="161">
                  <c:v>40.738027780411407</c:v>
                </c:pt>
                <c:pt idx="162">
                  <c:v>41.686938347033674</c:v>
                </c:pt>
                <c:pt idx="163">
                  <c:v>42.657951880159395</c:v>
                </c:pt>
                <c:pt idx="164">
                  <c:v>43.651583224016726</c:v>
                </c:pt>
                <c:pt idx="165">
                  <c:v>44.668359215096459</c:v>
                </c:pt>
                <c:pt idx="166">
                  <c:v>45.708818961487651</c:v>
                </c:pt>
                <c:pt idx="167">
                  <c:v>46.773514128719967</c:v>
                </c:pt>
                <c:pt idx="168">
                  <c:v>47.863009232263998</c:v>
                </c:pt>
                <c:pt idx="169">
                  <c:v>48.977881936844788</c:v>
                </c:pt>
                <c:pt idx="170">
                  <c:v>50.118723362727394</c:v>
                </c:pt>
                <c:pt idx="171">
                  <c:v>51.286138399136647</c:v>
                </c:pt>
                <c:pt idx="172">
                  <c:v>52.480746024977449</c:v>
                </c:pt>
                <c:pt idx="173">
                  <c:v>53.703179637025457</c:v>
                </c:pt>
                <c:pt idx="174">
                  <c:v>54.954087385762662</c:v>
                </c:pt>
                <c:pt idx="175">
                  <c:v>56.234132519035114</c:v>
                </c:pt>
                <c:pt idx="176">
                  <c:v>57.543993733715901</c:v>
                </c:pt>
                <c:pt idx="177">
                  <c:v>58.884365535559105</c:v>
                </c:pt>
                <c:pt idx="178">
                  <c:v>60.255958607435979</c:v>
                </c:pt>
                <c:pt idx="179">
                  <c:v>61.659500186148421</c:v>
                </c:pt>
                <c:pt idx="180">
                  <c:v>63.095734448019527</c:v>
                </c:pt>
                <c:pt idx="181">
                  <c:v>64.565422903465816</c:v>
                </c:pt>
                <c:pt idx="182">
                  <c:v>66.069344800759865</c:v>
                </c:pt>
                <c:pt idx="183">
                  <c:v>67.608297539198432</c:v>
                </c:pt>
                <c:pt idx="184">
                  <c:v>69.183097091893913</c:v>
                </c:pt>
                <c:pt idx="185">
                  <c:v>70.79457843841405</c:v>
                </c:pt>
                <c:pt idx="186">
                  <c:v>72.443596007499266</c:v>
                </c:pt>
                <c:pt idx="187">
                  <c:v>74.131024130092001</c:v>
                </c:pt>
                <c:pt idx="188">
                  <c:v>75.857757502918631</c:v>
                </c:pt>
                <c:pt idx="189">
                  <c:v>77.624711662869501</c:v>
                </c:pt>
                <c:pt idx="190">
                  <c:v>79.432823472428467</c:v>
                </c:pt>
                <c:pt idx="191">
                  <c:v>81.283051616410248</c:v>
                </c:pt>
                <c:pt idx="192">
                  <c:v>83.176377110267424</c:v>
                </c:pt>
                <c:pt idx="193">
                  <c:v>85.113803820237962</c:v>
                </c:pt>
                <c:pt idx="194">
                  <c:v>87.096358995608384</c:v>
                </c:pt>
                <c:pt idx="195">
                  <c:v>89.125093813374875</c:v>
                </c:pt>
                <c:pt idx="196">
                  <c:v>91.201083935591285</c:v>
                </c:pt>
                <c:pt idx="197">
                  <c:v>93.325430079699501</c:v>
                </c:pt>
                <c:pt idx="198">
                  <c:v>95.499258602143996</c:v>
                </c:pt>
                <c:pt idx="199">
                  <c:v>97.723722095581465</c:v>
                </c:pt>
                <c:pt idx="200">
                  <c:v>100.00000000000031</c:v>
                </c:pt>
                <c:pt idx="201">
                  <c:v>102.32929922807573</c:v>
                </c:pt>
                <c:pt idx="202">
                  <c:v>104.71285480509026</c:v>
                </c:pt>
                <c:pt idx="203">
                  <c:v>107.15193052376085</c:v>
                </c:pt>
                <c:pt idx="204">
                  <c:v>109.64781961431871</c:v>
                </c:pt>
                <c:pt idx="205">
                  <c:v>112.20184543019644</c:v>
                </c:pt>
                <c:pt idx="206">
                  <c:v>114.81536214968835</c:v>
                </c:pt>
                <c:pt idx="207">
                  <c:v>117.48975549395293</c:v>
                </c:pt>
                <c:pt idx="208">
                  <c:v>120.22644346174125</c:v>
                </c:pt>
                <c:pt idx="209">
                  <c:v>123.026877081238</c:v>
                </c:pt>
                <c:pt idx="210">
                  <c:v>125.89254117941654</c:v>
                </c:pt>
                <c:pt idx="211">
                  <c:v>128.8249551693132</c:v>
                </c:pt>
                <c:pt idx="212">
                  <c:v>131.82567385564039</c:v>
                </c:pt>
                <c:pt idx="213">
                  <c:v>134.896288259165</c:v>
                </c:pt>
                <c:pt idx="214">
                  <c:v>138.03842646028798</c:v>
                </c:pt>
                <c:pt idx="215">
                  <c:v>141.25375446227491</c:v>
                </c:pt>
                <c:pt idx="216">
                  <c:v>144.54397707459208</c:v>
                </c:pt>
                <c:pt idx="217">
                  <c:v>147.91083881682005</c:v>
                </c:pt>
                <c:pt idx="218">
                  <c:v>151.35612484361994</c:v>
                </c:pt>
                <c:pt idx="219">
                  <c:v>154.88166189124723</c:v>
                </c:pt>
                <c:pt idx="220">
                  <c:v>158.4893192461104</c:v>
                </c:pt>
                <c:pt idx="221">
                  <c:v>162.18100973589188</c:v>
                </c:pt>
                <c:pt idx="222">
                  <c:v>165.95869074375491</c:v>
                </c:pt>
                <c:pt idx="223">
                  <c:v>169.82436524617307</c:v>
                </c:pt>
                <c:pt idx="224">
                  <c:v>173.78008287493614</c:v>
                </c:pt>
                <c:pt idx="225">
                  <c:v>177.82794100389066</c:v>
                </c:pt>
                <c:pt idx="226">
                  <c:v>181.97008586099668</c:v>
                </c:pt>
                <c:pt idx="227">
                  <c:v>186.20871366628504</c:v>
                </c:pt>
                <c:pt idx="228">
                  <c:v>190.54607179632276</c:v>
                </c:pt>
                <c:pt idx="229">
                  <c:v>194.98445997580251</c:v>
                </c:pt>
                <c:pt idx="230">
                  <c:v>199.52623149688571</c:v>
                </c:pt>
                <c:pt idx="231">
                  <c:v>204.1737944669506</c:v>
                </c:pt>
                <c:pt idx="232">
                  <c:v>208.92961308540137</c:v>
                </c:pt>
                <c:pt idx="233">
                  <c:v>213.79620895022055</c:v>
                </c:pt>
                <c:pt idx="234">
                  <c:v>218.77616239495231</c:v>
                </c:pt>
                <c:pt idx="235">
                  <c:v>223.87211385683094</c:v>
                </c:pt>
                <c:pt idx="236">
                  <c:v>229.08676527677417</c:v>
                </c:pt>
                <c:pt idx="237">
                  <c:v>234.42288153198876</c:v>
                </c:pt>
                <c:pt idx="238">
                  <c:v>239.88329190194551</c:v>
                </c:pt>
                <c:pt idx="239">
                  <c:v>245.47089156849918</c:v>
                </c:pt>
                <c:pt idx="240">
                  <c:v>251.18864315095405</c:v>
                </c:pt>
                <c:pt idx="241">
                  <c:v>257.03957827688208</c:v>
                </c:pt>
                <c:pt idx="242">
                  <c:v>263.02679918953373</c:v>
                </c:pt>
                <c:pt idx="243">
                  <c:v>269.15348039268673</c:v>
                </c:pt>
                <c:pt idx="244">
                  <c:v>275.42287033381172</c:v>
                </c:pt>
                <c:pt idx="245">
                  <c:v>281.83829312644031</c:v>
                </c:pt>
                <c:pt idx="246">
                  <c:v>288.4031503126551</c:v>
                </c:pt>
                <c:pt idx="247">
                  <c:v>295.12092266663291</c:v>
                </c:pt>
                <c:pt idx="248">
                  <c:v>301.99517204019554</c:v>
                </c:pt>
                <c:pt idx="249">
                  <c:v>309.02954325135278</c:v>
                </c:pt>
                <c:pt idx="250">
                  <c:v>316.2277660168312</c:v>
                </c:pt>
                <c:pt idx="251">
                  <c:v>323.59365692962137</c:v>
                </c:pt>
                <c:pt idx="252">
                  <c:v>331.13112148258369</c:v>
                </c:pt>
                <c:pt idx="253">
                  <c:v>338.84415613919498</c:v>
                </c:pt>
                <c:pt idx="254">
                  <c:v>346.73685045252387</c:v>
                </c:pt>
                <c:pt idx="255">
                  <c:v>354.81338923356714</c:v>
                </c:pt>
                <c:pt idx="256">
                  <c:v>363.07805477009276</c:v>
                </c:pt>
                <c:pt idx="257">
                  <c:v>371.53522909716344</c:v>
                </c:pt>
                <c:pt idx="258">
                  <c:v>380.18939632055185</c:v>
                </c:pt>
                <c:pt idx="259">
                  <c:v>389.04514499427063</c:v>
                </c:pt>
                <c:pt idx="260">
                  <c:v>398.10717055348704</c:v>
                </c:pt>
                <c:pt idx="261">
                  <c:v>407.38027780410187</c:v>
                </c:pt>
                <c:pt idx="262">
                  <c:v>416.86938347032424</c:v>
                </c:pt>
                <c:pt idx="263">
                  <c:v>426.57951880158117</c:v>
                </c:pt>
                <c:pt idx="264">
                  <c:v>436.51583224015377</c:v>
                </c:pt>
                <c:pt idx="265">
                  <c:v>446.68359215095063</c:v>
                </c:pt>
                <c:pt idx="266">
                  <c:v>457.08818961486179</c:v>
                </c:pt>
                <c:pt idx="267">
                  <c:v>467.7351412871846</c:v>
                </c:pt>
                <c:pt idx="268">
                  <c:v>478.63009232262397</c:v>
                </c:pt>
                <c:pt idx="269">
                  <c:v>489.77881936843141</c:v>
                </c:pt>
                <c:pt idx="270">
                  <c:v>501.18723362725666</c:v>
                </c:pt>
                <c:pt idx="271">
                  <c:v>512.86138399134882</c:v>
                </c:pt>
                <c:pt idx="272">
                  <c:v>524.80746024975622</c:v>
                </c:pt>
                <c:pt idx="273">
                  <c:v>537.03179637023538</c:v>
                </c:pt>
                <c:pt idx="274">
                  <c:v>549.5408738576067</c:v>
                </c:pt>
                <c:pt idx="275">
                  <c:v>562.34132519033028</c:v>
                </c:pt>
                <c:pt idx="276">
                  <c:v>575.43993733713762</c:v>
                </c:pt>
                <c:pt idx="277">
                  <c:v>588.84365535556867</c:v>
                </c:pt>
                <c:pt idx="278">
                  <c:v>602.55958607433695</c:v>
                </c:pt>
                <c:pt idx="279">
                  <c:v>616.59500186146022</c:v>
                </c:pt>
                <c:pt idx="280">
                  <c:v>630.95734448017072</c:v>
                </c:pt>
                <c:pt idx="281">
                  <c:v>645.65422903463241</c:v>
                </c:pt>
                <c:pt idx="282">
                  <c:v>660.69344800757176</c:v>
                </c:pt>
                <c:pt idx="283">
                  <c:v>676.08297539195689</c:v>
                </c:pt>
                <c:pt idx="284">
                  <c:v>691.83097091891034</c:v>
                </c:pt>
                <c:pt idx="285">
                  <c:v>707.94578438411111</c:v>
                </c:pt>
                <c:pt idx="286">
                  <c:v>724.43596007496194</c:v>
                </c:pt>
                <c:pt idx="287">
                  <c:v>741.31024130088861</c:v>
                </c:pt>
                <c:pt idx="288">
                  <c:v>758.5775750291541</c:v>
                </c:pt>
                <c:pt idx="289">
                  <c:v>776.24711662866071</c:v>
                </c:pt>
                <c:pt idx="290">
                  <c:v>794.32823472424957</c:v>
                </c:pt>
                <c:pt idx="291">
                  <c:v>812.83051616406578</c:v>
                </c:pt>
                <c:pt idx="292">
                  <c:v>831.76377110263672</c:v>
                </c:pt>
                <c:pt idx="293">
                  <c:v>851.13803820234057</c:v>
                </c:pt>
                <c:pt idx="294">
                  <c:v>870.96358995604385</c:v>
                </c:pt>
                <c:pt idx="295">
                  <c:v>891.250938133707</c:v>
                </c:pt>
                <c:pt idx="296">
                  <c:v>912.01083935587019</c:v>
                </c:pt>
                <c:pt idx="297">
                  <c:v>933.25430079695047</c:v>
                </c:pt>
                <c:pt idx="298">
                  <c:v>954.99258602139355</c:v>
                </c:pt>
                <c:pt idx="299">
                  <c:v>977.23722095576716</c:v>
                </c:pt>
                <c:pt idx="300">
                  <c:v>999.99999999995441</c:v>
                </c:pt>
                <c:pt idx="301">
                  <c:v>1023.2929922807075</c:v>
                </c:pt>
                <c:pt idx="302">
                  <c:v>1047.1285480508507</c:v>
                </c:pt>
                <c:pt idx="303">
                  <c:v>1071.5193052375564</c:v>
                </c:pt>
                <c:pt idx="304">
                  <c:v>1096.4781961431327</c:v>
                </c:pt>
                <c:pt idx="305">
                  <c:v>1122.0184543019097</c:v>
                </c:pt>
                <c:pt idx="306">
                  <c:v>1148.1536214968278</c:v>
                </c:pt>
                <c:pt idx="307">
                  <c:v>1174.8975549394722</c:v>
                </c:pt>
                <c:pt idx="308">
                  <c:v>1202.264434617354</c:v>
                </c:pt>
                <c:pt idx="309">
                  <c:v>1230.2687708123201</c:v>
                </c:pt>
                <c:pt idx="310">
                  <c:v>1258.9254117941043</c:v>
                </c:pt>
                <c:pt idx="311">
                  <c:v>1288.2495516930683</c:v>
                </c:pt>
                <c:pt idx="312">
                  <c:v>1318.2567385563398</c:v>
                </c:pt>
                <c:pt idx="313">
                  <c:v>1348.9628825915834</c:v>
                </c:pt>
                <c:pt idx="314">
                  <c:v>1380.3842646028129</c:v>
                </c:pt>
                <c:pt idx="315">
                  <c:v>1412.5375446226803</c:v>
                </c:pt>
                <c:pt idx="316">
                  <c:v>1445.4397707458504</c:v>
                </c:pt>
                <c:pt idx="317">
                  <c:v>1479.1083881681284</c:v>
                </c:pt>
                <c:pt idx="318">
                  <c:v>1513.5612484361259</c:v>
                </c:pt>
                <c:pt idx="319">
                  <c:v>1548.816618912397</c:v>
                </c:pt>
                <c:pt idx="320">
                  <c:v>1584.8931924610256</c:v>
                </c:pt>
                <c:pt idx="321">
                  <c:v>1621.8100973588398</c:v>
                </c:pt>
                <c:pt idx="322">
                  <c:v>1659.5869074374668</c:v>
                </c:pt>
                <c:pt idx="323">
                  <c:v>1698.2436524616483</c:v>
                </c:pt>
                <c:pt idx="324">
                  <c:v>1737.8008287492769</c:v>
                </c:pt>
                <c:pt idx="325">
                  <c:v>1778.2794100388203</c:v>
                </c:pt>
                <c:pt idx="326">
                  <c:v>1819.7008586098782</c:v>
                </c:pt>
                <c:pt idx="327">
                  <c:v>1862.087136662758</c:v>
                </c:pt>
                <c:pt idx="328">
                  <c:v>1905.460717963135</c:v>
                </c:pt>
                <c:pt idx="329">
                  <c:v>1949.8445997579286</c:v>
                </c:pt>
                <c:pt idx="330">
                  <c:v>1995.2623149687599</c:v>
                </c:pt>
                <c:pt idx="331">
                  <c:v>2041.7379446694049</c:v>
                </c:pt>
                <c:pt idx="332">
                  <c:v>2089.296130853912</c:v>
                </c:pt>
                <c:pt idx="333">
                  <c:v>2137.9620895021012</c:v>
                </c:pt>
                <c:pt idx="334">
                  <c:v>2187.7616239494168</c:v>
                </c:pt>
                <c:pt idx="335">
                  <c:v>2238.7211385682003</c:v>
                </c:pt>
                <c:pt idx="336">
                  <c:v>2290.8676527676284</c:v>
                </c:pt>
                <c:pt idx="337">
                  <c:v>2344.2288153197737</c:v>
                </c:pt>
                <c:pt idx="338">
                  <c:v>2398.8329190193363</c:v>
                </c:pt>
                <c:pt idx="339">
                  <c:v>2454.7089156848724</c:v>
                </c:pt>
                <c:pt idx="340">
                  <c:v>2511.8864315094161</c:v>
                </c:pt>
                <c:pt idx="341">
                  <c:v>2570.3957827686954</c:v>
                </c:pt>
                <c:pt idx="342">
                  <c:v>2630.2679918952094</c:v>
                </c:pt>
                <c:pt idx="343">
                  <c:v>2691.5348039267365</c:v>
                </c:pt>
                <c:pt idx="344">
                  <c:v>2754.228703337983</c:v>
                </c:pt>
                <c:pt idx="345">
                  <c:v>2818.3829312642633</c:v>
                </c:pt>
                <c:pt idx="346">
                  <c:v>2884.0315031264108</c:v>
                </c:pt>
                <c:pt idx="347">
                  <c:v>2951.209226666183</c:v>
                </c:pt>
                <c:pt idx="348">
                  <c:v>3019.9517204018084</c:v>
                </c:pt>
                <c:pt idx="349">
                  <c:v>3090.2954325133778</c:v>
                </c:pt>
              </c:numCache>
            </c:numRef>
          </c:xVal>
          <c:yVal>
            <c:numRef>
              <c:f>FRACXO_US!$U$2:$U$351</c:f>
              <c:numCache>
                <c:formatCode>General</c:formatCode>
                <c:ptCount val="350"/>
                <c:pt idx="0">
                  <c:v>-9.6609815333913716E-4</c:v>
                </c:pt>
                <c:pt idx="1">
                  <c:v>-1.0351312858431811E-3</c:v>
                </c:pt>
                <c:pt idx="2">
                  <c:v>-1.1090941195443297E-3</c:v>
                </c:pt>
                <c:pt idx="3">
                  <c:v>-1.18833830943916E-3</c:v>
                </c:pt>
                <c:pt idx="4">
                  <c:v>-1.2732405504796006E-3</c:v>
                </c:pt>
                <c:pt idx="5">
                  <c:v>-1.3642043521737558E-3</c:v>
                </c:pt>
                <c:pt idx="6">
                  <c:v>-1.461661943045097E-3</c:v>
                </c:pt>
                <c:pt idx="7">
                  <c:v>-1.5660763094124839E-3</c:v>
                </c:pt>
                <c:pt idx="8">
                  <c:v>-1.6779433704190499E-3</c:v>
                </c:pt>
                <c:pt idx="9">
                  <c:v>-1.7977943192312856E-3</c:v>
                </c:pt>
                <c:pt idx="10">
                  <c:v>-1.9261981161756759E-3</c:v>
                </c:pt>
                <c:pt idx="11">
                  <c:v>-2.0637641650589063E-3</c:v>
                </c:pt>
                <c:pt idx="12">
                  <c:v>-2.2111451750379397E-3</c:v>
                </c:pt>
                <c:pt idx="13">
                  <c:v>-2.3690402264177489E-3</c:v>
                </c:pt>
                <c:pt idx="14">
                  <c:v>-2.5381980438656032E-3</c:v>
                </c:pt>
                <c:pt idx="15">
                  <c:v>-2.7194205109995653E-3</c:v>
                </c:pt>
                <c:pt idx="16">
                  <c:v>-2.9135664182907218E-3</c:v>
                </c:pt>
                <c:pt idx="17">
                  <c:v>-3.1215554835976522E-3</c:v>
                </c:pt>
                <c:pt idx="18">
                  <c:v>-3.3443726499445725E-3</c:v>
                </c:pt>
                <c:pt idx="19">
                  <c:v>-3.5830726794652086E-3</c:v>
                </c:pt>
                <c:pt idx="20">
                  <c:v>-3.8387850774949327E-3</c:v>
                </c:pt>
                <c:pt idx="21">
                  <c:v>-4.1127193475101421E-3</c:v>
                </c:pt>
                <c:pt idx="22">
                  <c:v>-4.4061706214039266E-3</c:v>
                </c:pt>
                <c:pt idx="23">
                  <c:v>-4.7205256780757116E-3</c:v>
                </c:pt>
                <c:pt idx="24">
                  <c:v>-5.0572693778898553E-3</c:v>
                </c:pt>
                <c:pt idx="25">
                  <c:v>-5.4179915448491402E-3</c:v>
                </c:pt>
                <c:pt idx="26">
                  <c:v>-5.804394323526035E-3</c:v>
                </c:pt>
                <c:pt idx="27">
                  <c:v>-6.2183000465709003E-3</c:v>
                </c:pt>
                <c:pt idx="28">
                  <c:v>-6.661659642562618E-3</c:v>
                </c:pt>
                <c:pt idx="29">
                  <c:v>-7.1365616212193507E-3</c:v>
                </c:pt>
                <c:pt idx="30">
                  <c:v>-7.6452416845572933E-3</c:v>
                </c:pt>
                <c:pt idx="31">
                  <c:v>-8.1900929814049152E-3</c:v>
                </c:pt>
                <c:pt idx="32">
                  <c:v>-8.7736770816672222E-3</c:v>
                </c:pt>
                <c:pt idx="33">
                  <c:v>-9.3987356868782731E-3</c:v>
                </c:pt>
                <c:pt idx="34">
                  <c:v>-1.0068203144328929E-2</c:v>
                </c:pt>
                <c:pt idx="35">
                  <c:v>-1.0785219809804696E-2</c:v>
                </c:pt>
                <c:pt idx="36">
                  <c:v>-1.1553146320005892E-2</c:v>
                </c:pt>
                <c:pt idx="37">
                  <c:v>-1.2375578824817065E-2</c:v>
                </c:pt>
                <c:pt idx="38">
                  <c:v>-1.3256365251335375E-2</c:v>
                </c:pt>
                <c:pt idx="39">
                  <c:v>-1.4199622661566635E-2</c:v>
                </c:pt>
                <c:pt idx="40">
                  <c:v>-1.5209755768440233E-2</c:v>
                </c:pt>
                <c:pt idx="41">
                  <c:v>-1.6291476697926383E-2</c:v>
                </c:pt>
                <c:pt idx="42">
                  <c:v>-1.7449826056797749E-2</c:v>
                </c:pt>
                <c:pt idx="43">
                  <c:v>-1.8690195415285264E-2</c:v>
                </c:pt>
                <c:pt idx="44">
                  <c:v>-2.0018351253416534E-2</c:v>
                </c:pt>
                <c:pt idx="45">
                  <c:v>-2.1440460508613052E-2</c:v>
                </c:pt>
                <c:pt idx="46">
                  <c:v>-2.2963117779438706E-2</c:v>
                </c:pt>
                <c:pt idx="47">
                  <c:v>-2.4593374319339927E-2</c:v>
                </c:pt>
                <c:pt idx="48">
                  <c:v>-2.633876891064172E-2</c:v>
                </c:pt>
                <c:pt idx="49">
                  <c:v>-2.8207360733945461E-2</c:v>
                </c:pt>
                <c:pt idx="50">
                  <c:v>-3.0207764355696245E-2</c:v>
                </c:pt>
                <c:pt idx="51">
                  <c:v>-3.2349186957220832E-2</c:v>
                </c:pt>
                <c:pt idx="52">
                  <c:v>-3.4641467933733253E-2</c:v>
                </c:pt>
                <c:pt idx="53">
                  <c:v>-3.7095120994489417E-2</c:v>
                </c:pt>
                <c:pt idx="54">
                  <c:v>-3.9721378912755241E-2</c:v>
                </c:pt>
                <c:pt idx="55">
                  <c:v>-4.2532241082166633E-2</c:v>
                </c:pt>
                <c:pt idx="56">
                  <c:v>-4.5540524002639027E-2</c:v>
                </c:pt>
                <c:pt idx="57">
                  <c:v>-4.8759914890290086E-2</c:v>
                </c:pt>
                <c:pt idx="58">
                  <c:v>-5.2205028546289146E-2</c:v>
                </c:pt>
                <c:pt idx="59">
                  <c:v>-5.5891467700383286E-2</c:v>
                </c:pt>
                <c:pt idx="60">
                  <c:v>-5.9835886929746708E-2</c:v>
                </c:pt>
                <c:pt idx="61">
                  <c:v>-6.4056060426409656E-2</c:v>
                </c:pt>
                <c:pt idx="62">
                  <c:v>-6.8570953717242797E-2</c:v>
                </c:pt>
                <c:pt idx="63">
                  <c:v>-7.3400799581818776E-2</c:v>
                </c:pt>
                <c:pt idx="64">
                  <c:v>-7.8567178340796739E-2</c:v>
                </c:pt>
                <c:pt idx="65">
                  <c:v>-8.40931026965544E-2</c:v>
                </c:pt>
                <c:pt idx="66">
                  <c:v>-9.0003107351525682E-2</c:v>
                </c:pt>
                <c:pt idx="67">
                  <c:v>-9.6323343595958497E-2</c:v>
                </c:pt>
                <c:pt idx="68">
                  <c:v>-0.10308167904102616</c:v>
                </c:pt>
                <c:pt idx="69">
                  <c:v>-0.11030780271644129</c:v>
                </c:pt>
                <c:pt idx="70">
                  <c:v>-0.11803333573180587</c:v>
                </c:pt>
                <c:pt idx="71">
                  <c:v>-0.12629194766475005</c:v>
                </c:pt>
                <c:pt idx="72">
                  <c:v>-0.13511947886095321</c:v>
                </c:pt>
                <c:pt idx="73">
                  <c:v>-0.14455406885495214</c:v>
                </c:pt>
                <c:pt idx="74">
                  <c:v>-0.15463629100426562</c:v>
                </c:pt>
                <c:pt idx="75">
                  <c:v>-0.16540929354585396</c:v>
                </c:pt>
                <c:pt idx="76">
                  <c:v>-0.17691894715697914</c:v>
                </c:pt>
                <c:pt idx="77">
                  <c:v>-0.18921399914080614</c:v>
                </c:pt>
                <c:pt idx="78">
                  <c:v>-0.20234623431480597</c:v>
                </c:pt>
                <c:pt idx="79">
                  <c:v>-0.21637064265755163</c:v>
                </c:pt>
                <c:pt idx="80">
                  <c:v>-0.23134559370371485</c:v>
                </c:pt>
                <c:pt idx="81">
                  <c:v>-0.24733301768139604</c:v>
                </c:pt>
                <c:pt idx="82">
                  <c:v>-0.2643985933250888</c:v>
                </c:pt>
                <c:pt idx="83">
                  <c:v>-0.2826119422241829</c:v>
                </c:pt>
                <c:pt idx="84">
                  <c:v>-0.30204682954168965</c:v>
                </c:pt>
                <c:pt idx="85">
                  <c:v>-0.32278137087051489</c:v>
                </c:pt>
                <c:pt idx="86">
                  <c:v>-0.34489824488077642</c:v>
                </c:pt>
                <c:pt idx="87">
                  <c:v>-0.36848491141142592</c:v>
                </c:pt>
                <c:pt idx="88">
                  <c:v>-0.39363383449675593</c:v>
                </c:pt>
                <c:pt idx="89">
                  <c:v>-0.4204427097775047</c:v>
                </c:pt>
                <c:pt idx="90">
                  <c:v>-0.44901469562585122</c:v>
                </c:pt>
                <c:pt idx="91">
                  <c:v>-0.4794586471931982</c:v>
                </c:pt>
                <c:pt idx="92">
                  <c:v>-0.51188935247771206</c:v>
                </c:pt>
                <c:pt idx="93">
                  <c:v>-0.54642776944694271</c:v>
                </c:pt>
                <c:pt idx="94">
                  <c:v>-0.58320126295200758</c:v>
                </c:pt>
                <c:pt idx="95">
                  <c:v>-0.62234384022846456</c:v>
                </c:pt>
                <c:pt idx="96">
                  <c:v>-0.66399638350111678</c:v>
                </c:pt>
                <c:pt idx="97">
                  <c:v>-0.70830687807614157</c:v>
                </c:pt>
                <c:pt idx="98">
                  <c:v>-0.75543063418247325</c:v>
                </c:pt>
                <c:pt idx="99">
                  <c:v>-0.80553050059370224</c:v>
                </c:pt>
                <c:pt idx="100">
                  <c:v>-0.85877706799296638</c:v>
                </c:pt>
                <c:pt idx="101">
                  <c:v>-0.9153488597229642</c:v>
                </c:pt>
                <c:pt idx="102">
                  <c:v>-0.97543250760222744</c:v>
                </c:pt>
                <c:pt idx="103">
                  <c:v>-1.0392229100222929</c:v>
                </c:pt>
                <c:pt idx="104">
                  <c:v>-1.1069233697510299</c:v>
                </c:pt>
                <c:pt idx="105">
                  <c:v>-1.1787457083563415</c:v>
                </c:pt>
                <c:pt idx="106">
                  <c:v>-1.2549103542481943</c:v>
                </c:pt>
                <c:pt idx="107">
                  <c:v>-1.3356464010936824</c:v>
                </c:pt>
                <c:pt idx="108">
                  <c:v>-1.4211916333318806</c:v>
                </c:pt>
                <c:pt idx="109">
                  <c:v>-1.5117925152891161</c:v>
                </c:pt>
                <c:pt idx="110">
                  <c:v>-1.6077041404022809</c:v>
                </c:pt>
                <c:pt idx="111">
                  <c:v>-1.7091901371459652</c:v>
                </c:pt>
                <c:pt idx="112">
                  <c:v>-1.8165225278958814</c:v>
                </c:pt>
                <c:pt idx="113">
                  <c:v>-1.9299815374141187</c:v>
                </c:pt>
                <c:pt idx="114">
                  <c:v>-2.0498553473141743</c:v>
                </c:pt>
                <c:pt idx="115">
                  <c:v>-2.1764397932682291</c:v>
                </c:pt>
                <c:pt idx="116">
                  <c:v>-2.3100380017882602</c:v>
                </c:pt>
                <c:pt idx="117">
                  <c:v>-2.4509599634319468</c:v>
                </c:pt>
                <c:pt idx="118">
                  <c:v>-2.5995220400062515</c:v>
                </c:pt>
                <c:pt idx="119">
                  <c:v>-2.7560464029107363</c:v>
                </c:pt>
                <c:pt idx="120">
                  <c:v>-2.9208604011623192</c:v>
                </c:pt>
                <c:pt idx="121">
                  <c:v>-3.0942958570136727</c:v>
                </c:pt>
                <c:pt idx="122">
                  <c:v>-3.2766882883193444</c:v>
                </c:pt>
                <c:pt idx="123">
                  <c:v>-3.4683760570748992</c:v>
                </c:pt>
                <c:pt idx="124">
                  <c:v>-3.6696994440855475</c:v>
                </c:pt>
                <c:pt idx="125">
                  <c:v>-3.880999650532726</c:v>
                </c:pt>
                <c:pt idx="126">
                  <c:v>-4.1026177279406122</c:v>
                </c:pt>
                <c:pt idx="127">
                  <c:v>-4.3348934384331272</c:v>
                </c:pt>
                <c:pt idx="128">
                  <c:v>-4.5781640483644193</c:v>
                </c:pt>
                <c:pt idx="129">
                  <c:v>-4.832763059220766</c:v>
                </c:pt>
                <c:pt idx="130">
                  <c:v>-5.0990188798020588</c:v>
                </c:pt>
                <c:pt idx="131">
                  <c:v>-5.3772534456342616</c:v>
                </c:pt>
                <c:pt idx="132">
                  <c:v>-5.6677807914665816</c:v>
                </c:pt>
                <c:pt idx="133">
                  <c:v>-5.9709055837005094</c:v>
                </c:pt>
                <c:pt idx="134">
                  <c:v>-6.2869216208844803</c:v>
                </c:pt>
                <c:pt idx="135">
                  <c:v>-6.6161103104226644</c:v>
                </c:pt>
                <c:pt idx="136">
                  <c:v>-6.9587391308898976</c:v>
                </c:pt>
                <c:pt idx="137">
                  <c:v>-7.3150600893392079</c:v>
                </c:pt>
                <c:pt idx="138">
                  <c:v>-7.6853081845727855</c:v>
                </c:pt>
                <c:pt idx="139">
                  <c:v>-8.0696998863663723</c:v>
                </c:pt>
                <c:pt idx="140">
                  <c:v>-8.4684316424328276</c:v>
                </c:pt>
                <c:pt idx="141">
                  <c:v>-8.8816784240141811</c:v>
                </c:pt>
                <c:pt idx="142">
                  <c:v>-9.3095923219036063</c:v>
                </c:pt>
                <c:pt idx="143">
                  <c:v>-9.7523012042029738</c:v>
                </c:pt>
                <c:pt idx="144">
                  <c:v>-10.209907447231137</c:v>
                </c:pt>
                <c:pt idx="145">
                  <c:v>-10.682486751129979</c:v>
                </c:pt>
                <c:pt idx="146">
                  <c:v>-11.170087050166142</c:v>
                </c:pt>
                <c:pt idx="147">
                  <c:v>-11.672727528852613</c:v>
                </c:pt>
                <c:pt idx="148">
                  <c:v>-12.190397753124401</c:v>
                </c:pt>
                <c:pt idx="149">
                  <c:v>-12.723056925516989</c:v>
                </c:pt>
                <c:pt idx="150">
                  <c:v>-13.270633272751647</c:v>
                </c:pt>
                <c:pt idx="151">
                  <c:v>-13.833023572455065</c:v>
                </c:pt>
                <c:pt idx="152">
                  <c:v>-14.41009282550699</c:v>
                </c:pt>
                <c:pt idx="153">
                  <c:v>-15.001674078571591</c:v>
                </c:pt>
                <c:pt idx="154">
                  <c:v>-15.607568401122775</c:v>
                </c:pt>
                <c:pt idx="155">
                  <c:v>-16.227545019069044</c:v>
                </c:pt>
                <c:pt idx="156">
                  <c:v>-16.861341606039034</c:v>
                </c:pt>
                <c:pt idx="157">
                  <c:v>-17.508664733054406</c:v>
                </c:pt>
                <c:pt idx="158">
                  <c:v>-18.169190474004466</c:v>
                </c:pt>
                <c:pt idx="159">
                  <c:v>-18.842565165119101</c:v>
                </c:pt>
                <c:pt idx="160">
                  <c:v>-19.528406313837021</c:v>
                </c:pt>
                <c:pt idx="161">
                  <c:v>-20.226303651976124</c:v>
                </c:pt>
                <c:pt idx="162">
                  <c:v>-20.935820326299812</c:v>
                </c:pt>
                <c:pt idx="163">
                  <c:v>-21.656494219180018</c:v>
                </c:pt>
                <c:pt idx="164">
                  <c:v>-22.387839390486555</c:v>
                </c:pt>
                <c:pt idx="165">
                  <c:v>-23.129347630424114</c:v>
                </c:pt>
                <c:pt idx="166">
                  <c:v>-23.880490113571543</c:v>
                </c:pt>
                <c:pt idx="167">
                  <c:v>-24.640719141818401</c:v>
                </c:pt>
                <c:pt idx="168">
                  <c:v>-25.409469964872287</c:v>
                </c:pt>
                <c:pt idx="169">
                  <c:v>-26.186162665255704</c:v>
                </c:pt>
                <c:pt idx="170">
                  <c:v>-26.97020409539563</c:v>
                </c:pt>
                <c:pt idx="171">
                  <c:v>-27.760989853205345</c:v>
                </c:pt>
                <c:pt idx="172">
                  <c:v>-28.557906283061879</c:v>
                </c:pt>
                <c:pt idx="173">
                  <c:v>-29.36033248928489</c:v>
                </c:pt>
                <c:pt idx="174">
                  <c:v>-30.167642348390252</c:v>
                </c:pt>
                <c:pt idx="175">
                  <c:v>-30.979206508212954</c:v>
                </c:pt>
                <c:pt idx="176">
                  <c:v>-31.794394360925683</c:v>
                </c:pt>
                <c:pt idx="177">
                  <c:v>-32.612575978451062</c:v>
                </c:pt>
                <c:pt idx="178">
                  <c:v>-33.433123999256935</c:v>
                </c:pt>
                <c:pt idx="179">
                  <c:v>-34.255415455859456</c:v>
                </c:pt>
                <c:pt idx="180">
                  <c:v>-35.078833533600687</c:v>
                </c:pt>
                <c:pt idx="181">
                  <c:v>-35.902769252086117</c:v>
                </c:pt>
                <c:pt idx="182">
                  <c:v>-36.726623061306789</c:v>
                </c:pt>
                <c:pt idx="183">
                  <c:v>-37.549806345897721</c:v>
                </c:pt>
                <c:pt idx="184">
                  <c:v>-38.371742831594588</c:v>
                </c:pt>
                <c:pt idx="185">
                  <c:v>-39.191869889243662</c:v>
                </c:pt>
                <c:pt idx="186">
                  <c:v>-40.009639732594984</c:v>
                </c:pt>
                <c:pt idx="187">
                  <c:v>-40.824520507252885</c:v>
                </c:pt>
                <c:pt idx="188">
                  <c:v>-41.635997268919709</c:v>
                </c:pt>
                <c:pt idx="189">
                  <c:v>-42.443572850329573</c:v>
                </c:pt>
                <c:pt idx="190">
                  <c:v>-43.246768616982784</c:v>
                </c:pt>
                <c:pt idx="191">
                  <c:v>-44.04512511252446</c:v>
                </c:pt>
                <c:pt idx="192">
                  <c:v>-44.838202595887395</c:v>
                </c:pt>
                <c:pt idx="193">
                  <c:v>-45.625581472417771</c:v>
                </c:pt>
                <c:pt idx="194">
                  <c:v>-46.406862622370774</c:v>
                </c:pt>
                <c:pt idx="195">
                  <c:v>-47.181667630505594</c:v>
                </c:pt>
                <c:pt idx="196">
                  <c:v>-47.949638921083022</c:v>
                </c:pt>
                <c:pt idx="197">
                  <c:v>-48.710439802940783</c:v>
                </c:pt>
                <c:pt idx="198">
                  <c:v>-49.463754429843206</c:v>
                </c:pt>
                <c:pt idx="199">
                  <c:v>-50.209287681342879</c:v>
                </c:pt>
                <c:pt idx="200">
                  <c:v>-50.946764969882771</c:v>
                </c:pt>
                <c:pt idx="201">
                  <c:v>-51.675931979706654</c:v>
                </c:pt>
                <c:pt idx="202">
                  <c:v>-52.396554343499503</c:v>
                </c:pt>
                <c:pt idx="203">
                  <c:v>-53.108417262604171</c:v>
                </c:pt>
                <c:pt idx="204">
                  <c:v>-53.811325076400998</c:v>
                </c:pt>
                <c:pt idx="205">
                  <c:v>-54.505100786877144</c:v>
                </c:pt>
                <c:pt idx="206">
                  <c:v>-55.189585543619998</c:v>
                </c:pt>
                <c:pt idx="207">
                  <c:v>-55.864638094817749</c:v>
                </c:pt>
                <c:pt idx="208">
                  <c:v>-56.530134209616548</c:v>
                </c:pt>
                <c:pt idx="209">
                  <c:v>-57.18596607629248</c:v>
                </c:pt>
                <c:pt idx="210">
                  <c:v>-57.832041681688445</c:v>
                </c:pt>
                <c:pt idx="211">
                  <c:v>-58.468284175644747</c:v>
                </c:pt>
                <c:pt idx="212">
                  <c:v>-59.09463122516766</c:v>
                </c:pt>
                <c:pt idx="213">
                  <c:v>-59.711034361806895</c:v>
                </c:pt>
                <c:pt idx="214">
                  <c:v>-60.317458325996554</c:v>
                </c:pt>
                <c:pt idx="215">
                  <c:v>-60.913880411756836</c:v>
                </c:pt>
                <c:pt idx="216">
                  <c:v>-61.500289814582182</c:v>
                </c:pt>
                <c:pt idx="217">
                  <c:v>-62.076686985070609</c:v>
                </c:pt>
                <c:pt idx="218">
                  <c:v>-62.643082991267946</c:v>
                </c:pt>
                <c:pt idx="219">
                  <c:v>-63.199498891192619</c:v>
                </c:pt>
                <c:pt idx="220">
                  <c:v>-63.745965117892929</c:v>
                </c:pt>
                <c:pt idx="221">
                  <c:v>-64.282520878622719</c:v>
                </c:pt>
                <c:pt idx="222">
                  <c:v>-64.80921356925009</c:v>
                </c:pt>
                <c:pt idx="223">
                  <c:v>-65.326098205510689</c:v>
                </c:pt>
                <c:pt idx="224">
                  <c:v>-65.833236871685102</c:v>
                </c:pt>
                <c:pt idx="225">
                  <c:v>-66.330698187764909</c:v>
                </c:pt>
                <c:pt idx="226">
                  <c:v>-66.81855679549183</c:v>
                </c:pt>
                <c:pt idx="227">
                  <c:v>-67.296892864023846</c:v>
                </c:pt>
                <c:pt idx="228">
                  <c:v>-67.765791615154086</c:v>
                </c:pt>
                <c:pt idx="229">
                  <c:v>-68.225342868469781</c:v>
                </c:pt>
                <c:pt idx="230">
                  <c:v>-68.675640606399512</c:v>
                </c:pt>
                <c:pt idx="231">
                  <c:v>-69.116782559251078</c:v>
                </c:pt>
                <c:pt idx="232">
                  <c:v>-69.548869809856967</c:v>
                </c:pt>
                <c:pt idx="233">
                  <c:v>-69.972006417572786</c:v>
                </c:pt>
                <c:pt idx="234">
                  <c:v>-70.386299061629799</c:v>
                </c:pt>
                <c:pt idx="235">
                  <c:v>-70.791856703030277</c:v>
                </c:pt>
                <c:pt idx="236">
                  <c:v>-71.188790264818167</c:v>
                </c:pt>
                <c:pt idx="237">
                  <c:v>-71.577212330259144</c:v>
                </c:pt>
                <c:pt idx="238">
                  <c:v>-71.957236858191465</c:v>
                </c:pt>
                <c:pt idx="239">
                  <c:v>-72.328978915227623</c:v>
                </c:pt>
                <c:pt idx="240">
                  <c:v>-72.692554424128872</c:v>
                </c:pt>
                <c:pt idx="241">
                  <c:v>-73.048079927708628</c:v>
                </c:pt>
                <c:pt idx="242">
                  <c:v>-73.395672367802632</c:v>
                </c:pt>
                <c:pt idx="243">
                  <c:v>-73.735448878670624</c:v>
                </c:pt>
                <c:pt idx="244">
                  <c:v>-74.067526594060141</c:v>
                </c:pt>
                <c:pt idx="245">
                  <c:v>-74.392022467522736</c:v>
                </c:pt>
                <c:pt idx="246">
                  <c:v>-74.709053105294757</c:v>
                </c:pt>
                <c:pt idx="247">
                  <c:v>-75.018734611076226</c:v>
                </c:pt>
                <c:pt idx="248">
                  <c:v>-75.321182442299886</c:v>
                </c:pt>
                <c:pt idx="249">
                  <c:v>-75.616511277132616</c:v>
                </c:pt>
                <c:pt idx="250">
                  <c:v>-75.904834891696723</c:v>
                </c:pt>
                <c:pt idx="251">
                  <c:v>-76.186266047075378</c:v>
                </c:pt>
                <c:pt idx="252">
                  <c:v>-76.46091638535853</c:v>
                </c:pt>
                <c:pt idx="253">
                  <c:v>-76.728896334475351</c:v>
                </c:pt>
                <c:pt idx="254">
                  <c:v>-76.990315020992625</c:v>
                </c:pt>
                <c:pt idx="255">
                  <c:v>-77.245280190793963</c:v>
                </c:pt>
                <c:pt idx="256">
                  <c:v>-77.49389813671965</c:v>
                </c:pt>
                <c:pt idx="257">
                  <c:v>-77.736273633209933</c:v>
                </c:pt>
                <c:pt idx="258">
                  <c:v>-77.972509877106489</c:v>
                </c:pt>
                <c:pt idx="259">
                  <c:v>-78.202708434407427</c:v>
                </c:pt>
                <c:pt idx="260">
                  <c:v>-78.426969192663378</c:v>
                </c:pt>
                <c:pt idx="261">
                  <c:v>-78.645390318451021</c:v>
                </c:pt>
                <c:pt idx="262">
                  <c:v>-78.858068219635072</c:v>
                </c:pt>
                <c:pt idx="263">
                  <c:v>-79.065097512209775</c:v>
                </c:pt>
                <c:pt idx="264">
                  <c:v>-79.266570991227582</c:v>
                </c:pt>
                <c:pt idx="265">
                  <c:v>-79.462579605558318</c:v>
                </c:pt>
                <c:pt idx="266">
                  <c:v>-79.653212436369841</c:v>
                </c:pt>
                <c:pt idx="267">
                  <c:v>-79.838556678677818</c:v>
                </c:pt>
                <c:pt idx="268">
                  <c:v>-80.018697626140735</c:v>
                </c:pt>
                <c:pt idx="269">
                  <c:v>-80.19371865852824</c:v>
                </c:pt>
                <c:pt idx="270">
                  <c:v>-80.363701231827989</c:v>
                </c:pt>
                <c:pt idx="271">
                  <c:v>-80.528724870638982</c:v>
                </c:pt>
                <c:pt idx="272">
                  <c:v>-80.688867162814546</c:v>
                </c:pt>
                <c:pt idx="273">
                  <c:v>-80.844203755942075</c:v>
                </c:pt>
                <c:pt idx="274">
                  <c:v>-80.994808355676057</c:v>
                </c:pt>
                <c:pt idx="275">
                  <c:v>-81.140752725648085</c:v>
                </c:pt>
                <c:pt idx="276">
                  <c:v>-81.28210668887877</c:v>
                </c:pt>
                <c:pt idx="277">
                  <c:v>-81.418938130351023</c:v>
                </c:pt>
                <c:pt idx="278">
                  <c:v>-81.551313000922605</c:v>
                </c:pt>
                <c:pt idx="279">
                  <c:v>-81.679295322094092</c:v>
                </c:pt>
                <c:pt idx="280">
                  <c:v>-81.802947191788974</c:v>
                </c:pt>
                <c:pt idx="281">
                  <c:v>-81.922328790871759</c:v>
                </c:pt>
                <c:pt idx="282">
                  <c:v>-82.037498390321616</c:v>
                </c:pt>
                <c:pt idx="283">
                  <c:v>-82.148512359039728</c:v>
                </c:pt>
                <c:pt idx="284">
                  <c:v>-82.255425172099308</c:v>
                </c:pt>
                <c:pt idx="285">
                  <c:v>-82.35828941935516</c:v>
                </c:pt>
                <c:pt idx="286">
                  <c:v>-82.457155814425121</c:v>
                </c:pt>
                <c:pt idx="287">
                  <c:v>-82.552073203836287</c:v>
                </c:pt>
                <c:pt idx="288">
                  <c:v>-82.643088576406399</c:v>
                </c:pt>
                <c:pt idx="289">
                  <c:v>-82.730247072609458</c:v>
                </c:pt>
                <c:pt idx="290">
                  <c:v>-82.813591994067821</c:v>
                </c:pt>
                <c:pt idx="291">
                  <c:v>-82.893164812945471</c:v>
                </c:pt>
                <c:pt idx="292">
                  <c:v>-82.969005181270731</c:v>
                </c:pt>
                <c:pt idx="293">
                  <c:v>-83.041150940145343</c:v>
                </c:pt>
                <c:pt idx="294">
                  <c:v>-83.109638128707189</c:v>
                </c:pt>
                <c:pt idx="295">
                  <c:v>-83.174500992930774</c:v>
                </c:pt>
                <c:pt idx="296">
                  <c:v>-83.235771994090044</c:v>
                </c:pt>
                <c:pt idx="297">
                  <c:v>-83.293481816952422</c:v>
                </c:pt>
                <c:pt idx="298">
                  <c:v>-83.347659377585586</c:v>
                </c:pt>
                <c:pt idx="299">
                  <c:v>-83.398331830813703</c:v>
                </c:pt>
                <c:pt idx="300">
                  <c:v>-83.445524577237862</c:v>
                </c:pt>
                <c:pt idx="301">
                  <c:v>-83.489261269829768</c:v>
                </c:pt>
                <c:pt idx="302">
                  <c:v>-83.529563819988994</c:v>
                </c:pt>
                <c:pt idx="303">
                  <c:v>-83.566452403216559</c:v>
                </c:pt>
                <c:pt idx="304">
                  <c:v>-83.599945464130144</c:v>
                </c:pt>
                <c:pt idx="305">
                  <c:v>-83.63005972104213</c:v>
                </c:pt>
                <c:pt idx="306">
                  <c:v>-83.656810169897611</c:v>
                </c:pt>
                <c:pt idx="307">
                  <c:v>-83.680210087648419</c:v>
                </c:pt>
                <c:pt idx="308">
                  <c:v>-83.700271035018659</c:v>
                </c:pt>
                <c:pt idx="309">
                  <c:v>-83.717002858656855</c:v>
                </c:pt>
                <c:pt idx="310">
                  <c:v>-83.730413692585614</c:v>
                </c:pt>
                <c:pt idx="311">
                  <c:v>-83.740509959078409</c:v>
                </c:pt>
                <c:pt idx="312">
                  <c:v>-83.747296368764879</c:v>
                </c:pt>
                <c:pt idx="313">
                  <c:v>-83.750775920129499</c:v>
                </c:pt>
                <c:pt idx="314">
                  <c:v>-83.750949898230289</c:v>
                </c:pt>
                <c:pt idx="315">
                  <c:v>-83.747817872757324</c:v>
                </c:pt>
                <c:pt idx="316">
                  <c:v>-83.741377695308046</c:v>
                </c:pt>
                <c:pt idx="317">
                  <c:v>-83.731625495952173</c:v>
                </c:pt>
                <c:pt idx="318">
                  <c:v>-83.718555679024249</c:v>
                </c:pt>
                <c:pt idx="319">
                  <c:v>-83.702160918120853</c:v>
                </c:pt>
                <c:pt idx="320">
                  <c:v>-83.682432150368527</c:v>
                </c:pt>
                <c:pt idx="321">
                  <c:v>-83.659358569834595</c:v>
                </c:pt>
                <c:pt idx="322">
                  <c:v>-83.632927620166683</c:v>
                </c:pt>
                <c:pt idx="323">
                  <c:v>-83.603124986416915</c:v>
                </c:pt>
                <c:pt idx="324">
                  <c:v>-83.569934586011456</c:v>
                </c:pt>
                <c:pt idx="325">
                  <c:v>-83.533338558888673</c:v>
                </c:pt>
                <c:pt idx="326">
                  <c:v>-83.493317256786355</c:v>
                </c:pt>
                <c:pt idx="327">
                  <c:v>-83.449849231680631</c:v>
                </c:pt>
                <c:pt idx="328">
                  <c:v>-83.402911223292548</c:v>
                </c:pt>
                <c:pt idx="329">
                  <c:v>-83.352478145778107</c:v>
                </c:pt>
                <c:pt idx="330">
                  <c:v>-83.29852307346593</c:v>
                </c:pt>
                <c:pt idx="331">
                  <c:v>-83.241017225703473</c:v>
                </c:pt>
                <c:pt idx="332">
                  <c:v>-83.179929950768752</c:v>
                </c:pt>
                <c:pt idx="333">
                  <c:v>-83.115228708863469</c:v>
                </c:pt>
                <c:pt idx="334">
                  <c:v>-83.046879054131281</c:v>
                </c:pt>
                <c:pt idx="335">
                  <c:v>-82.974844615737013</c:v>
                </c:pt>
                <c:pt idx="336">
                  <c:v>-82.899087077948764</c:v>
                </c:pt>
                <c:pt idx="337">
                  <c:v>-82.819566159249504</c:v>
                </c:pt>
                <c:pt idx="338">
                  <c:v>-82.73623959043465</c:v>
                </c:pt>
                <c:pt idx="339">
                  <c:v>-82.649063091690962</c:v>
                </c:pt>
                <c:pt idx="340">
                  <c:v>-82.557990348656332</c:v>
                </c:pt>
                <c:pt idx="341">
                  <c:v>-82.462972987418439</c:v>
                </c:pt>
                <c:pt idx="342">
                  <c:v>-82.363960548457385</c:v>
                </c:pt>
                <c:pt idx="343">
                  <c:v>-82.260900459508875</c:v>
                </c:pt>
                <c:pt idx="344">
                  <c:v>-82.153738007339044</c:v>
                </c:pt>
                <c:pt idx="345">
                  <c:v>-82.042416308401272</c:v>
                </c:pt>
                <c:pt idx="346">
                  <c:v>-81.92687627836753</c:v>
                </c:pt>
                <c:pt idx="347">
                  <c:v>-81.807056600518195</c:v>
                </c:pt>
                <c:pt idx="348">
                  <c:v>-81.682893692961386</c:v>
                </c:pt>
                <c:pt idx="349">
                  <c:v>-81.554321674673446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96-44B4-985E-CA2E808493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978184"/>
        <c:axId val="502549808"/>
      </c:scatterChart>
      <c:valAx>
        <c:axId val="296978184"/>
        <c:scaling>
          <c:logBase val="10"/>
          <c:orientation val="minMax"/>
          <c:max val="3050"/>
          <c:min val="1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Frequency (Hz)</a:t>
                </a:r>
              </a:p>
            </c:rich>
          </c:tx>
          <c:overlay val="0"/>
        </c:title>
        <c:numFmt formatCode="General" sourceLinked="1"/>
        <c:majorTickMark val="out"/>
        <c:minorTickMark val="in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502549808"/>
        <c:crossesAt val="-180"/>
        <c:crossBetween val="midCat"/>
      </c:valAx>
      <c:valAx>
        <c:axId val="502549808"/>
        <c:scaling>
          <c:orientation val="minMax"/>
          <c:max val="180"/>
          <c:min val="-18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Phase (deg)</a:t>
                </a:r>
              </a:p>
            </c:rich>
          </c:tx>
          <c:layout>
            <c:manualLayout>
              <c:xMode val="edge"/>
              <c:yMode val="edge"/>
              <c:x val="3.0254541202151715E-2"/>
              <c:y val="0.41231321716554414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96978184"/>
        <c:crosses val="autoZero"/>
        <c:crossBetween val="midCat"/>
        <c:majorUnit val="20"/>
      </c:valAx>
    </c:plotArea>
    <c:legend>
      <c:legendPos val="r"/>
      <c:layout>
        <c:manualLayout>
          <c:xMode val="edge"/>
          <c:yMode val="edge"/>
          <c:x val="0.21792079207920806"/>
          <c:y val="0.33569932819769382"/>
          <c:w val="0.19481029599022925"/>
          <c:h val="8.7041701014809972E-2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</c:spPr>
    </c:legend>
    <c:plotVisOnly val="1"/>
    <c:dispBlanksAs val="gap"/>
    <c:showDLblsOverMax val="0"/>
  </c:chart>
  <c:printSettings>
    <c:headerFooter/>
    <c:pageMargins b="0.75000000000000122" l="0.70000000000000062" r="0.70000000000000062" t="0.75000000000000122" header="0.30000000000000032" footer="0.30000000000000032"/>
    <c:pageSetup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FRACXO_US!$B$41</c:f>
          <c:strCache>
            <c:ptCount val="1"/>
            <c:pt idx="0">
              <c:v>Response of FRACXO for G1 = 10, G2 = 16, User Clk2=161,132 MHz, R=200, V=200, PD Freq=0,805 MHz</c:v>
            </c:pt>
          </c:strCache>
        </c:strRef>
      </c:tx>
      <c:overlay val="0"/>
    </c:title>
    <c:autoTitleDeleted val="0"/>
    <c:plotArea>
      <c:layout>
        <c:manualLayout>
          <c:layoutTarget val="inner"/>
          <c:xMode val="edge"/>
          <c:yMode val="edge"/>
          <c:x val="0.12060813153072847"/>
          <c:y val="0.13797552703172378"/>
          <c:w val="0.72041612722937931"/>
          <c:h val="0.7024607198072832"/>
        </c:manualLayout>
      </c:layout>
      <c:scatterChart>
        <c:scatterStyle val="lineMarker"/>
        <c:varyColors val="0"/>
        <c:ser>
          <c:idx val="0"/>
          <c:order val="0"/>
          <c:tx>
            <c:v>PICXO DPLL Step Response</c:v>
          </c:tx>
          <c:marker>
            <c:symbol val="none"/>
          </c:marker>
          <c:xVal>
            <c:numRef>
              <c:f>FRACXO_US!$M$2:$M$351</c:f>
              <c:numCache>
                <c:formatCode>General</c:formatCode>
                <c:ptCount val="350"/>
                <c:pt idx="0">
                  <c:v>1</c:v>
                </c:pt>
                <c:pt idx="1">
                  <c:v>1.0232929922807541</c:v>
                </c:pt>
                <c:pt idx="2">
                  <c:v>1.0471285480508996</c:v>
                </c:pt>
                <c:pt idx="3">
                  <c:v>1.0715193052376064</c:v>
                </c:pt>
                <c:pt idx="4">
                  <c:v>1.0964781961431851</c:v>
                </c:pt>
                <c:pt idx="5">
                  <c:v>1.1220184543019636</c:v>
                </c:pt>
                <c:pt idx="6">
                  <c:v>1.1481536214968828</c:v>
                </c:pt>
                <c:pt idx="7">
                  <c:v>1.1748975549395295</c:v>
                </c:pt>
                <c:pt idx="8">
                  <c:v>1.2022644346174129</c:v>
                </c:pt>
                <c:pt idx="9">
                  <c:v>1.2302687708123816</c:v>
                </c:pt>
                <c:pt idx="10">
                  <c:v>1.2589254117941673</c:v>
                </c:pt>
                <c:pt idx="11">
                  <c:v>1.288249551693134</c:v>
                </c:pt>
                <c:pt idx="12">
                  <c:v>1.318256738556407</c:v>
                </c:pt>
                <c:pt idx="13">
                  <c:v>1.3489628825916535</c:v>
                </c:pt>
                <c:pt idx="14">
                  <c:v>1.3803842646028848</c:v>
                </c:pt>
                <c:pt idx="15">
                  <c:v>1.4125375446227544</c:v>
                </c:pt>
                <c:pt idx="16">
                  <c:v>1.4454397707459274</c:v>
                </c:pt>
                <c:pt idx="17">
                  <c:v>1.4791083881682074</c:v>
                </c:pt>
                <c:pt idx="18">
                  <c:v>1.5135612484362084</c:v>
                </c:pt>
                <c:pt idx="19">
                  <c:v>1.5488166189124815</c:v>
                </c:pt>
                <c:pt idx="20">
                  <c:v>1.5848931924611138</c:v>
                </c:pt>
                <c:pt idx="21">
                  <c:v>1.6218100973589302</c:v>
                </c:pt>
                <c:pt idx="22">
                  <c:v>1.6595869074375611</c:v>
                </c:pt>
                <c:pt idx="23">
                  <c:v>1.6982436524617448</c:v>
                </c:pt>
                <c:pt idx="24">
                  <c:v>1.737800828749376</c:v>
                </c:pt>
                <c:pt idx="25">
                  <c:v>1.7782794100389232</c:v>
                </c:pt>
                <c:pt idx="26">
                  <c:v>1.8197008586099839</c:v>
                </c:pt>
                <c:pt idx="27">
                  <c:v>1.8620871366628677</c:v>
                </c:pt>
                <c:pt idx="28">
                  <c:v>1.9054607179632477</c:v>
                </c:pt>
                <c:pt idx="29">
                  <c:v>1.9498445997580458</c:v>
                </c:pt>
                <c:pt idx="30">
                  <c:v>1.9952623149688802</c:v>
                </c:pt>
                <c:pt idx="31">
                  <c:v>2.0417379446695301</c:v>
                </c:pt>
                <c:pt idx="32">
                  <c:v>2.0892961308540401</c:v>
                </c:pt>
                <c:pt idx="33">
                  <c:v>2.1379620895022331</c:v>
                </c:pt>
                <c:pt idx="34">
                  <c:v>2.1877616239495534</c:v>
                </c:pt>
                <c:pt idx="35">
                  <c:v>2.2387211385683408</c:v>
                </c:pt>
                <c:pt idx="36">
                  <c:v>2.290867652767774</c:v>
                </c:pt>
                <c:pt idx="37">
                  <c:v>2.3442288153199233</c:v>
                </c:pt>
                <c:pt idx="38">
                  <c:v>2.3988329190194917</c:v>
                </c:pt>
                <c:pt idx="39">
                  <c:v>2.4547089156850315</c:v>
                </c:pt>
                <c:pt idx="40">
                  <c:v>2.5118864315095815</c:v>
                </c:pt>
                <c:pt idx="41">
                  <c:v>2.5703957827688653</c:v>
                </c:pt>
                <c:pt idx="42">
                  <c:v>2.6302679918953835</c:v>
                </c:pt>
                <c:pt idx="43">
                  <c:v>2.6915348039269174</c:v>
                </c:pt>
                <c:pt idx="44">
                  <c:v>2.7542287033381685</c:v>
                </c:pt>
                <c:pt idx="45">
                  <c:v>2.8183829312644555</c:v>
                </c:pt>
                <c:pt idx="46">
                  <c:v>2.8840315031266082</c:v>
                </c:pt>
                <c:pt idx="47">
                  <c:v>2.9512092266663874</c:v>
                </c:pt>
                <c:pt idx="48">
                  <c:v>3.0199517204020183</c:v>
                </c:pt>
                <c:pt idx="49">
                  <c:v>3.0902954325135927</c:v>
                </c:pt>
                <c:pt idx="50">
                  <c:v>3.1622776601683813</c:v>
                </c:pt>
                <c:pt idx="51">
                  <c:v>3.2359365692962849</c:v>
                </c:pt>
                <c:pt idx="52">
                  <c:v>3.311311214825913</c:v>
                </c:pt>
                <c:pt idx="53">
                  <c:v>3.3884415613920278</c:v>
                </c:pt>
                <c:pt idx="54">
                  <c:v>3.4673685045253184</c:v>
                </c:pt>
                <c:pt idx="55">
                  <c:v>3.5481338923357573</c:v>
                </c:pt>
                <c:pt idx="56">
                  <c:v>3.6307805477010158</c:v>
                </c:pt>
                <c:pt idx="57">
                  <c:v>3.7153522909717283</c:v>
                </c:pt>
                <c:pt idx="58">
                  <c:v>3.8018939632056155</c:v>
                </c:pt>
                <c:pt idx="59">
                  <c:v>3.8904514499428093</c:v>
                </c:pt>
                <c:pt idx="60">
                  <c:v>3.9810717055349762</c:v>
                </c:pt>
                <c:pt idx="61">
                  <c:v>4.0738027780411308</c:v>
                </c:pt>
                <c:pt idx="62">
                  <c:v>4.1686938347033582</c:v>
                </c:pt>
                <c:pt idx="63">
                  <c:v>4.2657951880159306</c:v>
                </c:pt>
                <c:pt idx="64">
                  <c:v>4.3651583224016637</c:v>
                </c:pt>
                <c:pt idx="65">
                  <c:v>4.4668359215096354</c:v>
                </c:pt>
                <c:pt idx="66">
                  <c:v>4.5708818961487552</c:v>
                </c:pt>
                <c:pt idx="67">
                  <c:v>4.6773514128719862</c:v>
                </c:pt>
                <c:pt idx="68">
                  <c:v>4.7863009232263884</c:v>
                </c:pt>
                <c:pt idx="69">
                  <c:v>4.8977881936844669</c:v>
                </c:pt>
                <c:pt idx="70">
                  <c:v>5.0118723362727282</c:v>
                </c:pt>
                <c:pt idx="71">
                  <c:v>5.1286138399136538</c:v>
                </c:pt>
                <c:pt idx="72">
                  <c:v>5.2480746024977316</c:v>
                </c:pt>
                <c:pt idx="73">
                  <c:v>5.3703179637025338</c:v>
                </c:pt>
                <c:pt idx="74">
                  <c:v>5.495408738576252</c:v>
                </c:pt>
                <c:pt idx="75">
                  <c:v>5.6234132519034983</c:v>
                </c:pt>
                <c:pt idx="76">
                  <c:v>5.7543993733715757</c:v>
                </c:pt>
                <c:pt idx="77">
                  <c:v>5.8884365535558976</c:v>
                </c:pt>
                <c:pt idx="78">
                  <c:v>6.0255958607435849</c:v>
                </c:pt>
                <c:pt idx="79">
                  <c:v>6.1659500186148302</c:v>
                </c:pt>
                <c:pt idx="80">
                  <c:v>6.3095734448019405</c:v>
                </c:pt>
                <c:pt idx="81">
                  <c:v>6.4565422903465644</c:v>
                </c:pt>
                <c:pt idx="82">
                  <c:v>6.6069344800759682</c:v>
                </c:pt>
                <c:pt idx="83">
                  <c:v>6.7608297539198272</c:v>
                </c:pt>
                <c:pt idx="84">
                  <c:v>6.9183097091893737</c:v>
                </c:pt>
                <c:pt idx="85">
                  <c:v>7.0794578438413893</c:v>
                </c:pt>
                <c:pt idx="86">
                  <c:v>7.2443596007499105</c:v>
                </c:pt>
                <c:pt idx="87">
                  <c:v>7.4131024130091863</c:v>
                </c:pt>
                <c:pt idx="88">
                  <c:v>7.5857757502918481</c:v>
                </c:pt>
                <c:pt idx="89">
                  <c:v>7.7624711662869306</c:v>
                </c:pt>
                <c:pt idx="90">
                  <c:v>7.9432823472428282</c:v>
                </c:pt>
                <c:pt idx="91">
                  <c:v>8.1283051616410056</c:v>
                </c:pt>
                <c:pt idx="92">
                  <c:v>8.3176377110267214</c:v>
                </c:pt>
                <c:pt idx="93">
                  <c:v>8.5113803820237806</c:v>
                </c:pt>
                <c:pt idx="94">
                  <c:v>8.709635899560821</c:v>
                </c:pt>
                <c:pt idx="95">
                  <c:v>8.9125093813374701</c:v>
                </c:pt>
                <c:pt idx="96">
                  <c:v>9.1201083935591107</c:v>
                </c:pt>
                <c:pt idx="97">
                  <c:v>9.3325430079699281</c:v>
                </c:pt>
                <c:pt idx="98">
                  <c:v>9.5499258602143762</c:v>
                </c:pt>
                <c:pt idx="99">
                  <c:v>9.7723722095581227</c:v>
                </c:pt>
                <c:pt idx="100">
                  <c:v>10.000000000000016</c:v>
                </c:pt>
                <c:pt idx="101">
                  <c:v>10.232929922807561</c:v>
                </c:pt>
                <c:pt idx="102">
                  <c:v>10.471285480509014</c:v>
                </c:pt>
                <c:pt idx="103">
                  <c:v>10.715193052376083</c:v>
                </c:pt>
                <c:pt idx="104">
                  <c:v>10.964781961431873</c:v>
                </c:pt>
                <c:pt idx="105">
                  <c:v>11.220184543019656</c:v>
                </c:pt>
                <c:pt idx="106">
                  <c:v>11.481536214968848</c:v>
                </c:pt>
                <c:pt idx="107">
                  <c:v>11.748975549395317</c:v>
                </c:pt>
                <c:pt idx="108">
                  <c:v>12.022644346174154</c:v>
                </c:pt>
                <c:pt idx="109">
                  <c:v>12.302687708123841</c:v>
                </c:pt>
                <c:pt idx="110">
                  <c:v>12.589254117941696</c:v>
                </c:pt>
                <c:pt idx="111">
                  <c:v>12.882495516931364</c:v>
                </c:pt>
                <c:pt idx="112">
                  <c:v>13.1825673855641</c:v>
                </c:pt>
                <c:pt idx="113">
                  <c:v>13.489628825916565</c:v>
                </c:pt>
                <c:pt idx="114">
                  <c:v>13.803842646028876</c:v>
                </c:pt>
                <c:pt idx="115">
                  <c:v>14.12537544622757</c:v>
                </c:pt>
                <c:pt idx="116">
                  <c:v>14.454397707459307</c:v>
                </c:pt>
                <c:pt idx="117">
                  <c:v>14.791083881682106</c:v>
                </c:pt>
                <c:pt idx="118">
                  <c:v>15.135612484362113</c:v>
                </c:pt>
                <c:pt idx="119">
                  <c:v>15.488166189124851</c:v>
                </c:pt>
                <c:pt idx="120">
                  <c:v>15.848931924611172</c:v>
                </c:pt>
                <c:pt idx="121">
                  <c:v>16.218100973589337</c:v>
                </c:pt>
                <c:pt idx="122">
                  <c:v>16.595869074375642</c:v>
                </c:pt>
                <c:pt idx="123">
                  <c:v>16.982436524617487</c:v>
                </c:pt>
                <c:pt idx="124">
                  <c:v>17.378008287493795</c:v>
                </c:pt>
                <c:pt idx="125">
                  <c:v>17.782794100389268</c:v>
                </c:pt>
                <c:pt idx="126">
                  <c:v>18.197008586099873</c:v>
                </c:pt>
                <c:pt idx="127">
                  <c:v>18.620871366628723</c:v>
                </c:pt>
                <c:pt idx="128">
                  <c:v>19.054607179632519</c:v>
                </c:pt>
                <c:pt idx="129">
                  <c:v>19.4984459975805</c:v>
                </c:pt>
                <c:pt idx="130">
                  <c:v>19.95262314968884</c:v>
                </c:pt>
                <c:pt idx="131">
                  <c:v>20.417379446695346</c:v>
                </c:pt>
                <c:pt idx="132">
                  <c:v>20.892961308540446</c:v>
                </c:pt>
                <c:pt idx="133">
                  <c:v>21.379620895022374</c:v>
                </c:pt>
                <c:pt idx="134">
                  <c:v>21.877616239495577</c:v>
                </c:pt>
                <c:pt idx="135">
                  <c:v>22.387211385683454</c:v>
                </c:pt>
                <c:pt idx="136">
                  <c:v>22.908676527677788</c:v>
                </c:pt>
                <c:pt idx="137">
                  <c:v>23.442288153199279</c:v>
                </c:pt>
                <c:pt idx="138">
                  <c:v>23.988329190194971</c:v>
                </c:pt>
                <c:pt idx="139">
                  <c:v>24.547089156850369</c:v>
                </c:pt>
                <c:pt idx="140">
                  <c:v>25.118864315095866</c:v>
                </c:pt>
                <c:pt idx="141">
                  <c:v>25.703957827688704</c:v>
                </c:pt>
                <c:pt idx="142">
                  <c:v>26.302679918953896</c:v>
                </c:pt>
                <c:pt idx="143">
                  <c:v>26.915348039269233</c:v>
                </c:pt>
                <c:pt idx="144">
                  <c:v>27.542287033381736</c:v>
                </c:pt>
                <c:pt idx="145">
                  <c:v>28.183829312644612</c:v>
                </c:pt>
                <c:pt idx="146">
                  <c:v>28.840315031266144</c:v>
                </c:pt>
                <c:pt idx="147">
                  <c:v>29.512092266663942</c:v>
                </c:pt>
                <c:pt idx="148">
                  <c:v>30.199517204020246</c:v>
                </c:pt>
                <c:pt idx="149">
                  <c:v>30.902954325135987</c:v>
                </c:pt>
                <c:pt idx="150">
                  <c:v>31.622776601683888</c:v>
                </c:pt>
                <c:pt idx="151">
                  <c:v>32.359365692962918</c:v>
                </c:pt>
                <c:pt idx="152">
                  <c:v>33.113112148259205</c:v>
                </c:pt>
                <c:pt idx="153">
                  <c:v>33.88441561392036</c:v>
                </c:pt>
                <c:pt idx="154">
                  <c:v>34.673685045253272</c:v>
                </c:pt>
                <c:pt idx="155">
                  <c:v>35.481338923357647</c:v>
                </c:pt>
                <c:pt idx="156">
                  <c:v>36.307805477010241</c:v>
                </c:pt>
                <c:pt idx="157">
                  <c:v>37.153522909717374</c:v>
                </c:pt>
                <c:pt idx="158">
                  <c:v>38.018939632056238</c:v>
                </c:pt>
                <c:pt idx="159">
                  <c:v>38.904514499428174</c:v>
                </c:pt>
                <c:pt idx="160">
                  <c:v>39.810717055349841</c:v>
                </c:pt>
                <c:pt idx="161">
                  <c:v>40.738027780411407</c:v>
                </c:pt>
                <c:pt idx="162">
                  <c:v>41.686938347033674</c:v>
                </c:pt>
                <c:pt idx="163">
                  <c:v>42.657951880159395</c:v>
                </c:pt>
                <c:pt idx="164">
                  <c:v>43.651583224016726</c:v>
                </c:pt>
                <c:pt idx="165">
                  <c:v>44.668359215096459</c:v>
                </c:pt>
                <c:pt idx="166">
                  <c:v>45.708818961487651</c:v>
                </c:pt>
                <c:pt idx="167">
                  <c:v>46.773514128719967</c:v>
                </c:pt>
                <c:pt idx="168">
                  <c:v>47.863009232263998</c:v>
                </c:pt>
                <c:pt idx="169">
                  <c:v>48.977881936844788</c:v>
                </c:pt>
                <c:pt idx="170">
                  <c:v>50.118723362727394</c:v>
                </c:pt>
                <c:pt idx="171">
                  <c:v>51.286138399136647</c:v>
                </c:pt>
                <c:pt idx="172">
                  <c:v>52.480746024977449</c:v>
                </c:pt>
                <c:pt idx="173">
                  <c:v>53.703179637025457</c:v>
                </c:pt>
                <c:pt idx="174">
                  <c:v>54.954087385762662</c:v>
                </c:pt>
                <c:pt idx="175">
                  <c:v>56.234132519035114</c:v>
                </c:pt>
                <c:pt idx="176">
                  <c:v>57.543993733715901</c:v>
                </c:pt>
                <c:pt idx="177">
                  <c:v>58.884365535559105</c:v>
                </c:pt>
                <c:pt idx="178">
                  <c:v>60.255958607435979</c:v>
                </c:pt>
                <c:pt idx="179">
                  <c:v>61.659500186148421</c:v>
                </c:pt>
                <c:pt idx="180">
                  <c:v>63.095734448019527</c:v>
                </c:pt>
                <c:pt idx="181">
                  <c:v>64.565422903465816</c:v>
                </c:pt>
                <c:pt idx="182">
                  <c:v>66.069344800759865</c:v>
                </c:pt>
                <c:pt idx="183">
                  <c:v>67.608297539198432</c:v>
                </c:pt>
                <c:pt idx="184">
                  <c:v>69.183097091893913</c:v>
                </c:pt>
                <c:pt idx="185">
                  <c:v>70.79457843841405</c:v>
                </c:pt>
                <c:pt idx="186">
                  <c:v>72.443596007499266</c:v>
                </c:pt>
                <c:pt idx="187">
                  <c:v>74.131024130092001</c:v>
                </c:pt>
                <c:pt idx="188">
                  <c:v>75.857757502918631</c:v>
                </c:pt>
                <c:pt idx="189">
                  <c:v>77.624711662869501</c:v>
                </c:pt>
                <c:pt idx="190">
                  <c:v>79.432823472428467</c:v>
                </c:pt>
                <c:pt idx="191">
                  <c:v>81.283051616410248</c:v>
                </c:pt>
                <c:pt idx="192">
                  <c:v>83.176377110267424</c:v>
                </c:pt>
                <c:pt idx="193">
                  <c:v>85.113803820237962</c:v>
                </c:pt>
                <c:pt idx="194">
                  <c:v>87.096358995608384</c:v>
                </c:pt>
                <c:pt idx="195">
                  <c:v>89.125093813374875</c:v>
                </c:pt>
                <c:pt idx="196">
                  <c:v>91.201083935591285</c:v>
                </c:pt>
                <c:pt idx="197">
                  <c:v>93.325430079699501</c:v>
                </c:pt>
                <c:pt idx="198">
                  <c:v>95.499258602143996</c:v>
                </c:pt>
                <c:pt idx="199">
                  <c:v>97.723722095581465</c:v>
                </c:pt>
                <c:pt idx="200">
                  <c:v>100.00000000000031</c:v>
                </c:pt>
                <c:pt idx="201">
                  <c:v>102.32929922807573</c:v>
                </c:pt>
                <c:pt idx="202">
                  <c:v>104.71285480509026</c:v>
                </c:pt>
                <c:pt idx="203">
                  <c:v>107.15193052376085</c:v>
                </c:pt>
                <c:pt idx="204">
                  <c:v>109.64781961431871</c:v>
                </c:pt>
                <c:pt idx="205">
                  <c:v>112.20184543019644</c:v>
                </c:pt>
                <c:pt idx="206">
                  <c:v>114.81536214968835</c:v>
                </c:pt>
                <c:pt idx="207">
                  <c:v>117.48975549395293</c:v>
                </c:pt>
                <c:pt idx="208">
                  <c:v>120.22644346174125</c:v>
                </c:pt>
                <c:pt idx="209">
                  <c:v>123.026877081238</c:v>
                </c:pt>
                <c:pt idx="210">
                  <c:v>125.89254117941654</c:v>
                </c:pt>
                <c:pt idx="211">
                  <c:v>128.8249551693132</c:v>
                </c:pt>
                <c:pt idx="212">
                  <c:v>131.82567385564039</c:v>
                </c:pt>
                <c:pt idx="213">
                  <c:v>134.896288259165</c:v>
                </c:pt>
                <c:pt idx="214">
                  <c:v>138.03842646028798</c:v>
                </c:pt>
                <c:pt idx="215">
                  <c:v>141.25375446227491</c:v>
                </c:pt>
                <c:pt idx="216">
                  <c:v>144.54397707459208</c:v>
                </c:pt>
                <c:pt idx="217">
                  <c:v>147.91083881682005</c:v>
                </c:pt>
                <c:pt idx="218">
                  <c:v>151.35612484361994</c:v>
                </c:pt>
                <c:pt idx="219">
                  <c:v>154.88166189124723</c:v>
                </c:pt>
                <c:pt idx="220">
                  <c:v>158.4893192461104</c:v>
                </c:pt>
                <c:pt idx="221">
                  <c:v>162.18100973589188</c:v>
                </c:pt>
                <c:pt idx="222">
                  <c:v>165.95869074375491</c:v>
                </c:pt>
                <c:pt idx="223">
                  <c:v>169.82436524617307</c:v>
                </c:pt>
                <c:pt idx="224">
                  <c:v>173.78008287493614</c:v>
                </c:pt>
                <c:pt idx="225">
                  <c:v>177.82794100389066</c:v>
                </c:pt>
                <c:pt idx="226">
                  <c:v>181.97008586099668</c:v>
                </c:pt>
                <c:pt idx="227">
                  <c:v>186.20871366628504</c:v>
                </c:pt>
                <c:pt idx="228">
                  <c:v>190.54607179632276</c:v>
                </c:pt>
                <c:pt idx="229">
                  <c:v>194.98445997580251</c:v>
                </c:pt>
                <c:pt idx="230">
                  <c:v>199.52623149688571</c:v>
                </c:pt>
                <c:pt idx="231">
                  <c:v>204.1737944669506</c:v>
                </c:pt>
                <c:pt idx="232">
                  <c:v>208.92961308540137</c:v>
                </c:pt>
                <c:pt idx="233">
                  <c:v>213.79620895022055</c:v>
                </c:pt>
                <c:pt idx="234">
                  <c:v>218.77616239495231</c:v>
                </c:pt>
                <c:pt idx="235">
                  <c:v>223.87211385683094</c:v>
                </c:pt>
                <c:pt idx="236">
                  <c:v>229.08676527677417</c:v>
                </c:pt>
                <c:pt idx="237">
                  <c:v>234.42288153198876</c:v>
                </c:pt>
                <c:pt idx="238">
                  <c:v>239.88329190194551</c:v>
                </c:pt>
                <c:pt idx="239">
                  <c:v>245.47089156849918</c:v>
                </c:pt>
                <c:pt idx="240">
                  <c:v>251.18864315095405</c:v>
                </c:pt>
                <c:pt idx="241">
                  <c:v>257.03957827688208</c:v>
                </c:pt>
                <c:pt idx="242">
                  <c:v>263.02679918953373</c:v>
                </c:pt>
                <c:pt idx="243">
                  <c:v>269.15348039268673</c:v>
                </c:pt>
                <c:pt idx="244">
                  <c:v>275.42287033381172</c:v>
                </c:pt>
                <c:pt idx="245">
                  <c:v>281.83829312644031</c:v>
                </c:pt>
                <c:pt idx="246">
                  <c:v>288.4031503126551</c:v>
                </c:pt>
                <c:pt idx="247">
                  <c:v>295.12092266663291</c:v>
                </c:pt>
                <c:pt idx="248">
                  <c:v>301.99517204019554</c:v>
                </c:pt>
                <c:pt idx="249">
                  <c:v>309.02954325135278</c:v>
                </c:pt>
                <c:pt idx="250">
                  <c:v>316.2277660168312</c:v>
                </c:pt>
                <c:pt idx="251">
                  <c:v>323.59365692962137</c:v>
                </c:pt>
                <c:pt idx="252">
                  <c:v>331.13112148258369</c:v>
                </c:pt>
                <c:pt idx="253">
                  <c:v>338.84415613919498</c:v>
                </c:pt>
                <c:pt idx="254">
                  <c:v>346.73685045252387</c:v>
                </c:pt>
                <c:pt idx="255">
                  <c:v>354.81338923356714</c:v>
                </c:pt>
                <c:pt idx="256">
                  <c:v>363.07805477009276</c:v>
                </c:pt>
                <c:pt idx="257">
                  <c:v>371.53522909716344</c:v>
                </c:pt>
                <c:pt idx="258">
                  <c:v>380.18939632055185</c:v>
                </c:pt>
                <c:pt idx="259">
                  <c:v>389.04514499427063</c:v>
                </c:pt>
                <c:pt idx="260">
                  <c:v>398.10717055348704</c:v>
                </c:pt>
                <c:pt idx="261">
                  <c:v>407.38027780410187</c:v>
                </c:pt>
                <c:pt idx="262">
                  <c:v>416.86938347032424</c:v>
                </c:pt>
                <c:pt idx="263">
                  <c:v>426.57951880158117</c:v>
                </c:pt>
                <c:pt idx="264">
                  <c:v>436.51583224015377</c:v>
                </c:pt>
                <c:pt idx="265">
                  <c:v>446.68359215095063</c:v>
                </c:pt>
                <c:pt idx="266">
                  <c:v>457.08818961486179</c:v>
                </c:pt>
                <c:pt idx="267">
                  <c:v>467.7351412871846</c:v>
                </c:pt>
                <c:pt idx="268">
                  <c:v>478.63009232262397</c:v>
                </c:pt>
                <c:pt idx="269">
                  <c:v>489.77881936843141</c:v>
                </c:pt>
                <c:pt idx="270">
                  <c:v>501.18723362725666</c:v>
                </c:pt>
                <c:pt idx="271">
                  <c:v>512.86138399134882</c:v>
                </c:pt>
                <c:pt idx="272">
                  <c:v>524.80746024975622</c:v>
                </c:pt>
                <c:pt idx="273">
                  <c:v>537.03179637023538</c:v>
                </c:pt>
                <c:pt idx="274">
                  <c:v>549.5408738576067</c:v>
                </c:pt>
                <c:pt idx="275">
                  <c:v>562.34132519033028</c:v>
                </c:pt>
                <c:pt idx="276">
                  <c:v>575.43993733713762</c:v>
                </c:pt>
                <c:pt idx="277">
                  <c:v>588.84365535556867</c:v>
                </c:pt>
                <c:pt idx="278">
                  <c:v>602.55958607433695</c:v>
                </c:pt>
                <c:pt idx="279">
                  <c:v>616.59500186146022</c:v>
                </c:pt>
                <c:pt idx="280">
                  <c:v>630.95734448017072</c:v>
                </c:pt>
                <c:pt idx="281">
                  <c:v>645.65422903463241</c:v>
                </c:pt>
                <c:pt idx="282">
                  <c:v>660.69344800757176</c:v>
                </c:pt>
                <c:pt idx="283">
                  <c:v>676.08297539195689</c:v>
                </c:pt>
                <c:pt idx="284">
                  <c:v>691.83097091891034</c:v>
                </c:pt>
                <c:pt idx="285">
                  <c:v>707.94578438411111</c:v>
                </c:pt>
                <c:pt idx="286">
                  <c:v>724.43596007496194</c:v>
                </c:pt>
                <c:pt idx="287">
                  <c:v>741.31024130088861</c:v>
                </c:pt>
                <c:pt idx="288">
                  <c:v>758.5775750291541</c:v>
                </c:pt>
                <c:pt idx="289">
                  <c:v>776.24711662866071</c:v>
                </c:pt>
                <c:pt idx="290">
                  <c:v>794.32823472424957</c:v>
                </c:pt>
                <c:pt idx="291">
                  <c:v>812.83051616406578</c:v>
                </c:pt>
                <c:pt idx="292">
                  <c:v>831.76377110263672</c:v>
                </c:pt>
                <c:pt idx="293">
                  <c:v>851.13803820234057</c:v>
                </c:pt>
                <c:pt idx="294">
                  <c:v>870.96358995604385</c:v>
                </c:pt>
                <c:pt idx="295">
                  <c:v>891.250938133707</c:v>
                </c:pt>
                <c:pt idx="296">
                  <c:v>912.01083935587019</c:v>
                </c:pt>
                <c:pt idx="297">
                  <c:v>933.25430079695047</c:v>
                </c:pt>
                <c:pt idx="298">
                  <c:v>954.99258602139355</c:v>
                </c:pt>
                <c:pt idx="299">
                  <c:v>977.23722095576716</c:v>
                </c:pt>
                <c:pt idx="300">
                  <c:v>999.99999999995441</c:v>
                </c:pt>
                <c:pt idx="301">
                  <c:v>1023.2929922807075</c:v>
                </c:pt>
                <c:pt idx="302">
                  <c:v>1047.1285480508507</c:v>
                </c:pt>
                <c:pt idx="303">
                  <c:v>1071.5193052375564</c:v>
                </c:pt>
                <c:pt idx="304">
                  <c:v>1096.4781961431327</c:v>
                </c:pt>
                <c:pt idx="305">
                  <c:v>1122.0184543019097</c:v>
                </c:pt>
                <c:pt idx="306">
                  <c:v>1148.1536214968278</c:v>
                </c:pt>
                <c:pt idx="307">
                  <c:v>1174.8975549394722</c:v>
                </c:pt>
                <c:pt idx="308">
                  <c:v>1202.264434617354</c:v>
                </c:pt>
                <c:pt idx="309">
                  <c:v>1230.2687708123201</c:v>
                </c:pt>
                <c:pt idx="310">
                  <c:v>1258.9254117941043</c:v>
                </c:pt>
                <c:pt idx="311">
                  <c:v>1288.2495516930683</c:v>
                </c:pt>
                <c:pt idx="312">
                  <c:v>1318.2567385563398</c:v>
                </c:pt>
                <c:pt idx="313">
                  <c:v>1348.9628825915834</c:v>
                </c:pt>
                <c:pt idx="314">
                  <c:v>1380.3842646028129</c:v>
                </c:pt>
                <c:pt idx="315">
                  <c:v>1412.5375446226803</c:v>
                </c:pt>
                <c:pt idx="316">
                  <c:v>1445.4397707458504</c:v>
                </c:pt>
                <c:pt idx="317">
                  <c:v>1479.1083881681284</c:v>
                </c:pt>
                <c:pt idx="318">
                  <c:v>1513.5612484361259</c:v>
                </c:pt>
                <c:pt idx="319">
                  <c:v>1548.816618912397</c:v>
                </c:pt>
                <c:pt idx="320">
                  <c:v>1584.8931924610256</c:v>
                </c:pt>
                <c:pt idx="321">
                  <c:v>1621.8100973588398</c:v>
                </c:pt>
                <c:pt idx="322">
                  <c:v>1659.5869074374668</c:v>
                </c:pt>
                <c:pt idx="323">
                  <c:v>1698.2436524616483</c:v>
                </c:pt>
                <c:pt idx="324">
                  <c:v>1737.8008287492769</c:v>
                </c:pt>
                <c:pt idx="325">
                  <c:v>1778.2794100388203</c:v>
                </c:pt>
                <c:pt idx="326">
                  <c:v>1819.7008586098782</c:v>
                </c:pt>
                <c:pt idx="327">
                  <c:v>1862.087136662758</c:v>
                </c:pt>
                <c:pt idx="328">
                  <c:v>1905.460717963135</c:v>
                </c:pt>
                <c:pt idx="329">
                  <c:v>1949.8445997579286</c:v>
                </c:pt>
                <c:pt idx="330">
                  <c:v>1995.2623149687599</c:v>
                </c:pt>
                <c:pt idx="331">
                  <c:v>2041.7379446694049</c:v>
                </c:pt>
                <c:pt idx="332">
                  <c:v>2089.296130853912</c:v>
                </c:pt>
                <c:pt idx="333">
                  <c:v>2137.9620895021012</c:v>
                </c:pt>
                <c:pt idx="334">
                  <c:v>2187.7616239494168</c:v>
                </c:pt>
                <c:pt idx="335">
                  <c:v>2238.7211385682003</c:v>
                </c:pt>
                <c:pt idx="336">
                  <c:v>2290.8676527676284</c:v>
                </c:pt>
                <c:pt idx="337">
                  <c:v>2344.2288153197737</c:v>
                </c:pt>
                <c:pt idx="338">
                  <c:v>2398.8329190193363</c:v>
                </c:pt>
                <c:pt idx="339">
                  <c:v>2454.7089156848724</c:v>
                </c:pt>
                <c:pt idx="340">
                  <c:v>2511.8864315094161</c:v>
                </c:pt>
                <c:pt idx="341">
                  <c:v>2570.3957827686954</c:v>
                </c:pt>
                <c:pt idx="342">
                  <c:v>2630.2679918952094</c:v>
                </c:pt>
                <c:pt idx="343">
                  <c:v>2691.5348039267365</c:v>
                </c:pt>
                <c:pt idx="344">
                  <c:v>2754.228703337983</c:v>
                </c:pt>
                <c:pt idx="345">
                  <c:v>2818.3829312642633</c:v>
                </c:pt>
                <c:pt idx="346">
                  <c:v>2884.0315031264108</c:v>
                </c:pt>
                <c:pt idx="347">
                  <c:v>2951.209226666183</c:v>
                </c:pt>
                <c:pt idx="348">
                  <c:v>3019.9517204018084</c:v>
                </c:pt>
                <c:pt idx="349">
                  <c:v>3090.2954325133778</c:v>
                </c:pt>
              </c:numCache>
            </c:numRef>
          </c:xVal>
          <c:yVal>
            <c:numRef>
              <c:f>FRACXO_US!$X$2:$X$351</c:f>
              <c:numCache>
                <c:formatCode>0.00</c:formatCode>
                <c:ptCount val="350"/>
                <c:pt idx="0">
                  <c:v>81.957057545981144</c:v>
                </c:pt>
                <c:pt idx="1">
                  <c:v>81.757225734073714</c:v>
                </c:pt>
                <c:pt idx="2">
                  <c:v>81.557401823660527</c:v>
                </c:pt>
                <c:pt idx="3">
                  <c:v>81.357586184724155</c:v>
                </c:pt>
                <c:pt idx="4">
                  <c:v>81.15777920445224</c:v>
                </c:pt>
                <c:pt idx="5">
                  <c:v>80.9579812880269</c:v>
                </c:pt>
                <c:pt idx="6">
                  <c:v>80.758192859448513</c:v>
                </c:pt>
                <c:pt idx="7">
                  <c:v>80.558414362395027</c:v>
                </c:pt>
                <c:pt idx="8">
                  <c:v>80.35864626112128</c:v>
                </c:pt>
                <c:pt idx="9">
                  <c:v>80.158889041396222</c:v>
                </c:pt>
                <c:pt idx="10">
                  <c:v>79.959143211481674</c:v>
                </c:pt>
                <c:pt idx="11">
                  <c:v>79.759409303154527</c:v>
                </c:pt>
                <c:pt idx="12">
                  <c:v>79.55968787277196</c:v>
                </c:pt>
                <c:pt idx="13">
                  <c:v>79.359979502385045</c:v>
                </c:pt>
                <c:pt idx="14">
                  <c:v>79.16028480089831</c:v>
                </c:pt>
                <c:pt idx="15">
                  <c:v>78.960604405280051</c:v>
                </c:pt>
                <c:pt idx="16">
                  <c:v>78.760938981824907</c:v>
                </c:pt>
                <c:pt idx="17">
                  <c:v>78.561289227469217</c:v>
                </c:pt>
                <c:pt idx="18">
                  <c:v>78.361655871162526</c:v>
                </c:pt>
                <c:pt idx="19">
                  <c:v>78.162039675296995</c:v>
                </c:pt>
                <c:pt idx="20">
                  <c:v>77.962441437196276</c:v>
                </c:pt>
                <c:pt idx="21">
                  <c:v>77.762861990666124</c:v>
                </c:pt>
                <c:pt idx="22">
                  <c:v>77.563302207609837</c:v>
                </c:pt>
                <c:pt idx="23">
                  <c:v>77.363762999708783</c:v>
                </c:pt>
                <c:pt idx="24">
                  <c:v>77.164245320172569</c:v>
                </c:pt>
                <c:pt idx="25">
                  <c:v>76.964750165558627</c:v>
                </c:pt>
                <c:pt idx="26">
                  <c:v>76.765278577665072</c:v>
                </c:pt>
                <c:pt idx="27">
                  <c:v>76.565831645499003</c:v>
                </c:pt>
                <c:pt idx="28">
                  <c:v>76.366410507321618</c:v>
                </c:pt>
                <c:pt idx="29">
                  <c:v>76.167016352772436</c:v>
                </c:pt>
                <c:pt idx="30">
                  <c:v>75.967650425075703</c:v>
                </c:pt>
                <c:pt idx="31">
                  <c:v>75.768314023330518</c:v>
                </c:pt>
                <c:pt idx="32">
                  <c:v>75.569008504885943</c:v>
                </c:pt>
                <c:pt idx="33">
                  <c:v>75.3697352878049</c:v>
                </c:pt>
                <c:pt idx="34">
                  <c:v>75.170495853416995</c:v>
                </c:pt>
                <c:pt idx="35">
                  <c:v>74.971291748963097</c:v>
                </c:pt>
                <c:pt idx="36">
                  <c:v>74.772124590332751</c:v>
                </c:pt>
                <c:pt idx="37">
                  <c:v>74.572996064896714</c:v>
                </c:pt>
                <c:pt idx="38">
                  <c:v>74.373907934434357</c:v>
                </c:pt>
                <c:pt idx="39">
                  <c:v>74.174862038159475</c:v>
                </c:pt>
                <c:pt idx="40">
                  <c:v>73.975860295842338</c:v>
                </c:pt>
                <c:pt idx="41">
                  <c:v>73.776904711030809</c:v>
                </c:pt>
                <c:pt idx="42">
                  <c:v>73.577997374370071</c:v>
                </c:pt>
                <c:pt idx="43">
                  <c:v>73.379140467020477</c:v>
                </c:pt>
                <c:pt idx="44">
                  <c:v>73.180336264172638</c:v>
                </c:pt>
                <c:pt idx="45">
                  <c:v>72.981587138659862</c:v>
                </c:pt>
                <c:pt idx="46">
                  <c:v>72.782895564665466</c:v>
                </c:pt>
                <c:pt idx="47">
                  <c:v>72.584264121522025</c:v>
                </c:pt>
                <c:pt idx="48">
                  <c:v>72.385695497601262</c:v>
                </c:pt>
                <c:pt idx="49">
                  <c:v>72.187192494289576</c:v>
                </c:pt>
                <c:pt idx="50">
                  <c:v>71.98875803004583</c:v>
                </c:pt>
                <c:pt idx="51">
                  <c:v>71.790395144533989</c:v>
                </c:pt>
                <c:pt idx="52">
                  <c:v>71.592107002827333</c:v>
                </c:pt>
                <c:pt idx="53">
                  <c:v>71.393896899672939</c:v>
                </c:pt>
                <c:pt idx="54">
                  <c:v>71.195768263810947</c:v>
                </c:pt>
                <c:pt idx="55">
                  <c:v>70.997724662335372</c:v>
                </c:pt>
                <c:pt idx="56">
                  <c:v>70.799769805088573</c:v>
                </c:pt>
                <c:pt idx="57">
                  <c:v>70.601907549071512</c:v>
                </c:pt>
                <c:pt idx="58">
                  <c:v>70.404141902858711</c:v>
                </c:pt>
                <c:pt idx="59">
                  <c:v>70.206477030998059</c:v>
                </c:pt>
                <c:pt idx="60">
                  <c:v>70.008917258378489</c:v>
                </c:pt>
                <c:pt idx="61">
                  <c:v>69.811467074542449</c:v>
                </c:pt>
                <c:pt idx="62">
                  <c:v>69.614131137920864</c:v>
                </c:pt>
                <c:pt idx="63">
                  <c:v>69.416914279962469</c:v>
                </c:pt>
                <c:pt idx="64">
                  <c:v>69.219821509128423</c:v>
                </c:pt>
                <c:pt idx="65">
                  <c:v>69.022858014721649</c:v>
                </c:pt>
                <c:pt idx="66">
                  <c:v>68.826029170512413</c:v>
                </c:pt>
                <c:pt idx="67">
                  <c:v>68.629340538122648</c:v>
                </c:pt>
                <c:pt idx="68">
                  <c:v>68.432797870124787</c:v>
                </c:pt>
                <c:pt idx="69">
                  <c:v>68.236407112808919</c:v>
                </c:pt>
                <c:pt idx="70">
                  <c:v>68.04017440856525</c:v>
                </c:pt>
                <c:pt idx="71">
                  <c:v>67.84410609782924</c:v>
                </c:pt>
                <c:pt idx="72">
                  <c:v>67.648208720523115</c:v>
                </c:pt>
                <c:pt idx="73">
                  <c:v>67.452489016935459</c:v>
                </c:pt>
                <c:pt idx="74">
                  <c:v>67.256953927958904</c:v>
                </c:pt>
                <c:pt idx="75">
                  <c:v>67.061610594616724</c:v>
                </c:pt>
                <c:pt idx="76">
                  <c:v>66.866466356792984</c:v>
                </c:pt>
                <c:pt idx="77">
                  <c:v>66.671528751078185</c:v>
                </c:pt>
                <c:pt idx="78">
                  <c:v>66.476805507633429</c:v>
                </c:pt>
                <c:pt idx="79">
                  <c:v>66.282304545977709</c:v>
                </c:pt>
                <c:pt idx="80">
                  <c:v>66.088033969587016</c:v>
                </c:pt>
                <c:pt idx="81">
                  <c:v>65.894002059189276</c:v>
                </c:pt>
                <c:pt idx="82">
                  <c:v>65.700217264642987</c:v>
                </c:pt>
                <c:pt idx="83">
                  <c:v>65.506688195265113</c:v>
                </c:pt>
                <c:pt idx="84">
                  <c:v>65.31342360847583</c:v>
                </c:pt>
                <c:pt idx="85">
                  <c:v>65.120432396625844</c:v>
                </c:pt>
                <c:pt idx="86">
                  <c:v>64.927723571853861</c:v>
                </c:pt>
                <c:pt idx="87">
                  <c:v>64.735306248830426</c:v>
                </c:pt>
                <c:pt idx="88">
                  <c:v>64.543189625221544</c:v>
                </c:pt>
                <c:pt idx="89">
                  <c:v>64.351382959727047</c:v>
                </c:pt>
                <c:pt idx="90">
                  <c:v>64.159895547513571</c:v>
                </c:pt>
                <c:pt idx="91">
                  <c:v>63.968736692881137</c:v>
                </c:pt>
                <c:pt idx="92">
                  <c:v>63.777915679001474</c:v>
                </c:pt>
                <c:pt idx="93">
                  <c:v>63.587441734544853</c:v>
                </c:pt>
                <c:pt idx="94">
                  <c:v>63.397323997039727</c:v>
                </c:pt>
                <c:pt idx="95">
                  <c:v>63.207571472792708</c:v>
                </c:pt>
                <c:pt idx="96">
                  <c:v>63.018192993208196</c:v>
                </c:pt>
                <c:pt idx="97">
                  <c:v>62.829197167353541</c:v>
                </c:pt>
                <c:pt idx="98">
                  <c:v>62.640592330629332</c:v>
                </c:pt>
                <c:pt idx="99">
                  <c:v>62.452386489404326</c:v>
                </c:pt>
                <c:pt idx="100">
                  <c:v>62.26458726149589</c:v>
                </c:pt>
                <c:pt idx="101">
                  <c:v>62.077201812397519</c:v>
                </c:pt>
                <c:pt idx="102">
                  <c:v>61.890236787174643</c:v>
                </c:pt>
                <c:pt idx="103">
                  <c:v>61.703698237954434</c:v>
                </c:pt>
                <c:pt idx="104">
                  <c:v>61.517591547010746</c:v>
                </c:pt>
                <c:pt idx="105">
                  <c:v>61.331921345408503</c:v>
                </c:pt>
                <c:pt idx="106">
                  <c:v>61.146691427274192</c:v>
                </c:pt>
                <c:pt idx="107">
                  <c:v>60.961904659756421</c:v>
                </c:pt>
                <c:pt idx="108">
                  <c:v>60.777562888793796</c:v>
                </c:pt>
                <c:pt idx="109">
                  <c:v>60.593666840863051</c:v>
                </c:pt>
                <c:pt idx="110">
                  <c:v>60.410216020913808</c:v>
                </c:pt>
                <c:pt idx="111">
                  <c:v>60.227208606784529</c:v>
                </c:pt>
                <c:pt idx="112">
                  <c:v>60.04464134039425</c:v>
                </c:pt>
                <c:pt idx="113">
                  <c:v>59.862509416134209</c:v>
                </c:pt>
                <c:pt idx="114">
                  <c:v>59.680806366893819</c:v>
                </c:pt>
                <c:pt idx="115">
                  <c:v>59.499523948241439</c:v>
                </c:pt>
                <c:pt idx="116">
                  <c:v>59.318652021352143</c:v>
                </c:pt>
                <c:pt idx="117">
                  <c:v>59.138178435331696</c:v>
                </c:pt>
                <c:pt idx="118">
                  <c:v>58.958088909655132</c:v>
                </c:pt>
                <c:pt idx="119">
                  <c:v>58.778366917501586</c:v>
                </c:pt>
                <c:pt idx="120">
                  <c:v>58.598993570843085</c:v>
                </c:pt>
                <c:pt idx="121">
                  <c:v>58.41994750818877</c:v>
                </c:pt>
                <c:pt idx="122">
                  <c:v>58.241204785947581</c:v>
                </c:pt>
                <c:pt idx="123">
                  <c:v>58.062738774428126</c:v>
                </c:pt>
                <c:pt idx="124">
                  <c:v>57.884520059532875</c:v>
                </c:pt>
                <c:pt idx="125">
                  <c:v>57.706516351221453</c:v>
                </c:pt>
                <c:pt idx="126">
                  <c:v>57.52869239989608</c:v>
                </c:pt>
                <c:pt idx="127">
                  <c:v>57.35100992179332</c:v>
                </c:pt>
                <c:pt idx="128">
                  <c:v>57.173427534560055</c:v>
                </c:pt>
                <c:pt idx="129">
                  <c:v>56.995900704109673</c:v>
                </c:pt>
                <c:pt idx="130">
                  <c:v>56.818381703882636</c:v>
                </c:pt>
                <c:pt idx="131">
                  <c:v>56.640819587560294</c:v>
                </c:pt>
                <c:pt idx="132">
                  <c:v>56.46316017626657</c:v>
                </c:pt>
                <c:pt idx="133">
                  <c:v>56.285346061192683</c:v>
                </c:pt>
                <c:pt idx="134">
                  <c:v>56.10731662252892</c:v>
                </c:pt>
                <c:pt idx="135">
                  <c:v>55.929008065464515</c:v>
                </c:pt>
                <c:pt idx="136">
                  <c:v>55.750353473943434</c:v>
                </c:pt>
                <c:pt idx="137">
                  <c:v>55.571282882697624</c:v>
                </c:pt>
                <c:pt idx="138">
                  <c:v>55.391723367994402</c:v>
                </c:pt>
                <c:pt idx="139">
                  <c:v>55.211599157335996</c:v>
                </c:pt>
                <c:pt idx="140">
                  <c:v>55.030831758251814</c:v>
                </c:pt>
                <c:pt idx="141">
                  <c:v>54.84934010609885</c:v>
                </c:pt>
                <c:pt idx="142">
                  <c:v>54.667040730670749</c:v>
                </c:pt>
                <c:pt idx="143">
                  <c:v>54.483847941214364</c:v>
                </c:pt>
                <c:pt idx="144">
                  <c:v>54.299674029269518</c:v>
                </c:pt>
                <c:pt idx="145">
                  <c:v>54.114429488584378</c:v>
                </c:pt>
                <c:pt idx="146">
                  <c:v>53.92802325121523</c:v>
                </c:pt>
                <c:pt idx="147">
                  <c:v>53.740362938664425</c:v>
                </c:pt>
                <c:pt idx="148">
                  <c:v>53.551355126842253</c:v>
                </c:pt>
                <c:pt idx="149">
                  <c:v>53.360905623442925</c:v>
                </c:pt>
                <c:pt idx="150">
                  <c:v>53.168919756156342</c:v>
                </c:pt>
                <c:pt idx="151">
                  <c:v>52.975302670075557</c:v>
                </c:pt>
                <c:pt idx="152">
                  <c:v>52.779959632469406</c:v>
                </c:pt>
                <c:pt idx="153">
                  <c:v>52.58279634307997</c:v>
                </c:pt>
                <c:pt idx="154">
                  <c:v>52.383719247911046</c:v>
                </c:pt>
                <c:pt idx="155">
                  <c:v>52.182635854530716</c:v>
                </c:pt>
                <c:pt idx="156">
                  <c:v>51.9794550468282</c:v>
                </c:pt>
                <c:pt idx="157">
                  <c:v>51.774087397065202</c:v>
                </c:pt>
                <c:pt idx="158">
                  <c:v>51.566445473238581</c:v>
                </c:pt>
                <c:pt idx="159">
                  <c:v>51.356444139621047</c:v>
                </c:pt>
                <c:pt idx="160">
                  <c:v>51.144000848492638</c:v>
                </c:pt>
                <c:pt idx="161">
                  <c:v>50.9290359211045</c:v>
                </c:pt>
                <c:pt idx="162">
                  <c:v>50.711472816063704</c:v>
                </c:pt>
                <c:pt idx="163">
                  <c:v>50.491238383305571</c:v>
                </c:pt>
                <c:pt idx="164">
                  <c:v>50.268263102042752</c:v>
                </c:pt>
                <c:pt idx="165">
                  <c:v>50.042481301292582</c:v>
                </c:pt>
                <c:pt idx="166">
                  <c:v>49.813831361461922</c:v>
                </c:pt>
                <c:pt idx="167">
                  <c:v>49.582255896006266</c:v>
                </c:pt>
                <c:pt idx="168">
                  <c:v>49.347701912016547</c:v>
                </c:pt>
                <c:pt idx="169">
                  <c:v>49.110120949037665</c:v>
                </c:pt>
                <c:pt idx="170">
                  <c:v>48.86946919538854</c:v>
                </c:pt>
                <c:pt idx="171">
                  <c:v>48.625707581646964</c:v>
                </c:pt>
                <c:pt idx="172">
                  <c:v>48.378801851060224</c:v>
                </c:pt>
                <c:pt idx="173">
                  <c:v>48.128722606711641</c:v>
                </c:pt>
                <c:pt idx="174">
                  <c:v>47.875445335872875</c:v>
                </c:pt>
                <c:pt idx="175">
                  <c:v>47.618950411542052</c:v>
                </c:pt>
                <c:pt idx="176">
                  <c:v>47.359223071935261</c:v>
                </c:pt>
                <c:pt idx="177">
                  <c:v>47.096253378572548</c:v>
                </c:pt>
                <c:pt idx="178">
                  <c:v>46.830036153643121</c:v>
                </c:pt>
                <c:pt idx="179">
                  <c:v>46.560570897798421</c:v>
                </c:pt>
                <c:pt idx="180">
                  <c:v>46.287861689488693</c:v>
                </c:pt>
                <c:pt idx="181">
                  <c:v>46.0119170668344</c:v>
                </c:pt>
                <c:pt idx="182">
                  <c:v>45.732749893669208</c:v>
                </c:pt>
                <c:pt idx="183">
                  <c:v>45.450377210865071</c:v>
                </c:pt>
                <c:pt idx="184">
                  <c:v>45.164820074583901</c:v>
                </c:pt>
                <c:pt idx="185">
                  <c:v>44.87610338282142</c:v>
                </c:pt>
                <c:pt idx="186">
                  <c:v>44.584255691863355</c:v>
                </c:pt>
                <c:pt idx="187">
                  <c:v>44.289309024157831</c:v>
                </c:pt>
                <c:pt idx="188">
                  <c:v>43.99129866904233</c:v>
                </c:pt>
                <c:pt idx="189">
                  <c:v>43.690262977978691</c:v>
                </c:pt>
                <c:pt idx="190">
                  <c:v>43.386243155728074</c:v>
                </c:pt>
                <c:pt idx="191">
                  <c:v>43.07928304872604</c:v>
                </c:pt>
                <c:pt idx="192">
                  <c:v>42.769428932313431</c:v>
                </c:pt>
                <c:pt idx="193">
                  <c:v>42.456729297872961</c:v>
                </c:pt>
                <c:pt idx="194">
                  <c:v>42.141234641199141</c:v>
                </c:pt>
                <c:pt idx="195">
                  <c:v>41.822997253250847</c:v>
                </c:pt>
                <c:pt idx="196">
                  <c:v>41.502071014288482</c:v>
                </c:pt>
                <c:pt idx="197">
                  <c:v>41.178511192372518</c:v>
                </c:pt>
                <c:pt idx="198">
                  <c:v>40.852374247093948</c:v>
                </c:pt>
                <c:pt idx="199">
                  <c:v>40.523717639264525</c:v>
                </c:pt>
                <c:pt idx="200">
                  <c:v>40.192599647292447</c:v>
                </c:pt>
                <c:pt idx="201">
                  <c:v>39.859079190737461</c:v>
                </c:pt>
                <c:pt idx="202">
                  <c:v>39.523215661577517</c:v>
                </c:pt>
                <c:pt idx="203">
                  <c:v>39.185068763582954</c:v>
                </c:pt>
                <c:pt idx="204">
                  <c:v>38.844698360013645</c:v>
                </c:pt>
                <c:pt idx="205">
                  <c:v>38.502164329985511</c:v>
                </c:pt>
                <c:pt idx="206">
                  <c:v>38.157526433523586</c:v>
                </c:pt>
                <c:pt idx="207">
                  <c:v>37.810844185435244</c:v>
                </c:pt>
                <c:pt idx="208">
                  <c:v>37.462176738037456</c:v>
                </c:pt>
                <c:pt idx="209">
                  <c:v>37.111582772562159</c:v>
                </c:pt>
                <c:pt idx="210">
                  <c:v>36.75912039929036</c:v>
                </c:pt>
                <c:pt idx="211">
                  <c:v>36.404847066102491</c:v>
                </c:pt>
                <c:pt idx="212">
                  <c:v>36.048819475361896</c:v>
                </c:pt>
                <c:pt idx="213">
                  <c:v>35.691093508812713</c:v>
                </c:pt>
                <c:pt idx="214">
                  <c:v>35.331724160257146</c:v>
                </c:pt>
                <c:pt idx="215">
                  <c:v>34.970765475736492</c:v>
                </c:pt>
                <c:pt idx="216">
                  <c:v>34.608270500869452</c:v>
                </c:pt>
                <c:pt idx="217">
                  <c:v>34.24429123499295</c:v>
                </c:pt>
                <c:pt idx="218">
                  <c:v>33.878878591853216</c:v>
                </c:pt>
                <c:pt idx="219">
                  <c:v>33.512082366382138</c:v>
                </c:pt>
                <c:pt idx="220">
                  <c:v>33.143951207279841</c:v>
                </c:pt>
                <c:pt idx="221">
                  <c:v>32.774532595033875</c:v>
                </c:pt>
                <c:pt idx="222">
                  <c:v>32.403872824978123</c:v>
                </c:pt>
                <c:pt idx="223">
                  <c:v>32.032016995103596</c:v>
                </c:pt>
                <c:pt idx="224">
                  <c:v>31.659008998218525</c:v>
                </c:pt>
                <c:pt idx="225">
                  <c:v>31.284891518156929</c:v>
                </c:pt>
                <c:pt idx="226">
                  <c:v>30.909706029687683</c:v>
                </c:pt>
                <c:pt idx="227">
                  <c:v>30.533492801837351</c:v>
                </c:pt>
                <c:pt idx="228">
                  <c:v>30.156290904284543</c:v>
                </c:pt>
                <c:pt idx="229">
                  <c:v>29.778138216559462</c:v>
                </c:pt>
                <c:pt idx="230">
                  <c:v>29.399071439762938</c:v>
                </c:pt>
                <c:pt idx="231">
                  <c:v>29.019126110559196</c:v>
                </c:pt>
                <c:pt idx="232">
                  <c:v>28.638336617169116</c:v>
                </c:pt>
                <c:pt idx="233">
                  <c:v>28.256736217129998</c:v>
                </c:pt>
                <c:pt idx="234">
                  <c:v>27.874357056635031</c:v>
                </c:pt>
                <c:pt idx="235">
                  <c:v>27.491230191201627</c:v>
                </c:pt>
                <c:pt idx="236">
                  <c:v>27.107385607506501</c:v>
                </c:pt>
                <c:pt idx="237">
                  <c:v>26.72285224620375</c:v>
                </c:pt>
                <c:pt idx="238">
                  <c:v>26.337658025547213</c:v>
                </c:pt>
                <c:pt idx="239">
                  <c:v>25.951829865681351</c:v>
                </c:pt>
                <c:pt idx="240">
                  <c:v>25.565393713450078</c:v>
                </c:pt>
                <c:pt idx="241">
                  <c:v>25.178374567591852</c:v>
                </c:pt>
                <c:pt idx="242">
                  <c:v>24.790796504215123</c:v>
                </c:pt>
                <c:pt idx="243">
                  <c:v>24.402682702442348</c:v>
                </c:pt>
                <c:pt idx="244">
                  <c:v>24.014055470114247</c:v>
                </c:pt>
                <c:pt idx="245">
                  <c:v>23.624936269483058</c:v>
                </c:pt>
                <c:pt idx="246">
                  <c:v>23.235345742808008</c:v>
                </c:pt>
                <c:pt idx="247">
                  <c:v>22.845303737778888</c:v>
                </c:pt>
                <c:pt idx="248">
                  <c:v>22.454829332716191</c:v>
                </c:pt>
                <c:pt idx="249">
                  <c:v>22.063940861482028</c:v>
                </c:pt>
                <c:pt idx="250">
                  <c:v>21.672655938054511</c:v>
                </c:pt>
                <c:pt idx="251">
                  <c:v>21.280991480732297</c:v>
                </c:pt>
                <c:pt idx="252">
                  <c:v>20.888963735917731</c:v>
                </c:pt>
                <c:pt idx="253">
                  <c:v>20.496588301464072</c:v>
                </c:pt>
                <c:pt idx="254">
                  <c:v>20.103880149540899</c:v>
                </c:pt>
                <c:pt idx="255">
                  <c:v>19.710853649018429</c:v>
                </c:pt>
                <c:pt idx="256">
                  <c:v>19.317522587327531</c:v>
                </c:pt>
                <c:pt idx="257">
                  <c:v>18.923900191806744</c:v>
                </c:pt>
                <c:pt idx="258">
                  <c:v>18.529999150504072</c:v>
                </c:pt>
                <c:pt idx="259">
                  <c:v>18.135831632436265</c:v>
                </c:pt>
                <c:pt idx="260">
                  <c:v>17.741409307303314</c:v>
                </c:pt>
                <c:pt idx="261">
                  <c:v>17.346743364647079</c:v>
                </c:pt>
                <c:pt idx="262">
                  <c:v>16.951844532456224</c:v>
                </c:pt>
                <c:pt idx="263">
                  <c:v>16.556723095226232</c:v>
                </c:pt>
                <c:pt idx="264">
                  <c:v>16.161388911467704</c:v>
                </c:pt>
                <c:pt idx="265">
                  <c:v>15.765851430672297</c:v>
                </c:pt>
                <c:pt idx="266">
                  <c:v>15.370119709749307</c:v>
                </c:pt>
                <c:pt idx="267">
                  <c:v>14.974202428924032</c:v>
                </c:pt>
                <c:pt idx="268">
                  <c:v>14.578107907125155</c:v>
                </c:pt>
                <c:pt idx="269">
                  <c:v>14.181844116857352</c:v>
                </c:pt>
                <c:pt idx="270">
                  <c:v>13.785418698576313</c:v>
                </c:pt>
                <c:pt idx="271">
                  <c:v>13.388838974572312</c:v>
                </c:pt>
                <c:pt idx="272">
                  <c:v>12.992111962380575</c:v>
                </c:pt>
                <c:pt idx="273">
                  <c:v>12.595244387721536</c:v>
                </c:pt>
                <c:pt idx="274">
                  <c:v>12.198242696990615</c:v>
                </c:pt>
                <c:pt idx="275">
                  <c:v>11.801113069306306</c:v>
                </c:pt>
                <c:pt idx="276">
                  <c:v>11.403861428132647</c:v>
                </c:pt>
                <c:pt idx="277">
                  <c:v>11.006493452481623</c:v>
                </c:pt>
                <c:pt idx="278">
                  <c:v>10.609014587720056</c:v>
                </c:pt>
                <c:pt idx="279">
                  <c:v>10.211430055982431</c:v>
                </c:pt>
                <c:pt idx="280">
                  <c:v>9.8137448662102216</c:v>
                </c:pt>
                <c:pt idx="281">
                  <c:v>9.4159638238287044</c:v>
                </c:pt>
                <c:pt idx="282">
                  <c:v>9.0180915400718114</c:v>
                </c:pt>
                <c:pt idx="283">
                  <c:v>8.6201324409720623</c:v>
                </c:pt>
                <c:pt idx="284">
                  <c:v>8.222090776025242</c:v>
                </c:pt>
                <c:pt idx="285">
                  <c:v>7.8239706265417839</c:v>
                </c:pt>
                <c:pt idx="286">
                  <c:v>7.4257759137011661</c:v>
                </c:pt>
                <c:pt idx="287">
                  <c:v>7.0275104063164218</c:v>
                </c:pt>
                <c:pt idx="288">
                  <c:v>6.6291777283263862</c:v>
                </c:pt>
                <c:pt idx="289">
                  <c:v>6.2307813660198894</c:v>
                </c:pt>
                <c:pt idx="290">
                  <c:v>5.8323246750126314</c:v>
                </c:pt>
                <c:pt idx="291">
                  <c:v>5.4338108869799262</c:v>
                </c:pt>
                <c:pt idx="292">
                  <c:v>5.0352431161621345</c:v>
                </c:pt>
                <c:pt idx="293">
                  <c:v>4.6366243656503396</c:v>
                </c:pt>
                <c:pt idx="294">
                  <c:v>4.2379575334641402</c:v>
                </c:pt>
                <c:pt idx="295">
                  <c:v>3.839245418432768</c:v>
                </c:pt>
                <c:pt idx="296">
                  <c:v>3.4404907258889712</c:v>
                </c:pt>
                <c:pt idx="297">
                  <c:v>3.0416960731847773</c:v>
                </c:pt>
                <c:pt idx="298">
                  <c:v>2.6428639950414983</c:v>
                </c:pt>
                <c:pt idx="299">
                  <c:v>2.2439969487416258</c:v>
                </c:pt>
                <c:pt idx="300">
                  <c:v>1.8450973191726927</c:v>
                </c:pt>
                <c:pt idx="301">
                  <c:v>1.4461674237324365</c:v>
                </c:pt>
                <c:pt idx="302">
                  <c:v>1.0472095171043911</c:v>
                </c:pt>
                <c:pt idx="303">
                  <c:v>0.64822579591315221</c:v>
                </c:pt>
                <c:pt idx="304">
                  <c:v>0.24921840326723516</c:v>
                </c:pt>
                <c:pt idx="305">
                  <c:v>-0.14981056679985993</c:v>
                </c:pt>
                <c:pt idx="306">
                  <c:v>-0.54885906498562309</c:v>
                </c:pt>
                <c:pt idx="307">
                  <c:v>-0.94792508245757912</c:v>
                </c:pt>
                <c:pt idx="308">
                  <c:v>-1.3470066466727204</c:v>
                </c:pt>
                <c:pt idx="309">
                  <c:v>-1.7461018172649798</c:v>
                </c:pt>
                <c:pt idx="310">
                  <c:v>-2.1452086819958494</c:v>
                </c:pt>
                <c:pt idx="311">
                  <c:v>-2.5443253527560508</c:v>
                </c:pt>
                <c:pt idx="312">
                  <c:v>-2.9434499616159302</c:v>
                </c:pt>
                <c:pt idx="313">
                  <c:v>-3.3425806569096732</c:v>
                </c:pt>
                <c:pt idx="314">
                  <c:v>-3.741715599353002</c:v>
                </c:pt>
                <c:pt idx="315">
                  <c:v>-4.1408529581798872</c:v>
                </c:pt>
                <c:pt idx="316">
                  <c:v>-4.5399909072942339</c:v>
                </c:pt>
                <c:pt idx="317">
                  <c:v>-4.9391276214280557</c:v>
                </c:pt>
                <c:pt idx="318">
                  <c:v>-5.3382612722962648</c:v>
                </c:pt>
                <c:pt idx="319">
                  <c:v>-5.7373900247443199</c:v>
                </c:pt>
                <c:pt idx="320">
                  <c:v>-6.1365120328754266</c:v>
                </c:pt>
                <c:pt idx="321">
                  <c:v>-6.5356254361535377</c:v>
                </c:pt>
                <c:pt idx="322">
                  <c:v>-6.9347283554717798</c:v>
                </c:pt>
                <c:pt idx="323">
                  <c:v>-7.3338188891801046</c:v>
                </c:pt>
                <c:pt idx="324">
                  <c:v>-7.7328951090603217</c:v>
                </c:pt>
                <c:pt idx="325">
                  <c:v>-8.1319550562444185</c:v>
                </c:pt>
                <c:pt idx="326">
                  <c:v>-8.5309967370642283</c:v>
                </c:pt>
                <c:pt idx="327">
                  <c:v>-8.9300181188247763</c:v>
                </c:pt>
                <c:pt idx="328">
                  <c:v>-9.3290171254935839</c:v>
                </c:pt>
                <c:pt idx="329">
                  <c:v>-9.727991633294014</c:v>
                </c:pt>
                <c:pt idx="330">
                  <c:v>-10.126939466196847</c:v>
                </c:pt>
                <c:pt idx="331">
                  <c:v>-10.525858391297177</c:v>
                </c:pt>
                <c:pt idx="332">
                  <c:v>-10.924746114067684</c:v>
                </c:pt>
                <c:pt idx="333">
                  <c:v>-11.3236002734814</c:v>
                </c:pt>
                <c:pt idx="334">
                  <c:v>-11.722418436987112</c:v>
                </c:pt>
                <c:pt idx="335">
                  <c:v>-12.121198095332579</c:v>
                </c:pt>
                <c:pt idx="336">
                  <c:v>-12.519936657221947</c:v>
                </c:pt>
                <c:pt idx="337">
                  <c:v>-12.918631443794485</c:v>
                </c:pt>
                <c:pt idx="338">
                  <c:v>-13.317279682916336</c:v>
                </c:pt>
                <c:pt idx="339">
                  <c:v>-13.715878503268829</c:v>
                </c:pt>
                <c:pt idx="340">
                  <c:v>-14.114424928224205</c:v>
                </c:pt>
                <c:pt idx="341">
                  <c:v>-14.512915869492925</c:v>
                </c:pt>
                <c:pt idx="342">
                  <c:v>-14.911348120529608</c:v>
                </c:pt>
                <c:pt idx="343">
                  <c:v>-15.309718349683902</c:v>
                </c:pt>
                <c:pt idx="344">
                  <c:v>-15.708023093080371</c:v>
                </c:pt>
                <c:pt idx="345">
                  <c:v>-16.106258747211754</c:v>
                </c:pt>
                <c:pt idx="346">
                  <c:v>-16.504421561231311</c:v>
                </c:pt>
                <c:pt idx="347">
                  <c:v>-16.902507628923686</c:v>
                </c:pt>
                <c:pt idx="348">
                  <c:v>-17.300512880340978</c:v>
                </c:pt>
                <c:pt idx="349">
                  <c:v>-17.698433073082157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FD-4968-A8E6-B976A8DE0F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550984"/>
        <c:axId val="502551376"/>
      </c:scatterChart>
      <c:valAx>
        <c:axId val="502550984"/>
        <c:scaling>
          <c:logBase val="10"/>
          <c:orientation val="minMax"/>
          <c:max val="3050"/>
          <c:min val="1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Frequency (Hz)</a:t>
                </a:r>
              </a:p>
            </c:rich>
          </c:tx>
          <c:overlay val="0"/>
        </c:title>
        <c:numFmt formatCode="General" sourceLinked="1"/>
        <c:majorTickMark val="out"/>
        <c:minorTickMark val="in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502551376"/>
        <c:crossesAt val="-80"/>
        <c:crossBetween val="midCat"/>
      </c:valAx>
      <c:valAx>
        <c:axId val="5025513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Magnitude (dB)</a:t>
                </a:r>
              </a:p>
            </c:rich>
          </c:tx>
          <c:layout>
            <c:manualLayout>
              <c:xMode val="edge"/>
              <c:yMode val="edge"/>
              <c:x val="2.6954177897574205E-2"/>
              <c:y val="0.31123024005560951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50255098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22617161716171585"/>
          <c:y val="0.57396644245380379"/>
          <c:w val="0.19481029599022925"/>
          <c:h val="8.7041701014809972E-2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</c:spPr>
    </c:legend>
    <c:plotVisOnly val="1"/>
    <c:dispBlanksAs val="gap"/>
    <c:showDLblsOverMax val="0"/>
  </c:chart>
  <c:printSettings>
    <c:headerFooter/>
    <c:pageMargins b="0.75000000000000122" l="0.70000000000000062" r="0.70000000000000062" t="0.75000000000000122" header="0.30000000000000032" footer="0.30000000000000032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'FRACXO_US+'!$B$44</c:f>
          <c:strCache>
            <c:ptCount val="1"/>
            <c:pt idx="0">
              <c:v>Response of FRACXO for G1 = 10, G2 = 16, User Clk2=161,132 MHz, R=200, V=200, PD Freq=0,805 MHz</c:v>
            </c:pt>
          </c:strCache>
        </c:strRef>
      </c:tx>
      <c:layout>
        <c:manualLayout>
          <c:xMode val="edge"/>
          <c:yMode val="edge"/>
          <c:x val="1.0583870591134937E-3"/>
          <c:y val="1.6456075689307032E-2"/>
        </c:manualLayout>
      </c:layout>
      <c:overlay val="0"/>
      <c:txPr>
        <a:bodyPr/>
        <a:lstStyle/>
        <a:p>
          <a:pPr>
            <a:defRPr sz="1800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60813153072847"/>
          <c:y val="0.13797552703172378"/>
          <c:w val="0.72041612722937931"/>
          <c:h val="0.70246071980728342"/>
        </c:manualLayout>
      </c:layout>
      <c:scatterChart>
        <c:scatterStyle val="lineMarker"/>
        <c:varyColors val="0"/>
        <c:ser>
          <c:idx val="2"/>
          <c:order val="2"/>
          <c:tx>
            <c:v>FRACXO DPLL Response</c:v>
          </c:tx>
          <c:marker>
            <c:symbol val="none"/>
          </c:marker>
          <c:xVal>
            <c:numRef>
              <c:f>'FRACXO_US+'!$M$2:$M$612</c:f>
              <c:numCache>
                <c:formatCode>General</c:formatCode>
                <c:ptCount val="611"/>
                <c:pt idx="0">
                  <c:v>1E-3</c:v>
                </c:pt>
                <c:pt idx="1">
                  <c:v>1.2589254117941673E-3</c:v>
                </c:pt>
                <c:pt idx="2">
                  <c:v>1.5848931924611136E-3</c:v>
                </c:pt>
                <c:pt idx="3">
                  <c:v>1.9952623149688798E-3</c:v>
                </c:pt>
                <c:pt idx="4">
                  <c:v>2.5118864315095807E-3</c:v>
                </c:pt>
                <c:pt idx="5">
                  <c:v>3.1622776601683794E-3</c:v>
                </c:pt>
                <c:pt idx="6">
                  <c:v>3.9810717055349725E-3</c:v>
                </c:pt>
                <c:pt idx="7">
                  <c:v>5.0118723362727229E-3</c:v>
                </c:pt>
                <c:pt idx="8">
                  <c:v>6.3095734448019337E-3</c:v>
                </c:pt>
                <c:pt idx="9">
                  <c:v>7.9432823472428138E-3</c:v>
                </c:pt>
                <c:pt idx="10">
                  <c:v>9.9999999999999985E-3</c:v>
                </c:pt>
                <c:pt idx="11">
                  <c:v>1.2589254117941675E-2</c:v>
                </c:pt>
                <c:pt idx="12">
                  <c:v>1.5848931924611138E-2</c:v>
                </c:pt>
                <c:pt idx="13">
                  <c:v>1.9952623149688806E-2</c:v>
                </c:pt>
                <c:pt idx="14">
                  <c:v>2.5118864315095808E-2</c:v>
                </c:pt>
                <c:pt idx="15">
                  <c:v>3.1622776601683819E-2</c:v>
                </c:pt>
                <c:pt idx="16">
                  <c:v>3.9810717055349769E-2</c:v>
                </c:pt>
                <c:pt idx="17">
                  <c:v>5.0118723362727283E-2</c:v>
                </c:pt>
                <c:pt idx="18">
                  <c:v>6.3095734448019414E-2</c:v>
                </c:pt>
                <c:pt idx="19">
                  <c:v>7.9432823472428249E-2</c:v>
                </c:pt>
                <c:pt idx="20">
                  <c:v>0.10000000000000013</c:v>
                </c:pt>
                <c:pt idx="21">
                  <c:v>0.12589254117941689</c:v>
                </c:pt>
                <c:pt idx="22">
                  <c:v>0.15848931924611168</c:v>
                </c:pt>
                <c:pt idx="23">
                  <c:v>0.19952623149688836</c:v>
                </c:pt>
                <c:pt idx="24">
                  <c:v>0.25118864315095851</c:v>
                </c:pt>
                <c:pt idx="25">
                  <c:v>0.31622776601683883</c:v>
                </c:pt>
                <c:pt idx="26">
                  <c:v>0.39810717055349837</c:v>
                </c:pt>
                <c:pt idx="27">
                  <c:v>0.50118723362727358</c:v>
                </c:pt>
                <c:pt idx="28">
                  <c:v>0.63095734448019536</c:v>
                </c:pt>
                <c:pt idx="29">
                  <c:v>0.79432823472428427</c:v>
                </c:pt>
                <c:pt idx="30">
                  <c:v>1.0000000000000033</c:v>
                </c:pt>
                <c:pt idx="31">
                  <c:v>1.2589254117941724</c:v>
                </c:pt>
                <c:pt idx="32">
                  <c:v>1.58489319246112</c:v>
                </c:pt>
                <c:pt idx="33">
                  <c:v>1.9952623149688875</c:v>
                </c:pt>
                <c:pt idx="34">
                  <c:v>2.5118864315095921</c:v>
                </c:pt>
                <c:pt idx="35">
                  <c:v>3.1622776601683973</c:v>
                </c:pt>
                <c:pt idx="36">
                  <c:v>3.9810717055349909</c:v>
                </c:pt>
                <c:pt idx="37">
                  <c:v>5.0118723362727504</c:v>
                </c:pt>
                <c:pt idx="38">
                  <c:v>6.3095734448019725</c:v>
                </c:pt>
                <c:pt idx="39">
                  <c:v>7.9432823472428584</c:v>
                </c:pt>
                <c:pt idx="40">
                  <c:v>10.000000000000044</c:v>
                </c:pt>
                <c:pt idx="41">
                  <c:v>12.589254117941715</c:v>
                </c:pt>
                <c:pt idx="42">
                  <c:v>15.848931924611176</c:v>
                </c:pt>
                <c:pt idx="43">
                  <c:v>19.952623149688861</c:v>
                </c:pt>
                <c:pt idx="44">
                  <c:v>25.118864315095859</c:v>
                </c:pt>
                <c:pt idx="45">
                  <c:v>31.622776601683839</c:v>
                </c:pt>
                <c:pt idx="46">
                  <c:v>39.810717055349741</c:v>
                </c:pt>
                <c:pt idx="47">
                  <c:v>50.118723362727209</c:v>
                </c:pt>
                <c:pt idx="48">
                  <c:v>63.095734448019236</c:v>
                </c:pt>
                <c:pt idx="49">
                  <c:v>79.432823472427955</c:v>
                </c:pt>
                <c:pt idx="50">
                  <c:v>99.999999999999659</c:v>
                </c:pt>
                <c:pt idx="51">
                  <c:v>125.89254117941617</c:v>
                </c:pt>
                <c:pt idx="52">
                  <c:v>158.48931924611051</c:v>
                </c:pt>
                <c:pt idx="53">
                  <c:v>199.52623149688674</c:v>
                </c:pt>
                <c:pt idx="54">
                  <c:v>251.18864315095666</c:v>
                </c:pt>
                <c:pt idx="55">
                  <c:v>316.22776601683591</c:v>
                </c:pt>
                <c:pt idx="56">
                  <c:v>398.10717055349437</c:v>
                </c:pt>
                <c:pt idx="57">
                  <c:v>501.18723362726809</c:v>
                </c:pt>
                <c:pt idx="58">
                  <c:v>630.95734448018743</c:v>
                </c:pt>
                <c:pt idx="59">
                  <c:v>794.32823472427344</c:v>
                </c:pt>
                <c:pt idx="60">
                  <c:v>999.99999999998886</c:v>
                </c:pt>
                <c:pt idx="61">
                  <c:v>1258.9254117941518</c:v>
                </c:pt>
                <c:pt idx="62">
                  <c:v>1584.8931924610927</c:v>
                </c:pt>
                <c:pt idx="63">
                  <c:v>1995.2623149688516</c:v>
                </c:pt>
                <c:pt idx="64">
                  <c:v>2511.8864315095429</c:v>
                </c:pt>
                <c:pt idx="65">
                  <c:v>3162.2776601683349</c:v>
                </c:pt>
                <c:pt idx="66">
                  <c:v>3981.0717055349128</c:v>
                </c:pt>
                <c:pt idx="67">
                  <c:v>5011.8723362726423</c:v>
                </c:pt>
                <c:pt idx="68">
                  <c:v>6309.5734448018247</c:v>
                </c:pt>
                <c:pt idx="69">
                  <c:v>7943.2823472426717</c:v>
                </c:pt>
                <c:pt idx="70">
                  <c:v>9999.9999999997926</c:v>
                </c:pt>
                <c:pt idx="71">
                  <c:v>12589.254117941444</c:v>
                </c:pt>
                <c:pt idx="72">
                  <c:v>15848.931924610833</c:v>
                </c:pt>
                <c:pt idx="73">
                  <c:v>19952.623149688396</c:v>
                </c:pt>
                <c:pt idx="74">
                  <c:v>25118.864315095274</c:v>
                </c:pt>
                <c:pt idx="75">
                  <c:v>31622.776601683097</c:v>
                </c:pt>
                <c:pt idx="76">
                  <c:v>39810.71705534881</c:v>
                </c:pt>
                <c:pt idx="77">
                  <c:v>50118.723362726036</c:v>
                </c:pt>
                <c:pt idx="78">
                  <c:v>63095.734448017763</c:v>
                </c:pt>
                <c:pt idx="79">
                  <c:v>79432.823472426098</c:v>
                </c:pt>
                <c:pt idx="80">
                  <c:v>99999.999999997337</c:v>
                </c:pt>
                <c:pt idx="81">
                  <c:v>125892.54117941324</c:v>
                </c:pt>
                <c:pt idx="82">
                  <c:v>158489.31924610681</c:v>
                </c:pt>
                <c:pt idx="83">
                  <c:v>199526.23149688204</c:v>
                </c:pt>
                <c:pt idx="84">
                  <c:v>251188.64315095035</c:v>
                </c:pt>
                <c:pt idx="85">
                  <c:v>316227.76601682801</c:v>
                </c:pt>
                <c:pt idx="86">
                  <c:v>398107.17055348435</c:v>
                </c:pt>
                <c:pt idx="87">
                  <c:v>501187.23362725554</c:v>
                </c:pt>
                <c:pt idx="88">
                  <c:v>630957.34448017157</c:v>
                </c:pt>
                <c:pt idx="89">
                  <c:v>794328.23472425353</c:v>
                </c:pt>
                <c:pt idx="90">
                  <c:v>999999.99999996379</c:v>
                </c:pt>
                <c:pt idx="91">
                  <c:v>1258925.4117941202</c:v>
                </c:pt>
                <c:pt idx="92">
                  <c:v>1584893.1924610531</c:v>
                </c:pt>
                <c:pt idx="93">
                  <c:v>1995262.3149688086</c:v>
                </c:pt>
                <c:pt idx="94">
                  <c:v>2511886.4315094887</c:v>
                </c:pt>
                <c:pt idx="95">
                  <c:v>3162277.6601682613</c:v>
                </c:pt>
                <c:pt idx="96">
                  <c:v>3981071.7055348195</c:v>
                </c:pt>
                <c:pt idx="97">
                  <c:v>5011872.3362725256</c:v>
                </c:pt>
                <c:pt idx="98">
                  <c:v>6309573.4448016779</c:v>
                </c:pt>
                <c:pt idx="99">
                  <c:v>7943282.3472424867</c:v>
                </c:pt>
                <c:pt idx="100">
                  <c:v>9999999.999999579</c:v>
                </c:pt>
                <c:pt idx="101">
                  <c:v>12589254.117941128</c:v>
                </c:pt>
                <c:pt idx="102">
                  <c:v>15848931.924610436</c:v>
                </c:pt>
                <c:pt idx="103">
                  <c:v>19952623.149687897</c:v>
                </c:pt>
                <c:pt idx="104">
                  <c:v>25118864.315094642</c:v>
                </c:pt>
                <c:pt idx="105">
                  <c:v>31622776.601682309</c:v>
                </c:pt>
                <c:pt idx="106">
                  <c:v>39810717.055347815</c:v>
                </c:pt>
                <c:pt idx="107">
                  <c:v>50118723.362724774</c:v>
                </c:pt>
                <c:pt idx="108">
                  <c:v>63095734.448016174</c:v>
                </c:pt>
                <c:pt idx="109">
                  <c:v>79432823.47242412</c:v>
                </c:pt>
                <c:pt idx="110">
                  <c:v>99999999.999994829</c:v>
                </c:pt>
                <c:pt idx="111">
                  <c:v>125892541.17941009</c:v>
                </c:pt>
                <c:pt idx="112">
                  <c:v>158489319.24610284</c:v>
                </c:pt>
                <c:pt idx="113">
                  <c:v>199526231.49687704</c:v>
                </c:pt>
                <c:pt idx="114">
                  <c:v>251188643.15094402</c:v>
                </c:pt>
                <c:pt idx="115">
                  <c:v>316227766.01682115</c:v>
                </c:pt>
                <c:pt idx="116">
                  <c:v>398107170.5534758</c:v>
                </c:pt>
                <c:pt idx="117">
                  <c:v>501187233.62724477</c:v>
                </c:pt>
                <c:pt idx="118">
                  <c:v>630957344.48015797</c:v>
                </c:pt>
                <c:pt idx="119">
                  <c:v>794328234.72423637</c:v>
                </c:pt>
                <c:pt idx="120">
                  <c:v>999999999.9999423</c:v>
                </c:pt>
                <c:pt idx="121">
                  <c:v>1258925411.7940934</c:v>
                </c:pt>
                <c:pt idx="122">
                  <c:v>1584893192.4610188</c:v>
                </c:pt>
                <c:pt idx="123">
                  <c:v>1995262314.9687586</c:v>
                </c:pt>
                <c:pt idx="124">
                  <c:v>2511886431.5094252</c:v>
                </c:pt>
                <c:pt idx="125">
                  <c:v>3162277660.1681814</c:v>
                </c:pt>
                <c:pt idx="126">
                  <c:v>3981071705.5347199</c:v>
                </c:pt>
                <c:pt idx="127">
                  <c:v>5011872336.2723989</c:v>
                </c:pt>
                <c:pt idx="128">
                  <c:v>6309573444.8015194</c:v>
                </c:pt>
                <c:pt idx="129">
                  <c:v>7943282347.2422876</c:v>
                </c:pt>
                <c:pt idx="130">
                  <c:v>9999999999.9993267</c:v>
                </c:pt>
                <c:pt idx="131">
                  <c:v>12589254117.940813</c:v>
                </c:pt>
              </c:numCache>
            </c:numRef>
          </c:xVal>
          <c:yVal>
            <c:numRef>
              <c:f>'FRACXO_US+'!$T$2:$T$612</c:f>
              <c:numCache>
                <c:formatCode>0.00</c:formatCode>
                <c:ptCount val="611"/>
                <c:pt idx="0">
                  <c:v>1.8899566056044691E-7</c:v>
                </c:pt>
                <c:pt idx="1">
                  <c:v>2.9953793057547329E-7</c:v>
                </c:pt>
                <c:pt idx="2">
                  <c:v>4.7473560997558521E-7</c:v>
                </c:pt>
                <c:pt idx="3">
                  <c:v>7.5240526577626178E-7</c:v>
                </c:pt>
                <c:pt idx="4">
                  <c:v>1.1924819768389557E-6</c:v>
                </c:pt>
                <c:pt idx="5">
                  <c:v>1.8899566249864263E-6</c:v>
                </c:pt>
                <c:pt idx="6">
                  <c:v>2.9953794291561365E-6</c:v>
                </c:pt>
                <c:pt idx="7">
                  <c:v>4.747356637065478E-6</c:v>
                </c:pt>
                <c:pt idx="8">
                  <c:v>7.5240537017161623E-6</c:v>
                </c:pt>
                <c:pt idx="9">
                  <c:v>1.1924822663565043E-5</c:v>
                </c:pt>
                <c:pt idx="10">
                  <c:v>1.8899573241107451E-5</c:v>
                </c:pt>
                <c:pt idx="11">
                  <c:v>2.995381228640349E-5</c:v>
                </c:pt>
                <c:pt idx="12">
                  <c:v>4.7473611539863573E-5</c:v>
                </c:pt>
                <c:pt idx="13">
                  <c:v>7.5240649900647883E-5</c:v>
                </c:pt>
                <c:pt idx="14">
                  <c:v>1.1924850959823279E-4</c:v>
                </c:pt>
                <c:pt idx="15">
                  <c:v>1.8899644212406029E-4</c:v>
                </c:pt>
                <c:pt idx="16">
                  <c:v>2.9953990544555179E-4</c:v>
                </c:pt>
                <c:pt idx="17">
                  <c:v>4.7474059331088911E-4</c:v>
                </c:pt>
                <c:pt idx="18">
                  <c:v>7.5241774684975339E-4</c:v>
                </c:pt>
                <c:pt idx="19">
                  <c:v>1.1925133502943034E-3</c:v>
                </c:pt>
                <c:pt idx="20">
                  <c:v>1.8900353913415772E-3</c:v>
                </c:pt>
                <c:pt idx="21">
                  <c:v>2.9955773199874152E-3</c:v>
                </c:pt>
                <c:pt idx="22">
                  <c:v>4.7478536965900771E-3</c:v>
                </c:pt>
                <c:pt idx="23">
                  <c:v>7.5253021281461744E-3</c:v>
                </c:pt>
                <c:pt idx="24">
                  <c:v>1.1927958236376705E-2</c:v>
                </c:pt>
                <c:pt idx="25">
                  <c:v>1.8907448185284483E-2</c:v>
                </c:pt>
                <c:pt idx="26">
                  <c:v>2.9973588628436403E-2</c:v>
                </c:pt>
                <c:pt idx="27">
                  <c:v>4.7523268806082548E-2</c:v>
                </c:pt>
                <c:pt idx="28">
                  <c:v>7.5365307202050744E-2</c:v>
                </c:pt>
                <c:pt idx="29">
                  <c:v>0.11956132051164056</c:v>
                </c:pt>
                <c:pt idx="30">
                  <c:v>0.18978086443297235</c:v>
                </c:pt>
                <c:pt idx="31">
                  <c:v>0.30150454737159821</c:v>
                </c:pt>
                <c:pt idx="32">
                  <c:v>0.47964959104866972</c:v>
                </c:pt>
                <c:pt idx="33">
                  <c:v>0.76462400303136069</c:v>
                </c:pt>
                <c:pt idx="34">
                  <c:v>1.222526662647669</c:v>
                </c:pt>
                <c:pt idx="35">
                  <c:v>1.9616906886907222</c:v>
                </c:pt>
                <c:pt idx="36">
                  <c:v>3.1508856037549977</c:v>
                </c:pt>
                <c:pt idx="37">
                  <c:v>4.9457616536388285</c:v>
                </c:pt>
                <c:pt idx="38">
                  <c:v>6.4770765536046131</c:v>
                </c:pt>
                <c:pt idx="39">
                  <c:v>4.0266370385297545</c:v>
                </c:pt>
                <c:pt idx="40">
                  <c:v>-0.90214087380612096</c:v>
                </c:pt>
                <c:pt idx="41">
                  <c:v>-5.3480719025774448</c:v>
                </c:pt>
                <c:pt idx="42">
                  <c:v>-9.06678434502515</c:v>
                </c:pt>
                <c:pt idx="43">
                  <c:v>-12.239766841637385</c:v>
                </c:pt>
                <c:pt idx="44">
                  <c:v>-15.027608073456006</c:v>
                </c:pt>
                <c:pt idx="45">
                  <c:v>-17.548801588051155</c:v>
                </c:pt>
                <c:pt idx="46">
                  <c:v>-19.888992252333463</c:v>
                </c:pt>
                <c:pt idx="47">
                  <c:v>-22.108688929921282</c:v>
                </c:pt>
                <c:pt idx="48">
                  <c:v>-24.249468497500629</c:v>
                </c:pt>
                <c:pt idx="49">
                  <c:v>-26.339187518337113</c:v>
                </c:pt>
                <c:pt idx="50">
                  <c:v>-28.396147975786398</c:v>
                </c:pt>
                <c:pt idx="51">
                  <c:v>-30.432206191115334</c:v>
                </c:pt>
                <c:pt idx="52">
                  <c:v>-32.454966790648456</c:v>
                </c:pt>
                <c:pt idx="53">
                  <c:v>-34.469270561166866</c:v>
                </c:pt>
                <c:pt idx="54">
                  <c:v>-36.478176015202919</c:v>
                </c:pt>
                <c:pt idx="55">
                  <c:v>-38.483593800525092</c:v>
                </c:pt>
                <c:pt idx="56">
                  <c:v>-40.486688707732135</c:v>
                </c:pt>
                <c:pt idx="57">
                  <c:v>-42.488126904953532</c:v>
                </c:pt>
                <c:pt idx="58">
                  <c:v>-44.488218039057735</c:v>
                </c:pt>
                <c:pt idx="59">
                  <c:v>-46.486981357676015</c:v>
                </c:pt>
                <c:pt idx="60">
                  <c:v>-48.484149478736683</c:v>
                </c:pt>
                <c:pt idx="61">
                  <c:v>-50.479110271860634</c:v>
                </c:pt>
                <c:pt idx="62">
                  <c:v>-52.470773938453988</c:v>
                </c:pt>
                <c:pt idx="63">
                  <c:v>-54.457335876164983</c:v>
                </c:pt>
                <c:pt idx="64">
                  <c:v>-56.435882396911332</c:v>
                </c:pt>
                <c:pt idx="65">
                  <c:v>-58.401749806127498</c:v>
                </c:pt>
                <c:pt idx="66">
                  <c:v>-60.347487351583965</c:v>
                </c:pt>
                <c:pt idx="67">
                  <c:v>-62.261171614056053</c:v>
                </c:pt>
                <c:pt idx="68">
                  <c:v>-64.12363433617783</c:v>
                </c:pt>
                <c:pt idx="69">
                  <c:v>-65.903809136099255</c:v>
                </c:pt>
                <c:pt idx="70">
                  <c:v>-67.550657690784817</c:v>
                </c:pt>
                <c:pt idx="71">
                  <c:v>-68.978400688524104</c:v>
                </c:pt>
                <c:pt idx="72">
                  <c:v>-70.037119052931715</c:v>
                </c:pt>
                <c:pt idx="73">
                  <c:v>-70.445628785901363</c:v>
                </c:pt>
                <c:pt idx="74">
                  <c:v>-69.59802114684932</c:v>
                </c:pt>
                <c:pt idx="75">
                  <c:v>-65.685684283243063</c:v>
                </c:pt>
                <c:pt idx="76">
                  <c:v>-41.960310013568545</c:v>
                </c:pt>
                <c:pt idx="77">
                  <c:v>-68.045823715138951</c:v>
                </c:pt>
                <c:pt idx="78">
                  <c:v>-69.976718588392288</c:v>
                </c:pt>
                <c:pt idx="79">
                  <c:v>-46.042779139380499</c:v>
                </c:pt>
                <c:pt idx="80">
                  <c:v>-70.372008733970489</c:v>
                </c:pt>
                <c:pt idx="81">
                  <c:v>-65.839396361570223</c:v>
                </c:pt>
                <c:pt idx="82">
                  <c:v>-49.566781235865953</c:v>
                </c:pt>
                <c:pt idx="83">
                  <c:v>-57.458633429634475</c:v>
                </c:pt>
                <c:pt idx="84">
                  <c:v>-69.870484363059575</c:v>
                </c:pt>
                <c:pt idx="85">
                  <c:v>-52.082370340070653</c:v>
                </c:pt>
                <c:pt idx="86">
                  <c:v>-61.760389957651427</c:v>
                </c:pt>
                <c:pt idx="87">
                  <c:v>-67.697106447911096</c:v>
                </c:pt>
                <c:pt idx="88">
                  <c:v>-52.179113201219991</c:v>
                </c:pt>
                <c:pt idx="89">
                  <c:v>-65.517392144908342</c:v>
                </c:pt>
                <c:pt idx="90">
                  <c:v>-70.170756335052985</c:v>
                </c:pt>
                <c:pt idx="91">
                  <c:v>-25.859427815384862</c:v>
                </c:pt>
                <c:pt idx="92">
                  <c:v>-68.359983639590368</c:v>
                </c:pt>
                <c:pt idx="93">
                  <c:v>-68.192094978956348</c:v>
                </c:pt>
                <c:pt idx="94">
                  <c:v>-63.469160701455607</c:v>
                </c:pt>
                <c:pt idx="95">
                  <c:v>-69.870004609063855</c:v>
                </c:pt>
                <c:pt idx="96">
                  <c:v>-65.792231117287486</c:v>
                </c:pt>
                <c:pt idx="97">
                  <c:v>-70.028791016881215</c:v>
                </c:pt>
                <c:pt idx="98">
                  <c:v>-69.91371347811149</c:v>
                </c:pt>
                <c:pt idx="99">
                  <c:v>-58.526106700433651</c:v>
                </c:pt>
                <c:pt idx="100">
                  <c:v>-65.841308169453313</c:v>
                </c:pt>
                <c:pt idx="101">
                  <c:v>-46.024924608853681</c:v>
                </c:pt>
                <c:pt idx="102">
                  <c:v>-61.751577279994081</c:v>
                </c:pt>
                <c:pt idx="103">
                  <c:v>-65.686297375856796</c:v>
                </c:pt>
                <c:pt idx="104">
                  <c:v>-70.426821322483391</c:v>
                </c:pt>
                <c:pt idx="105">
                  <c:v>-63.494514601880347</c:v>
                </c:pt>
                <c:pt idx="106">
                  <c:v>-40.895716993099029</c:v>
                </c:pt>
                <c:pt idx="107">
                  <c:v>-46.033084144331788</c:v>
                </c:pt>
                <c:pt idx="108">
                  <c:v>-60.648565690821741</c:v>
                </c:pt>
                <c:pt idx="109">
                  <c:v>-65.210422673584958</c:v>
                </c:pt>
                <c:pt idx="110">
                  <c:v>-27.97444013183668</c:v>
                </c:pt>
                <c:pt idx="111">
                  <c:v>-65.501736249354622</c:v>
                </c:pt>
                <c:pt idx="112">
                  <c:v>-65.743739379211789</c:v>
                </c:pt>
                <c:pt idx="113">
                  <c:v>-52.046583111314419</c:v>
                </c:pt>
                <c:pt idx="114">
                  <c:v>-66.58232563181474</c:v>
                </c:pt>
                <c:pt idx="115">
                  <c:v>-70.434747765101363</c:v>
                </c:pt>
                <c:pt idx="116">
                  <c:v>-60.741568701770312</c:v>
                </c:pt>
                <c:pt idx="117">
                  <c:v>-65.508892149848876</c:v>
                </c:pt>
                <c:pt idx="118">
                  <c:v>-54.161472275502767</c:v>
                </c:pt>
                <c:pt idx="119">
                  <c:v>-63.954594885230627</c:v>
                </c:pt>
                <c:pt idx="120">
                  <c:v>-48.072888548806304</c:v>
                </c:pt>
                <c:pt idx="121">
                  <c:v>-58.926654171258797</c:v>
                </c:pt>
                <c:pt idx="122">
                  <c:v>-47.756542498411619</c:v>
                </c:pt>
                <c:pt idx="123">
                  <c:v>-69.853499797968638</c:v>
                </c:pt>
                <c:pt idx="124">
                  <c:v>-66.334063950126534</c:v>
                </c:pt>
                <c:pt idx="125">
                  <c:v>-64.799852577055205</c:v>
                </c:pt>
                <c:pt idx="126">
                  <c:v>-56.006616814730066</c:v>
                </c:pt>
                <c:pt idx="127">
                  <c:v>-58.746159914775987</c:v>
                </c:pt>
                <c:pt idx="128">
                  <c:v>-70.443624654960644</c:v>
                </c:pt>
                <c:pt idx="129">
                  <c:v>-70.23507372396611</c:v>
                </c:pt>
                <c:pt idx="130">
                  <c:v>-67.225817599424403</c:v>
                </c:pt>
                <c:pt idx="131">
                  <c:v>-63.308546952351541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37-47AE-81A3-766C5285C2E8}"/>
            </c:ext>
          </c:extLst>
        </c:ser>
        <c:ser>
          <c:idx val="3"/>
          <c:order val="3"/>
          <c:tx>
            <c:v>Attenuated Point</c:v>
          </c:tx>
          <c:spPr>
            <a:ln>
              <a:noFill/>
            </a:ln>
          </c:spPr>
          <c:marker>
            <c:symbol val="none"/>
          </c:marker>
          <c:xVal>
            <c:numRef>
              <c:f>'FRACXO_US+'!$B$33</c:f>
              <c:numCache>
                <c:formatCode>0.00" Hz"</c:formatCode>
                <c:ptCount val="1"/>
                <c:pt idx="0">
                  <c:v>12.589254117941715</c:v>
                </c:pt>
              </c:numCache>
            </c:numRef>
          </c:xVal>
          <c:yVal>
            <c:numRef>
              <c:f>'FRACXO_US+'!$B$34</c:f>
              <c:numCache>
                <c:formatCode>0.00" db"</c:formatCode>
                <c:ptCount val="1"/>
                <c:pt idx="0">
                  <c:v>-5.3480719025774448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137-47AE-81A3-766C5285C2E8}"/>
            </c:ext>
          </c:extLst>
        </c:ser>
        <c:ser>
          <c:idx val="0"/>
          <c:order val="0"/>
          <c:tx>
            <c:v>FRACXO DPLL Response</c:v>
          </c:tx>
          <c:marker>
            <c:symbol val="none"/>
          </c:marker>
          <c:xVal>
            <c:numRef>
              <c:f>'FRACXO_US+'!$M$2:$M$612</c:f>
              <c:numCache>
                <c:formatCode>General</c:formatCode>
                <c:ptCount val="611"/>
                <c:pt idx="0">
                  <c:v>1E-3</c:v>
                </c:pt>
                <c:pt idx="1">
                  <c:v>1.2589254117941673E-3</c:v>
                </c:pt>
                <c:pt idx="2">
                  <c:v>1.5848931924611136E-3</c:v>
                </c:pt>
                <c:pt idx="3">
                  <c:v>1.9952623149688798E-3</c:v>
                </c:pt>
                <c:pt idx="4">
                  <c:v>2.5118864315095807E-3</c:v>
                </c:pt>
                <c:pt idx="5">
                  <c:v>3.1622776601683794E-3</c:v>
                </c:pt>
                <c:pt idx="6">
                  <c:v>3.9810717055349725E-3</c:v>
                </c:pt>
                <c:pt idx="7">
                  <c:v>5.0118723362727229E-3</c:v>
                </c:pt>
                <c:pt idx="8">
                  <c:v>6.3095734448019337E-3</c:v>
                </c:pt>
                <c:pt idx="9">
                  <c:v>7.9432823472428138E-3</c:v>
                </c:pt>
                <c:pt idx="10">
                  <c:v>9.9999999999999985E-3</c:v>
                </c:pt>
                <c:pt idx="11">
                  <c:v>1.2589254117941675E-2</c:v>
                </c:pt>
                <c:pt idx="12">
                  <c:v>1.5848931924611138E-2</c:v>
                </c:pt>
                <c:pt idx="13">
                  <c:v>1.9952623149688806E-2</c:v>
                </c:pt>
                <c:pt idx="14">
                  <c:v>2.5118864315095808E-2</c:v>
                </c:pt>
                <c:pt idx="15">
                  <c:v>3.1622776601683819E-2</c:v>
                </c:pt>
                <c:pt idx="16">
                  <c:v>3.9810717055349769E-2</c:v>
                </c:pt>
                <c:pt idx="17">
                  <c:v>5.0118723362727283E-2</c:v>
                </c:pt>
                <c:pt idx="18">
                  <c:v>6.3095734448019414E-2</c:v>
                </c:pt>
                <c:pt idx="19">
                  <c:v>7.9432823472428249E-2</c:v>
                </c:pt>
                <c:pt idx="20">
                  <c:v>0.10000000000000013</c:v>
                </c:pt>
                <c:pt idx="21">
                  <c:v>0.12589254117941689</c:v>
                </c:pt>
                <c:pt idx="22">
                  <c:v>0.15848931924611168</c:v>
                </c:pt>
                <c:pt idx="23">
                  <c:v>0.19952623149688836</c:v>
                </c:pt>
                <c:pt idx="24">
                  <c:v>0.25118864315095851</c:v>
                </c:pt>
                <c:pt idx="25">
                  <c:v>0.31622776601683883</c:v>
                </c:pt>
                <c:pt idx="26">
                  <c:v>0.39810717055349837</c:v>
                </c:pt>
                <c:pt idx="27">
                  <c:v>0.50118723362727358</c:v>
                </c:pt>
                <c:pt idx="28">
                  <c:v>0.63095734448019536</c:v>
                </c:pt>
                <c:pt idx="29">
                  <c:v>0.79432823472428427</c:v>
                </c:pt>
                <c:pt idx="30">
                  <c:v>1.0000000000000033</c:v>
                </c:pt>
                <c:pt idx="31">
                  <c:v>1.2589254117941724</c:v>
                </c:pt>
                <c:pt idx="32">
                  <c:v>1.58489319246112</c:v>
                </c:pt>
                <c:pt idx="33">
                  <c:v>1.9952623149688875</c:v>
                </c:pt>
                <c:pt idx="34">
                  <c:v>2.5118864315095921</c:v>
                </c:pt>
                <c:pt idx="35">
                  <c:v>3.1622776601683973</c:v>
                </c:pt>
                <c:pt idx="36">
                  <c:v>3.9810717055349909</c:v>
                </c:pt>
                <c:pt idx="37">
                  <c:v>5.0118723362727504</c:v>
                </c:pt>
                <c:pt idx="38">
                  <c:v>6.3095734448019725</c:v>
                </c:pt>
                <c:pt idx="39">
                  <c:v>7.9432823472428584</c:v>
                </c:pt>
                <c:pt idx="40">
                  <c:v>10.000000000000044</c:v>
                </c:pt>
                <c:pt idx="41">
                  <c:v>12.589254117941715</c:v>
                </c:pt>
                <c:pt idx="42">
                  <c:v>15.848931924611176</c:v>
                </c:pt>
                <c:pt idx="43">
                  <c:v>19.952623149688861</c:v>
                </c:pt>
                <c:pt idx="44">
                  <c:v>25.118864315095859</c:v>
                </c:pt>
                <c:pt idx="45">
                  <c:v>31.622776601683839</c:v>
                </c:pt>
                <c:pt idx="46">
                  <c:v>39.810717055349741</c:v>
                </c:pt>
                <c:pt idx="47">
                  <c:v>50.118723362727209</c:v>
                </c:pt>
                <c:pt idx="48">
                  <c:v>63.095734448019236</c:v>
                </c:pt>
                <c:pt idx="49">
                  <c:v>79.432823472427955</c:v>
                </c:pt>
                <c:pt idx="50">
                  <c:v>99.999999999999659</c:v>
                </c:pt>
                <c:pt idx="51">
                  <c:v>125.89254117941617</c:v>
                </c:pt>
                <c:pt idx="52">
                  <c:v>158.48931924611051</c:v>
                </c:pt>
                <c:pt idx="53">
                  <c:v>199.52623149688674</c:v>
                </c:pt>
                <c:pt idx="54">
                  <c:v>251.18864315095666</c:v>
                </c:pt>
                <c:pt idx="55">
                  <c:v>316.22776601683591</c:v>
                </c:pt>
                <c:pt idx="56">
                  <c:v>398.10717055349437</c:v>
                </c:pt>
                <c:pt idx="57">
                  <c:v>501.18723362726809</c:v>
                </c:pt>
                <c:pt idx="58">
                  <c:v>630.95734448018743</c:v>
                </c:pt>
                <c:pt idx="59">
                  <c:v>794.32823472427344</c:v>
                </c:pt>
                <c:pt idx="60">
                  <c:v>999.99999999998886</c:v>
                </c:pt>
                <c:pt idx="61">
                  <c:v>1258.9254117941518</c:v>
                </c:pt>
                <c:pt idx="62">
                  <c:v>1584.8931924610927</c:v>
                </c:pt>
                <c:pt idx="63">
                  <c:v>1995.2623149688516</c:v>
                </c:pt>
                <c:pt idx="64">
                  <c:v>2511.8864315095429</c:v>
                </c:pt>
                <c:pt idx="65">
                  <c:v>3162.2776601683349</c:v>
                </c:pt>
                <c:pt idx="66">
                  <c:v>3981.0717055349128</c:v>
                </c:pt>
                <c:pt idx="67">
                  <c:v>5011.8723362726423</c:v>
                </c:pt>
                <c:pt idx="68">
                  <c:v>6309.5734448018247</c:v>
                </c:pt>
                <c:pt idx="69">
                  <c:v>7943.2823472426717</c:v>
                </c:pt>
                <c:pt idx="70">
                  <c:v>9999.9999999997926</c:v>
                </c:pt>
                <c:pt idx="71">
                  <c:v>12589.254117941444</c:v>
                </c:pt>
                <c:pt idx="72">
                  <c:v>15848.931924610833</c:v>
                </c:pt>
                <c:pt idx="73">
                  <c:v>19952.623149688396</c:v>
                </c:pt>
                <c:pt idx="74">
                  <c:v>25118.864315095274</c:v>
                </c:pt>
                <c:pt idx="75">
                  <c:v>31622.776601683097</c:v>
                </c:pt>
                <c:pt idx="76">
                  <c:v>39810.71705534881</c:v>
                </c:pt>
                <c:pt idx="77">
                  <c:v>50118.723362726036</c:v>
                </c:pt>
                <c:pt idx="78">
                  <c:v>63095.734448017763</c:v>
                </c:pt>
                <c:pt idx="79">
                  <c:v>79432.823472426098</c:v>
                </c:pt>
                <c:pt idx="80">
                  <c:v>99999.999999997337</c:v>
                </c:pt>
                <c:pt idx="81">
                  <c:v>125892.54117941324</c:v>
                </c:pt>
                <c:pt idx="82">
                  <c:v>158489.31924610681</c:v>
                </c:pt>
                <c:pt idx="83">
                  <c:v>199526.23149688204</c:v>
                </c:pt>
                <c:pt idx="84">
                  <c:v>251188.64315095035</c:v>
                </c:pt>
                <c:pt idx="85">
                  <c:v>316227.76601682801</c:v>
                </c:pt>
                <c:pt idx="86">
                  <c:v>398107.17055348435</c:v>
                </c:pt>
                <c:pt idx="87">
                  <c:v>501187.23362725554</c:v>
                </c:pt>
                <c:pt idx="88">
                  <c:v>630957.34448017157</c:v>
                </c:pt>
                <c:pt idx="89">
                  <c:v>794328.23472425353</c:v>
                </c:pt>
                <c:pt idx="90">
                  <c:v>999999.99999996379</c:v>
                </c:pt>
                <c:pt idx="91">
                  <c:v>1258925.4117941202</c:v>
                </c:pt>
                <c:pt idx="92">
                  <c:v>1584893.1924610531</c:v>
                </c:pt>
                <c:pt idx="93">
                  <c:v>1995262.3149688086</c:v>
                </c:pt>
                <c:pt idx="94">
                  <c:v>2511886.4315094887</c:v>
                </c:pt>
                <c:pt idx="95">
                  <c:v>3162277.6601682613</c:v>
                </c:pt>
                <c:pt idx="96">
                  <c:v>3981071.7055348195</c:v>
                </c:pt>
                <c:pt idx="97">
                  <c:v>5011872.3362725256</c:v>
                </c:pt>
                <c:pt idx="98">
                  <c:v>6309573.4448016779</c:v>
                </c:pt>
                <c:pt idx="99">
                  <c:v>7943282.3472424867</c:v>
                </c:pt>
                <c:pt idx="100">
                  <c:v>9999999.999999579</c:v>
                </c:pt>
                <c:pt idx="101">
                  <c:v>12589254.117941128</c:v>
                </c:pt>
                <c:pt idx="102">
                  <c:v>15848931.924610436</c:v>
                </c:pt>
                <c:pt idx="103">
                  <c:v>19952623.149687897</c:v>
                </c:pt>
                <c:pt idx="104">
                  <c:v>25118864.315094642</c:v>
                </c:pt>
                <c:pt idx="105">
                  <c:v>31622776.601682309</c:v>
                </c:pt>
                <c:pt idx="106">
                  <c:v>39810717.055347815</c:v>
                </c:pt>
                <c:pt idx="107">
                  <c:v>50118723.362724774</c:v>
                </c:pt>
                <c:pt idx="108">
                  <c:v>63095734.448016174</c:v>
                </c:pt>
                <c:pt idx="109">
                  <c:v>79432823.47242412</c:v>
                </c:pt>
                <c:pt idx="110">
                  <c:v>99999999.999994829</c:v>
                </c:pt>
                <c:pt idx="111">
                  <c:v>125892541.17941009</c:v>
                </c:pt>
                <c:pt idx="112">
                  <c:v>158489319.24610284</c:v>
                </c:pt>
                <c:pt idx="113">
                  <c:v>199526231.49687704</c:v>
                </c:pt>
                <c:pt idx="114">
                  <c:v>251188643.15094402</c:v>
                </c:pt>
                <c:pt idx="115">
                  <c:v>316227766.01682115</c:v>
                </c:pt>
                <c:pt idx="116">
                  <c:v>398107170.5534758</c:v>
                </c:pt>
                <c:pt idx="117">
                  <c:v>501187233.62724477</c:v>
                </c:pt>
                <c:pt idx="118">
                  <c:v>630957344.48015797</c:v>
                </c:pt>
                <c:pt idx="119">
                  <c:v>794328234.72423637</c:v>
                </c:pt>
                <c:pt idx="120">
                  <c:v>999999999.9999423</c:v>
                </c:pt>
                <c:pt idx="121">
                  <c:v>1258925411.7940934</c:v>
                </c:pt>
                <c:pt idx="122">
                  <c:v>1584893192.4610188</c:v>
                </c:pt>
                <c:pt idx="123">
                  <c:v>1995262314.9687586</c:v>
                </c:pt>
                <c:pt idx="124">
                  <c:v>2511886431.5094252</c:v>
                </c:pt>
                <c:pt idx="125">
                  <c:v>3162277660.1681814</c:v>
                </c:pt>
                <c:pt idx="126">
                  <c:v>3981071705.5347199</c:v>
                </c:pt>
                <c:pt idx="127">
                  <c:v>5011872336.2723989</c:v>
                </c:pt>
                <c:pt idx="128">
                  <c:v>6309573444.8015194</c:v>
                </c:pt>
                <c:pt idx="129">
                  <c:v>7943282347.2422876</c:v>
                </c:pt>
                <c:pt idx="130">
                  <c:v>9999999999.9993267</c:v>
                </c:pt>
                <c:pt idx="131">
                  <c:v>12589254117.940813</c:v>
                </c:pt>
              </c:numCache>
            </c:numRef>
          </c:xVal>
          <c:yVal>
            <c:numRef>
              <c:f>'FRACXO_US+'!$T$2:$T$612</c:f>
              <c:numCache>
                <c:formatCode>0.00</c:formatCode>
                <c:ptCount val="611"/>
                <c:pt idx="0">
                  <c:v>1.8899566056044691E-7</c:v>
                </c:pt>
                <c:pt idx="1">
                  <c:v>2.9953793057547329E-7</c:v>
                </c:pt>
                <c:pt idx="2">
                  <c:v>4.7473560997558521E-7</c:v>
                </c:pt>
                <c:pt idx="3">
                  <c:v>7.5240526577626178E-7</c:v>
                </c:pt>
                <c:pt idx="4">
                  <c:v>1.1924819768389557E-6</c:v>
                </c:pt>
                <c:pt idx="5">
                  <c:v>1.8899566249864263E-6</c:v>
                </c:pt>
                <c:pt idx="6">
                  <c:v>2.9953794291561365E-6</c:v>
                </c:pt>
                <c:pt idx="7">
                  <c:v>4.747356637065478E-6</c:v>
                </c:pt>
                <c:pt idx="8">
                  <c:v>7.5240537017161623E-6</c:v>
                </c:pt>
                <c:pt idx="9">
                  <c:v>1.1924822663565043E-5</c:v>
                </c:pt>
                <c:pt idx="10">
                  <c:v>1.8899573241107451E-5</c:v>
                </c:pt>
                <c:pt idx="11">
                  <c:v>2.995381228640349E-5</c:v>
                </c:pt>
                <c:pt idx="12">
                  <c:v>4.7473611539863573E-5</c:v>
                </c:pt>
                <c:pt idx="13">
                  <c:v>7.5240649900647883E-5</c:v>
                </c:pt>
                <c:pt idx="14">
                  <c:v>1.1924850959823279E-4</c:v>
                </c:pt>
                <c:pt idx="15">
                  <c:v>1.8899644212406029E-4</c:v>
                </c:pt>
                <c:pt idx="16">
                  <c:v>2.9953990544555179E-4</c:v>
                </c:pt>
                <c:pt idx="17">
                  <c:v>4.7474059331088911E-4</c:v>
                </c:pt>
                <c:pt idx="18">
                  <c:v>7.5241774684975339E-4</c:v>
                </c:pt>
                <c:pt idx="19">
                  <c:v>1.1925133502943034E-3</c:v>
                </c:pt>
                <c:pt idx="20">
                  <c:v>1.8900353913415772E-3</c:v>
                </c:pt>
                <c:pt idx="21">
                  <c:v>2.9955773199874152E-3</c:v>
                </c:pt>
                <c:pt idx="22">
                  <c:v>4.7478536965900771E-3</c:v>
                </c:pt>
                <c:pt idx="23">
                  <c:v>7.5253021281461744E-3</c:v>
                </c:pt>
                <c:pt idx="24">
                  <c:v>1.1927958236376705E-2</c:v>
                </c:pt>
                <c:pt idx="25">
                  <c:v>1.8907448185284483E-2</c:v>
                </c:pt>
                <c:pt idx="26">
                  <c:v>2.9973588628436403E-2</c:v>
                </c:pt>
                <c:pt idx="27">
                  <c:v>4.7523268806082548E-2</c:v>
                </c:pt>
                <c:pt idx="28">
                  <c:v>7.5365307202050744E-2</c:v>
                </c:pt>
                <c:pt idx="29">
                  <c:v>0.11956132051164056</c:v>
                </c:pt>
                <c:pt idx="30">
                  <c:v>0.18978086443297235</c:v>
                </c:pt>
                <c:pt idx="31">
                  <c:v>0.30150454737159821</c:v>
                </c:pt>
                <c:pt idx="32">
                  <c:v>0.47964959104866972</c:v>
                </c:pt>
                <c:pt idx="33">
                  <c:v>0.76462400303136069</c:v>
                </c:pt>
                <c:pt idx="34">
                  <c:v>1.222526662647669</c:v>
                </c:pt>
                <c:pt idx="35">
                  <c:v>1.9616906886907222</c:v>
                </c:pt>
                <c:pt idx="36">
                  <c:v>3.1508856037549977</c:v>
                </c:pt>
                <c:pt idx="37">
                  <c:v>4.9457616536388285</c:v>
                </c:pt>
                <c:pt idx="38">
                  <c:v>6.4770765536046131</c:v>
                </c:pt>
                <c:pt idx="39">
                  <c:v>4.0266370385297545</c:v>
                </c:pt>
                <c:pt idx="40">
                  <c:v>-0.90214087380612096</c:v>
                </c:pt>
                <c:pt idx="41">
                  <c:v>-5.3480719025774448</c:v>
                </c:pt>
                <c:pt idx="42">
                  <c:v>-9.06678434502515</c:v>
                </c:pt>
                <c:pt idx="43">
                  <c:v>-12.239766841637385</c:v>
                </c:pt>
                <c:pt idx="44">
                  <c:v>-15.027608073456006</c:v>
                </c:pt>
                <c:pt idx="45">
                  <c:v>-17.548801588051155</c:v>
                </c:pt>
                <c:pt idx="46">
                  <c:v>-19.888992252333463</c:v>
                </c:pt>
                <c:pt idx="47">
                  <c:v>-22.108688929921282</c:v>
                </c:pt>
                <c:pt idx="48">
                  <c:v>-24.249468497500629</c:v>
                </c:pt>
                <c:pt idx="49">
                  <c:v>-26.339187518337113</c:v>
                </c:pt>
                <c:pt idx="50">
                  <c:v>-28.396147975786398</c:v>
                </c:pt>
                <c:pt idx="51">
                  <c:v>-30.432206191115334</c:v>
                </c:pt>
                <c:pt idx="52">
                  <c:v>-32.454966790648456</c:v>
                </c:pt>
                <c:pt idx="53">
                  <c:v>-34.469270561166866</c:v>
                </c:pt>
                <c:pt idx="54">
                  <c:v>-36.478176015202919</c:v>
                </c:pt>
                <c:pt idx="55">
                  <c:v>-38.483593800525092</c:v>
                </c:pt>
                <c:pt idx="56">
                  <c:v>-40.486688707732135</c:v>
                </c:pt>
                <c:pt idx="57">
                  <c:v>-42.488126904953532</c:v>
                </c:pt>
                <c:pt idx="58">
                  <c:v>-44.488218039057735</c:v>
                </c:pt>
                <c:pt idx="59">
                  <c:v>-46.486981357676015</c:v>
                </c:pt>
                <c:pt idx="60">
                  <c:v>-48.484149478736683</c:v>
                </c:pt>
                <c:pt idx="61">
                  <c:v>-50.479110271860634</c:v>
                </c:pt>
                <c:pt idx="62">
                  <c:v>-52.470773938453988</c:v>
                </c:pt>
                <c:pt idx="63">
                  <c:v>-54.457335876164983</c:v>
                </c:pt>
                <c:pt idx="64">
                  <c:v>-56.435882396911332</c:v>
                </c:pt>
                <c:pt idx="65">
                  <c:v>-58.401749806127498</c:v>
                </c:pt>
                <c:pt idx="66">
                  <c:v>-60.347487351583965</c:v>
                </c:pt>
                <c:pt idx="67">
                  <c:v>-62.261171614056053</c:v>
                </c:pt>
                <c:pt idx="68">
                  <c:v>-64.12363433617783</c:v>
                </c:pt>
                <c:pt idx="69">
                  <c:v>-65.903809136099255</c:v>
                </c:pt>
                <c:pt idx="70">
                  <c:v>-67.550657690784817</c:v>
                </c:pt>
                <c:pt idx="71">
                  <c:v>-68.978400688524104</c:v>
                </c:pt>
                <c:pt idx="72">
                  <c:v>-70.037119052931715</c:v>
                </c:pt>
                <c:pt idx="73">
                  <c:v>-70.445628785901363</c:v>
                </c:pt>
                <c:pt idx="74">
                  <c:v>-69.59802114684932</c:v>
                </c:pt>
                <c:pt idx="75">
                  <c:v>-65.685684283243063</c:v>
                </c:pt>
                <c:pt idx="76">
                  <c:v>-41.960310013568545</c:v>
                </c:pt>
                <c:pt idx="77">
                  <c:v>-68.045823715138951</c:v>
                </c:pt>
                <c:pt idx="78">
                  <c:v>-69.976718588392288</c:v>
                </c:pt>
                <c:pt idx="79">
                  <c:v>-46.042779139380499</c:v>
                </c:pt>
                <c:pt idx="80">
                  <c:v>-70.372008733970489</c:v>
                </c:pt>
                <c:pt idx="81">
                  <c:v>-65.839396361570223</c:v>
                </c:pt>
                <c:pt idx="82">
                  <c:v>-49.566781235865953</c:v>
                </c:pt>
                <c:pt idx="83">
                  <c:v>-57.458633429634475</c:v>
                </c:pt>
                <c:pt idx="84">
                  <c:v>-69.870484363059575</c:v>
                </c:pt>
                <c:pt idx="85">
                  <c:v>-52.082370340070653</c:v>
                </c:pt>
                <c:pt idx="86">
                  <c:v>-61.760389957651427</c:v>
                </c:pt>
                <c:pt idx="87">
                  <c:v>-67.697106447911096</c:v>
                </c:pt>
                <c:pt idx="88">
                  <c:v>-52.179113201219991</c:v>
                </c:pt>
                <c:pt idx="89">
                  <c:v>-65.517392144908342</c:v>
                </c:pt>
                <c:pt idx="90">
                  <c:v>-70.170756335052985</c:v>
                </c:pt>
                <c:pt idx="91">
                  <c:v>-25.859427815384862</c:v>
                </c:pt>
                <c:pt idx="92">
                  <c:v>-68.359983639590368</c:v>
                </c:pt>
                <c:pt idx="93">
                  <c:v>-68.192094978956348</c:v>
                </c:pt>
                <c:pt idx="94">
                  <c:v>-63.469160701455607</c:v>
                </c:pt>
                <c:pt idx="95">
                  <c:v>-69.870004609063855</c:v>
                </c:pt>
                <c:pt idx="96">
                  <c:v>-65.792231117287486</c:v>
                </c:pt>
                <c:pt idx="97">
                  <c:v>-70.028791016881215</c:v>
                </c:pt>
                <c:pt idx="98">
                  <c:v>-69.91371347811149</c:v>
                </c:pt>
                <c:pt idx="99">
                  <c:v>-58.526106700433651</c:v>
                </c:pt>
                <c:pt idx="100">
                  <c:v>-65.841308169453313</c:v>
                </c:pt>
                <c:pt idx="101">
                  <c:v>-46.024924608853681</c:v>
                </c:pt>
                <c:pt idx="102">
                  <c:v>-61.751577279994081</c:v>
                </c:pt>
                <c:pt idx="103">
                  <c:v>-65.686297375856796</c:v>
                </c:pt>
                <c:pt idx="104">
                  <c:v>-70.426821322483391</c:v>
                </c:pt>
                <c:pt idx="105">
                  <c:v>-63.494514601880347</c:v>
                </c:pt>
                <c:pt idx="106">
                  <c:v>-40.895716993099029</c:v>
                </c:pt>
                <c:pt idx="107">
                  <c:v>-46.033084144331788</c:v>
                </c:pt>
                <c:pt idx="108">
                  <c:v>-60.648565690821741</c:v>
                </c:pt>
                <c:pt idx="109">
                  <c:v>-65.210422673584958</c:v>
                </c:pt>
                <c:pt idx="110">
                  <c:v>-27.97444013183668</c:v>
                </c:pt>
                <c:pt idx="111">
                  <c:v>-65.501736249354622</c:v>
                </c:pt>
                <c:pt idx="112">
                  <c:v>-65.743739379211789</c:v>
                </c:pt>
                <c:pt idx="113">
                  <c:v>-52.046583111314419</c:v>
                </c:pt>
                <c:pt idx="114">
                  <c:v>-66.58232563181474</c:v>
                </c:pt>
                <c:pt idx="115">
                  <c:v>-70.434747765101363</c:v>
                </c:pt>
                <c:pt idx="116">
                  <c:v>-60.741568701770312</c:v>
                </c:pt>
                <c:pt idx="117">
                  <c:v>-65.508892149848876</c:v>
                </c:pt>
                <c:pt idx="118">
                  <c:v>-54.161472275502767</c:v>
                </c:pt>
                <c:pt idx="119">
                  <c:v>-63.954594885230627</c:v>
                </c:pt>
                <c:pt idx="120">
                  <c:v>-48.072888548806304</c:v>
                </c:pt>
                <c:pt idx="121">
                  <c:v>-58.926654171258797</c:v>
                </c:pt>
                <c:pt idx="122">
                  <c:v>-47.756542498411619</c:v>
                </c:pt>
                <c:pt idx="123">
                  <c:v>-69.853499797968638</c:v>
                </c:pt>
                <c:pt idx="124">
                  <c:v>-66.334063950126534</c:v>
                </c:pt>
                <c:pt idx="125">
                  <c:v>-64.799852577055205</c:v>
                </c:pt>
                <c:pt idx="126">
                  <c:v>-56.006616814730066</c:v>
                </c:pt>
                <c:pt idx="127">
                  <c:v>-58.746159914775987</c:v>
                </c:pt>
                <c:pt idx="128">
                  <c:v>-70.443624654960644</c:v>
                </c:pt>
                <c:pt idx="129">
                  <c:v>-70.23507372396611</c:v>
                </c:pt>
                <c:pt idx="130">
                  <c:v>-67.225817599424403</c:v>
                </c:pt>
                <c:pt idx="131">
                  <c:v>-63.308546952351541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137-47AE-81A3-766C5285C2E8}"/>
            </c:ext>
          </c:extLst>
        </c:ser>
        <c:ser>
          <c:idx val="1"/>
          <c:order val="1"/>
          <c:tx>
            <c:v>Attenuated Point</c:v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chemeClr val="accent1"/>
              </a:solidFill>
              <a:ln>
                <a:solidFill>
                  <a:schemeClr val="tx1"/>
                </a:solidFill>
              </a:ln>
            </c:spPr>
          </c:marker>
          <c:dLbls>
            <c:dLbl>
              <c:idx val="0"/>
              <c:layout>
                <c:manualLayout>
                  <c:x val="-0.15511551155115524"/>
                  <c:y val="6.2078272604588404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137-47AE-81A3-766C5285C2E8}"/>
                </c:ext>
              </c:extLst>
            </c:dLbl>
            <c:spPr>
              <a:solidFill>
                <a:schemeClr val="bg1"/>
              </a:solidFill>
              <a:ln>
                <a:solidFill>
                  <a:sysClr val="windowText" lastClr="000000"/>
                </a:solidFill>
              </a:ln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'FRACXO_US+'!$B$33</c:f>
              <c:numCache>
                <c:formatCode>0.00" Hz"</c:formatCode>
                <c:ptCount val="1"/>
                <c:pt idx="0">
                  <c:v>12.589254117941715</c:v>
                </c:pt>
              </c:numCache>
            </c:numRef>
          </c:xVal>
          <c:yVal>
            <c:numRef>
              <c:f>'FRACXO_US+'!$B$34</c:f>
              <c:numCache>
                <c:formatCode>0.00" db"</c:formatCode>
                <c:ptCount val="1"/>
                <c:pt idx="0">
                  <c:v>-5.3480719025774448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137-47AE-81A3-766C5285C2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552160"/>
        <c:axId val="502552552"/>
      </c:scatterChart>
      <c:valAx>
        <c:axId val="502552160"/>
        <c:scaling>
          <c:logBase val="10"/>
          <c:orientation val="minMax"/>
          <c:max val="10000"/>
          <c:min val="1.0000000000000002E-3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Frequency (Hz)</a:t>
                </a:r>
              </a:p>
            </c:rich>
          </c:tx>
          <c:overlay val="0"/>
        </c:title>
        <c:numFmt formatCode="General" sourceLinked="1"/>
        <c:majorTickMark val="out"/>
        <c:minorTickMark val="in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502552552"/>
        <c:crossesAt val="-90"/>
        <c:crossBetween val="midCat"/>
      </c:valAx>
      <c:valAx>
        <c:axId val="502552552"/>
        <c:scaling>
          <c:orientation val="minMax"/>
          <c:max val="10"/>
          <c:min val="-5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Magnitude (dB)</a:t>
                </a:r>
              </a:p>
            </c:rich>
          </c:tx>
          <c:layout>
            <c:manualLayout>
              <c:xMode val="edge"/>
              <c:yMode val="edge"/>
              <c:x val="2.6954177897574188E-2"/>
              <c:y val="0.31123024005560951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502552160"/>
        <c:crossesAt val="1.0000000000000002E-3"/>
        <c:crossBetween val="midCat"/>
      </c:valAx>
    </c:plotArea>
    <c:legend>
      <c:legendPos val="r"/>
      <c:layout>
        <c:manualLayout>
          <c:xMode val="edge"/>
          <c:yMode val="edge"/>
          <c:x val="0.22617161716171594"/>
          <c:y val="0.57396644245380346"/>
          <c:w val="0.19481029599022917"/>
          <c:h val="8.7041701014809972E-2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</c:spPr>
    </c:legend>
    <c:plotVisOnly val="1"/>
    <c:dispBlanksAs val="gap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'FRACXO_US+'!$B$45</c:f>
          <c:strCache>
            <c:ptCount val="1"/>
            <c:pt idx="0">
              <c:v>Phase of FRACXO for G1 = 10, G2 = 16, User Clk2=161,132 MHz, R=200, V=200, PD Freq=0,805 MHz</c:v>
            </c:pt>
          </c:strCache>
        </c:strRef>
      </c:tx>
      <c:overlay val="0"/>
      <c:txPr>
        <a:bodyPr/>
        <a:lstStyle/>
        <a:p>
          <a:pPr>
            <a:defRPr sz="1800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60813153072847"/>
          <c:y val="0.13797552703172378"/>
          <c:w val="0.72041612722937931"/>
          <c:h val="0.7024607198072832"/>
        </c:manualLayout>
      </c:layout>
      <c:scatterChart>
        <c:scatterStyle val="lineMarker"/>
        <c:varyColors val="0"/>
        <c:ser>
          <c:idx val="0"/>
          <c:order val="0"/>
          <c:tx>
            <c:v>FRACXO DPLL Phase Response</c:v>
          </c:tx>
          <c:marker>
            <c:symbol val="none"/>
          </c:marker>
          <c:xVal>
            <c:numRef>
              <c:f>'FRACXO_US+'!$M$2:$M$351</c:f>
              <c:numCache>
                <c:formatCode>General</c:formatCode>
                <c:ptCount val="350"/>
                <c:pt idx="0">
                  <c:v>1E-3</c:v>
                </c:pt>
                <c:pt idx="1">
                  <c:v>1.2589254117941673E-3</c:v>
                </c:pt>
                <c:pt idx="2">
                  <c:v>1.5848931924611136E-3</c:v>
                </c:pt>
                <c:pt idx="3">
                  <c:v>1.9952623149688798E-3</c:v>
                </c:pt>
                <c:pt idx="4">
                  <c:v>2.5118864315095807E-3</c:v>
                </c:pt>
                <c:pt idx="5">
                  <c:v>3.1622776601683794E-3</c:v>
                </c:pt>
                <c:pt idx="6">
                  <c:v>3.9810717055349725E-3</c:v>
                </c:pt>
                <c:pt idx="7">
                  <c:v>5.0118723362727229E-3</c:v>
                </c:pt>
                <c:pt idx="8">
                  <c:v>6.3095734448019337E-3</c:v>
                </c:pt>
                <c:pt idx="9">
                  <c:v>7.9432823472428138E-3</c:v>
                </c:pt>
                <c:pt idx="10">
                  <c:v>9.9999999999999985E-3</c:v>
                </c:pt>
                <c:pt idx="11">
                  <c:v>1.2589254117941675E-2</c:v>
                </c:pt>
                <c:pt idx="12">
                  <c:v>1.5848931924611138E-2</c:v>
                </c:pt>
                <c:pt idx="13">
                  <c:v>1.9952623149688806E-2</c:v>
                </c:pt>
                <c:pt idx="14">
                  <c:v>2.5118864315095808E-2</c:v>
                </c:pt>
                <c:pt idx="15">
                  <c:v>3.1622776601683819E-2</c:v>
                </c:pt>
                <c:pt idx="16">
                  <c:v>3.9810717055349769E-2</c:v>
                </c:pt>
                <c:pt idx="17">
                  <c:v>5.0118723362727283E-2</c:v>
                </c:pt>
                <c:pt idx="18">
                  <c:v>6.3095734448019414E-2</c:v>
                </c:pt>
                <c:pt idx="19">
                  <c:v>7.9432823472428249E-2</c:v>
                </c:pt>
                <c:pt idx="20">
                  <c:v>0.10000000000000013</c:v>
                </c:pt>
                <c:pt idx="21">
                  <c:v>0.12589254117941689</c:v>
                </c:pt>
                <c:pt idx="22">
                  <c:v>0.15848931924611168</c:v>
                </c:pt>
                <c:pt idx="23">
                  <c:v>0.19952623149688836</c:v>
                </c:pt>
                <c:pt idx="24">
                  <c:v>0.25118864315095851</c:v>
                </c:pt>
                <c:pt idx="25">
                  <c:v>0.31622776601683883</c:v>
                </c:pt>
                <c:pt idx="26">
                  <c:v>0.39810717055349837</c:v>
                </c:pt>
                <c:pt idx="27">
                  <c:v>0.50118723362727358</c:v>
                </c:pt>
                <c:pt idx="28">
                  <c:v>0.63095734448019536</c:v>
                </c:pt>
                <c:pt idx="29">
                  <c:v>0.79432823472428427</c:v>
                </c:pt>
                <c:pt idx="30">
                  <c:v>1.0000000000000033</c:v>
                </c:pt>
                <c:pt idx="31">
                  <c:v>1.2589254117941724</c:v>
                </c:pt>
                <c:pt idx="32">
                  <c:v>1.58489319246112</c:v>
                </c:pt>
                <c:pt idx="33">
                  <c:v>1.9952623149688875</c:v>
                </c:pt>
                <c:pt idx="34">
                  <c:v>2.5118864315095921</c:v>
                </c:pt>
                <c:pt idx="35">
                  <c:v>3.1622776601683973</c:v>
                </c:pt>
                <c:pt idx="36">
                  <c:v>3.9810717055349909</c:v>
                </c:pt>
                <c:pt idx="37">
                  <c:v>5.0118723362727504</c:v>
                </c:pt>
                <c:pt idx="38">
                  <c:v>6.3095734448019725</c:v>
                </c:pt>
                <c:pt idx="39">
                  <c:v>7.9432823472428584</c:v>
                </c:pt>
                <c:pt idx="40">
                  <c:v>10.000000000000044</c:v>
                </c:pt>
                <c:pt idx="41">
                  <c:v>12.589254117941715</c:v>
                </c:pt>
                <c:pt idx="42">
                  <c:v>15.848931924611176</c:v>
                </c:pt>
                <c:pt idx="43">
                  <c:v>19.952623149688861</c:v>
                </c:pt>
                <c:pt idx="44">
                  <c:v>25.118864315095859</c:v>
                </c:pt>
                <c:pt idx="45">
                  <c:v>31.622776601683839</c:v>
                </c:pt>
                <c:pt idx="46">
                  <c:v>39.810717055349741</c:v>
                </c:pt>
                <c:pt idx="47">
                  <c:v>50.118723362727209</c:v>
                </c:pt>
                <c:pt idx="48">
                  <c:v>63.095734448019236</c:v>
                </c:pt>
                <c:pt idx="49">
                  <c:v>79.432823472427955</c:v>
                </c:pt>
                <c:pt idx="50">
                  <c:v>99.999999999999659</c:v>
                </c:pt>
                <c:pt idx="51">
                  <c:v>125.89254117941617</c:v>
                </c:pt>
                <c:pt idx="52">
                  <c:v>158.48931924611051</c:v>
                </c:pt>
                <c:pt idx="53">
                  <c:v>199.52623149688674</c:v>
                </c:pt>
                <c:pt idx="54">
                  <c:v>251.18864315095666</c:v>
                </c:pt>
                <c:pt idx="55">
                  <c:v>316.22776601683591</c:v>
                </c:pt>
                <c:pt idx="56">
                  <c:v>398.10717055349437</c:v>
                </c:pt>
                <c:pt idx="57">
                  <c:v>501.18723362726809</c:v>
                </c:pt>
                <c:pt idx="58">
                  <c:v>630.95734448018743</c:v>
                </c:pt>
                <c:pt idx="59">
                  <c:v>794.32823472427344</c:v>
                </c:pt>
                <c:pt idx="60">
                  <c:v>999.99999999998886</c:v>
                </c:pt>
                <c:pt idx="61">
                  <c:v>1258.9254117941518</c:v>
                </c:pt>
                <c:pt idx="62">
                  <c:v>1584.8931924610927</c:v>
                </c:pt>
                <c:pt idx="63">
                  <c:v>1995.2623149688516</c:v>
                </c:pt>
                <c:pt idx="64">
                  <c:v>2511.8864315095429</c:v>
                </c:pt>
                <c:pt idx="65">
                  <c:v>3162.2776601683349</c:v>
                </c:pt>
                <c:pt idx="66">
                  <c:v>3981.0717055349128</c:v>
                </c:pt>
                <c:pt idx="67">
                  <c:v>5011.8723362726423</c:v>
                </c:pt>
                <c:pt idx="68">
                  <c:v>6309.5734448018247</c:v>
                </c:pt>
                <c:pt idx="69">
                  <c:v>7943.2823472426717</c:v>
                </c:pt>
                <c:pt idx="70">
                  <c:v>9999.9999999997926</c:v>
                </c:pt>
                <c:pt idx="71">
                  <c:v>12589.254117941444</c:v>
                </c:pt>
                <c:pt idx="72">
                  <c:v>15848.931924610833</c:v>
                </c:pt>
                <c:pt idx="73">
                  <c:v>19952.623149688396</c:v>
                </c:pt>
                <c:pt idx="74">
                  <c:v>25118.864315095274</c:v>
                </c:pt>
                <c:pt idx="75">
                  <c:v>31622.776601683097</c:v>
                </c:pt>
                <c:pt idx="76">
                  <c:v>39810.71705534881</c:v>
                </c:pt>
                <c:pt idx="77">
                  <c:v>50118.723362726036</c:v>
                </c:pt>
                <c:pt idx="78">
                  <c:v>63095.734448017763</c:v>
                </c:pt>
                <c:pt idx="79">
                  <c:v>79432.823472426098</c:v>
                </c:pt>
                <c:pt idx="80">
                  <c:v>99999.999999997337</c:v>
                </c:pt>
                <c:pt idx="81">
                  <c:v>125892.54117941324</c:v>
                </c:pt>
                <c:pt idx="82">
                  <c:v>158489.31924610681</c:v>
                </c:pt>
                <c:pt idx="83">
                  <c:v>199526.23149688204</c:v>
                </c:pt>
                <c:pt idx="84">
                  <c:v>251188.64315095035</c:v>
                </c:pt>
                <c:pt idx="85">
                  <c:v>316227.76601682801</c:v>
                </c:pt>
                <c:pt idx="86">
                  <c:v>398107.17055348435</c:v>
                </c:pt>
                <c:pt idx="87">
                  <c:v>501187.23362725554</c:v>
                </c:pt>
                <c:pt idx="88">
                  <c:v>630957.34448017157</c:v>
                </c:pt>
                <c:pt idx="89">
                  <c:v>794328.23472425353</c:v>
                </c:pt>
                <c:pt idx="90">
                  <c:v>999999.99999996379</c:v>
                </c:pt>
                <c:pt idx="91">
                  <c:v>1258925.4117941202</c:v>
                </c:pt>
                <c:pt idx="92">
                  <c:v>1584893.1924610531</c:v>
                </c:pt>
                <c:pt idx="93">
                  <c:v>1995262.3149688086</c:v>
                </c:pt>
                <c:pt idx="94">
                  <c:v>2511886.4315094887</c:v>
                </c:pt>
                <c:pt idx="95">
                  <c:v>3162277.6601682613</c:v>
                </c:pt>
                <c:pt idx="96">
                  <c:v>3981071.7055348195</c:v>
                </c:pt>
                <c:pt idx="97">
                  <c:v>5011872.3362725256</c:v>
                </c:pt>
                <c:pt idx="98">
                  <c:v>6309573.4448016779</c:v>
                </c:pt>
                <c:pt idx="99">
                  <c:v>7943282.3472424867</c:v>
                </c:pt>
                <c:pt idx="100">
                  <c:v>9999999.999999579</c:v>
                </c:pt>
                <c:pt idx="101">
                  <c:v>12589254.117941128</c:v>
                </c:pt>
                <c:pt idx="102">
                  <c:v>15848931.924610436</c:v>
                </c:pt>
                <c:pt idx="103">
                  <c:v>19952623.149687897</c:v>
                </c:pt>
                <c:pt idx="104">
                  <c:v>25118864.315094642</c:v>
                </c:pt>
                <c:pt idx="105">
                  <c:v>31622776.601682309</c:v>
                </c:pt>
                <c:pt idx="106">
                  <c:v>39810717.055347815</c:v>
                </c:pt>
                <c:pt idx="107">
                  <c:v>50118723.362724774</c:v>
                </c:pt>
                <c:pt idx="108">
                  <c:v>63095734.448016174</c:v>
                </c:pt>
                <c:pt idx="109">
                  <c:v>79432823.47242412</c:v>
                </c:pt>
                <c:pt idx="110">
                  <c:v>99999999.999994829</c:v>
                </c:pt>
                <c:pt idx="111">
                  <c:v>125892541.17941009</c:v>
                </c:pt>
                <c:pt idx="112">
                  <c:v>158489319.24610284</c:v>
                </c:pt>
                <c:pt idx="113">
                  <c:v>199526231.49687704</c:v>
                </c:pt>
                <c:pt idx="114">
                  <c:v>251188643.15094402</c:v>
                </c:pt>
                <c:pt idx="115">
                  <c:v>316227766.01682115</c:v>
                </c:pt>
                <c:pt idx="116">
                  <c:v>398107170.5534758</c:v>
                </c:pt>
                <c:pt idx="117">
                  <c:v>501187233.62724477</c:v>
                </c:pt>
                <c:pt idx="118">
                  <c:v>630957344.48015797</c:v>
                </c:pt>
                <c:pt idx="119">
                  <c:v>794328234.72423637</c:v>
                </c:pt>
                <c:pt idx="120">
                  <c:v>999999999.9999423</c:v>
                </c:pt>
                <c:pt idx="121">
                  <c:v>1258925411.7940934</c:v>
                </c:pt>
                <c:pt idx="122">
                  <c:v>1584893192.4610188</c:v>
                </c:pt>
                <c:pt idx="123">
                  <c:v>1995262314.9687586</c:v>
                </c:pt>
                <c:pt idx="124">
                  <c:v>2511886431.5094252</c:v>
                </c:pt>
                <c:pt idx="125">
                  <c:v>3162277660.1681814</c:v>
                </c:pt>
                <c:pt idx="126">
                  <c:v>3981071705.5347199</c:v>
                </c:pt>
                <c:pt idx="127">
                  <c:v>5011872336.2723989</c:v>
                </c:pt>
                <c:pt idx="128">
                  <c:v>6309573444.8015194</c:v>
                </c:pt>
                <c:pt idx="129">
                  <c:v>7943282347.2422876</c:v>
                </c:pt>
                <c:pt idx="130">
                  <c:v>9999999999.9993267</c:v>
                </c:pt>
                <c:pt idx="131">
                  <c:v>12589254117.940813</c:v>
                </c:pt>
              </c:numCache>
            </c:numRef>
          </c:xVal>
          <c:yVal>
            <c:numRef>
              <c:f>'FRACXO_US+'!$U$2:$U$351</c:f>
              <c:numCache>
                <c:formatCode>General</c:formatCode>
                <c:ptCount val="350"/>
                <c:pt idx="0">
                  <c:v>-1.0214515526457586E-10</c:v>
                </c:pt>
                <c:pt idx="1">
                  <c:v>-2.0381823408658022E-10</c:v>
                </c:pt>
                <c:pt idx="2">
                  <c:v>-4.0666337743026808E-10</c:v>
                </c:pt>
                <c:pt idx="3">
                  <c:v>-8.1139131030906225E-10</c:v>
                </c:pt>
                <c:pt idx="4">
                  <c:v>-1.6189667096216863E-9</c:v>
                </c:pt>
                <c:pt idx="5">
                  <c:v>-3.2302070373856516E-9</c:v>
                </c:pt>
                <c:pt idx="6">
                  <c:v>-6.4451687719986252E-9</c:v>
                </c:pt>
                <c:pt idx="7">
                  <c:v>-1.2859812159494544E-8</c:v>
                </c:pt>
                <c:pt idx="8">
                  <c:v>-2.5658613071268787E-8</c:v>
                </c:pt>
                <c:pt idx="9">
                  <c:v>-5.1195701926060967E-8</c:v>
                </c:pt>
                <c:pt idx="10">
                  <c:v>-1.0214889522511431E-7</c:v>
                </c:pt>
                <c:pt idx="11">
                  <c:v>-2.0381426456439807E-7</c:v>
                </c:pt>
                <c:pt idx="12">
                  <c:v>-4.0666328011934965E-7</c:v>
                </c:pt>
                <c:pt idx="13">
                  <c:v>-8.1140169320674695E-7</c:v>
                </c:pt>
                <c:pt idx="14">
                  <c:v>-1.618964959773906E-6</c:v>
                </c:pt>
                <c:pt idx="15">
                  <c:v>-3.2302778296232843E-6</c:v>
                </c:pt>
                <c:pt idx="16">
                  <c:v>-6.4453085702187915E-6</c:v>
                </c:pt>
                <c:pt idx="17">
                  <c:v>-1.2860260555373202E-5</c:v>
                </c:pt>
                <c:pt idx="18">
                  <c:v>-2.5660160383075705E-5</c:v>
                </c:pt>
                <c:pt idx="19">
                  <c:v>-5.1200546913140072E-5</c:v>
                </c:pt>
                <c:pt idx="20">
                  <c:v>-1.0216420072295592E-4</c:v>
                </c:pt>
                <c:pt idx="21">
                  <c:v>-2.0386233607732037E-4</c:v>
                </c:pt>
                <c:pt idx="22">
                  <c:v>-4.0681563920949299E-4</c:v>
                </c:pt>
                <c:pt idx="23">
                  <c:v>-8.1188360179643723E-4</c:v>
                </c:pt>
                <c:pt idx="24">
                  <c:v>-1.6204893016269328E-3</c:v>
                </c:pt>
                <c:pt idx="25">
                  <c:v>-3.2351007652363577E-3</c:v>
                </c:pt>
                <c:pt idx="26">
                  <c:v>-6.4605734255545741E-3</c:v>
                </c:pt>
                <c:pt idx="27">
                  <c:v>-1.2908600905886594E-2</c:v>
                </c:pt>
                <c:pt idx="28">
                  <c:v>-2.5813369083049389E-2</c:v>
                </c:pt>
                <c:pt idx="29">
                  <c:v>-5.1686757037613086E-2</c:v>
                </c:pt>
                <c:pt idx="30">
                  <c:v>-0.10371041780285806</c:v>
                </c:pt>
                <c:pt idx="31">
                  <c:v>-0.20879586792671026</c:v>
                </c:pt>
                <c:pt idx="32">
                  <c:v>-0.42264053739160845</c:v>
                </c:pt>
                <c:pt idx="33">
                  <c:v>-0.86307413940408062</c:v>
                </c:pt>
                <c:pt idx="34">
                  <c:v>-1.7883281995760936</c:v>
                </c:pt>
                <c:pt idx="35">
                  <c:v>-3.7972560166134972</c:v>
                </c:pt>
                <c:pt idx="36">
                  <c:v>-8.4043645008745873</c:v>
                </c:pt>
                <c:pt idx="37">
                  <c:v>-19.846529669178452</c:v>
                </c:pt>
                <c:pt idx="38">
                  <c:v>-48.17654799848949</c:v>
                </c:pt>
                <c:pt idx="39">
                  <c:v>-86.769313815891252</c:v>
                </c:pt>
                <c:pt idx="40">
                  <c:v>74.201759236527366</c:v>
                </c:pt>
                <c:pt idx="41">
                  <c:v>68.753954282796897</c:v>
                </c:pt>
                <c:pt idx="42">
                  <c:v>68.655699483713121</c:v>
                </c:pt>
                <c:pt idx="43">
                  <c:v>70.652953002487777</c:v>
                </c:pt>
                <c:pt idx="44">
                  <c:v>73.360590182620101</c:v>
                </c:pt>
                <c:pt idx="45">
                  <c:v>76.134422941936577</c:v>
                </c:pt>
                <c:pt idx="46">
                  <c:v>78.684736058011723</c:v>
                </c:pt>
                <c:pt idx="47">
                  <c:v>80.90569833849105</c:v>
                </c:pt>
                <c:pt idx="48">
                  <c:v>82.784902350807215</c:v>
                </c:pt>
                <c:pt idx="49">
                  <c:v>84.353277249852695</c:v>
                </c:pt>
                <c:pt idx="50">
                  <c:v>85.658391234375316</c:v>
                </c:pt>
                <c:pt idx="51">
                  <c:v>86.751284298431443</c:v>
                </c:pt>
                <c:pt idx="52">
                  <c:v>87.680757229424998</c:v>
                </c:pt>
                <c:pt idx="53">
                  <c:v>88.491548976247415</c:v>
                </c:pt>
                <c:pt idx="54">
                  <c:v>89.224436651280811</c:v>
                </c:pt>
                <c:pt idx="55">
                  <c:v>89.917241159830013</c:v>
                </c:pt>
                <c:pt idx="56">
                  <c:v>-89.393750153967559</c:v>
                </c:pt>
                <c:pt idx="57">
                  <c:v>-88.672149791956372</c:v>
                </c:pt>
                <c:pt idx="58">
                  <c:v>-87.879682778091791</c:v>
                </c:pt>
                <c:pt idx="59">
                  <c:v>-86.97422400490575</c:v>
                </c:pt>
                <c:pt idx="60">
                  <c:v>-85.907592886853891</c:v>
                </c:pt>
                <c:pt idx="61">
                  <c:v>-84.623006603298421</c:v>
                </c:pt>
                <c:pt idx="62">
                  <c:v>-83.052065717411608</c:v>
                </c:pt>
                <c:pt idx="63">
                  <c:v>-81.1111163531682</c:v>
                </c:pt>
                <c:pt idx="64">
                  <c:v>-78.696797529473258</c:v>
                </c:pt>
                <c:pt idx="65">
                  <c:v>-75.680537621821031</c:v>
                </c:pt>
                <c:pt idx="66">
                  <c:v>-71.901707257750232</c:v>
                </c:pt>
                <c:pt idx="67">
                  <c:v>-67.159063874982905</c:v>
                </c:pt>
                <c:pt idx="68">
                  <c:v>-61.200031536053949</c:v>
                </c:pt>
                <c:pt idx="69">
                  <c:v>-53.707243038970098</c:v>
                </c:pt>
                <c:pt idx="70">
                  <c:v>-44.281622489009614</c:v>
                </c:pt>
                <c:pt idx="71">
                  <c:v>-32.421093630046414</c:v>
                </c:pt>
                <c:pt idx="72">
                  <c:v>-17.49373796255999</c:v>
                </c:pt>
                <c:pt idx="73">
                  <c:v>1.2961840075358086</c:v>
                </c:pt>
                <c:pt idx="74">
                  <c:v>24.951964717231743</c:v>
                </c:pt>
                <c:pt idx="75">
                  <c:v>54.747921635409483</c:v>
                </c:pt>
                <c:pt idx="76">
                  <c:v>-88.867762937503414</c:v>
                </c:pt>
                <c:pt idx="77">
                  <c:v>-40.709787632426462</c:v>
                </c:pt>
                <c:pt idx="78">
                  <c:v>18.71420897874415</c:v>
                </c:pt>
                <c:pt idx="79">
                  <c:v>-87.1876273323753</c:v>
                </c:pt>
                <c:pt idx="80">
                  <c:v>7.5655693380349485</c:v>
                </c:pt>
                <c:pt idx="81">
                  <c:v>-54.01870146527984</c:v>
                </c:pt>
                <c:pt idx="82">
                  <c:v>-85.241784151271659</c:v>
                </c:pt>
                <c:pt idx="83">
                  <c:v>-77.215044057201069</c:v>
                </c:pt>
                <c:pt idx="84">
                  <c:v>-20.674731082968087</c:v>
                </c:pt>
                <c:pt idx="85">
                  <c:v>-83.384879685397507</c:v>
                </c:pt>
                <c:pt idx="86">
                  <c:v>-68.516866255549431</c:v>
                </c:pt>
                <c:pt idx="87">
                  <c:v>43.270853875698393</c:v>
                </c:pt>
                <c:pt idx="88">
                  <c:v>-83.30327284718696</c:v>
                </c:pt>
                <c:pt idx="89">
                  <c:v>-55.524466599913417</c:v>
                </c:pt>
                <c:pt idx="90">
                  <c:v>-14.405562901577323</c:v>
                </c:pt>
                <c:pt idx="91">
                  <c:v>84.015867629970387</c:v>
                </c:pt>
                <c:pt idx="92">
                  <c:v>-38.186177455138846</c:v>
                </c:pt>
                <c:pt idx="93">
                  <c:v>39.562870072729332</c:v>
                </c:pt>
                <c:pt idx="94">
                  <c:v>63.475741080696309</c:v>
                </c:pt>
                <c:pt idx="95">
                  <c:v>-20.683128353925451</c:v>
                </c:pt>
                <c:pt idx="96">
                  <c:v>-54.244536450007075</c:v>
                </c:pt>
                <c:pt idx="97">
                  <c:v>-17.667377054923637</c:v>
                </c:pt>
                <c:pt idx="98">
                  <c:v>-19.902203908936599</c:v>
                </c:pt>
                <c:pt idx="99">
                  <c:v>75.464965453495338</c:v>
                </c:pt>
                <c:pt idx="100">
                  <c:v>-54.00950798085686</c:v>
                </c:pt>
                <c:pt idx="101">
                  <c:v>-87.196046469438627</c:v>
                </c:pt>
                <c:pt idx="102">
                  <c:v>68.539961025575394</c:v>
                </c:pt>
                <c:pt idx="103">
                  <c:v>-54.745051534985713</c:v>
                </c:pt>
                <c:pt idx="104">
                  <c:v>3.9878639952598558</c:v>
                </c:pt>
                <c:pt idx="105">
                  <c:v>63.39155142505458</c:v>
                </c:pt>
                <c:pt idx="106">
                  <c:v>89.250180299900904</c:v>
                </c:pt>
                <c:pt idx="107">
                  <c:v>-87.192200398615839</c:v>
                </c:pt>
                <c:pt idx="108">
                  <c:v>71.230937844801886</c:v>
                </c:pt>
                <c:pt idx="109">
                  <c:v>-56.885462161979817</c:v>
                </c:pt>
                <c:pt idx="110">
                  <c:v>85.408561109485404</c:v>
                </c:pt>
                <c:pt idx="111">
                  <c:v>-55.595583124366755</c:v>
                </c:pt>
                <c:pt idx="112">
                  <c:v>54.474792111217965</c:v>
                </c:pt>
                <c:pt idx="113">
                  <c:v>83.414854961746244</c:v>
                </c:pt>
                <c:pt idx="114">
                  <c:v>-50.194634960393039</c:v>
                </c:pt>
                <c:pt idx="115">
                  <c:v>3.148215232670351</c:v>
                </c:pt>
                <c:pt idx="116">
                  <c:v>71.0185041479684</c:v>
                </c:pt>
                <c:pt idx="117">
                  <c:v>-55.563100967910231</c:v>
                </c:pt>
                <c:pt idx="118">
                  <c:v>81.427868116833423</c:v>
                </c:pt>
                <c:pt idx="119">
                  <c:v>61.808899339186347</c:v>
                </c:pt>
                <c:pt idx="120">
                  <c:v>-86.143126179872127</c:v>
                </c:pt>
                <c:pt idx="121">
                  <c:v>74.748173812582607</c:v>
                </c:pt>
                <c:pt idx="122">
                  <c:v>-86.318335461637844</c:v>
                </c:pt>
                <c:pt idx="123">
                  <c:v>20.969780765113462</c:v>
                </c:pt>
                <c:pt idx="124">
                  <c:v>-51.531616204391575</c:v>
                </c:pt>
                <c:pt idx="125">
                  <c:v>-58.602310856094228</c:v>
                </c:pt>
                <c:pt idx="126">
                  <c:v>79.268013509704602</c:v>
                </c:pt>
                <c:pt idx="127">
                  <c:v>75.075483036537392</c:v>
                </c:pt>
                <c:pt idx="128">
                  <c:v>1.7879242723636393</c:v>
                </c:pt>
                <c:pt idx="129">
                  <c:v>-12.639028539215746</c:v>
                </c:pt>
                <c:pt idx="130">
                  <c:v>-46.4041991096719</c:v>
                </c:pt>
                <c:pt idx="131">
                  <c:v>-64.00204566817456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31-4871-9699-8EF44F6D64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550592"/>
        <c:axId val="502553336"/>
      </c:scatterChart>
      <c:valAx>
        <c:axId val="502550592"/>
        <c:scaling>
          <c:logBase val="10"/>
          <c:orientation val="minMax"/>
          <c:max val="1000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Frequency (Hz)</a:t>
                </a:r>
              </a:p>
            </c:rich>
          </c:tx>
          <c:overlay val="0"/>
        </c:title>
        <c:numFmt formatCode="General" sourceLinked="1"/>
        <c:majorTickMark val="out"/>
        <c:minorTickMark val="in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502553336"/>
        <c:crossesAt val="-180"/>
        <c:crossBetween val="midCat"/>
      </c:valAx>
      <c:valAx>
        <c:axId val="502553336"/>
        <c:scaling>
          <c:orientation val="minMax"/>
          <c:max val="180"/>
          <c:min val="-18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Phase (deg)</a:t>
                </a:r>
              </a:p>
            </c:rich>
          </c:tx>
          <c:layout>
            <c:manualLayout>
              <c:xMode val="edge"/>
              <c:yMode val="edge"/>
              <c:x val="3.0254541202151715E-2"/>
              <c:y val="0.41231321716554414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502550592"/>
        <c:crossesAt val="1.0000000000000002E-3"/>
        <c:crossBetween val="midCat"/>
        <c:majorUnit val="20"/>
      </c:valAx>
    </c:plotArea>
    <c:legend>
      <c:legendPos val="r"/>
      <c:layout>
        <c:manualLayout>
          <c:xMode val="edge"/>
          <c:yMode val="edge"/>
          <c:x val="0.21792079207920806"/>
          <c:y val="0.33569932819769382"/>
          <c:w val="0.19481029599022925"/>
          <c:h val="8.7041701014809972E-2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</c:spPr>
    </c:legend>
    <c:plotVisOnly val="1"/>
    <c:dispBlanksAs val="gap"/>
    <c:showDLblsOverMax val="0"/>
  </c:chart>
  <c:printSettings>
    <c:headerFooter/>
    <c:pageMargins b="0.75000000000000122" l="0.70000000000000062" r="0.70000000000000062" t="0.75000000000000122" header="0.30000000000000032" footer="0.30000000000000032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'FRACXO_US+'!$B$44</c:f>
          <c:strCache>
            <c:ptCount val="1"/>
            <c:pt idx="0">
              <c:v>Response of FRACXO for G1 = 10, G2 = 16, User Clk2=161,132 MHz, R=200, V=200, PD Freq=0,805 MHz</c:v>
            </c:pt>
          </c:strCache>
        </c:strRef>
      </c:tx>
      <c:overlay val="0"/>
    </c:title>
    <c:autoTitleDeleted val="0"/>
    <c:plotArea>
      <c:layout>
        <c:manualLayout>
          <c:layoutTarget val="inner"/>
          <c:xMode val="edge"/>
          <c:yMode val="edge"/>
          <c:x val="0.12060813153072847"/>
          <c:y val="0.13797552703172378"/>
          <c:w val="0.72041612722937931"/>
          <c:h val="0.7024607198072832"/>
        </c:manualLayout>
      </c:layout>
      <c:scatterChart>
        <c:scatterStyle val="lineMarker"/>
        <c:varyColors val="0"/>
        <c:ser>
          <c:idx val="0"/>
          <c:order val="0"/>
          <c:tx>
            <c:v>PICXO DPLL Step Response</c:v>
          </c:tx>
          <c:marker>
            <c:symbol val="none"/>
          </c:marker>
          <c:xVal>
            <c:numRef>
              <c:f>'FRACXO_US+'!$M$2:$M$351</c:f>
              <c:numCache>
                <c:formatCode>General</c:formatCode>
                <c:ptCount val="350"/>
                <c:pt idx="0">
                  <c:v>1E-3</c:v>
                </c:pt>
                <c:pt idx="1">
                  <c:v>1.2589254117941673E-3</c:v>
                </c:pt>
                <c:pt idx="2">
                  <c:v>1.5848931924611136E-3</c:v>
                </c:pt>
                <c:pt idx="3">
                  <c:v>1.9952623149688798E-3</c:v>
                </c:pt>
                <c:pt idx="4">
                  <c:v>2.5118864315095807E-3</c:v>
                </c:pt>
                <c:pt idx="5">
                  <c:v>3.1622776601683794E-3</c:v>
                </c:pt>
                <c:pt idx="6">
                  <c:v>3.9810717055349725E-3</c:v>
                </c:pt>
                <c:pt idx="7">
                  <c:v>5.0118723362727229E-3</c:v>
                </c:pt>
                <c:pt idx="8">
                  <c:v>6.3095734448019337E-3</c:v>
                </c:pt>
                <c:pt idx="9">
                  <c:v>7.9432823472428138E-3</c:v>
                </c:pt>
                <c:pt idx="10">
                  <c:v>9.9999999999999985E-3</c:v>
                </c:pt>
                <c:pt idx="11">
                  <c:v>1.2589254117941675E-2</c:v>
                </c:pt>
                <c:pt idx="12">
                  <c:v>1.5848931924611138E-2</c:v>
                </c:pt>
                <c:pt idx="13">
                  <c:v>1.9952623149688806E-2</c:v>
                </c:pt>
                <c:pt idx="14">
                  <c:v>2.5118864315095808E-2</c:v>
                </c:pt>
                <c:pt idx="15">
                  <c:v>3.1622776601683819E-2</c:v>
                </c:pt>
                <c:pt idx="16">
                  <c:v>3.9810717055349769E-2</c:v>
                </c:pt>
                <c:pt idx="17">
                  <c:v>5.0118723362727283E-2</c:v>
                </c:pt>
                <c:pt idx="18">
                  <c:v>6.3095734448019414E-2</c:v>
                </c:pt>
                <c:pt idx="19">
                  <c:v>7.9432823472428249E-2</c:v>
                </c:pt>
                <c:pt idx="20">
                  <c:v>0.10000000000000013</c:v>
                </c:pt>
                <c:pt idx="21">
                  <c:v>0.12589254117941689</c:v>
                </c:pt>
                <c:pt idx="22">
                  <c:v>0.15848931924611168</c:v>
                </c:pt>
                <c:pt idx="23">
                  <c:v>0.19952623149688836</c:v>
                </c:pt>
                <c:pt idx="24">
                  <c:v>0.25118864315095851</c:v>
                </c:pt>
                <c:pt idx="25">
                  <c:v>0.31622776601683883</c:v>
                </c:pt>
                <c:pt idx="26">
                  <c:v>0.39810717055349837</c:v>
                </c:pt>
                <c:pt idx="27">
                  <c:v>0.50118723362727358</c:v>
                </c:pt>
                <c:pt idx="28">
                  <c:v>0.63095734448019536</c:v>
                </c:pt>
                <c:pt idx="29">
                  <c:v>0.79432823472428427</c:v>
                </c:pt>
                <c:pt idx="30">
                  <c:v>1.0000000000000033</c:v>
                </c:pt>
                <c:pt idx="31">
                  <c:v>1.2589254117941724</c:v>
                </c:pt>
                <c:pt idx="32">
                  <c:v>1.58489319246112</c:v>
                </c:pt>
                <c:pt idx="33">
                  <c:v>1.9952623149688875</c:v>
                </c:pt>
                <c:pt idx="34">
                  <c:v>2.5118864315095921</c:v>
                </c:pt>
                <c:pt idx="35">
                  <c:v>3.1622776601683973</c:v>
                </c:pt>
                <c:pt idx="36">
                  <c:v>3.9810717055349909</c:v>
                </c:pt>
                <c:pt idx="37">
                  <c:v>5.0118723362727504</c:v>
                </c:pt>
                <c:pt idx="38">
                  <c:v>6.3095734448019725</c:v>
                </c:pt>
                <c:pt idx="39">
                  <c:v>7.9432823472428584</c:v>
                </c:pt>
                <c:pt idx="40">
                  <c:v>10.000000000000044</c:v>
                </c:pt>
                <c:pt idx="41">
                  <c:v>12.589254117941715</c:v>
                </c:pt>
                <c:pt idx="42">
                  <c:v>15.848931924611176</c:v>
                </c:pt>
                <c:pt idx="43">
                  <c:v>19.952623149688861</c:v>
                </c:pt>
                <c:pt idx="44">
                  <c:v>25.118864315095859</c:v>
                </c:pt>
                <c:pt idx="45">
                  <c:v>31.622776601683839</c:v>
                </c:pt>
                <c:pt idx="46">
                  <c:v>39.810717055349741</c:v>
                </c:pt>
                <c:pt idx="47">
                  <c:v>50.118723362727209</c:v>
                </c:pt>
                <c:pt idx="48">
                  <c:v>63.095734448019236</c:v>
                </c:pt>
                <c:pt idx="49">
                  <c:v>79.432823472427955</c:v>
                </c:pt>
                <c:pt idx="50">
                  <c:v>99.999999999999659</c:v>
                </c:pt>
                <c:pt idx="51">
                  <c:v>125.89254117941617</c:v>
                </c:pt>
                <c:pt idx="52">
                  <c:v>158.48931924611051</c:v>
                </c:pt>
                <c:pt idx="53">
                  <c:v>199.52623149688674</c:v>
                </c:pt>
                <c:pt idx="54">
                  <c:v>251.18864315095666</c:v>
                </c:pt>
                <c:pt idx="55">
                  <c:v>316.22776601683591</c:v>
                </c:pt>
                <c:pt idx="56">
                  <c:v>398.10717055349437</c:v>
                </c:pt>
                <c:pt idx="57">
                  <c:v>501.18723362726809</c:v>
                </c:pt>
                <c:pt idx="58">
                  <c:v>630.95734448018743</c:v>
                </c:pt>
                <c:pt idx="59">
                  <c:v>794.32823472427344</c:v>
                </c:pt>
                <c:pt idx="60">
                  <c:v>999.99999999998886</c:v>
                </c:pt>
                <c:pt idx="61">
                  <c:v>1258.9254117941518</c:v>
                </c:pt>
                <c:pt idx="62">
                  <c:v>1584.8931924610927</c:v>
                </c:pt>
                <c:pt idx="63">
                  <c:v>1995.2623149688516</c:v>
                </c:pt>
                <c:pt idx="64">
                  <c:v>2511.8864315095429</c:v>
                </c:pt>
                <c:pt idx="65">
                  <c:v>3162.2776601683349</c:v>
                </c:pt>
                <c:pt idx="66">
                  <c:v>3981.0717055349128</c:v>
                </c:pt>
                <c:pt idx="67">
                  <c:v>5011.8723362726423</c:v>
                </c:pt>
                <c:pt idx="68">
                  <c:v>6309.5734448018247</c:v>
                </c:pt>
                <c:pt idx="69">
                  <c:v>7943.2823472426717</c:v>
                </c:pt>
                <c:pt idx="70">
                  <c:v>9999.9999999997926</c:v>
                </c:pt>
                <c:pt idx="71">
                  <c:v>12589.254117941444</c:v>
                </c:pt>
                <c:pt idx="72">
                  <c:v>15848.931924610833</c:v>
                </c:pt>
                <c:pt idx="73">
                  <c:v>19952.623149688396</c:v>
                </c:pt>
                <c:pt idx="74">
                  <c:v>25118.864315095274</c:v>
                </c:pt>
                <c:pt idx="75">
                  <c:v>31622.776601683097</c:v>
                </c:pt>
                <c:pt idx="76">
                  <c:v>39810.71705534881</c:v>
                </c:pt>
                <c:pt idx="77">
                  <c:v>50118.723362726036</c:v>
                </c:pt>
                <c:pt idx="78">
                  <c:v>63095.734448017763</c:v>
                </c:pt>
                <c:pt idx="79">
                  <c:v>79432.823472426098</c:v>
                </c:pt>
                <c:pt idx="80">
                  <c:v>99999.999999997337</c:v>
                </c:pt>
                <c:pt idx="81">
                  <c:v>125892.54117941324</c:v>
                </c:pt>
                <c:pt idx="82">
                  <c:v>158489.31924610681</c:v>
                </c:pt>
                <c:pt idx="83">
                  <c:v>199526.23149688204</c:v>
                </c:pt>
                <c:pt idx="84">
                  <c:v>251188.64315095035</c:v>
                </c:pt>
                <c:pt idx="85">
                  <c:v>316227.76601682801</c:v>
                </c:pt>
                <c:pt idx="86">
                  <c:v>398107.17055348435</c:v>
                </c:pt>
                <c:pt idx="87">
                  <c:v>501187.23362725554</c:v>
                </c:pt>
                <c:pt idx="88">
                  <c:v>630957.34448017157</c:v>
                </c:pt>
                <c:pt idx="89">
                  <c:v>794328.23472425353</c:v>
                </c:pt>
                <c:pt idx="90">
                  <c:v>999999.99999996379</c:v>
                </c:pt>
                <c:pt idx="91">
                  <c:v>1258925.4117941202</c:v>
                </c:pt>
                <c:pt idx="92">
                  <c:v>1584893.1924610531</c:v>
                </c:pt>
                <c:pt idx="93">
                  <c:v>1995262.3149688086</c:v>
                </c:pt>
                <c:pt idx="94">
                  <c:v>2511886.4315094887</c:v>
                </c:pt>
                <c:pt idx="95">
                  <c:v>3162277.6601682613</c:v>
                </c:pt>
                <c:pt idx="96">
                  <c:v>3981071.7055348195</c:v>
                </c:pt>
                <c:pt idx="97">
                  <c:v>5011872.3362725256</c:v>
                </c:pt>
                <c:pt idx="98">
                  <c:v>6309573.4448016779</c:v>
                </c:pt>
                <c:pt idx="99">
                  <c:v>7943282.3472424867</c:v>
                </c:pt>
                <c:pt idx="100">
                  <c:v>9999999.999999579</c:v>
                </c:pt>
                <c:pt idx="101">
                  <c:v>12589254.117941128</c:v>
                </c:pt>
                <c:pt idx="102">
                  <c:v>15848931.924610436</c:v>
                </c:pt>
                <c:pt idx="103">
                  <c:v>19952623.149687897</c:v>
                </c:pt>
                <c:pt idx="104">
                  <c:v>25118864.315094642</c:v>
                </c:pt>
                <c:pt idx="105">
                  <c:v>31622776.601682309</c:v>
                </c:pt>
                <c:pt idx="106">
                  <c:v>39810717.055347815</c:v>
                </c:pt>
                <c:pt idx="107">
                  <c:v>50118723.362724774</c:v>
                </c:pt>
                <c:pt idx="108">
                  <c:v>63095734.448016174</c:v>
                </c:pt>
                <c:pt idx="109">
                  <c:v>79432823.47242412</c:v>
                </c:pt>
                <c:pt idx="110">
                  <c:v>99999999.999994829</c:v>
                </c:pt>
                <c:pt idx="111">
                  <c:v>125892541.17941009</c:v>
                </c:pt>
                <c:pt idx="112">
                  <c:v>158489319.24610284</c:v>
                </c:pt>
                <c:pt idx="113">
                  <c:v>199526231.49687704</c:v>
                </c:pt>
                <c:pt idx="114">
                  <c:v>251188643.15094402</c:v>
                </c:pt>
                <c:pt idx="115">
                  <c:v>316227766.01682115</c:v>
                </c:pt>
                <c:pt idx="116">
                  <c:v>398107170.5534758</c:v>
                </c:pt>
                <c:pt idx="117">
                  <c:v>501187233.62724477</c:v>
                </c:pt>
                <c:pt idx="118">
                  <c:v>630957344.48015797</c:v>
                </c:pt>
                <c:pt idx="119">
                  <c:v>794328234.72423637</c:v>
                </c:pt>
                <c:pt idx="120">
                  <c:v>999999999.9999423</c:v>
                </c:pt>
                <c:pt idx="121">
                  <c:v>1258925411.7940934</c:v>
                </c:pt>
                <c:pt idx="122">
                  <c:v>1584893192.4610188</c:v>
                </c:pt>
                <c:pt idx="123">
                  <c:v>1995262314.9687586</c:v>
                </c:pt>
                <c:pt idx="124">
                  <c:v>2511886431.5094252</c:v>
                </c:pt>
                <c:pt idx="125">
                  <c:v>3162277660.1681814</c:v>
                </c:pt>
                <c:pt idx="126">
                  <c:v>3981071705.5347199</c:v>
                </c:pt>
                <c:pt idx="127">
                  <c:v>5011872336.2723989</c:v>
                </c:pt>
                <c:pt idx="128">
                  <c:v>6309573444.8015194</c:v>
                </c:pt>
                <c:pt idx="129">
                  <c:v>7943282347.2422876</c:v>
                </c:pt>
                <c:pt idx="130">
                  <c:v>9999999999.9993267</c:v>
                </c:pt>
                <c:pt idx="131">
                  <c:v>12589254117.940813</c:v>
                </c:pt>
              </c:numCache>
            </c:numRef>
          </c:xVal>
          <c:yVal>
            <c:numRef>
              <c:f>'FRACXO_US+'!$X$2:$X$351</c:f>
              <c:numCache>
                <c:formatCode>0.00</c:formatCode>
                <c:ptCount val="350"/>
                <c:pt idx="0">
                  <c:v>135.9328836139598</c:v>
                </c:pt>
                <c:pt idx="1">
                  <c:v>133.93288372450201</c:v>
                </c:pt>
                <c:pt idx="2">
                  <c:v>131.93288389969976</c:v>
                </c:pt>
                <c:pt idx="3">
                  <c:v>129.9328841773694</c:v>
                </c:pt>
                <c:pt idx="4">
                  <c:v>127.93288461744615</c:v>
                </c:pt>
                <c:pt idx="5">
                  <c:v>125.93288531492077</c:v>
                </c:pt>
                <c:pt idx="6">
                  <c:v>123.93288642034366</c:v>
                </c:pt>
                <c:pt idx="7">
                  <c:v>121.93288817232099</c:v>
                </c:pt>
                <c:pt idx="8">
                  <c:v>119.93289094901814</c:v>
                </c:pt>
                <c:pt idx="9">
                  <c:v>117.93289534978739</c:v>
                </c:pt>
                <c:pt idx="10">
                  <c:v>115.93290232453828</c:v>
                </c:pt>
                <c:pt idx="11">
                  <c:v>113.93291337877784</c:v>
                </c:pt>
                <c:pt idx="12">
                  <c:v>111.93293089857795</c:v>
                </c:pt>
                <c:pt idx="13">
                  <c:v>109.93295866561766</c:v>
                </c:pt>
                <c:pt idx="14">
                  <c:v>107.93300267347952</c:v>
                </c:pt>
                <c:pt idx="15">
                  <c:v>105.93307242141547</c:v>
                </c:pt>
                <c:pt idx="16">
                  <c:v>103.9331829648842</c:v>
                </c:pt>
                <c:pt idx="17">
                  <c:v>101.93335816558056</c:v>
                </c:pt>
                <c:pt idx="18">
                  <c:v>99.933635842747734</c:v>
                </c:pt>
                <c:pt idx="19">
                  <c:v>97.934075938372644</c:v>
                </c:pt>
                <c:pt idx="20">
                  <c:v>95.934773460447786</c:v>
                </c:pt>
                <c:pt idx="21">
                  <c:v>93.935879002430397</c:v>
                </c:pt>
                <c:pt idx="22">
                  <c:v>91.937631278892553</c:v>
                </c:pt>
                <c:pt idx="23">
                  <c:v>89.940408727459783</c:v>
                </c:pt>
                <c:pt idx="24">
                  <c:v>87.944811383782962</c:v>
                </c:pt>
                <c:pt idx="25">
                  <c:v>85.951790874072614</c:v>
                </c:pt>
                <c:pt idx="26">
                  <c:v>83.962857015055761</c:v>
                </c:pt>
                <c:pt idx="27">
                  <c:v>81.980406696089275</c:v>
                </c:pt>
                <c:pt idx="28">
                  <c:v>80.008248735841633</c:v>
                </c:pt>
                <c:pt idx="29">
                  <c:v>78.052444751300953</c:v>
                </c:pt>
                <c:pt idx="30">
                  <c:v>76.122664298629488</c:v>
                </c:pt>
                <c:pt idx="31">
                  <c:v>74.234387986968031</c:v>
                </c:pt>
                <c:pt idx="32">
                  <c:v>72.412533039203481</c:v>
                </c:pt>
                <c:pt idx="33">
                  <c:v>70.697507464750345</c:v>
                </c:pt>
                <c:pt idx="34">
                  <c:v>69.155410145864224</c:v>
                </c:pt>
                <c:pt idx="35">
                  <c:v>67.894574205978813</c:v>
                </c:pt>
                <c:pt idx="36">
                  <c:v>67.083769175042804</c:v>
                </c:pt>
                <c:pt idx="37">
                  <c:v>66.878645310510322</c:v>
                </c:pt>
                <c:pt idx="38">
                  <c:v>66.409960346117288</c:v>
                </c:pt>
                <c:pt idx="39">
                  <c:v>61.959521046018999</c:v>
                </c:pt>
                <c:pt idx="40">
                  <c:v>55.0307434743982</c:v>
                </c:pt>
                <c:pt idx="41">
                  <c:v>48.58481298562387</c:v>
                </c:pt>
                <c:pt idx="42">
                  <c:v>42.866101399013658</c:v>
                </c:pt>
                <c:pt idx="43">
                  <c:v>37.693120258812563</c:v>
                </c:pt>
                <c:pt idx="44">
                  <c:v>32.905281176760901</c:v>
                </c:pt>
                <c:pt idx="45">
                  <c:v>28.384091069317236</c:v>
                </c:pt>
                <c:pt idx="46">
                  <c:v>24.043905805007167</c:v>
                </c:pt>
                <c:pt idx="47">
                  <c:v>19.824217685801354</c:v>
                </c:pt>
                <c:pt idx="48">
                  <c:v>15.683451682350306</c:v>
                </c:pt>
                <c:pt idx="49">
                  <c:v>11.593754159225824</c:v>
                </c:pt>
                <c:pt idx="50">
                  <c:v>7.5368277733975164</c:v>
                </c:pt>
                <c:pt idx="51">
                  <c:v>3.5008235580581069</c:v>
                </c:pt>
                <c:pt idx="52">
                  <c:v>-0.52185145698407176</c:v>
                </c:pt>
                <c:pt idx="53">
                  <c:v>-4.5360195845344533</c:v>
                </c:pt>
                <c:pt idx="54">
                  <c:v>-8.5447100572182428</c:v>
                </c:pt>
                <c:pt idx="55">
                  <c:v>-12.549787115698772</c:v>
                </c:pt>
                <c:pt idx="56">
                  <c:v>-16.552341996301926</c:v>
                </c:pt>
                <c:pt idx="57">
                  <c:v>-20.552924281522511</c:v>
                </c:pt>
                <c:pt idx="58">
                  <c:v>-24.551658817406658</c:v>
                </c:pt>
                <c:pt idx="59">
                  <c:v>-28.548271899094566</c:v>
                </c:pt>
                <c:pt idx="60">
                  <c:v>-32.542031687969413</c:v>
                </c:pt>
                <c:pt idx="61">
                  <c:v>-36.53158954211959</c:v>
                </c:pt>
                <c:pt idx="62">
                  <c:v>-40.514687371142614</c:v>
                </c:pt>
                <c:pt idx="63">
                  <c:v>-44.487666439131829</c:v>
                </c:pt>
                <c:pt idx="64">
                  <c:v>-48.444668116119438</c:v>
                </c:pt>
                <c:pt idx="65">
                  <c:v>-52.376345293113602</c:v>
                </c:pt>
                <c:pt idx="66">
                  <c:v>-56.267784024303026</c:v>
                </c:pt>
                <c:pt idx="67">
                  <c:v>-60.095129623456799</c:v>
                </c:pt>
                <c:pt idx="68">
                  <c:v>-63.820040628146955</c:v>
                </c:pt>
                <c:pt idx="69">
                  <c:v>-67.380381159958176</c:v>
                </c:pt>
                <c:pt idx="70">
                  <c:v>-70.674072621033886</c:v>
                </c:pt>
                <c:pt idx="71">
                  <c:v>-73.529555184567414</c:v>
                </c:pt>
                <c:pt idx="72">
                  <c:v>-75.646990005862179</c:v>
                </c:pt>
                <c:pt idx="73">
                  <c:v>-76.464008851482163</c:v>
                </c:pt>
                <c:pt idx="74">
                  <c:v>-74.768794928853112</c:v>
                </c:pt>
                <c:pt idx="75">
                  <c:v>-66.944132376102715</c:v>
                </c:pt>
                <c:pt idx="76">
                  <c:v>-19.497797161635905</c:v>
                </c:pt>
                <c:pt idx="77">
                  <c:v>-71.66440334981192</c:v>
                </c:pt>
                <c:pt idx="78">
                  <c:v>-75.526189173553547</c:v>
                </c:pt>
                <c:pt idx="79">
                  <c:v>-27.66003583792039</c:v>
                </c:pt>
                <c:pt idx="80">
                  <c:v>-76.316768855145483</c:v>
                </c:pt>
                <c:pt idx="81">
                  <c:v>-67.251555878325803</c:v>
                </c:pt>
                <c:pt idx="82">
                  <c:v>-34.707077311224708</c:v>
                </c:pt>
                <c:pt idx="83">
                  <c:v>-50.49013696115162</c:v>
                </c:pt>
                <c:pt idx="84">
                  <c:v>-75.313720896390478</c:v>
                </c:pt>
                <c:pt idx="85">
                  <c:v>-39.737917077535286</c:v>
                </c:pt>
                <c:pt idx="86">
                  <c:v>-59.093571371132768</c:v>
                </c:pt>
                <c:pt idx="87">
                  <c:v>-70.96696972911738</c:v>
                </c:pt>
                <c:pt idx="88">
                  <c:v>-39.931393297216658</c:v>
                </c:pt>
                <c:pt idx="89">
                  <c:v>-66.607548843007564</c:v>
                </c:pt>
                <c:pt idx="90">
                  <c:v>-75.914264360721816</c:v>
                </c:pt>
                <c:pt idx="91">
                  <c:v>12.535977797293313</c:v>
                </c:pt>
                <c:pt idx="92">
                  <c:v>-72.292722436031255</c:v>
                </c:pt>
                <c:pt idx="93">
                  <c:v>-71.956945515476548</c:v>
                </c:pt>
                <c:pt idx="94">
                  <c:v>-62.511097744494883</c:v>
                </c:pt>
                <c:pt idx="95">
                  <c:v>-75.31276138919219</c:v>
                </c:pt>
                <c:pt idx="96">
                  <c:v>-67.157225588109441</c:v>
                </c:pt>
                <c:pt idx="97">
                  <c:v>-75.630333947024099</c:v>
                </c:pt>
                <c:pt idx="98">
                  <c:v>-75.400179055379809</c:v>
                </c:pt>
                <c:pt idx="99">
                  <c:v>-52.625056239491776</c:v>
                </c:pt>
                <c:pt idx="100">
                  <c:v>-67.255379486097397</c:v>
                </c:pt>
                <c:pt idx="101">
                  <c:v>-27.624333910967181</c:v>
                </c:pt>
                <c:pt idx="102">
                  <c:v>-59.07594611020027</c:v>
                </c:pt>
                <c:pt idx="103">
                  <c:v>-66.945358558673661</c:v>
                </c:pt>
                <c:pt idx="104">
                  <c:v>-76.42639395194216</c:v>
                </c:pt>
                <c:pt idx="105">
                  <c:v>-62.561805362851445</c:v>
                </c:pt>
                <c:pt idx="106">
                  <c:v>-17.369840402808446</c:v>
                </c:pt>
                <c:pt idx="107">
                  <c:v>-27.640649717997718</c:v>
                </c:pt>
                <c:pt idx="108">
                  <c:v>-56.869936394133703</c:v>
                </c:pt>
                <c:pt idx="109">
                  <c:v>-65.993611333148195</c:v>
                </c:pt>
                <c:pt idx="110">
                  <c:v>8.3705259775604315</c:v>
                </c:pt>
                <c:pt idx="111">
                  <c:v>-66.576237122549571</c:v>
                </c:pt>
                <c:pt idx="112">
                  <c:v>-67.060242318143921</c:v>
                </c:pt>
                <c:pt idx="113">
                  <c:v>-39.666346189212021</c:v>
                </c:pt>
                <c:pt idx="114">
                  <c:v>-68.737411562681075</c:v>
                </c:pt>
                <c:pt idx="115">
                  <c:v>-76.442246825659709</c:v>
                </c:pt>
                <c:pt idx="116">
                  <c:v>-57.05594114435592</c:v>
                </c:pt>
                <c:pt idx="117">
                  <c:v>-66.590548891214425</c:v>
                </c:pt>
                <c:pt idx="118">
                  <c:v>-43.895956839925248</c:v>
                </c:pt>
                <c:pt idx="119">
                  <c:v>-63.481962796512335</c:v>
                </c:pt>
                <c:pt idx="120">
                  <c:v>-31.719607905991619</c:v>
                </c:pt>
                <c:pt idx="121">
                  <c:v>-53.42614256050765</c:v>
                </c:pt>
                <c:pt idx="122">
                  <c:v>-31.086997823086683</c:v>
                </c:pt>
                <c:pt idx="123">
                  <c:v>-75.279751794343468</c:v>
                </c:pt>
                <c:pt idx="124">
                  <c:v>-68.24088909991589</c:v>
                </c:pt>
                <c:pt idx="125">
                  <c:v>-65.172473221806058</c:v>
                </c:pt>
                <c:pt idx="126">
                  <c:v>-47.586153400387026</c:v>
                </c:pt>
                <c:pt idx="127">
                  <c:v>-53.065157833919329</c:v>
                </c:pt>
                <c:pt idx="128">
                  <c:v>-76.460000592503718</c:v>
                </c:pt>
                <c:pt idx="129">
                  <c:v>-76.042899040049249</c:v>
                </c:pt>
                <c:pt idx="130">
                  <c:v>-70.024393389653255</c:v>
                </c:pt>
                <c:pt idx="131">
                  <c:v>-62.189871427439883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7B-415D-8AB4-BFDD2B3296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592352"/>
        <c:axId val="502592744"/>
      </c:scatterChart>
      <c:valAx>
        <c:axId val="502592352"/>
        <c:scaling>
          <c:logBase val="10"/>
          <c:orientation val="minMax"/>
          <c:max val="1000"/>
          <c:min val="1.0000000000000002E-3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Frequency (Hz)</a:t>
                </a:r>
              </a:p>
            </c:rich>
          </c:tx>
          <c:overlay val="0"/>
        </c:title>
        <c:numFmt formatCode="General" sourceLinked="1"/>
        <c:majorTickMark val="out"/>
        <c:minorTickMark val="in"/>
        <c:tickLblPos val="low"/>
        <c:spPr>
          <a:ln/>
        </c:spPr>
        <c:txPr>
          <a:bodyPr/>
          <a:lstStyle/>
          <a:p>
            <a:pPr>
              <a:defRPr sz="1200"/>
            </a:pPr>
            <a:endParaRPr lang="en-US"/>
          </a:p>
        </c:txPr>
        <c:crossAx val="502592744"/>
        <c:crossesAt val="-80"/>
        <c:crossBetween val="midCat"/>
      </c:valAx>
      <c:valAx>
        <c:axId val="5025927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Magnitude (dB)</a:t>
                </a:r>
              </a:p>
            </c:rich>
          </c:tx>
          <c:layout>
            <c:manualLayout>
              <c:xMode val="edge"/>
              <c:yMode val="edge"/>
              <c:x val="2.6954177897574205E-2"/>
              <c:y val="0.31123024005560951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502592352"/>
        <c:crossesAt val="1.0000000000000002E-3"/>
        <c:crossBetween val="midCat"/>
      </c:valAx>
    </c:plotArea>
    <c:legend>
      <c:legendPos val="r"/>
      <c:layout>
        <c:manualLayout>
          <c:xMode val="edge"/>
          <c:yMode val="edge"/>
          <c:x val="0.22617161716171585"/>
          <c:y val="0.57396644245380379"/>
          <c:w val="0.19481029599022925"/>
          <c:h val="8.7041701014809972E-2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</c:spPr>
    </c:legend>
    <c:plotVisOnly val="1"/>
    <c:dispBlanksAs val="gap"/>
    <c:showDLblsOverMax val="0"/>
  </c:chart>
  <c:printSettings>
    <c:headerFooter/>
    <c:pageMargins b="0.75000000000000122" l="0.70000000000000062" r="0.70000000000000062" t="0.75000000000000122" header="0.30000000000000032" footer="0.30000000000000032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139700</xdr:colOff>
      <xdr:row>2</xdr:row>
      <xdr:rowOff>12700</xdr:rowOff>
    </xdr:from>
    <xdr:to>
      <xdr:col>14</xdr:col>
      <xdr:colOff>1752600</xdr:colOff>
      <xdr:row>30</xdr:row>
      <xdr:rowOff>107950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127000</xdr:colOff>
      <xdr:row>31</xdr:row>
      <xdr:rowOff>127000</xdr:rowOff>
    </xdr:from>
    <xdr:to>
      <xdr:col>14</xdr:col>
      <xdr:colOff>1739900</xdr:colOff>
      <xdr:row>59</xdr:row>
      <xdr:rowOff>69850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2095500</xdr:colOff>
      <xdr:row>15</xdr:row>
      <xdr:rowOff>0</xdr:rowOff>
    </xdr:from>
    <xdr:to>
      <xdr:col>34</xdr:col>
      <xdr:colOff>63500</xdr:colOff>
      <xdr:row>42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139700</xdr:colOff>
      <xdr:row>2</xdr:row>
      <xdr:rowOff>12700</xdr:rowOff>
    </xdr:from>
    <xdr:to>
      <xdr:col>14</xdr:col>
      <xdr:colOff>1752600</xdr:colOff>
      <xdr:row>31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127000</xdr:colOff>
      <xdr:row>31</xdr:row>
      <xdr:rowOff>127000</xdr:rowOff>
    </xdr:from>
    <xdr:to>
      <xdr:col>14</xdr:col>
      <xdr:colOff>1739900</xdr:colOff>
      <xdr:row>59</xdr:row>
      <xdr:rowOff>69850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2095500</xdr:colOff>
      <xdr:row>16</xdr:row>
      <xdr:rowOff>0</xdr:rowOff>
    </xdr:from>
    <xdr:to>
      <xdr:col>34</xdr:col>
      <xdr:colOff>63500</xdr:colOff>
      <xdr:row>43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203200</xdr:colOff>
      <xdr:row>0</xdr:row>
      <xdr:rowOff>38100</xdr:rowOff>
    </xdr:from>
    <xdr:to>
      <xdr:col>14</xdr:col>
      <xdr:colOff>1816100</xdr:colOff>
      <xdr:row>29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177800</xdr:colOff>
      <xdr:row>31</xdr:row>
      <xdr:rowOff>101600</xdr:rowOff>
    </xdr:from>
    <xdr:to>
      <xdr:col>14</xdr:col>
      <xdr:colOff>1790700</xdr:colOff>
      <xdr:row>59</xdr:row>
      <xdr:rowOff>44450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1790700</xdr:colOff>
      <xdr:row>27</xdr:row>
      <xdr:rowOff>139700</xdr:rowOff>
    </xdr:from>
    <xdr:to>
      <xdr:col>33</xdr:col>
      <xdr:colOff>368300</xdr:colOff>
      <xdr:row>55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139700</xdr:colOff>
      <xdr:row>2</xdr:row>
      <xdr:rowOff>12700</xdr:rowOff>
    </xdr:from>
    <xdr:to>
      <xdr:col>14</xdr:col>
      <xdr:colOff>1752600</xdr:colOff>
      <xdr:row>30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127000</xdr:colOff>
      <xdr:row>31</xdr:row>
      <xdr:rowOff>127000</xdr:rowOff>
    </xdr:from>
    <xdr:to>
      <xdr:col>14</xdr:col>
      <xdr:colOff>1739900</xdr:colOff>
      <xdr:row>59</xdr:row>
      <xdr:rowOff>69850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2095500</xdr:colOff>
      <xdr:row>15</xdr:row>
      <xdr:rowOff>0</xdr:rowOff>
    </xdr:from>
    <xdr:to>
      <xdr:col>34</xdr:col>
      <xdr:colOff>63500</xdr:colOff>
      <xdr:row>42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266700</xdr:colOff>
      <xdr:row>7</xdr:row>
      <xdr:rowOff>123825</xdr:rowOff>
    </xdr:from>
    <xdr:to>
      <xdr:col>15</xdr:col>
      <xdr:colOff>571500</xdr:colOff>
      <xdr:row>22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266700</xdr:colOff>
      <xdr:row>7</xdr:row>
      <xdr:rowOff>123825</xdr:rowOff>
    </xdr:from>
    <xdr:to>
      <xdr:col>15</xdr:col>
      <xdr:colOff>571500</xdr:colOff>
      <xdr:row>22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amdcloud-my.sharepoint.com/personal/difresco_amd_com/Documents/XAPP/PICXO_FRACXO/PICXO_FRACXO_v40_0/doc/xapp1308/PICXO_FRACXO%20Z-transform%20Calcs%20for%20User%20Inputs%20Rev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ICXO"/>
      <sheetName val="FRACXO_US+"/>
      <sheetName val="FRACXO_US"/>
      <sheetName val="FRAC_NO_GT"/>
      <sheetName val="Sheet4"/>
      <sheetName val="Sheet8"/>
      <sheetName val="Sheet2"/>
      <sheetName val="Sheet3"/>
    </sheetNames>
    <sheetDataSet>
      <sheetData sheetId="0"/>
      <sheetData sheetId="1"/>
      <sheetData sheetId="2"/>
      <sheetData sheetId="3">
        <row r="16">
          <cell r="B16">
            <v>2</v>
          </cell>
        </row>
      </sheetData>
      <sheetData sheetId="4"/>
      <sheetData sheetId="5"/>
      <sheetData sheetId="6">
        <row r="1">
          <cell r="I1">
            <v>8856.1545801526718</v>
          </cell>
        </row>
        <row r="2">
          <cell r="A2">
            <v>1</v>
          </cell>
          <cell r="B2" t="str">
            <v>-0.0129077246303626-0.000598314291114537i</v>
          </cell>
          <cell r="G2">
            <v>1</v>
          </cell>
        </row>
        <row r="3">
          <cell r="A3">
            <v>1.0232929922807541</v>
          </cell>
          <cell r="B3" t="str">
            <v>-0.0123196197523116-0.000584016222424517i</v>
          </cell>
          <cell r="G3" t="str">
            <v>-0.0000105464738627138-0.0000168581055795122i</v>
          </cell>
        </row>
        <row r="4">
          <cell r="A4">
            <v>1.0471285480508996</v>
          </cell>
          <cell r="B4" t="str">
            <v>-0.0117586210900376-0.000570090000285645i</v>
          </cell>
          <cell r="G4" t="str">
            <v>-2.55875116344907E-06-8.42821224482984E-06i</v>
          </cell>
        </row>
        <row r="5">
          <cell r="A5">
            <v>1.0715193052376064</v>
          </cell>
          <cell r="B5" t="str">
            <v>-0.0112234516356299-0.000556523945276239i</v>
          </cell>
          <cell r="G5" t="str">
            <v>-1.08027386801628E-06-5.61913744422425E-06i</v>
          </cell>
        </row>
        <row r="6">
          <cell r="A6">
            <v>1.0964781961431851</v>
          </cell>
          <cell r="B6" t="str">
            <v>-0.0107128970002765-0.000543306871735785i</v>
          </cell>
          <cell r="G6" t="str">
            <v>-5.62306667064172E-07-0.0000042136575884719i</v>
          </cell>
        </row>
        <row r="7">
          <cell r="A7">
            <v>1.1220184543019636</v>
          </cell>
          <cell r="B7" t="str">
            <v>-0.0102258021266723-0.000530428059774659i</v>
          </cell>
          <cell r="G7" t="str">
            <v>-3.22735128540431E-07-3.37066565881107E-06i</v>
          </cell>
        </row>
        <row r="8">
          <cell r="A8">
            <v>1.1481536214968828</v>
          </cell>
          <cell r="B8" t="str">
            <v>-0.00976106819285794-0.000517877229288326i</v>
          </cell>
          <cell r="G8" t="str">
            <v>-1.92577232987741E-07-2.80856184983001E-06i</v>
          </cell>
        </row>
        <row r="9">
          <cell r="A9">
            <v>1.1748975549395295</v>
          </cell>
          <cell r="B9" t="str">
            <v>-0.00931764969481464-0.000505644515732966i</v>
          </cell>
          <cell r="G9" t="str">
            <v>-1.14091475700251E-07-0.0000024069925568451i</v>
          </cell>
        </row>
        <row r="10">
          <cell r="A10">
            <v>1.2022644346174129</v>
          </cell>
          <cell r="B10" t="str">
            <v>-0.00889455169600833-0.000493720447487316i</v>
          </cell>
          <cell r="G10" t="str">
            <v>-6.3119771177664E-08-0.0000021056355360886i</v>
          </cell>
        </row>
        <row r="11">
          <cell r="A11">
            <v>1.2302687708123816</v>
          </cell>
          <cell r="B11" t="str">
            <v>-0.00849082723300032-0.000482095924680501i</v>
          </cell>
          <cell r="G11" t="str">
            <v>-2.82033765606883E-08-1.87132967299233E-06i</v>
          </cell>
        </row>
        <row r="12">
          <cell r="A12">
            <v>1.2589254117941673</v>
          </cell>
          <cell r="B12" t="str">
            <v>-0.00810557486711407-0.000470762199599052i</v>
          </cell>
          <cell r="G12" t="str">
            <v>-3.19617736948961E-09-1.68368008321743E-06i</v>
          </cell>
        </row>
        <row r="13">
          <cell r="A13">
            <v>1.288249551693134</v>
          </cell>
          <cell r="B13" t="str">
            <v>-0.00773793637280411-0.000459710858186337i</v>
          </cell>
          <cell r="G13" t="str">
            <v>1.5294167058325E-08-1.53017135551905E-06i</v>
          </cell>
        </row>
        <row r="14">
          <cell r="A14">
            <v>1.318256738556407</v>
          </cell>
          <cell r="B14" t="str">
            <v>-0.00738709455412633-0.000448933802842255i</v>
          </cell>
          <cell r="G14" t="str">
            <v>2.93374374183249E-08-1.40233452004208E-06i</v>
          </cell>
        </row>
        <row r="15">
          <cell r="A15">
            <v>1.3489628825916535</v>
          </cell>
          <cell r="B15" t="str">
            <v>-0.00705227118127628-0.000438423236334581i</v>
          </cell>
          <cell r="G15" t="str">
            <v>4.02730675584599E-08-1.29409489792588E-06i</v>
          </cell>
        </row>
        <row r="16">
          <cell r="A16">
            <v>1.3803842646028848</v>
          </cell>
          <cell r="B16" t="str">
            <v>-0.00673272503980344-0.000428171646685886i</v>
          </cell>
          <cell r="G16" t="str">
            <v>4.89516006484082E-08-1.20127858127897E-06i</v>
          </cell>
        </row>
        <row r="17">
          <cell r="A17">
            <v>1.4125375446227544</v>
          </cell>
          <cell r="B17" t="str">
            <v>-0.00642775008554509-0.000418171793018205i</v>
          </cell>
          <cell r="G17" t="str">
            <v>5.59565175293648E-08-1.12078392587094E-06i</v>
          </cell>
        </row>
        <row r="18">
          <cell r="A18">
            <v>1.4454397707459274</v>
          </cell>
          <cell r="B18" t="str">
            <v>-0.00613667369891712-0.00040841669234852i</v>
          </cell>
          <cell r="G18" t="str">
            <v>6.16919521024749E-08-1.05030440580508E-06i</v>
          </cell>
        </row>
        <row r="19">
          <cell r="A19">
            <v>1.4791083881682074</v>
          </cell>
          <cell r="B19" t="str">
            <v>-0.00585885503254479-0.00039889960706789i</v>
          </cell>
          <cell r="G19" t="str">
            <v>6.64524686018677E-08-9.8802549866484E-07i</v>
          </cell>
        </row>
        <row r="20">
          <cell r="A20">
            <v>1.5135612484362084</v>
          </cell>
          <cell r="B20" t="str">
            <v>-0.00559368344668954-0.000389614033406491i</v>
          </cell>
          <cell r="G20" t="str">
            <v>7.04228872860694E-08-9.32818646882894E-07i</v>
          </cell>
        </row>
        <row r="21">
          <cell r="A21">
            <v>1.5488166189124815</v>
          </cell>
          <cell r="B21" t="str">
            <v>-0.00534057702728959-0.00038055369028689i</v>
          </cell>
          <cell r="G21" t="str">
            <v>7.37957562490921E-08-8.83277602377839E-07i</v>
          </cell>
        </row>
        <row r="22">
          <cell r="A22">
            <v>1.5848931924611138</v>
          </cell>
          <cell r="B22" t="str">
            <v>-0.00509898118176392-0.000371712509150426i</v>
          </cell>
          <cell r="G22" t="str">
            <v>7.66796940196778E-08-8.38623744685009E-07i</v>
          </cell>
        </row>
        <row r="23">
          <cell r="A23">
            <v>1.6218100973589302</v>
          </cell>
          <cell r="B23" t="str">
            <v>-0.00486836730807339-0.00036308462423429i</v>
          </cell>
          <cell r="G23" t="str">
            <v>7.9150633855912E-08-7.98319228148336E-07i</v>
          </cell>
        </row>
        <row r="24">
          <cell r="A24">
            <v>1.6595869074375611</v>
          </cell>
          <cell r="B24" t="str">
            <v>-0.00464823153283655-0.000354664363389025i</v>
          </cell>
          <cell r="G24" t="str">
            <v>8.12955820215299E-08-7.61623572773932E-07i</v>
          </cell>
        </row>
        <row r="25">
          <cell r="A25">
            <v>1.6982436524617448</v>
          </cell>
          <cell r="B25" t="str">
            <v>-0.00443809351451996-0.000346446239547264i</v>
          </cell>
          <cell r="G25" t="str">
            <v>8.31690986394805E-08-7.2807350056891E-07i</v>
          </cell>
        </row>
        <row r="26">
          <cell r="A26">
            <v>1.737800828749376</v>
          </cell>
          <cell r="B26" t="str">
            <v>-0.00423749530805778-0.000338424942583856i</v>
          </cell>
          <cell r="G26" t="str">
            <v>8.48114845328081E-08-6.97323759478379E-07i</v>
          </cell>
        </row>
        <row r="27">
          <cell r="A27">
            <v>1.7782794100389232</v>
          </cell>
          <cell r="B27" t="str">
            <v>-0.00404600028744185-0.000330595331667727i</v>
          </cell>
          <cell r="G27" t="str">
            <v>8.62571278429109E-08-6.6906502381412E-07i</v>
          </cell>
        </row>
        <row r="28">
          <cell r="A28">
            <v>1.8197008586099839</v>
          </cell>
          <cell r="B28" t="str">
            <v>-0.00386319212301091-0.000322952428092534i</v>
          </cell>
          <cell r="G28" t="str">
            <v>8.75422250390591E-08-6.42924318532802E-07i</v>
          </cell>
        </row>
        <row r="29">
          <cell r="A29">
            <v>1.8620871366628677</v>
          </cell>
          <cell r="B29" t="str">
            <v>-0.00368867381047954-0.000315491408431919i</v>
          </cell>
          <cell r="G29" t="str">
            <v>8.86925214113155E-08-6.18628087395849E-07i</v>
          </cell>
        </row>
        <row r="30">
          <cell r="A30">
            <v>1.9054607179632477</v>
          </cell>
          <cell r="B30" t="str">
            <v>-0.00352206674878905-0.000308207598124992i</v>
          </cell>
          <cell r="G30" t="str">
            <v>8.97128340509088E-08-5.9618154347238E-07i</v>
          </cell>
        </row>
        <row r="31">
          <cell r="A31">
            <v>1.9498445997580458</v>
          </cell>
          <cell r="B31" t="str">
            <v>-0.00336300986418334-0.000301096465379592i</v>
          </cell>
          <cell r="G31" t="str">
            <v>9.06360368274542E-08-5.75169840051588E-07i</v>
          </cell>
        </row>
        <row r="32">
          <cell r="A32">
            <v>1.9952623149688802</v>
          </cell>
          <cell r="B32" t="str">
            <v>-0.00321115877795972-0.000294153615435716i</v>
          </cell>
          <cell r="G32" t="str">
            <v>9.14639035782416E-08-5.55614864583059E-07i</v>
          </cell>
        </row>
        <row r="33">
          <cell r="A33">
            <v>2.0417379446695301</v>
          </cell>
          <cell r="B33" t="str">
            <v>-0.00306618501555852-0.000287374785095444i</v>
          </cell>
          <cell r="G33" t="str">
            <v>9.22187097557254E-08-5.37215054421678E-07i</v>
          </cell>
        </row>
        <row r="34">
          <cell r="A34">
            <v>2.0892961308540401</v>
          </cell>
          <cell r="B34" t="str">
            <v>-0.00292777525479317-0.000280755837568835i</v>
          </cell>
          <cell r="G34" t="str">
            <v>9.28969484684457E-08-5.20066425205274E-07i</v>
          </cell>
        </row>
        <row r="35">
          <cell r="A35">
            <v>2.1379620895022331</v>
          </cell>
          <cell r="B35" t="str">
            <v>-0.00279563061111562-0.000274292757609915i</v>
          </cell>
          <cell r="G35" t="str">
            <v>9.35186235989047E-08-5.03873082578248E-07i</v>
          </cell>
        </row>
        <row r="36">
          <cell r="A36">
            <v>2.1877616239495534</v>
          </cell>
          <cell r="B36" t="str">
            <v>-0.0026694659579868-0.000267981646818892i</v>
          </cell>
          <cell r="G36" t="str">
            <v>9.4087532924087E-08-4.88596703336952E-07i</v>
          </cell>
        </row>
        <row r="37">
          <cell r="A37">
            <v>2.2387211385683408</v>
          </cell>
          <cell r="B37" t="str">
            <v>-0.00254900928048874-0.000261818719308806i</v>
          </cell>
          <cell r="G37" t="str">
            <v>9.46040377574811E-08-4.74259693927202E-07i</v>
          </cell>
        </row>
        <row r="38">
          <cell r="A38">
            <v>2.290867652767774</v>
          </cell>
          <cell r="B38" t="str">
            <v>-0.00243400106046389-0.000255800297448368i</v>
          </cell>
          <cell r="G38" t="str">
            <v>9.50798290323239E-08-4.60675178752985E-07i</v>
          </cell>
        </row>
        <row r="39">
          <cell r="A39">
            <v>2.3442288153199233</v>
          </cell>
          <cell r="B39" t="str">
            <v>-0.00232419369151217-0.000249922807955567i</v>
          </cell>
          <cell r="G39" t="str">
            <v>9.5518615751423E-08-4.47792963630637E-07i</v>
          </cell>
        </row>
        <row r="40">
          <cell r="A40">
            <v>2.3988329190194917</v>
          </cell>
          <cell r="B40" t="str">
            <v>-0.00221935092235047-0.000244182778065326i</v>
          </cell>
          <cell r="G40" t="str">
            <v>9.59237672529208E-08-4.35566099293401E-07i</v>
          </cell>
        </row>
        <row r="41">
          <cell r="A41">
            <v>2.4547089156850315</v>
          </cell>
          <cell r="B41" t="str">
            <v>-0.00211924732703633-0.000238576831955797i</v>
          </cell>
          <cell r="G41" t="str">
            <v>9.62981875660158E-08-4.23953886139478E-07i</v>
          </cell>
        </row>
        <row r="42">
          <cell r="A42">
            <v>2.5118864315095815</v>
          </cell>
          <cell r="B42" t="str">
            <v>-0.0020236678007039-0.000233101687325982i</v>
          </cell>
          <cell r="G42" t="str">
            <v>9.66428512016766E-08-4.12953454628555E-07i</v>
          </cell>
        </row>
        <row r="43">
          <cell r="A43">
            <v>2.5703957827688653</v>
          </cell>
          <cell r="B43" t="str">
            <v>-0.00193240707951492-0.000227754152121907i</v>
          </cell>
          <cell r="G43" t="str">
            <v>9.69629772379109E-08-4.02471219984515E-07i</v>
          </cell>
        </row>
        <row r="44">
          <cell r="A44">
            <v>2.6302679918953835</v>
          </cell>
          <cell r="B44" t="str">
            <v>-0.00184526928358942-0.000222531121440545i</v>
          </cell>
          <cell r="G44" t="str">
            <v>9.72607418378462E-08-3.92472743323645E-07i</v>
          </cell>
        </row>
        <row r="45">
          <cell r="A45">
            <v>2.6915348039269174</v>
          </cell>
          <cell r="B45" t="str">
            <v>-0.00176206748177277-0.000217429574540913i</v>
          </cell>
          <cell r="G45" t="str">
            <v>9.75381203154787E-08-3.82925854766407E-07i</v>
          </cell>
        </row>
        <row r="46">
          <cell r="A46">
            <v>2.7542287033381685</v>
          </cell>
          <cell r="B46" t="str">
            <v>-0.00168262327712471-0.000212446572035412i</v>
          </cell>
          <cell r="G46" t="str">
            <v>9.77969051377543E-08-3.73800514007607E-07i</v>
          </cell>
        </row>
        <row r="47">
          <cell r="A47">
            <v>2.8183829312644555</v>
          </cell>
          <cell r="B47" t="str">
            <v>-0.00160676641212361-0.000207579253163145i</v>
          </cell>
          <cell r="G47" t="str">
            <v>9.80387223785825E-08-3.65068678962695E-07i</v>
          </cell>
        </row>
        <row r="48">
          <cell r="A48">
            <v>2.8840315031266082</v>
          </cell>
          <cell r="B48" t="str">
            <v>-0.00153433439256964-0.000202824833226404i</v>
          </cell>
          <cell r="G48" t="str">
            <v>9.82650467530066E-08-3.56704182043962E-07i</v>
          </cell>
        </row>
        <row r="49">
          <cell r="A49">
            <v>2.9512092266663874</v>
          </cell>
          <cell r="B49" t="str">
            <v>-0.00146517212929684-0.000198180601105101i</v>
          </cell>
          <cell r="G49" t="str">
            <v>9.8477215349484E-08-3.48682613644402E-07i</v>
          </cell>
        </row>
        <row r="50">
          <cell r="A50">
            <v>3.0199517204020183</v>
          </cell>
          <cell r="B50" t="str">
            <v>-0.00139913159678939-0.000193643916893447i</v>
          </cell>
          <cell r="G50" t="str">
            <v>9.86764401687681E-08-3.40981212429821E-07i</v>
          </cell>
        </row>
        <row r="51">
          <cell r="A51">
            <v>3.0902954325135927</v>
          </cell>
          <cell r="B51" t="str">
            <v>-0.00133607150788468-0.000189212209640676i</v>
          </cell>
          <cell r="G51" t="str">
            <v>9.88626974203886E-08-3.33607804054508E-07i</v>
          </cell>
        </row>
        <row r="52">
          <cell r="A52">
            <v>3.1622776601683813</v>
          </cell>
          <cell r="B52" t="str">
            <v>-0.00127585700376889-0.000184882975178613i</v>
          </cell>
          <cell r="G52" t="str">
            <v>9.90376357660774E-08-3.26527336896941E-07i</v>
          </cell>
        </row>
        <row r="53">
          <cell r="A53">
            <v>3.2359365692962849</v>
          </cell>
          <cell r="B53" t="str">
            <v>-0.00121835935852145-0.000180653774046107i</v>
          </cell>
          <cell r="G53" t="str">
            <v>9.92025540050837E-08-3.19711543370805E-07i</v>
          </cell>
        </row>
        <row r="54">
          <cell r="A54">
            <v>3.311311214825913</v>
          </cell>
          <cell r="B54" t="str">
            <v>-0.001163455697503-0.000176522229491911i</v>
          </cell>
          <cell r="G54" t="str">
            <v>9.93582982057294E-08-3.13142663403725E-07i</v>
          </cell>
        </row>
        <row r="55">
          <cell r="A55">
            <v>3.3884415613920278</v>
          </cell>
          <cell r="B55" t="str">
            <v>-0.00111102872890917-0.00017248602556788i</v>
          </cell>
          <cell r="G55" t="str">
            <v>9.95056331452613E-08-3.06804177791533E-07i</v>
          </cell>
        </row>
        <row r="56">
          <cell r="A56">
            <v>3.4673685045253184</v>
          </cell>
          <cell r="B56" t="str">
            <v>-0.00106096648785942-0.000168542905290011i</v>
          </cell>
          <cell r="G56" t="str">
            <v>9.96452499782727E-08-3.00680728575039E-07i</v>
          </cell>
        </row>
        <row r="57">
          <cell r="A57">
            <v>3.5481338923357573</v>
          </cell>
          <cell r="B57" t="str">
            <v>-0.00101316209241192-0.000164690668873605i</v>
          </cell>
          <cell r="G57" t="str">
            <v>9.97770675786599E-08-2.94778525519723E-07i</v>
          </cell>
        </row>
        <row r="58">
          <cell r="A58">
            <v>3.6307805477010158</v>
          </cell>
          <cell r="B58" t="str">
            <v>-0.000967513510938933-0.000160927172043115i</v>
          </cell>
          <cell r="G58" t="str">
            <v>9.99007821382406E-08-2.89111515176528E-07i</v>
          </cell>
        </row>
        <row r="59">
          <cell r="A59">
            <v>3.7153522909717283</v>
          </cell>
          <cell r="B59" t="str">
            <v>-0.00092392334030789-0.000157250324394556i</v>
          </cell>
          <cell r="G59" t="str">
            <v>1.00018554997795E-07-2.83620485197481E-07i</v>
          </cell>
        </row>
        <row r="60">
          <cell r="A60">
            <v>3.8018939632056155</v>
          </cell>
          <cell r="B60" t="str">
            <v>-0.000882298594359795-0.000153658087839208i</v>
          </cell>
          <cell r="G60" t="str">
            <v>1.00130856634291E-07-2.78293647766118E-07i</v>
          </cell>
        </row>
        <row r="61">
          <cell r="A61">
            <v>3.8904514499428093</v>
          </cell>
          <cell r="B61" t="str">
            <v>-0.00084255050218954-0.000150148475085362i</v>
          </cell>
          <cell r="G61" t="str">
            <v>1.0023797197617E-07-2.73124397898155E-07i</v>
          </cell>
        </row>
        <row r="62">
          <cell r="A62">
            <v>3.9810717055349762</v>
          </cell>
          <cell r="B62" t="str">
            <v>-0.000804594315767128-0.000146719548191122i</v>
          </cell>
          <cell r="G62" t="str">
            <v>1.00338065476975E-07-2.68173446987831E-07i</v>
          </cell>
        </row>
        <row r="63">
          <cell r="A63">
            <v>4.0738027780411308</v>
          </cell>
          <cell r="B63" t="str">
            <v>-0.000768349126445751-0.000143369417160792i</v>
          </cell>
          <cell r="G63" t="str">
            <v>1.00433971029821E-07-2.63355604529953E-07i</v>
          </cell>
        </row>
        <row r="64">
          <cell r="A64">
            <v>4.1686938347033582</v>
          </cell>
          <cell r="B64" t="str">
            <v>-0.000733737689951248-0.000140096238595618i</v>
          </cell>
          <cell r="G64" t="str">
            <v>1.00526000657426E-07-2.58661958578189E-07i</v>
          </cell>
        </row>
        <row r="65">
          <cell r="A65">
            <v>4.2657951880159306</v>
          </cell>
          <cell r="B65" t="str">
            <v>-0.000700686259436109-0.000136898214398388i</v>
          </cell>
          <cell r="G65" t="str">
            <v>1.00613034825507E-07-2.54130877898321E-07i</v>
          </cell>
        </row>
        <row r="66">
          <cell r="A66">
            <v>4.3651583224016637</v>
          </cell>
          <cell r="B66" t="str">
            <v>-0.000669124426232181-0.000133773590510318i</v>
          </cell>
          <cell r="G66" t="str">
            <v>1.00695647251666E-07-2.49747014927382E-07i</v>
          </cell>
        </row>
        <row r="67">
          <cell r="A67">
            <v>4.4668359215096354</v>
          </cell>
          <cell r="B67" t="str">
            <v>-0.000638984967927137-0.00013072065570527i</v>
          </cell>
          <cell r="G67" t="str">
            <v>1.00775303409131E-07-2.45462773825729E-07i</v>
          </cell>
        </row>
        <row r="68">
          <cell r="A68">
            <v>4.5708818961487552</v>
          </cell>
          <cell r="B68" t="str">
            <v>-0.000610203703432486-0.000127737740415977i</v>
          </cell>
          <cell r="G68" t="str">
            <v>1.00851083132674E-07-2.41310572457621E-07i</v>
          </cell>
        </row>
        <row r="69">
          <cell r="A69">
            <v>4.6773514128719862</v>
          </cell>
          <cell r="B69" t="str">
            <v>-0.000582719354705873-0.000124823215606831i</v>
          </cell>
          <cell r="G69" t="str">
            <v>1.00922911953562E-07-2.37296049078293E-07i</v>
          </cell>
        </row>
        <row r="70">
          <cell r="A70">
            <v>4.7863009232263884</v>
          </cell>
          <cell r="B70" t="str">
            <v>-0.000556473414820172-0.000121975491679879i</v>
          </cell>
          <cell r="G70" t="str">
            <v>1.00992500803769E-07-2.33360481056794E-07i</v>
          </cell>
        </row>
        <row r="71">
          <cell r="A71">
            <v>4.8977881936844669</v>
          </cell>
          <cell r="B71" t="str">
            <v>-0.000531410022084709-0.000119193017420337i</v>
          </cell>
          <cell r="G71" t="str">
            <v>1.01058477010654E-07-2.2955370196112E-07i</v>
          </cell>
        </row>
        <row r="72">
          <cell r="A72">
            <v>5.0118723362727282</v>
          </cell>
          <cell r="B72" t="str">
            <v>-0.00050747583993246-0.0001164742789742i</v>
          </cell>
          <cell r="G72" t="str">
            <v>1.01121545595356E-07-2.25852961677119E-07i</v>
          </cell>
        </row>
        <row r="73">
          <cell r="A73">
            <v>5.1286138399136538</v>
          </cell>
          <cell r="B73" t="str">
            <v>-0.000484619942307504-0.000113817798859737i</v>
          </cell>
          <cell r="G73" t="str">
            <v>1.01182927031443E-07-2.22213899175184E-07i</v>
          </cell>
        </row>
        <row r="74">
          <cell r="A74">
            <v>5.2480746024977316</v>
          </cell>
          <cell r="B74" t="str">
            <v>-0.000462793704294408-0.000111222135013651i</v>
          </cell>
          <cell r="G74" t="str">
            <v>1.01240363336939E-07-2.18722016620271E-07i</v>
          </cell>
        </row>
        <row r="75">
          <cell r="A75">
            <v>5.3703179637025338</v>
          </cell>
          <cell r="B75" t="str">
            <v>-0.000441950697749876-0.000108685879862683i</v>
          </cell>
          <cell r="G75" t="str">
            <v>1.0129629787981E-07-2.15287444601774E-07i</v>
          </cell>
        </row>
        <row r="76">
          <cell r="A76">
            <v>5.495408738576252</v>
          </cell>
          <cell r="B76" t="str">
            <v>-0.000422046591700521-0.000106207659428588i</v>
          </cell>
          <cell r="G76" t="str">
            <v>1.01349886249881E-07-2.11942407653275E-07i</v>
          </cell>
        </row>
        <row r="77">
          <cell r="A77">
            <v>5.6234132519034983</v>
          </cell>
          <cell r="B77" t="str">
            <v>-0.00040303905728881-0.000103786132457603i</v>
          </cell>
          <cell r="G77" t="str">
            <v>1.01400964232512E-07-2.08695365689811E-07i</v>
          </cell>
        </row>
        <row r="78">
          <cell r="A78">
            <v>5.7543993733715757</v>
          </cell>
          <cell r="B78" t="str">
            <v>-0.000384887677055003-0.000101419989579957i</v>
          </cell>
          <cell r="G78" t="str">
            <v>1.01450961100435E-07-2.05490525905208E-07i</v>
          </cell>
        </row>
        <row r="79">
          <cell r="A79">
            <v>5.8884365535558976</v>
          </cell>
          <cell r="B79" t="str">
            <v>-0.000367553858357199-0.0000991079524927239i</v>
          </cell>
          <cell r="G79" t="str">
            <v>1.01497712078484E-07-2.02415287332806E-07i</v>
          </cell>
        </row>
        <row r="80">
          <cell r="A80">
            <v>6.0255958607435849</v>
          </cell>
          <cell r="B80" t="str">
            <v>-0.000351000750735445-0.0000968487731681485i</v>
          </cell>
          <cell r="G80" t="str">
            <v>1.01543739479191E-07-1.99369501642659E-07i</v>
          </cell>
        </row>
        <row r="81">
          <cell r="A81">
            <v>6.1659500186148302</v>
          </cell>
          <cell r="B81" t="str">
            <v>-0.000335193167040558-0.0000946412330862894i</v>
          </cell>
          <cell r="G81" t="str">
            <v>1.01587255264137E-07-1.9642628610839E-07i</v>
          </cell>
        </row>
        <row r="82">
          <cell r="A82">
            <v>6.3095734448019405</v>
          </cell>
          <cell r="B82" t="str">
            <v>-0.000320097508151927-0.0000924841424882222i</v>
          </cell>
          <cell r="G82" t="str">
            <v>1.0162964659491E-07-1.93530036222124E-07i</v>
          </cell>
        </row>
        <row r="83">
          <cell r="A83">
            <v>6.4565422903465644</v>
          </cell>
          <cell r="B83" t="str">
            <v>-0.000305681691122953-0.0000903763396545645i</v>
          </cell>
          <cell r="G83" t="str">
            <v>1.01670241889987E-07-1.90708802270168E-07i</v>
          </cell>
        </row>
        <row r="84">
          <cell r="A84">
            <v>6.6069344800759682</v>
          </cell>
          <cell r="B84" t="str">
            <v>-0.000291915080591623-0.0000883166902021557i</v>
          </cell>
          <cell r="G84" t="str">
            <v>1.01709390890177E-07-1.87949347475248E-07i</v>
          </cell>
        </row>
        <row r="85">
          <cell r="A85">
            <v>6.7608297539198272</v>
          </cell>
          <cell r="B85" t="str">
            <v>-0.000278768423311129-0.0000863040864020725i</v>
          </cell>
          <cell r="G85" t="str">
            <v>1.01747260163043E-07-1.85244556826602E-07i</v>
          </cell>
        </row>
        <row r="86">
          <cell r="A86">
            <v>6.9183097091893737</v>
          </cell>
          <cell r="B86" t="str">
            <v>-0.000266213785653185-0.00008433744651726i</v>
          </cell>
          <cell r="G86" t="str">
            <v>1.01783519029086E-07-1.8261011234856E-07i</v>
          </cell>
        </row>
        <row r="87">
          <cell r="A87">
            <v>7.0794578438413893</v>
          </cell>
          <cell r="B87" t="str">
            <v>-0.000254224493951466-0.0000824157141593883i</v>
          </cell>
          <cell r="G87" t="str">
            <v>1.01818843749678E-07-1.80016473432408E-07i</v>
          </cell>
        </row>
        <row r="88">
          <cell r="A88">
            <v>7.2443596007499105</v>
          </cell>
          <cell r="B88" t="str">
            <v>-0.000242775077551712-0.0000805378576629174i</v>
          </cell>
          <cell r="G88" t="str">
            <v>1.01852527163126E-07-1.77496148133099E-07i</v>
          </cell>
        </row>
        <row r="89">
          <cell r="A89">
            <v>7.4131024130091863</v>
          </cell>
          <cell r="B89" t="str">
            <v>-0.000231841214448329-0.0000787028694766374i</v>
          </cell>
          <cell r="G89" t="str">
            <v>1.01885476670212E-07-1.75008604833184E-07i</v>
          </cell>
        </row>
        <row r="90">
          <cell r="A90">
            <v>7.5857757502918481</v>
          </cell>
          <cell r="B90" t="str">
            <v>-0.000221399679384509-0.0000769097655734715i</v>
          </cell>
          <cell r="G90" t="str">
            <v>1.01916865463223E-07-1.72592342721437E-07i</v>
          </cell>
        </row>
        <row r="91">
          <cell r="A91">
            <v>7.7624711662869306</v>
          </cell>
          <cell r="B91" t="str">
            <v>-0.000211428294308523-0.0000751575848748547i</v>
          </cell>
          <cell r="G91" t="str">
            <v>1.0194759777301E-07-1.70206063618709E-07i</v>
          </cell>
        </row>
        <row r="92">
          <cell r="A92">
            <v>7.9432823472428282</v>
          </cell>
          <cell r="B92" t="str">
            <v>-0.000201905881074177-0.000073445388691979i</v>
          </cell>
          <cell r="G92" t="str">
            <v>1.01976942262324E-07-1.67884588965873E-07i</v>
          </cell>
        </row>
        <row r="93">
          <cell r="A93">
            <v>8.1283051616410056</v>
          </cell>
          <cell r="B93" t="str">
            <v>-0.000192812216285604-0.0000717722601817964i</v>
          </cell>
          <cell r="G93" t="str">
            <v>1.02005604823034E-07-0.0000001655949570542i</v>
          </cell>
        </row>
        <row r="94">
          <cell r="A94">
            <v>8.3176377110267214</v>
          </cell>
          <cell r="B94" t="str">
            <v>-0.000184127988187434-0.0000701373038176833i</v>
          </cell>
          <cell r="G94" t="str">
            <v>1.02033127840898E-07-1.63359722919499E-07i</v>
          </cell>
        </row>
        <row r="95">
          <cell r="A95">
            <v>8.5113803820237806</v>
          </cell>
          <cell r="B95" t="str">
            <v>-0.000175834755507911-0.0000685396448741256i</v>
          </cell>
          <cell r="G95" t="str">
            <v>1.02059858236881E-07-1.61162325772252E-07i</v>
          </cell>
        </row>
        <row r="96">
          <cell r="A96">
            <v>8.709635899560821</v>
          </cell>
          <cell r="B96" t="str">
            <v>-0.000167914908164921-0.0000669784289259377i</v>
          </cell>
          <cell r="G96" t="str">
            <v>1.02085757885043E-07-1.5900546575473E-07i</v>
          </cell>
        </row>
        <row r="97">
          <cell r="A97">
            <v>8.9125093813374701</v>
          </cell>
          <cell r="B97" t="str">
            <v>-0.000160351629751293-0.0000654528213596112i</v>
          </cell>
          <cell r="G97" t="str">
            <v>1.02110684493783E-07-1.56896086120895E-07i</v>
          </cell>
        </row>
        <row r="98">
          <cell r="A98">
            <v>9.1201083935591107</v>
          </cell>
          <cell r="B98" t="str">
            <v>-0.000153128861717183-0.0000639620068985487i</v>
          </cell>
          <cell r="G98" t="str">
            <v>1.02135136644568E-07-1.5481036916621E-07i</v>
          </cell>
        </row>
        <row r="99">
          <cell r="A99">
            <v>9.3325430079699281</v>
          </cell>
          <cell r="B99" t="str">
            <v>-0.000146231269173697-0.0000625051891398192i</v>
          </cell>
          <cell r="G99" t="str">
            <v>1.02158379249741E-07-1.52784975975613E-07i</v>
          </cell>
        </row>
        <row r="100">
          <cell r="A100">
            <v>9.5499258602143762</v>
          </cell>
          <cell r="B100" t="str">
            <v>-0.000139644208242765-0.0000610815901037773i</v>
          </cell>
          <cell r="G100" t="str">
            <v>1.02181539816231E-07-1.50763764076964E-07i</v>
          </cell>
        </row>
        <row r="101">
          <cell r="A101">
            <v>9.7723722095581227</v>
          </cell>
          <cell r="B101" t="str">
            <v>-0.000133353694883634-0.0000596904497947328i</v>
          </cell>
          <cell r="G101" t="str">
            <v>1.02203210179714E-07-1.48818503834925E-07i</v>
          </cell>
        </row>
        <row r="102">
          <cell r="A102">
            <v>10.000000000000016</v>
          </cell>
          <cell r="B102" t="str">
            <v>-0.000127346375129077-0.0000583310257734938i</v>
          </cell>
          <cell r="G102" t="str">
            <v>1.02224880543197E-07-1.46873243592886E-07i</v>
          </cell>
        </row>
        <row r="103">
          <cell r="A103">
            <v>10.232929922807561</v>
          </cell>
          <cell r="B103" t="str">
            <v>-0.000121609496666607-0.000057002592740247i</v>
          </cell>
          <cell r="G103" t="str">
            <v>1.02245419570809E-07-1.44986901030644E-07i</v>
          </cell>
        </row>
        <row r="104">
          <cell r="A104">
            <v>10.471285480509014</v>
          </cell>
          <cell r="B104" t="str">
            <v>-0.000116130881704714-0.0000557044421286393i</v>
          </cell>
          <cell r="G104" t="str">
            <v>1.02265621966377E-07-1.43118089583178E-07i</v>
          </cell>
        </row>
        <row r="105">
          <cell r="A105">
            <v>10.715193052376083</v>
          </cell>
          <cell r="B105" t="str">
            <v>-0.000110898901064304-0.0000544358817099178i</v>
          </cell>
          <cell r="G105" t="str">
            <v>1.02285226687569E-07-1.41281076895049E-07i</v>
          </cell>
        </row>
        <row r="106">
          <cell r="A106">
            <v>10.964781961431873</v>
          </cell>
          <cell r="B106" t="str">
            <v>-0.000105902449441568-0.0000531962352069837i</v>
          </cell>
          <cell r="G106" t="str">
            <v>1.02304058398824E-07-1.39485191546426E-07i</v>
          </cell>
        </row>
        <row r="107">
          <cell r="A107">
            <v>11.220184543019656</v>
          </cell>
          <cell r="B107" t="str">
            <v>-0.000101130921787705-0.0000519848419183219i</v>
          </cell>
          <cell r="G107" t="str">
            <v>1.02322829928764E-07-1.37692576738055E-07i</v>
          </cell>
        </row>
        <row r="108">
          <cell r="A108">
            <v>11.481536214968848</v>
          </cell>
          <cell r="B108" t="str">
            <v>-0.0000965741907553846-0.0000508010563513043i</v>
          </cell>
          <cell r="G108" t="str">
            <v>1.02340381713668E-07-1.35966248703165E-07i</v>
          </cell>
        </row>
        <row r="109">
          <cell r="A109">
            <v>11.748975549395317</v>
          </cell>
          <cell r="B109" t="str">
            <v>-0.000092222585163981-0.0000496442478647933i</v>
          </cell>
          <cell r="G109" t="str">
            <v>1.02357933498572E-07-1.34239920668275E-07i</v>
          </cell>
        </row>
        <row r="110">
          <cell r="A110">
            <v>12.022644346174154</v>
          </cell>
          <cell r="B110" t="str">
            <v>-0.0000880668694368735-0.0000485138003203397i</v>
          </cell>
          <cell r="G110" t="str">
            <v>1.02374765317736E-07-1.32553549672717E-07i</v>
          </cell>
        </row>
        <row r="111">
          <cell r="A111">
            <v>12.302687708123841</v>
          </cell>
          <cell r="B111" t="str">
            <v>-0.0000840982239669906-0.0000474091117422979i</v>
          </cell>
          <cell r="G111" t="str">
            <v>1.02391121841956E-07-1.30893556847326E-07i</v>
          </cell>
        </row>
        <row r="112">
          <cell r="A112">
            <v>12.589254117941696</v>
          </cell>
          <cell r="B112" t="str">
            <v>-0.0000803082263688165-0.0000463295939862122i</v>
          </cell>
          <cell r="G112" t="str">
            <v>1.02407365914309E-07-1.29239935973593E-07i</v>
          </cell>
        </row>
        <row r="113">
          <cell r="A113">
            <v>12.882495516931364</v>
          </cell>
          <cell r="B113" t="str">
            <v>-0.0000766888335762376-0.0000452746724153286i</v>
          </cell>
          <cell r="G113" t="str">
            <v>1.0242260615544E-07-1.27643196006089E-07i</v>
          </cell>
        </row>
        <row r="114">
          <cell r="A114">
            <v>13.1825673855641</v>
          </cell>
          <cell r="B114" t="str">
            <v>-0.0000732323647484475-0.0000442437855852518i</v>
          </cell>
          <cell r="G114" t="str">
            <v>1.02437846396571E-07-1.26046456038585E-07i</v>
          </cell>
        </row>
        <row r="115">
          <cell r="A115">
            <v>13.489628825916565</v>
          </cell>
          <cell r="B115" t="str">
            <v>-0.0000699314849471623-0.0000432363849360124i</v>
          </cell>
          <cell r="G115" t="str">
            <v>1.02452522733229E-07-1.24482331589496E-07i</v>
          </cell>
        </row>
        <row r="116">
          <cell r="A116">
            <v>13.803842646028876</v>
          </cell>
          <cell r="B116" t="str">
            <v>-0.000066779189549999-0.0000422519344918936i</v>
          </cell>
          <cell r="G116" t="str">
            <v>1.0246672035782E-07-1.22945895238264E-07i</v>
          </cell>
        </row>
        <row r="117">
          <cell r="A117">
            <v>14.12537544622757</v>
          </cell>
          <cell r="B117" t="str">
            <v>-0.000063768789367262-0.0000412899105684014i</v>
          </cell>
          <cell r="G117" t="str">
            <v>1.0248091798241E-07-1.21409458887031E-07i</v>
          </cell>
        </row>
        <row r="118">
          <cell r="A118">
            <v>14.454397707459307</v>
          </cell>
          <cell r="B118" t="str">
            <v>-0.0000608938964299124-0.0000403498014865058i</v>
          </cell>
          <cell r="G118" t="str">
            <v>1.02494218300317E-07-1.19925982477221E-07i</v>
          </cell>
        </row>
        <row r="119">
          <cell r="A119">
            <v>14.791083881682106</v>
          </cell>
          <cell r="B119" t="str">
            <v>-0.0000581484104184874-0.0000394311072935972i</v>
          </cell>
          <cell r="G119" t="str">
            <v>1.02507442015481E-07-1.18447027238196E-07i</v>
          </cell>
        </row>
        <row r="120">
          <cell r="A120">
            <v>15.135612484362113</v>
          </cell>
          <cell r="B120" t="str">
            <v>-0.0000555265057041727-0.000038533339491243i</v>
          </cell>
          <cell r="G120" t="str">
            <v>1.02520446625465E-07-1.16981263871924E-07i</v>
          </cell>
        </row>
        <row r="121">
          <cell r="A121">
            <v>15.488166189124851</v>
          </cell>
          <cell r="B121" t="str">
            <v>-0.0000530226189741187-0.000037656020769646i</v>
          </cell>
          <cell r="G121" t="str">
            <v>1.02532760506754E-07-1.15557087861293E-07i</v>
          </cell>
        </row>
        <row r="122">
          <cell r="A122">
            <v>15.848931924611172</v>
          </cell>
          <cell r="B122" t="str">
            <v>-0.0000506314374148086-0.0000367986847482378i</v>
          </cell>
          <cell r="G122" t="str">
            <v>1.02545074388043E-07-1.14132911850662E-07i</v>
          </cell>
        </row>
        <row r="123">
          <cell r="A123">
            <v>16.218100973589337</v>
          </cell>
          <cell r="B123" t="str">
            <v>-0.0000483478874279967-0.0000359608757226195i</v>
          </cell>
          <cell r="G123" t="str">
            <v>0.0000001025569650505-1.12734719941863E-07i</v>
          </cell>
        </row>
        <row r="124">
          <cell r="A124">
            <v>16.595869074375642</v>
          </cell>
          <cell r="B124" t="str">
            <v>-0.0000461671238556864-0.0000351421484175507i</v>
          </cell>
          <cell r="G124" t="str">
            <v>1.02568428847587E-07-1.11362736019201E-07i</v>
          </cell>
        </row>
        <row r="125">
          <cell r="A125">
            <v>16.982436524617487</v>
          </cell>
          <cell r="B125" t="str">
            <v>-0.0000440845196905304-0.0000343420677457818i</v>
          </cell>
          <cell r="G125" t="str">
            <v>1.02579892644674E-07-1.09990752096538E-07i</v>
          </cell>
        </row>
        <row r="126">
          <cell r="A126">
            <v>17.378008287493795</v>
          </cell>
          <cell r="B126" t="str">
            <v>-0.0000420956562502478-0.000033560208572692i</v>
          </cell>
          <cell r="G126" t="str">
            <v>1.02590807528584E-07-1.08653120558664E-07i</v>
          </cell>
        </row>
        <row r="127">
          <cell r="A127">
            <v>17.782794100389268</v>
          </cell>
          <cell r="B127" t="str">
            <v>-0.0000401963137946984-0.0000327961554863945i</v>
          </cell>
          <cell r="G127" t="str">
            <v>1.02601476950205E-07-1.07330850676051E-07i</v>
          </cell>
        </row>
        <row r="128">
          <cell r="A128">
            <v>18.197008586099873</v>
          </cell>
          <cell r="B128" t="str">
            <v>-0.0000383824625660814-0.000032049502573463i</v>
          </cell>
          <cell r="G128" t="str">
            <v>1.02612146371827E-07-1.06008580793437E-07i</v>
          </cell>
        </row>
        <row r="129">
          <cell r="A129">
            <v>18.620871366628723</v>
          </cell>
          <cell r="B129" t="str">
            <v>-0.0000366502542327337-0.0000313198531998287i</v>
          </cell>
          <cell r="G129" t="str">
            <v>1.02622207908521E-07-1.0472507091152E-07i</v>
          </cell>
        </row>
        <row r="130">
          <cell r="A130">
            <v>19.054607179632519</v>
          </cell>
          <cell r="B130" t="str">
            <v>-0.0000349960137185981-0.0000306068197969109i</v>
          </cell>
          <cell r="G130" t="str">
            <v>1.02632134888024E-07-1.03450140674409E-07i</v>
          </cell>
        </row>
        <row r="131">
          <cell r="A131">
            <v>19.4984459975805</v>
          </cell>
          <cell r="B131" t="str">
            <v>-0.0000334162314008439-0.0000299100236527874i</v>
          </cell>
          <cell r="G131" t="str">
            <v>1.02642061867528E-07-1.02175210437299E-07i</v>
          </cell>
        </row>
        <row r="132">
          <cell r="A132">
            <v>19.95262314968884</v>
          </cell>
          <cell r="B132" t="str">
            <v>-0.0000319075556590829-0.000029229094708279i</v>
          </cell>
          <cell r="G132" t="str">
            <v>1.02651378354585E-07-1.00939919347705E-07i</v>
          </cell>
        </row>
        <row r="133">
          <cell r="A133">
            <v>20.417379446695346</v>
          </cell>
          <cell r="B133" t="str">
            <v>-0.0000304667857602058-0.0000285636713578414i</v>
          </cell>
          <cell r="G133" t="str">
            <v>1.02660611297323E-07-9.97100527734175E-08i</v>
          </cell>
        </row>
        <row r="134">
          <cell r="A134">
            <v>20.892961308540446</v>
          </cell>
          <cell r="B134" t="str">
            <v>-0.0000290908650639619-0.000027913400255133i</v>
          </cell>
          <cell r="G134" t="str">
            <v>1.0266984424006E-07-9.84801861991302E-08i</v>
          </cell>
        </row>
        <row r="135">
          <cell r="A135">
            <v>21.379620895022374</v>
          </cell>
          <cell r="B135" t="str">
            <v>-0.000027776874534403-0.0000272779361230979i</v>
          </cell>
          <cell r="G135" t="str">
            <v>1.02678511300076E-07-9.72877129854314E-08i</v>
          </cell>
        </row>
        <row r="136">
          <cell r="A136">
            <v>21.877616239495577</v>
          </cell>
          <cell r="B136" t="str">
            <v>-0.0000265220265439166-0.0000266569415685593i</v>
          </cell>
          <cell r="G136" t="str">
            <v>1.02687095313809E-07-9.61007274452001E-08i</v>
          </cell>
        </row>
        <row r="137">
          <cell r="A137">
            <v>22.387211385683454</v>
          </cell>
          <cell r="B137" t="str">
            <v>-0.0000253236589561158-0.0000260500869011361i</v>
          </cell>
          <cell r="G137" t="str">
            <v>1.02695679327543E-07-9.49137419049688E-08i</v>
          </cell>
        </row>
        <row r="138">
          <cell r="A138">
            <v>22.908676527677788</v>
          </cell>
          <cell r="B138" t="str">
            <v>-0.00002417922947547-0.0000254570499563498i</v>
          </cell>
          <cell r="G138" t="str">
            <v>1.02703781234832E-07-9.37591562205658E-08i</v>
          </cell>
        </row>
        <row r="139">
          <cell r="A139">
            <v>23.442288153199279</v>
          </cell>
          <cell r="B139" t="str">
            <v>-0.0000230863102513549-0.0000248775159229147i</v>
          </cell>
          <cell r="G139" t="str">
            <v>1.02711758344223E-07-9.26129575510104E-08i</v>
          </cell>
        </row>
        <row r="140">
          <cell r="A140">
            <v>23.988329190194971</v>
          </cell>
          <cell r="B140" t="str">
            <v>-0.0000220425827251671-0.0000243111771739985i</v>
          </cell>
          <cell r="G140" t="str">
            <v>1.02719735453613E-07-9.14667588814549E-08i</v>
          </cell>
        </row>
        <row r="141">
          <cell r="A141">
            <v>24.547089156850369</v>
          </cell>
          <cell r="B141" t="str">
            <v>-0.0000210458327095953-0.0000237577331024791i</v>
          </cell>
          <cell r="G141" t="str">
            <v>1.0272734634095E-07-9.03455720248992E-08i</v>
          </cell>
        </row>
        <row r="142">
          <cell r="A142">
            <v>25.118864315095866</v>
          </cell>
          <cell r="B142" t="str">
            <v>-0.0000200939456893869-0.0000232168899599776i</v>
          </cell>
          <cell r="G142" t="str">
            <v>1.02734755687129E-07-8.92381497946654E-08i</v>
          </cell>
        </row>
        <row r="143">
          <cell r="A143">
            <v>25.703957827688704</v>
          </cell>
          <cell r="B143" t="str">
            <v>-0.0000191849023339598-0.0000226883606996403i</v>
          </cell>
          <cell r="G143" t="str">
            <v>1.02742165033309E-07-8.81307275644315E-08i</v>
          </cell>
        </row>
        <row r="144">
          <cell r="A144">
            <v>26.302679918953896</v>
          </cell>
          <cell r="B144" t="str">
            <v>-0.0000183167742119021-0.0000221718648226125i</v>
          </cell>
          <cell r="G144" t="str">
            <v>1.02749349989909E-07-8.70388659498463E-08i</v>
          </cell>
        </row>
        <row r="145">
          <cell r="A145">
            <v>26.915348039269233</v>
          </cell>
          <cell r="B145" t="str">
            <v>-0.0000174877196986127-0.0000216671282280238i</v>
          </cell>
          <cell r="G145" t="str">
            <v>1.02756228016038E-07-8.59682888668741E-08i</v>
          </cell>
        </row>
        <row r="146">
          <cell r="A146">
            <v>27.542287033381736</v>
          </cell>
          <cell r="B146" t="str">
            <v>-0.0000166959800682097-0.0000211738830664897i</v>
          </cell>
          <cell r="G146" t="str">
            <v>1.02763106042167E-07-8.48977117839019E-08i</v>
          </cell>
        </row>
        <row r="147">
          <cell r="A147">
            <v>28.183829312644612</v>
          </cell>
          <cell r="B147" t="str">
            <v>-0.0000159398757614028-0.0000206918675969617i</v>
          </cell>
          <cell r="G147" t="str">
            <v>1.02769922113339E-07-8.38314927669067E-08i</v>
          </cell>
        </row>
        <row r="148">
          <cell r="A148">
            <v>28.840315031266144</v>
          </cell>
          <cell r="B148" t="str">
            <v>-0.0000152178028214421-0.000020220826046955i</v>
          </cell>
          <cell r="G148" t="str">
            <v>1.02776302737015E-07-8.27959042113964E-08i</v>
          </cell>
        </row>
        <row r="149">
          <cell r="A149">
            <v>29.512092266663942</v>
          </cell>
          <cell r="B149" t="str">
            <v>-0.000014528229490621-0.0000197605084759415i</v>
          </cell>
          <cell r="G149" t="str">
            <v>1.02782683360691E-07-8.17603156558861E-08i</v>
          </cell>
        </row>
        <row r="150">
          <cell r="A150">
            <v>30.199517204020246</v>
          </cell>
          <cell r="B150" t="str">
            <v>-0.000013869692959908-0.000019310670641946i</v>
          </cell>
          <cell r="G150" t="str">
            <v>1.02789063984367E-07-8.07247271003758E-08i</v>
          </cell>
        </row>
        <row r="151">
          <cell r="A151">
            <v>30.902954325135987</v>
          </cell>
          <cell r="B151" t="str">
            <v>-0.0000132407962650863-0.000018871073871203i</v>
          </cell>
          <cell r="G151" t="str">
            <v>1.0279509523215E-07-7.97140393629992E-08i</v>
          </cell>
        </row>
        <row r="152">
          <cell r="A152">
            <v>31.622776601683888</v>
          </cell>
          <cell r="B152" t="str">
            <v>-0.0000126402053225576-0.0000184414849308241i</v>
          </cell>
          <cell r="G152" t="str">
            <v>1.02801010005415E-07-7.87116530305995E-08i</v>
          </cell>
        </row>
        <row r="153">
          <cell r="A153">
            <v>32.359365692962918</v>
          </cell>
          <cell r="B153" t="str">
            <v>-0.0000120666460986284-0.000018021675904415i</v>
          </cell>
          <cell r="G153" t="str">
            <v>1.0280692477868E-07-7.77092666981999E-08i</v>
          </cell>
        </row>
        <row r="154">
          <cell r="A154">
            <v>33.113112148259205</v>
          </cell>
          <cell r="B154" t="str">
            <v>-0.0000115189019062992-0.0000176114240705405i</v>
          </cell>
          <cell r="G154" t="str">
            <v>1.02812709999477E-07-7.6716223828383E-08i</v>
          </cell>
        </row>
        <row r="155">
          <cell r="A155">
            <v>33.88441561392036</v>
          </cell>
          <cell r="B155" t="str">
            <v>-0.0000109958108237202-0.0000172105117839995i</v>
          </cell>
          <cell r="G155" t="str">
            <v>1.02818188257153E-07-7.57453194674022E-08i</v>
          </cell>
        </row>
        <row r="156">
          <cell r="A156">
            <v>34.673685045253272</v>
          </cell>
          <cell r="B156" t="str">
            <v>-0.000010496263228878-0.0000168187263598385i</v>
          </cell>
          <cell r="G156" t="str">
            <v>1.02823666514829E-07-7.47744151064214E-08i</v>
          </cell>
        </row>
        <row r="157">
          <cell r="A157">
            <v>35.481338923357647</v>
          </cell>
          <cell r="B157" t="str">
            <v>-0.0000100191994453395-0.0000164358599600253i</v>
          </cell>
          <cell r="G157" t="str">
            <v>1.02829144772505E-07-7.38035107454406E-08i</v>
          </cell>
        </row>
        <row r="158">
          <cell r="A158">
            <v>36.307805477010241</v>
          </cell>
          <cell r="B158" t="str">
            <v>-9.56360749389772E-06-0.0000160617094827374i</v>
          </cell>
          <cell r="G158" t="str">
            <v>1.02834310696338E-07-7.28553667307494E-08i</v>
          </cell>
        </row>
        <row r="159">
          <cell r="A159">
            <v>37.153522909717374</v>
          </cell>
          <cell r="B159" t="str">
            <v>-0.0000091285209455274-0.0000156960764541895i</v>
          </cell>
          <cell r="G159" t="str">
            <v>1.02839379693309E-07-7.19142859562486E-08i</v>
          </cell>
        </row>
        <row r="160">
          <cell r="A160">
            <v>38.018939632056238</v>
          </cell>
          <cell r="B160" t="str">
            <v>-8.71301687097724E-06-0.0000153387669229521i</v>
          </cell>
          <cell r="G160" t="str">
            <v>1.02844448690279E-07-7.09732051817478E-08i</v>
          </cell>
        </row>
        <row r="161">
          <cell r="A161">
            <v>38.904514499428174</v>
          </cell>
          <cell r="B161" t="str">
            <v>-8.31621388264146E-06-0.0000149895913566962i</v>
          </cell>
          <cell r="G161" t="str">
            <v>1.02849461154827E-07-7.00362798286892E-08i</v>
          </cell>
        </row>
        <row r="162">
          <cell r="A162">
            <v>39.810717055349841</v>
          </cell>
          <cell r="B162" t="str">
            <v>-7.93727026462433E-06-0.0000146483645413053i</v>
          </cell>
          <cell r="G162" t="str">
            <v>1.02854146192854E-07-6.91234219951583E-08i</v>
          </cell>
        </row>
        <row r="163">
          <cell r="A163">
            <v>40.738027780411407</v>
          </cell>
          <cell r="B163" t="str">
            <v>-7.57538218699624E-06-0.0000143149054823099i</v>
          </cell>
          <cell r="G163" t="str">
            <v>1.02858831230881E-07-6.82105641616273E-08i</v>
          </cell>
        </row>
        <row r="164">
          <cell r="A164">
            <v>41.686938347033674</v>
          </cell>
          <cell r="B164" t="str">
            <v>-7.22978200039598E-06-0.0000139890373085831i</v>
          </cell>
          <cell r="G164" t="str">
            <v>1.02863516268908E-07-6.72977063280964E-08i</v>
          </cell>
        </row>
        <row r="165">
          <cell r="A165">
            <v>42.657951880159395</v>
          </cell>
          <cell r="B165" t="str">
            <v>-6.89973660745674E-06-0.0000136705871782342i</v>
          </cell>
          <cell r="G165" t="str">
            <v>1.02868040137742E-07-6.63967747600638E-08i</v>
          </cell>
        </row>
        <row r="166">
          <cell r="A166">
            <v>43.651583224016726</v>
          </cell>
          <cell r="B166" t="str">
            <v>-6.58454590752145E-06-0.0000133593861866773i</v>
          </cell>
          <cell r="G166" t="str">
            <v>1.02872364682306E-07-6.55105928728986E-08i</v>
          </cell>
        </row>
        <row r="167">
          <cell r="A167">
            <v>44.668359215096459</v>
          </cell>
          <cell r="B167" t="str">
            <v>-6.28354131137704E-06-0.0000130552692767935i</v>
          </cell>
          <cell r="G167" t="str">
            <v>1.0287668922687E-07-6.46244109857334E-08i</v>
          </cell>
        </row>
        <row r="168">
          <cell r="A168">
            <v>45.708818961487651</v>
          </cell>
          <cell r="B168" t="str">
            <v>-0.000005996084322863-0.0000127580751511589i</v>
          </cell>
          <cell r="G168" t="str">
            <v>1.02881013771435E-07-6.37382290985682E-08i</v>
          </cell>
        </row>
        <row r="169">
          <cell r="A169">
            <v>46.773514128719967</v>
          </cell>
          <cell r="B169" t="str">
            <v>-5.72156518430468E-06-0.0000124676461862771i</v>
          </cell>
          <cell r="G169" t="str">
            <v>1.02885114487274E-07-6.28686835597174E-08i</v>
          </cell>
        </row>
        <row r="170">
          <cell r="A170">
            <v>47.863009232263998</v>
          </cell>
          <cell r="B170" t="str">
            <v>-5.45940158296373E-06-0.0000121838283487856i</v>
          </cell>
          <cell r="G170" t="str">
            <v>1.02889100274891E-07-6.20076802039227E-08i</v>
          </cell>
        </row>
        <row r="171">
          <cell r="A171">
            <v>48.977881936844788</v>
          </cell>
          <cell r="B171" t="str">
            <v>-5.20903741568051E-06-0.0000119064711135681i</v>
          </cell>
          <cell r="G171" t="str">
            <v>1.02893086062509E-07-6.1146676848128E-08i</v>
          </cell>
        </row>
        <row r="172">
          <cell r="A172">
            <v>50.118723362727394</v>
          </cell>
          <cell r="B172" t="str">
            <v>-4.96994160915295E-06-0.0000116354273837543i</v>
          </cell>
          <cell r="G172" t="str">
            <v>1.02897071850126E-07-6.02856734923333E-08i</v>
          </cell>
        </row>
        <row r="173">
          <cell r="A173">
            <v>51.286138399136647</v>
          </cell>
          <cell r="B173" t="str">
            <v>-4.74160699330544E-06-0.0000113705534125386i</v>
          </cell>
          <cell r="G173" t="str">
            <v>1.0290080711533E-07-5.94433239146511E-08i</v>
          </cell>
        </row>
        <row r="174">
          <cell r="A174">
            <v>52.480746024977449</v>
          </cell>
          <cell r="B174" t="str">
            <v>-4.52354922538338E-06-0.0000111117087267955i</v>
          </cell>
          <cell r="G174" t="str">
            <v>1.02904474251702E-07-5.86060471769597E-08i</v>
          </cell>
        </row>
        <row r="175">
          <cell r="A175">
            <v>53.703179637025457</v>
          </cell>
          <cell r="B175" t="str">
            <v>-4.31530576247593E-06-0.0000108587560524386i</v>
          </cell>
          <cell r="G175" t="str">
            <v>1.02908141388075E-07-5.77687704392682E-08i</v>
          </cell>
        </row>
        <row r="176">
          <cell r="A176">
            <v>54.954087385762662</v>
          </cell>
          <cell r="B176" t="str">
            <v>-4.11643488028273E-06-0.0000106115612414856i</v>
          </cell>
          <cell r="G176" t="str">
            <v>1.02911808524447E-07-5.69314937015768E-08i</v>
          </cell>
        </row>
        <row r="177">
          <cell r="A177">
            <v>56.234132519035114</v>
          </cell>
          <cell r="B177" t="str">
            <v>-3.92651473605916E-06-0.0000103699932007951i</v>
          </cell>
          <cell r="G177" t="str">
            <v>1.02915229167072E-07-5.61125475706096E-08i</v>
          </cell>
        </row>
        <row r="178">
          <cell r="A178">
            <v>57.543993733715901</v>
          </cell>
          <cell r="B178" t="str">
            <v>-3.74514247374119E-06-0.0000101339238224279i</v>
          </cell>
          <cell r="G178" t="str">
            <v>1.02918596216376E-07-5.52975869284963E-08i</v>
          </cell>
        </row>
        <row r="179">
          <cell r="A179">
            <v>58.884365535559105</v>
          </cell>
          <cell r="B179" t="str">
            <v>-3.57193336934594E-06-9.90322791560001E-06i</v>
          </cell>
          <cell r="G179" t="str">
            <v>1.02921963265681E-07-5.44826262863829E-08i</v>
          </cell>
        </row>
        <row r="180">
          <cell r="A180">
            <v>60.255958607435979</v>
          </cell>
          <cell r="B180" t="str">
            <v>-3.40652001483772E-06-0.0000096777831401943i</v>
          </cell>
          <cell r="G180" t="str">
            <v>1.02925330314985E-07-5.36676656442696E-08i</v>
          </cell>
        </row>
        <row r="181">
          <cell r="A181">
            <v>61.659500186148421</v>
          </cell>
          <cell r="B181" t="str">
            <v>-3.24855153875017E-06-9.45746994178798E-06i</v>
          </cell>
          <cell r="G181" t="str">
            <v>1.02928481089175E-07-5.28687108815178E-08i</v>
          </cell>
        </row>
        <row r="182">
          <cell r="A182">
            <v>63.095734448019527</v>
          </cell>
          <cell r="B182" t="str">
            <v>-3.09769286186039E-06-9.24217148816334E-06i</v>
          </cell>
          <cell r="G182" t="str">
            <v>1.02931565154697E-07-5.2074693029254E-08i</v>
          </cell>
        </row>
        <row r="183">
          <cell r="A183">
            <v>64.565422903465816</v>
          </cell>
          <cell r="B183" t="str">
            <v>-2.95362398639767E-06-9.03177360727206E-06i</v>
          </cell>
          <cell r="G183" t="str">
            <v>1.0293464922022E-07-5.12806751769902E-08i</v>
          </cell>
        </row>
        <row r="184">
          <cell r="A184">
            <v>66.069344800759865</v>
          </cell>
          <cell r="B184" t="str">
            <v>-2.81603931721976E-06-8.82616472661211E-06i</v>
          </cell>
          <cell r="G184" t="str">
            <v>1.02937733285742E-07-5.04866573247264E-08i</v>
          </cell>
        </row>
        <row r="185">
          <cell r="A185">
            <v>67.608297539198432</v>
          </cell>
          <cell r="B185" t="str">
            <v>-2.68464701355913E-06-8.62523581399227E-06i</v>
          </cell>
          <cell r="G185" t="str">
            <v>1.02940653615895E-07-4.9704648377111E-08i</v>
          </cell>
        </row>
        <row r="186">
          <cell r="A186">
            <v>69.183097091893913</v>
          </cell>
          <cell r="B186" t="str">
            <v>-2.55916836994974E-06-8.42888031964512E-06i</v>
          </cell>
          <cell r="G186" t="str">
            <v>1.0294347041215E-07-4.89302329549424E-08i</v>
          </cell>
        </row>
        <row r="187">
          <cell r="A187">
            <v>70.79457843841405</v>
          </cell>
          <cell r="B187" t="str">
            <v>-2.43933722501085E-06-8.23699411966484E-06i</v>
          </cell>
          <cell r="G187" t="str">
            <v>1.02946287208406E-07-4.81558175327739E-08i</v>
          </cell>
        </row>
        <row r="188">
          <cell r="A188">
            <v>72.443596007499266</v>
          </cell>
          <cell r="B188" t="str">
            <v>-2.32489939684502E-06-8.04947546073436E-06i</v>
          </cell>
          <cell r="G188" t="str">
            <v>1.02949104004661E-07-4.73814021106053E-08i</v>
          </cell>
        </row>
        <row r="189">
          <cell r="A189">
            <v>74.131024130092001</v>
          </cell>
          <cell r="B189" t="str">
            <v>-2.21561214385592E-06-7.86622490611204E-06i</v>
          </cell>
          <cell r="G189" t="str">
            <v>1.02951828682966E-07-4.66136495094877E-08i</v>
          </cell>
        </row>
        <row r="190">
          <cell r="A190">
            <v>75.857757502918631</v>
          </cell>
          <cell r="B190" t="str">
            <v>-2.11124364982042E-06-7.68714528285448E-06i</v>
          </cell>
          <cell r="G190" t="str">
            <v>1.02954392599327E-07-4.58575246970501E-08i</v>
          </cell>
        </row>
        <row r="191">
          <cell r="A191">
            <v>77.624711662869501</v>
          </cell>
          <cell r="B191" t="str">
            <v>-2.01157253215884E-06-7.51214163023963E-06i</v>
          </cell>
          <cell r="G191" t="str">
            <v>1.02956956515689E-07-4.51013998846126E-08i</v>
          </cell>
        </row>
        <row r="192">
          <cell r="A192">
            <v>79.432823472428467</v>
          </cell>
          <cell r="B192" t="str">
            <v>-1.91638737232011E-06-7.34112114936887E-06i</v>
          </cell>
          <cell r="G192" t="str">
            <v>1.0295952043205E-07-4.4345275072175E-08i</v>
          </cell>
        </row>
        <row r="193">
          <cell r="A193">
            <v>81.283051616410248</v>
          </cell>
          <cell r="B193" t="str">
            <v>-1.82548626731089E-06-7.17399315391741E-06i</v>
          </cell>
          <cell r="G193" t="str">
            <v>1.02962080279432E-07-4.35894388134745E-08i</v>
          </cell>
        </row>
        <row r="194">
          <cell r="A194">
            <v>83.176377110267424</v>
          </cell>
          <cell r="B194" t="str">
            <v>-1.73867640141616E-06-7.01066902200866E-06i</v>
          </cell>
          <cell r="G194" t="str">
            <v>1.02964404435203E-07-4.2850316742476E-08i</v>
          </cell>
        </row>
        <row r="195">
          <cell r="A195">
            <v>85.113803820237962</v>
          </cell>
          <cell r="B195" t="str">
            <v>-1.65577363718677E-06-6.85106214918493E-06i</v>
          </cell>
          <cell r="G195" t="str">
            <v>1.02966728590975E-07-4.21111946714774E-08i</v>
          </cell>
        </row>
        <row r="196">
          <cell r="A196">
            <v>87.096358995608384</v>
          </cell>
          <cell r="B196" t="str">
            <v>-1.57660212484298E-06-6.69508790245187E-06i</v>
          </cell>
          <cell r="G196" t="str">
            <v>1.02969052746747E-07-4.13720726004788E-08i</v>
          </cell>
        </row>
        <row r="197">
          <cell r="A197">
            <v>89.125093813374875</v>
          </cell>
          <cell r="B197" t="str">
            <v>-1.50099392926012E-06-6.54266357536941E-06i</v>
          </cell>
          <cell r="G197" t="str">
            <v>1.02971376902518E-07-4.06329505294802E-08i</v>
          </cell>
        </row>
        <row r="198">
          <cell r="A198">
            <v>91.201083935591285</v>
          </cell>
          <cell r="B198" t="str">
            <v>-1.42878867373536E-06-6.39370834416775E-06i</v>
          </cell>
          <cell r="G198" t="str">
            <v>1.02973571538706E-07-3.99027717421759E-08i</v>
          </cell>
        </row>
        <row r="199">
          <cell r="A199">
            <v>93.325430079699501</v>
          </cell>
          <cell r="B199" t="str">
            <v>-1.35983319980029E-06-6.24814322486237E-06i</v>
          </cell>
          <cell r="G199" t="str">
            <v>1.02975667829431E-07-3.91793836759077E-08i</v>
          </cell>
        </row>
        <row r="200">
          <cell r="A200">
            <v>95.499258602143996</v>
          </cell>
          <cell r="B200" t="str">
            <v>-1.29398124233447E-06-0.0000061058910313479i</v>
          </cell>
          <cell r="G200" t="str">
            <v>1.02977764120156E-07-3.84559956096395E-08i</v>
          </cell>
        </row>
        <row r="201">
          <cell r="A201">
            <v>97.723722095581465</v>
          </cell>
          <cell r="B201" t="str">
            <v>-1.23109311930756E-06-5.96687633444625E-06i</v>
          </cell>
          <cell r="G201" t="str">
            <v>1.02979860410881E-07-3.77326075433714E-08i</v>
          </cell>
        </row>
        <row r="202">
          <cell r="A202">
            <v>100.00000000000031</v>
          </cell>
          <cell r="B202" t="str">
            <v>-1.17103543548456E-06-5.83102542188822E-06i</v>
          </cell>
          <cell r="G202" t="str">
            <v>1.02981953179735E-07-3.70094543043651E-08i</v>
          </cell>
        </row>
        <row r="203">
          <cell r="A203">
            <v>102.32929922807573</v>
          </cell>
          <cell r="B203" t="str">
            <v>-0.000001113680799469-5.69826625920752E-06i</v>
          </cell>
          <cell r="G203" t="str">
            <v>1.02983832314389E-07-3.6300545522416E-08i</v>
          </cell>
        </row>
        <row r="204">
          <cell r="A204">
            <v>104.71285480509026</v>
          </cell>
          <cell r="B204" t="str">
            <v>-1.05890755347775E-06-5.56852845152503E-06i</v>
          </cell>
          <cell r="G204" t="str">
            <v>1.02985711449042E-07-3.55916367404669E-08i</v>
          </cell>
        </row>
        <row r="205">
          <cell r="A205">
            <v>107.15193052376085</v>
          </cell>
          <cell r="B205" t="str">
            <v>-1.00659951528334E-06-5.44174320620508E-06i</v>
          </cell>
          <cell r="G205" t="str">
            <v>1.02987590583696E-07-3.48827279585178E-08i</v>
          </cell>
        </row>
        <row r="206">
          <cell r="A206">
            <v>109.64781961431871</v>
          </cell>
          <cell r="B206" t="str">
            <v>-9.56645731766764E-07-5.31784329636142E-06i</v>
          </cell>
          <cell r="G206" t="str">
            <v>1.0298946971835E-07-3.41738191765687E-08i</v>
          </cell>
        </row>
        <row r="207">
          <cell r="A207">
            <v>112.20184543019644</v>
          </cell>
          <cell r="B207" t="str">
            <v>-9.08940243565184E-07-5.19676302519537E-06i</v>
          </cell>
          <cell r="G207" t="str">
            <v>1.02991274530539E-07-3.34696478098819E-08i</v>
          </cell>
        </row>
        <row r="208">
          <cell r="A208">
            <v>114.81536214968835</v>
          </cell>
          <cell r="B208" t="str">
            <v>-8.63381860313115E-07-5.07843819114591E-06i</v>
          </cell>
          <cell r="G208" t="str">
            <v>1.02992946059074E-07-3.27739721250843E-08i</v>
          </cell>
        </row>
        <row r="209">
          <cell r="A209">
            <v>117.48975549395293</v>
          </cell>
          <cell r="B209" t="str">
            <v>-8.19873945997041E-07-4.96280605383412E-06i</v>
          </cell>
          <cell r="G209" t="str">
            <v>1.0299461758761E-07-3.20782964402867E-08i</v>
          </cell>
        </row>
        <row r="210">
          <cell r="A210">
            <v>120.22644346174125</v>
          </cell>
          <cell r="B210" t="str">
            <v>-7.78324213974034E-07-4.84980530078297E-06i</v>
          </cell>
          <cell r="G210" t="str">
            <v>1.02996289116145E-07-3.13826207554892E-08i</v>
          </cell>
        </row>
        <row r="211">
          <cell r="A211">
            <v>123.026877081238</v>
          </cell>
          <cell r="B211" t="str">
            <v>-7.38644531214811E-07-4.73937601489556E-06i</v>
          </cell>
          <cell r="G211" t="str">
            <v>1.02997960644681E-07-3.06869450706916E-08i</v>
          </cell>
        </row>
        <row r="212">
          <cell r="A212">
            <v>125.89254117941654</v>
          </cell>
          <cell r="B212" t="str">
            <v>-7.00750731355948E-07-4.63145964267362E-06i</v>
          </cell>
          <cell r="G212" t="str">
            <v>1.02999514392814E-07-2.99983584552889E-08i</v>
          </cell>
        </row>
        <row r="213">
          <cell r="A213">
            <v>128.8249551693132</v>
          </cell>
          <cell r="B213" t="str">
            <v>-6.64562436170415E-07-4.52599896316015E-06i</v>
          </cell>
          <cell r="G213" t="str">
            <v>1.03000986723305E-07-2.93146722758671E-08i</v>
          </cell>
        </row>
        <row r="214">
          <cell r="A214">
            <v>131.82567385564039</v>
          </cell>
          <cell r="B214" t="str">
            <v>-6.30002885070603E-07-4.42293805758935E-06i</v>
          </cell>
          <cell r="G214" t="str">
            <v>1.03002459053797E-07-2.86309860964454E-08i</v>
          </cell>
        </row>
        <row r="215">
          <cell r="A215">
            <v>134.896288259165</v>
          </cell>
          <cell r="B215" t="str">
            <v>-5.96998772284769E-07-4.32222227972753E-06i</v>
          </cell>
          <cell r="G215" t="str">
            <v>1.03003931384288E-07-2.79472999170236E-08i</v>
          </cell>
        </row>
        <row r="216">
          <cell r="A216">
            <v>138.03842646028798</v>
          </cell>
          <cell r="B216" t="str">
            <v>-5.65480091362564E-07-4.22379822688969E-06i</v>
          </cell>
          <cell r="G216" t="str">
            <v>1.03005403714779E-07-2.72636137376019E-08i</v>
          </cell>
        </row>
        <row r="217">
          <cell r="A217">
            <v>141.25375446227491</v>
          </cell>
          <cell r="B217" t="str">
            <v>-5.35379986682364E-07-4.12761371161573E-06i</v>
          </cell>
          <cell r="G217" t="str">
            <v>1.03006739102714E-07-2.65875921664058E-08i</v>
          </cell>
        </row>
        <row r="218">
          <cell r="A218">
            <v>144.54397707459208</v>
          </cell>
          <cell r="B218" t="str">
            <v>-5.06634611635003E-07-4.03361773399174E-06i</v>
          </cell>
          <cell r="G218" t="str">
            <v>1.03008019507081E-07-2.59146479987897E-08i</v>
          </cell>
        </row>
        <row r="219">
          <cell r="A219">
            <v>147.91083881682005</v>
          </cell>
          <cell r="B219" t="str">
            <v>-4.79182993198054E-07-3.94176045460164E-06i</v>
          </cell>
          <cell r="G219" t="str">
            <v>1.03009299911449E-07-2.52417038311736E-08i</v>
          </cell>
        </row>
        <row r="220">
          <cell r="A220">
            <v>151.35612484361994</v>
          </cell>
          <cell r="B220" t="str">
            <v>-4.52966902599514E-07-3.85199316809432E-06i</v>
          </cell>
          <cell r="G220" t="str">
            <v>1.03010580315816E-07-2.45687596635575E-08i</v>
          </cell>
        </row>
        <row r="221">
          <cell r="A221">
            <v>154.88166189124723</v>
          </cell>
          <cell r="B221" t="str">
            <v>-4.27930731806636E-07-3.76426827735269E-06i</v>
          </cell>
          <cell r="G221" t="str">
            <v>1.03011860720183E-07-2.38958154959414E-08i</v>
          </cell>
        </row>
        <row r="222">
          <cell r="A222">
            <v>158.4893192461104</v>
          </cell>
          <cell r="B222" t="str">
            <v>-4.04021375570877E-07-3.67853926825097E-06i</v>
          </cell>
          <cell r="G222" t="str">
            <v>1.03013006952128E-07-2.3229719729345E-08i</v>
          </cell>
        </row>
        <row r="223">
          <cell r="A223">
            <v>162.18100973589188</v>
          </cell>
          <cell r="B223" t="str">
            <v>-3.81188118784106E-07-3.59476068498624E-06i</v>
          </cell>
          <cell r="G223" t="str">
            <v>1.03014101559075E-07-2.25662589952129E-08i</v>
          </cell>
        </row>
        <row r="224">
          <cell r="A224">
            <v>165.95869074375491</v>
          </cell>
          <cell r="B224" t="str">
            <v>-3.59382528903161E-07-0.0000035128881059718i</v>
          </cell>
          <cell r="G224" t="str">
            <v>1.03015196166022E-07-2.19027982610809E-08i</v>
          </cell>
        </row>
        <row r="225">
          <cell r="A225">
            <v>169.82436524617307</v>
          </cell>
          <cell r="B225" t="str">
            <v>-3.38558353216852E-07-3.43287812027911E-06i</v>
          </cell>
          <cell r="G225" t="str">
            <v>1.03016290772969E-07-2.12393375269488E-08i</v>
          </cell>
        </row>
        <row r="226">
          <cell r="A226">
            <v>173.78008287493614</v>
          </cell>
          <cell r="B226" t="str">
            <v>-3.18671420736584E-07-3.35468830461595E-06i</v>
          </cell>
          <cell r="G226" t="str">
            <v>1.03017385379916E-07-2.05758767928168E-08i</v>
          </cell>
        </row>
        <row r="227">
          <cell r="A227">
            <v>177.82794100389066</v>
          </cell>
          <cell r="B227" t="str">
            <v>-2.99679548502866E-07-3.27827720082845E-06i</v>
          </cell>
          <cell r="G227" t="str">
            <v>1.03018368863515E-07-1.99174585415991E-08i</v>
          </cell>
        </row>
        <row r="228">
          <cell r="A228">
            <v>181.97008586099668</v>
          </cell>
          <cell r="B228" t="str">
            <v>-2.81542452108744E-07-3.20360429391542E-06i</v>
          </cell>
          <cell r="G228" t="str">
            <v>1.03019282636899E-07-1.92622035551909E-08i</v>
          </cell>
        </row>
        <row r="229">
          <cell r="A229">
            <v>186.20871366628504</v>
          </cell>
          <cell r="B229" t="str">
            <v>-2.64221660249942E-07-3.13062999054274E-06i</v>
          </cell>
          <cell r="G229" t="str">
            <v>1.03020196410282E-07-1.86069485687826E-08i</v>
          </cell>
        </row>
        <row r="230">
          <cell r="A230">
            <v>190.54607179632276</v>
          </cell>
          <cell r="B230" t="str">
            <v>-2.47680433121919E-07-3.05931559804668E-06i</v>
          </cell>
          <cell r="G230" t="str">
            <v>1.03021110183665E-07-1.79516935823743E-08i</v>
          </cell>
        </row>
        <row r="231">
          <cell r="A231">
            <v>194.98445997580251</v>
          </cell>
          <cell r="B231" t="str">
            <v>-0.0000002318836844884-0.0000029896233039153i</v>
          </cell>
          <cell r="G231" t="str">
            <v>1.03022023957048E-07-1.72964385959661E-08i</v>
          </cell>
        </row>
        <row r="232">
          <cell r="A232">
            <v>199.52623149688571</v>
          </cell>
          <cell r="B232" t="str">
            <v>-2.16797907258758E-07-2.92151615573629E-06i</v>
          </cell>
          <cell r="G232" t="str">
            <v>1.03022869044376E-07-1.66438600588247E-08i</v>
          </cell>
        </row>
        <row r="233">
          <cell r="A233">
            <v>204.1737944669506</v>
          </cell>
          <cell r="B233" t="str">
            <v>-2.02391102413634E-07-0.0000028549580416015i</v>
          </cell>
          <cell r="G233" t="str">
            <v>1.03023605744668E-07-1.59955049757429E-08i</v>
          </cell>
        </row>
        <row r="234">
          <cell r="A234">
            <v>208.92961308540137</v>
          </cell>
          <cell r="B234" t="str">
            <v>-1.88632711131446E-07-2.78991367095689E-06i</v>
          </cell>
          <cell r="G234" t="str">
            <v>1.03024342444961E-07-1.53471498926611E-08i</v>
          </cell>
        </row>
        <row r="235">
          <cell r="A235">
            <v>213.79620895022055</v>
          </cell>
          <cell r="B235" t="str">
            <v>-1.7549354996695E-07-2.72634855588839E-06i</v>
          </cell>
          <cell r="G235" t="str">
            <v>1.03025079145254E-07-1.46987948095794E-08i</v>
          </cell>
        </row>
        <row r="236">
          <cell r="A236">
            <v>218.77616239495231</v>
          </cell>
          <cell r="B236" t="str">
            <v>-1.62945748950136E-07-2.66422899283356E-06i</v>
          </cell>
          <cell r="G236" t="str">
            <v>1.03025815845546E-07-1.40504397264976E-08i</v>
          </cell>
        </row>
        <row r="237">
          <cell r="A237">
            <v>223.87211385683094</v>
          </cell>
          <cell r="B237" t="str">
            <v>-1.50962692469062E-07-2.60352204470896E-06i</v>
          </cell>
          <cell r="G237" t="str">
            <v>1.03026545642521E-07-1.34023043317993E-08i</v>
          </cell>
        </row>
        <row r="238">
          <cell r="A238">
            <v>229.08676527677417</v>
          </cell>
          <cell r="B238" t="str">
            <v>-1.39518962814854E-07-2.54419552344435E-06i</v>
          </cell>
          <cell r="G238" t="str">
            <v>1.03027107768339E-07-1.27595048362401E-08i</v>
          </cell>
        </row>
        <row r="239">
          <cell r="A239">
            <v>234.42288153198876</v>
          </cell>
          <cell r="B239" t="str">
            <v>-1.2859028626623E-07-2.48621797291397E-06i</v>
          </cell>
          <cell r="G239" t="str">
            <v>1.03027669894156E-07-1.21167053406809E-08i</v>
          </cell>
        </row>
        <row r="240">
          <cell r="A240">
            <v>239.88329190194551</v>
          </cell>
          <cell r="B240" t="str">
            <v>-1.1815348160203E-07-2.42955865225617E-06i</v>
          </cell>
          <cell r="G240" t="str">
            <v>1.03028232019974E-07-1.14739058451217E-08i</v>
          </cell>
        </row>
        <row r="241">
          <cell r="A241">
            <v>245.47089156849918</v>
          </cell>
          <cell r="B241" t="str">
            <v>-1.08186410930146E-07-2.37418751957215E-06i</v>
          </cell>
          <cell r="G241" t="str">
            <v>1.03028794145791E-07-1.08311063495625E-08i</v>
          </cell>
        </row>
        <row r="242">
          <cell r="A242">
            <v>251.18864315095405</v>
          </cell>
          <cell r="B242" t="str">
            <v>-9.86679327297534E-08-2.32007521599572E-06i</v>
          </cell>
          <cell r="G242" t="str">
            <v>1.03029356271609E-07-1.01883068540033E-08i</v>
          </cell>
        </row>
        <row r="243">
          <cell r="A243">
            <v>257.03957827688208</v>
          </cell>
          <cell r="B243" t="str">
            <v>-8.95778570076094E-08-2.26719305012505E-06i</v>
          </cell>
          <cell r="G243" t="str">
            <v>1.03029820135599E-07-9.54786499310661E-09i</v>
          </cell>
        </row>
        <row r="244">
          <cell r="A244">
            <v>263.02679918953373</v>
          </cell>
          <cell r="B244" t="str">
            <v>-8.0896902471453E-08-2.21551298280841E-06i</v>
          </cell>
          <cell r="G244" t="str">
            <v>1.03030208841336E-07-8.90922643375131E-09i</v>
          </cell>
        </row>
        <row r="245">
          <cell r="A245">
            <v>269.15348039268673</v>
          </cell>
          <cell r="B245" t="str">
            <v>-7.26066556319706E-08-2.16500761227603E-06i</v>
          </cell>
          <cell r="G245" t="str">
            <v>1.03030597547073E-07-8.27058787439604E-09i</v>
          </cell>
        </row>
        <row r="246">
          <cell r="A246">
            <v>275.42287033381172</v>
          </cell>
          <cell r="B246" t="str">
            <v>-6.46895317451811E-08-2.11565015960968E-06i</v>
          </cell>
          <cell r="G246" t="str">
            <v>1.03030986252809E-07-7.63194931504077E-09i</v>
          </cell>
        </row>
        <row r="247">
          <cell r="A247">
            <v>281.83829312644031</v>
          </cell>
          <cell r="B247" t="str">
            <v>-5.71287375125226E-08-2.06741445454276E-06i</v>
          </cell>
          <cell r="G247" t="str">
            <v>1.03031374958546E-07-6.99331075568551E-09i</v>
          </cell>
        </row>
        <row r="248">
          <cell r="A248">
            <v>288.4031503126551</v>
          </cell>
          <cell r="B248" t="str">
            <v>-4.99082354598433E-08-2.02027492158307E-06i</v>
          </cell>
          <cell r="G248" t="str">
            <v>1.03031763664283E-07-6.35467219633024E-09i</v>
          </cell>
        </row>
        <row r="249">
          <cell r="A249">
            <v>295.12092266663291</v>
          </cell>
          <cell r="B249" t="str">
            <v>-4.30127099198878E-08-1.97420656645098E-06i</v>
          </cell>
          <cell r="G249" t="str">
            <v>1.03031984520739E-07-5.71864447066429E-09i</v>
          </cell>
        </row>
        <row r="250">
          <cell r="A250">
            <v>301.99517204019554</v>
          </cell>
          <cell r="B250" t="str">
            <v>-3.64275345453756E-08-1.92918496282584E-06i</v>
          </cell>
          <cell r="G250" t="str">
            <v>1.03032199505158E-07-5.08270808236342E-09i</v>
          </cell>
        </row>
        <row r="251">
          <cell r="A251">
            <v>309.02954325135278</v>
          </cell>
          <cell r="B251" t="str">
            <v>-3.01387412843866E-08-1.88518623939349E-06i</v>
          </cell>
          <cell r="G251" t="str">
            <v>1.03032414489577E-07-4.44677169406258E-09i</v>
          </cell>
        </row>
        <row r="252">
          <cell r="A252">
            <v>316.2277660168312</v>
          </cell>
          <cell r="B252" t="str">
            <v>-2.41329907524723E-08-1.84218706718823E-06i</v>
          </cell>
          <cell r="G252" t="str">
            <v>1.03032629473996E-07-3.81083530576174E-09i</v>
          </cell>
        </row>
        <row r="253">
          <cell r="A253">
            <v>323.59365692962137</v>
          </cell>
          <cell r="B253" t="str">
            <v>-1.83975439374632E-08-1.80016464722208E-06i</v>
          </cell>
          <cell r="G253" t="str">
            <v>1.03032844458415E-07-3.1748989174609E-09i</v>
          </cell>
        </row>
        <row r="254">
          <cell r="A254">
            <v>331.13112148258369</v>
          </cell>
          <cell r="B254" t="str">
            <v>-1.29202351787556E-08-1.75909669839536E-06i</v>
          </cell>
          <cell r="G254" t="str">
            <v>1.03033018112019E-07-2.53923625722022E-09i</v>
          </cell>
        </row>
        <row r="255">
          <cell r="A255">
            <v>338.84415613919498</v>
          </cell>
          <cell r="B255" t="str">
            <v>-7.68944636174286E-09-1.71896144568163E-06i</v>
          </cell>
          <cell r="G255" t="str">
            <v>1.03033057471055E-07-1.9044630106477E-09i</v>
          </cell>
        </row>
        <row r="256">
          <cell r="A256">
            <v>346.73685045252387</v>
          </cell>
          <cell r="B256" t="str">
            <v>-2.69408227455801E-09-1.67973760858119E-06i</v>
          </cell>
          <cell r="G256" t="str">
            <v>1.0303309683009E-07-1.26968976407514E-09i</v>
          </cell>
        </row>
        <row r="257">
          <cell r="A257">
            <v>354.81338923356714</v>
          </cell>
          <cell r="B257" t="str">
            <v>2.07645292670932E-09-1.64140438983649E-06i</v>
          </cell>
          <cell r="G257" t="str">
            <v>1.03033136189125E-07-6.3491651750261E-10i</v>
          </cell>
        </row>
        <row r="258">
          <cell r="A258">
            <v>363.07805477009276</v>
          </cell>
          <cell r="B258" t="str">
            <v>6.63227819293684E-09-1.60394146440403E-06i</v>
          </cell>
        </row>
        <row r="259">
          <cell r="A259">
            <v>371.53522909716344</v>
          </cell>
          <cell r="B259" t="str">
            <v>1.09830570461817E-08-0.0000015673289686764i</v>
          </cell>
        </row>
        <row r="260">
          <cell r="A260">
            <v>380.18939632055185</v>
          </cell>
          <cell r="B260" t="str">
            <v>1.51380180767651E-08-1.53154748994914E-06i</v>
          </cell>
        </row>
        <row r="261">
          <cell r="A261">
            <v>389.04514499427063</v>
          </cell>
          <cell r="B261" t="str">
            <v>1.91059745189108E-08-1.49657805612643E-06i</v>
          </cell>
        </row>
        <row r="262">
          <cell r="A262">
            <v>398.10717055348704</v>
          </cell>
          <cell r="B262" t="str">
            <v>2.28953429445142E-08-1.46240212566067E-06i</v>
          </cell>
        </row>
        <row r="263">
          <cell r="A263">
            <v>407.38027780410187</v>
          </cell>
          <cell r="B263" t="str">
            <v>2.65141611159349E-08-1.42900157771987E-06i</v>
          </cell>
        </row>
        <row r="264">
          <cell r="A264">
            <v>416.86938347032424</v>
          </cell>
          <cell r="B264" t="str">
            <v>2.99701050352818E-08-1.39635870257853E-06i</v>
          </cell>
        </row>
        <row r="265">
          <cell r="A265">
            <v>426.57951880158117</v>
          </cell>
          <cell r="B265" t="str">
            <v>3.32705052261963E-08-1.36445619222608E-06i</v>
          </cell>
        </row>
        <row r="266">
          <cell r="A266">
            <v>436.51583224015377</v>
          </cell>
          <cell r="B266" t="str">
            <v>3.64223622828908E-08-1.33327713118838E-06i</v>
          </cell>
        </row>
        <row r="267">
          <cell r="A267">
            <v>446.68359215095063</v>
          </cell>
          <cell r="B267" t="str">
            <v>3.94323617194121E-08-1.30280498755738E-06i</v>
          </cell>
        </row>
        <row r="268">
          <cell r="A268">
            <v>457.08818961486179</v>
          </cell>
          <cell r="B268" t="str">
            <v>4.230688815056E-08-1.27302360422386E-06i</v>
          </cell>
        </row>
        <row r="269">
          <cell r="A269">
            <v>467.7351412871846</v>
          </cell>
          <cell r="B269" t="str">
            <v>4.50520388344315E-08-1.24391719030899E-06i</v>
          </cell>
        </row>
        <row r="270">
          <cell r="A270">
            <v>478.63009232262397</v>
          </cell>
          <cell r="B270" t="str">
            <v>4.76736366057162E-08-1.21547031278981E-06i</v>
          </cell>
        </row>
        <row r="271">
          <cell r="A271">
            <v>489.77881936843141</v>
          </cell>
          <cell r="B271" t="str">
            <v>5.01772422264885E-08-1.18766788831456E-06i</v>
          </cell>
        </row>
        <row r="272">
          <cell r="A272">
            <v>501.18723362725666</v>
          </cell>
          <cell r="B272" t="str">
            <v>5.25681661815505E-08-1.16049517520311E-06i</v>
          </cell>
        </row>
        <row r="273">
          <cell r="A273">
            <v>512.86138399134882</v>
          </cell>
          <cell r="B273" t="str">
            <v>5.48514799425805E-08-1.13393776562843E-06i</v>
          </cell>
        </row>
        <row r="274">
          <cell r="A274">
            <v>524.80746024975622</v>
          </cell>
          <cell r="B274" t="str">
            <v>5.70320267255249E-08-0.0000011079815779751i</v>
          </cell>
        </row>
        <row r="275">
          <cell r="A275">
            <v>537.03179637023538</v>
          </cell>
          <cell r="B275" t="str">
            <v>5.91144317635447E-08-1.08261284937049E-06i</v>
          </cell>
        </row>
        <row r="276">
          <cell r="A276">
            <v>549.5408738576067</v>
          </cell>
          <cell r="B276" t="str">
            <v>6.11031121179459E-08-1.05781812838473E-06i</v>
          </cell>
        </row>
        <row r="277">
          <cell r="A277">
            <v>562.34132519033028</v>
          </cell>
          <cell r="B277" t="str">
            <v>6.30022860472548E-08-1.03358426789588E-06i</v>
          </cell>
        </row>
        <row r="278">
          <cell r="A278">
            <v>575.43993733713762</v>
          </cell>
          <cell r="B278" t="str">
            <v>6.48159819547758E-08-1.00989841811597E-06i</v>
          </cell>
        </row>
        <row r="279">
          <cell r="A279">
            <v>588.84365535556867</v>
          </cell>
          <cell r="B279" t="str">
            <v>6.65480469333407E-08-9.86748019774746E-07i</v>
          </cell>
        </row>
        <row r="280">
          <cell r="A280">
            <v>602.55958607433695</v>
          </cell>
          <cell r="B280" t="str">
            <v>6.82021549255366E-08-9.64120797457014E-07i</v>
          </cell>
        </row>
        <row r="281">
          <cell r="A281">
            <v>616.59500186146022</v>
          </cell>
          <cell r="B281" t="str">
            <v>6.97818145166323E-08-9.42004753090426E-07i</v>
          </cell>
        </row>
        <row r="282">
          <cell r="A282">
            <v>630.95734448017072</v>
          </cell>
          <cell r="B282" t="str">
            <v>7.12903763767365E-08-9.2038815957996E-07i</v>
          </cell>
        </row>
        <row r="283">
          <cell r="A283">
            <v>645.65422903463241</v>
          </cell>
          <cell r="B283" t="str">
            <v>7.2731040368092E-08-8.99259554585841E-07i</v>
          </cell>
        </row>
        <row r="284">
          <cell r="A284">
            <v>660.69344800757176</v>
          </cell>
          <cell r="B284" t="str">
            <v>7.41068623323288E-08-8.78607734441581E-07i</v>
          </cell>
        </row>
        <row r="285">
          <cell r="A285">
            <v>676.08297539195689</v>
          </cell>
          <cell r="B285" t="str">
            <v>7.54207605723673E-08-8.58421748208761E-07i</v>
          </cell>
        </row>
        <row r="286">
          <cell r="A286">
            <v>691.83097091891034</v>
          </cell>
          <cell r="B286" t="str">
            <v>7.6675522042517E-08-8.38690891865587E-07i</v>
          </cell>
        </row>
        <row r="287">
          <cell r="A287">
            <v>707.94578438411111</v>
          </cell>
          <cell r="B287" t="str">
            <v>7.78738082599616E-08-8.19404702625888E-07i</v>
          </cell>
        </row>
        <row r="288">
          <cell r="A288">
            <v>724.43596007496194</v>
          </cell>
          <cell r="B288" t="str">
            <v>7.90181609502427E-08-8.00552953385764E-07i</v>
          </cell>
        </row>
        <row r="289">
          <cell r="A289">
            <v>741.31024130088861</v>
          </cell>
          <cell r="B289" t="str">
            <v>8.01110074385419E-08-7.82125647294643E-07i</v>
          </cell>
        </row>
        <row r="290">
          <cell r="A290">
            <v>758.5775750291541</v>
          </cell>
          <cell r="B290" t="str">
            <v>8.11546657984005E-08-7.64113012448034E-07i</v>
          </cell>
        </row>
        <row r="291">
          <cell r="A291">
            <v>776.24711662866071</v>
          </cell>
          <cell r="B291" t="str">
            <v>8.21513497686316E-08-7.4650549669908E-07i</v>
          </cell>
        </row>
        <row r="292">
          <cell r="A292">
            <v>794.32823472424957</v>
          </cell>
          <cell r="B292" t="str">
            <v>8.31031734489824E-08-7.29293762586071E-07i</v>
          </cell>
        </row>
        <row r="293">
          <cell r="A293">
            <v>812.83051616406578</v>
          </cell>
          <cell r="B293" t="str">
            <v>8.4012155784397E-08-7.12468682373238E-07i</v>
          </cell>
        </row>
        <row r="294">
          <cell r="A294">
            <v>831.76377110263672</v>
          </cell>
          <cell r="B294" t="str">
            <v>8.48802248474668E-08-6.96021333202153E-07i</v>
          </cell>
        </row>
        <row r="295">
          <cell r="A295">
            <v>851.13803820234057</v>
          </cell>
          <cell r="B295" t="str">
            <v>8.57092219281255E-08-6.79942992351102E-07i</v>
          </cell>
        </row>
        <row r="296">
          <cell r="A296">
            <v>870.96358995604385</v>
          </cell>
          <cell r="B296" t="str">
            <v>8.65009054392683E-08-6.64225132599887E-07i</v>
          </cell>
        </row>
        <row r="297">
          <cell r="A297">
            <v>891.250938133707</v>
          </cell>
          <cell r="B297" t="str">
            <v>8.7256954646567E-08-6.48859417697525E-07i</v>
          </cell>
        </row>
        <row r="298">
          <cell r="A298">
            <v>912.01083935587019</v>
          </cell>
          <cell r="B298" t="str">
            <v>8.7978973230408E-08-6.33837697930416E-07i</v>
          </cell>
        </row>
        <row r="299">
          <cell r="A299">
            <v>933.25430079695047</v>
          </cell>
          <cell r="B299" t="str">
            <v>8.86684926874989E-08-6.1915200578856E-07i</v>
          </cell>
        </row>
        <row r="300">
          <cell r="A300">
            <v>954.99258602139355</v>
          </cell>
          <cell r="B300" t="str">
            <v>8.93269755793851E-08-6.04794551727419E-07i</v>
          </cell>
        </row>
        <row r="301">
          <cell r="A301">
            <v>977.23722095576716</v>
          </cell>
          <cell r="B301" t="str">
            <v>8.99558186346862E-08-5.90757720023184E-07i</v>
          </cell>
        </row>
        <row r="302">
          <cell r="A302">
            <v>999.99999999995441</v>
          </cell>
          <cell r="B302" t="str">
            <v>9.0556355711769E-08-5.77034064719115E-07i</v>
          </cell>
        </row>
        <row r="303">
          <cell r="A303">
            <v>1023.2929922807075</v>
          </cell>
          <cell r="B303" t="str">
            <v>9.11298606279892E-08-5.63616305660752E-07i</v>
          </cell>
        </row>
        <row r="304">
          <cell r="A304">
            <v>1047.1285480508507</v>
          </cell>
          <cell r="B304" t="str">
            <v>9.16775498616337E-08-5.50497324617799E-07i</v>
          </cell>
        </row>
        <row r="305">
          <cell r="A305">
            <v>1071.5193052375564</v>
          </cell>
          <cell r="B305" t="str">
            <v>9.22005851321998E-08-5.37670161490551E-07i</v>
          </cell>
        </row>
        <row r="306">
          <cell r="A306">
            <v>1096.4781961431327</v>
          </cell>
          <cell r="B306" t="str">
            <v>9.27000758645235E-08-5.25128010598681E-07i</v>
          </cell>
        </row>
        <row r="307">
          <cell r="A307">
            <v>1122.0184543019097</v>
          </cell>
          <cell r="B307" t="str">
            <v>9.31770815420225E-08-5.12864217050466E-07i</v>
          </cell>
        </row>
        <row r="308">
          <cell r="A308">
            <v>1148.1536214968278</v>
          </cell>
          <cell r="B308" t="str">
            <v>9.36326139539444E-08-5.00872273190221E-07i</v>
          </cell>
        </row>
        <row r="309">
          <cell r="A309">
            <v>1174.8975549394722</v>
          </cell>
          <cell r="B309" t="str">
            <v>9.40676393414792E-08-4.89145815122061E-07i</v>
          </cell>
        </row>
        <row r="310">
          <cell r="A310">
            <v>1202.264434617354</v>
          </cell>
          <cell r="B310" t="str">
            <v>9.44830804472668E-08-4.77678619307998E-07i</v>
          </cell>
        </row>
        <row r="311">
          <cell r="A311">
            <v>1230.2687708123201</v>
          </cell>
          <cell r="B311" t="str">
            <v>9.48798184725922E-08-4.66464599238369E-07i</v>
          </cell>
        </row>
        <row r="312">
          <cell r="A312">
            <v>1258.9254117941043</v>
          </cell>
          <cell r="B312" t="str">
            <v>9.5258694946516E-08-4.55497802172721E-07i</v>
          </cell>
        </row>
        <row r="313">
          <cell r="A313">
            <v>1288.2495516930683</v>
          </cell>
          <cell r="B313" t="str">
            <v>9.56205135108012E-08-4.44772405949268E-07i</v>
          </cell>
        </row>
        <row r="314">
          <cell r="A314">
            <v>1318.2567385563398</v>
          </cell>
          <cell r="B314" t="str">
            <v>9.59660416245021E-08-4.34282715860962E-07i</v>
          </cell>
        </row>
        <row r="315">
          <cell r="A315">
            <v>1348.9628825915834</v>
          </cell>
          <cell r="B315" t="str">
            <v>9.62960121917844E-08-4.2402316159645E-07i</v>
          </cell>
        </row>
        <row r="316">
          <cell r="A316">
            <v>1380.3842646028129</v>
          </cell>
          <cell r="B316" t="str">
            <v>9.66111251164501E-08-4.13988294243996E-07i</v>
          </cell>
        </row>
        <row r="317">
          <cell r="A317">
            <v>1412.5375446226803</v>
          </cell>
          <cell r="B317" t="str">
            <v>9.69120487864668E-08-4.04172783356541E-07i</v>
          </cell>
        </row>
        <row r="318">
          <cell r="A318">
            <v>1445.4397707458504</v>
          </cell>
          <cell r="B318" t="str">
            <v>9.71994214916101E-08-3.94571414076169E-07i</v>
          </cell>
        </row>
        <row r="319">
          <cell r="A319">
            <v>1479.1083881681284</v>
          </cell>
          <cell r="B319" t="str">
            <v>9.74738527772966E-08-3.85179084316147E-07i</v>
          </cell>
        </row>
        <row r="320">
          <cell r="A320">
            <v>1513.5612484361259</v>
          </cell>
          <cell r="B320" t="str">
            <v>9.77359247374005E-08-3.75990801998701E-07i</v>
          </cell>
        </row>
        <row r="321">
          <cell r="A321">
            <v>1548.816618912397</v>
          </cell>
          <cell r="B321" t="str">
            <v>9.79861932488591E-08-3.67001682346869E-07i</v>
          </cell>
        </row>
        <row r="322">
          <cell r="A322">
            <v>1584.8931924610256</v>
          </cell>
          <cell r="B322" t="str">
            <v>9.82251891506524E-08-3.58206945228571E-07i</v>
          </cell>
        </row>
        <row r="323">
          <cell r="A323">
            <v>1621.8100973588398</v>
          </cell>
          <cell r="B323" t="str">
            <v>9.84534193696364E-08-3.49601912551085E-07i</v>
          </cell>
        </row>
        <row r="324">
          <cell r="A324">
            <v>1659.5869074374668</v>
          </cell>
          <cell r="B324" t="str">
            <v>9.86713679956907E-08-3.4118200570431E-07i</v>
          </cell>
        </row>
        <row r="325">
          <cell r="A325">
            <v>1698.2436524616483</v>
          </cell>
          <cell r="B325" t="str">
            <v>9.88794973083654E-08-3.3294274305079E-07i</v>
          </cell>
        </row>
        <row r="326">
          <cell r="A326">
            <v>1737.8008287492769</v>
          </cell>
          <cell r="B326" t="str">
            <v>9.90782487572865E-08-3.24879737460983E-07i</v>
          </cell>
        </row>
        <row r="327">
          <cell r="A327">
            <v>1778.2794100388203</v>
          </cell>
          <cell r="B327" t="str">
            <v>9.92680438983254E-08-3.1698869389167E-07i</v>
          </cell>
        </row>
        <row r="328">
          <cell r="A328">
            <v>1819.7008586098782</v>
          </cell>
          <cell r="B328" t="str">
            <v>9.9449285287582E-08-3.09265407005895E-07i</v>
          </cell>
        </row>
        <row r="329">
          <cell r="A329">
            <v>1862.087136662758</v>
          </cell>
          <cell r="B329" t="str">
            <v>9.96223573350354E-08-3.01705758832472E-07i</v>
          </cell>
        </row>
        <row r="330">
          <cell r="A330">
            <v>1905.460717963135</v>
          </cell>
          <cell r="B330" t="str">
            <v>9.97876271196807E-08-2.94305716463173E-07i</v>
          </cell>
        </row>
        <row r="331">
          <cell r="A331">
            <v>1949.8445997579286</v>
          </cell>
          <cell r="B331" t="str">
            <v>9.99454451678675E-08-2.87061329785674E-07i</v>
          </cell>
        </row>
        <row r="332">
          <cell r="A332">
            <v>1995.2623149687599</v>
          </cell>
          <cell r="B332" t="str">
            <v>1.00096146196522E-07-2.7996872925032E-07i</v>
          </cell>
        </row>
        <row r="333">
          <cell r="A333">
            <v>2041.7379446694049</v>
          </cell>
          <cell r="B333" t="str">
            <v>1.00240049822792E-07-2.7302412366864E-07i</v>
          </cell>
        </row>
        <row r="334">
          <cell r="A334">
            <v>2089.296130853912</v>
          </cell>
          <cell r="B334" t="str">
            <v>1.00377461241622E-07-2.66223798041556E-07i</v>
          </cell>
        </row>
        <row r="335">
          <cell r="A335">
            <v>2137.9620895021012</v>
          </cell>
          <cell r="B335" t="str">
            <v>1.00508671872707E-07-2.5956411141513E-07i</v>
          </cell>
        </row>
        <row r="336">
          <cell r="A336">
            <v>2187.7616239494168</v>
          </cell>
          <cell r="B336" t="str">
            <v>1.00633959978186E-07-2.53041494761619E-07i</v>
          </cell>
        </row>
        <row r="337">
          <cell r="A337">
            <v>2238.7211385682003</v>
          </cell>
          <cell r="B337" t="str">
            <v>1.00753591252374E-07-2.46652448883586E-07i</v>
          </cell>
        </row>
        <row r="338">
          <cell r="A338">
            <v>2290.8676527676284</v>
          </cell>
          <cell r="B338" t="str">
            <v>1.00867819384783E-07-2.4039354233852E-07i</v>
          </cell>
        </row>
        <row r="339">
          <cell r="A339">
            <v>2344.2288153197737</v>
          </cell>
          <cell r="B339" t="str">
            <v>1.00976886597624E-07-2.34261409381634E-07i</v>
          </cell>
        </row>
        <row r="340">
          <cell r="A340">
            <v>2398.8329190193363</v>
          </cell>
          <cell r="B340" t="str">
            <v>1.01081024158924E-07-2.28252747924026E-07i</v>
          </cell>
        </row>
        <row r="341">
          <cell r="A341">
            <v>2454.7089156848724</v>
          </cell>
          <cell r="B341" t="str">
            <v>1.01180452872326E-07-2.22364317503543E-07i</v>
          </cell>
        </row>
        <row r="342">
          <cell r="A342">
            <v>2511.8864315094161</v>
          </cell>
          <cell r="B342" t="str">
            <v>1.01275383544615E-07-2.16592937265326E-07i</v>
          </cell>
        </row>
        <row r="343">
          <cell r="A343">
            <v>2570.3957827686954</v>
          </cell>
          <cell r="B343" t="str">
            <v>1.01366017431966E-07-2.10935483948985E-07i</v>
          </cell>
        </row>
        <row r="344">
          <cell r="A344">
            <v>2630.2679918952094</v>
          </cell>
          <cell r="B344" t="str">
            <v>1.01452546665805E-07-2.05388889879019E-07i</v>
          </cell>
        </row>
        <row r="345">
          <cell r="A345">
            <v>2691.5348039267365</v>
          </cell>
          <cell r="B345" t="str">
            <v>1.01535154659237E-07-1.99950140955031E-07i</v>
          </cell>
        </row>
        <row r="346">
          <cell r="A346">
            <v>2754.228703337983</v>
          </cell>
          <cell r="B346" t="str">
            <v>1.01614016494833E-07-1.94616274637867E-07i</v>
          </cell>
        </row>
        <row r="347">
          <cell r="A347">
            <v>2818.3829312642633</v>
          </cell>
          <cell r="B347" t="str">
            <v>1.01689299294621E-07-1.89384377927691E-07i</v>
          </cell>
        </row>
        <row r="348">
          <cell r="A348">
            <v>2884.0315031264108</v>
          </cell>
          <cell r="B348" t="str">
            <v>1.01761162573046E-07-1.84251585329545E-07i</v>
          </cell>
        </row>
        <row r="349">
          <cell r="A349">
            <v>2951.209226666183</v>
          </cell>
          <cell r="B349" t="str">
            <v>1.0182975857359E-07-1.7921507680177E-07i</v>
          </cell>
        </row>
        <row r="350">
          <cell r="A350">
            <v>3019.9517204018084</v>
          </cell>
          <cell r="B350" t="str">
            <v>1.01895232589832E-07-1.74272075682045E-07i</v>
          </cell>
        </row>
        <row r="351">
          <cell r="A351">
            <v>3090.2954325133778</v>
          </cell>
          <cell r="B351" t="str">
            <v>1.01957723271487E-07-1.69419846585608E-07i</v>
          </cell>
        </row>
        <row r="352">
          <cell r="A352">
            <v>3162.2776601681612</v>
          </cell>
          <cell r="B352" t="str">
            <v>1.02017362916164E-07-1.64655693269499E-07i</v>
          </cell>
        </row>
        <row r="353">
          <cell r="A353">
            <v>3235.9365692960532</v>
          </cell>
          <cell r="B353" t="str">
            <v>1.02074277747365E-07-1.59976956456309E-07i</v>
          </cell>
        </row>
        <row r="354">
          <cell r="A354">
            <v>3311.311214825676</v>
          </cell>
          <cell r="B354" t="str">
            <v>1.02128588179273E-07-1.55381011610081E-07i</v>
          </cell>
        </row>
        <row r="355">
          <cell r="A355">
            <v>3388.4415613917849</v>
          </cell>
          <cell r="B355" t="str">
            <v>1.02180409068917E-07-1.50865266656531E-07i</v>
          </cell>
        </row>
        <row r="356">
          <cell r="A356">
            <v>3467.36850452507</v>
          </cell>
          <cell r="B356" t="str">
            <v>1.02229849956143E-07-1.4642715963875E-07i</v>
          </cell>
        </row>
        <row r="357">
          <cell r="A357">
            <v>3548.1338923354956</v>
          </cell>
          <cell r="B357" t="str">
            <v>1.02277015291874E-07-1.4206415629877E-07i</v>
          </cell>
        </row>
        <row r="358">
          <cell r="A358">
            <v>3630.7805477007482</v>
          </cell>
          <cell r="B358" t="str">
            <v>1.02322004655102E-07-1.37773747574329E-07i</v>
          </cell>
        </row>
        <row r="359">
          <cell r="A359">
            <v>3715.3522909714534</v>
          </cell>
          <cell r="B359" t="str">
            <v>1.02364912958989E-07-1.33553446998964E-07i</v>
          </cell>
        </row>
        <row r="360">
          <cell r="A360">
            <v>3801.8939632053334</v>
          </cell>
          <cell r="B360" t="str">
            <v>1.0240583064645E-07-1.2940078799233E-07i</v>
          </cell>
        </row>
        <row r="361">
          <cell r="A361">
            <v>3890.4514499425204</v>
          </cell>
          <cell r="B361" t="str">
            <v>1.0244484387556E-07-1.25313321026042E-07i</v>
          </cell>
        </row>
        <row r="362">
          <cell r="A362">
            <v>3981.0717055346731</v>
          </cell>
          <cell r="B362" t="str">
            <v>1.02482034695067E-07-1.21288610648762E-07i</v>
          </cell>
        </row>
        <row r="363">
          <cell r="A363">
            <v>4073.8027780408202</v>
          </cell>
          <cell r="B363" t="str">
            <v>1.02517481210292E-07-1.17324232352164E-07i</v>
          </cell>
        </row>
        <row r="364">
          <cell r="A364">
            <v>4168.6938347030391</v>
          </cell>
          <cell r="B364" t="str">
            <v>1.02551257739632E-07-1.13417769257323E-07i</v>
          </cell>
        </row>
        <row r="365">
          <cell r="A365">
            <v>4265.7951880156043</v>
          </cell>
          <cell r="B365" t="str">
            <v>1.02583434961867E-07-1.09566808598448E-07i</v>
          </cell>
        </row>
        <row r="366">
          <cell r="A366">
            <v>4365.158322401322</v>
          </cell>
          <cell r="B366" t="str">
            <v>1.02614080054406E-07-1.05768937977976E-07i</v>
          </cell>
        </row>
        <row r="367">
          <cell r="A367">
            <v>4466.8359215092851</v>
          </cell>
          <cell r="B367" t="str">
            <v>1.02643256822596E-07-1.02021741363714E-07i</v>
          </cell>
        </row>
        <row r="368">
          <cell r="A368">
            <v>4570.8818961483958</v>
          </cell>
          <cell r="B368" t="str">
            <v>1.02671025820122E-07-9.83227947948218E-08i</v>
          </cell>
        </row>
        <row r="369">
          <cell r="A369">
            <v>4677.3514128716188</v>
          </cell>
          <cell r="B369" t="str">
            <v>1.02697444460524E-07-9.46696617589633E-08i</v>
          </cell>
        </row>
        <row r="370">
          <cell r="A370">
            <v>4786.300923226011</v>
          </cell>
          <cell r="B370" t="str">
            <v>1.02722567119744E-07-9.10598881977862E-08i</v>
          </cell>
        </row>
        <row r="371">
          <cell r="A371">
            <v>4897.7881936840722</v>
          </cell>
          <cell r="B371" t="str">
            <v>1.02746445229609E-07-8.74909970918958E-08i</v>
          </cell>
        </row>
        <row r="372">
          <cell r="A372">
            <v>5011.8723362723231</v>
          </cell>
          <cell r="B372" t="str">
            <v>1.02769127362003E-07-8.39604825694908E-08i</v>
          </cell>
        </row>
        <row r="373">
          <cell r="A373">
            <v>5128.6138399132387</v>
          </cell>
          <cell r="B373" t="str">
            <v>1.02790659303481E-07-8.04658034746836E-08i</v>
          </cell>
        </row>
        <row r="374">
          <cell r="A374">
            <v>5248.0746024973068</v>
          </cell>
          <cell r="B374" t="str">
            <v>1.02811084119861E-07-7.70043763219992E-08i</v>
          </cell>
        </row>
        <row r="375">
          <cell r="A375">
            <v>5370.3179637020876</v>
          </cell>
          <cell r="B375" t="str">
            <v>1.02830442210351E-07-7.35735675523861E-08i</v>
          </cell>
        </row>
        <row r="376">
          <cell r="A376">
            <v>5495.4087385757957</v>
          </cell>
          <cell r="B376" t="str">
            <v>1.02848771350476E-07-7.01706849928826E-08i</v>
          </cell>
        </row>
        <row r="377">
          <cell r="A377">
            <v>5623.41325190303</v>
          </cell>
          <cell r="B377" t="str">
            <v>1.0286610672305E-07-6.67929684066266E-08i</v>
          </cell>
        </row>
        <row r="378">
          <cell r="A378">
            <v>5754.3993733710968</v>
          </cell>
          <cell r="B378" t="str">
            <v>1.0288248093609E-07-6.34375790014732E-08i</v>
          </cell>
        </row>
        <row r="379">
          <cell r="A379">
            <v>5888.4365535554052</v>
          </cell>
          <cell r="B379" t="str">
            <v>1.02897924026476E-07-6.01015877437283E-08i</v>
          </cell>
        </row>
        <row r="380">
          <cell r="A380">
            <v>6025.5958607430712</v>
          </cell>
          <cell r="B380" t="str">
            <v>1.02912463447755E-07-5.67819622974867E-08i</v>
          </cell>
        </row>
        <row r="381">
          <cell r="A381">
            <v>6165.9500186143023</v>
          </cell>
          <cell r="B381" t="str">
            <v>1.02926124040231E-07-5.34755523790262E-08i</v>
          </cell>
        </row>
        <row r="382">
          <cell r="A382">
            <v>6309.5734448014009</v>
          </cell>
          <cell r="B382" t="str">
            <v>1.02938927980987E-07-5.01790732784057E-08i</v>
          </cell>
        </row>
        <row r="383">
          <cell r="A383">
            <v>6456.5422903460103</v>
          </cell>
          <cell r="B383" t="str">
            <v>1.02950894711045E-07-4.68890872554969E-08i</v>
          </cell>
        </row>
        <row r="384">
          <cell r="A384">
            <v>6606.9344800753906</v>
          </cell>
          <cell r="B384" t="str">
            <v>1.02962040836155E-07-4.3601982463362E-08i</v>
          </cell>
        </row>
        <row r="385">
          <cell r="A385">
            <v>6760.8297539192345</v>
          </cell>
          <cell r="B385" t="str">
            <v>1.02972379997011E-07-4.03139489858898E-08i</v>
          </cell>
        </row>
        <row r="386">
          <cell r="A386">
            <v>6918.3097091887666</v>
          </cell>
          <cell r="B386" t="str">
            <v>1.0298192270364E-07-3.70209514961132E-08i</v>
          </cell>
        </row>
        <row r="387">
          <cell r="A387">
            <v>7079.4578438407671</v>
          </cell>
          <cell r="B387" t="str">
            <v>1.02990676127557E-07-3.3718697942972E-08i</v>
          </cell>
        </row>
        <row r="388">
          <cell r="A388">
            <v>7244.3596007492733</v>
          </cell>
          <cell r="B388" t="str">
            <v>1.02998643843722E-07-3.04026035528404E-08i</v>
          </cell>
        </row>
        <row r="389">
          <cell r="A389">
            <v>7413.1024130085189</v>
          </cell>
          <cell r="B389" t="str">
            <v>1.03005825512409E-07-2.70677492818344E-08i</v>
          </cell>
        </row>
        <row r="390">
          <cell r="A390">
            <v>7585.7757502911654</v>
          </cell>
          <cell r="B390" t="str">
            <v>1.03012216488701E-07-2.37088336679607E-08i</v>
          </cell>
        </row>
        <row r="391">
          <cell r="A391">
            <v>7762.4711662862292</v>
          </cell>
          <cell r="B391" t="str">
            <v>1.03017807344099E-07-2.03201167983158E-08i</v>
          </cell>
        </row>
        <row r="392">
          <cell r="A392">
            <v>7943.2823472421096</v>
          </cell>
          <cell r="B392" t="str">
            <v>1.03022583280813E-07-1.68953548124063E-08i</v>
          </cell>
        </row>
        <row r="393">
          <cell r="A393">
            <v>8128.3051616402554</v>
          </cell>
          <cell r="B393" t="str">
            <v>1.03026523413997E-07-1.34277229903157E-08i</v>
          </cell>
        </row>
        <row r="394">
          <cell r="A394">
            <v>8317.6377110259546</v>
          </cell>
          <cell r="B394" t="str">
            <v>1.03029599890425E-07-9.90972500022104E-09i</v>
          </cell>
        </row>
        <row r="395">
          <cell r="A395">
            <v>8511.3803820229914</v>
          </cell>
          <cell r="B395" t="str">
            <v>1.0303177680311E-07-6.33308527155919E-09i</v>
          </cell>
        </row>
        <row r="396">
          <cell r="A396">
            <v>8709.6358995600149</v>
          </cell>
          <cell r="B396" t="str">
            <v>1.03033008849457E-07-2.68862067460709E-09i</v>
          </cell>
        </row>
        <row r="397">
          <cell r="A397">
            <v>8912.5093813366439</v>
          </cell>
          <cell r="B397" t="str">
            <v>1.03033239664711E-07+1.03391333508751E-09i</v>
          </cell>
        </row>
        <row r="398">
          <cell r="A398">
            <v>9120.1083935582501</v>
          </cell>
          <cell r="B398" t="str">
            <v>1.03032399740909E-07+4.84600829021256E-09i</v>
          </cell>
        </row>
        <row r="399">
          <cell r="A399">
            <v>9332.5430079690432</v>
          </cell>
          <cell r="B399" t="str">
            <v>1.03030403812358E-07+8.76062796054052E-09i</v>
          </cell>
        </row>
        <row r="400">
          <cell r="A400">
            <v>9549.9258602134705</v>
          </cell>
          <cell r="B400" t="str">
            <v>1.03027147548466E-07+1.27924836041105E-08i</v>
          </cell>
        </row>
        <row r="401">
          <cell r="A401">
            <v>9772.3722095571957</v>
          </cell>
          <cell r="B401" t="str">
            <v>1.03022503338765E-07+1.69583727424606E-08i</v>
          </cell>
        </row>
        <row r="402">
          <cell r="A402">
            <v>9999.9999999990487</v>
          </cell>
          <cell r="B402" t="str">
            <v>1.0301631487623E-07+2.12775993338575E-08i</v>
          </cell>
        </row>
        <row r="403">
          <cell r="A403">
            <v>10232.929922806587</v>
          </cell>
          <cell r="B403" t="str">
            <v>1.03008390132955E-07+2.57724992137898E-08i</v>
          </cell>
        </row>
        <row r="404">
          <cell r="A404">
            <v>10471.285480508017</v>
          </cell>
          <cell r="B404" t="str">
            <v>1.02998492160217E-07+3.04691030300474E-08i</v>
          </cell>
        </row>
        <row r="405">
          <cell r="A405">
            <v>10715.193052375043</v>
          </cell>
          <cell r="B405" t="str">
            <v>1.02986326908007E-07+3.53979807028419E-08i</v>
          </cell>
        </row>
        <row r="406">
          <cell r="A406">
            <v>10964.781961430805</v>
          </cell>
          <cell r="B406" t="str">
            <v>1.02971526906332E-07+4.05953283423558E-08i</v>
          </cell>
        </row>
        <row r="407">
          <cell r="A407">
            <v>11220.184543018562</v>
          </cell>
          <cell r="B407" t="str">
            <v>1.02953629117269E-07+4.61043831282119E-08i</v>
          </cell>
        </row>
        <row r="408">
          <cell r="A408">
            <v>11481.536214967729</v>
          </cell>
          <cell r="B408" t="str">
            <v>1.02932044444817E-07+5.19772879711461E-08i</v>
          </cell>
        </row>
        <row r="409">
          <cell r="A409">
            <v>11748.97554939415</v>
          </cell>
          <cell r="B409" t="str">
            <v>1.02906015097878E-07+5.82775824234405E-08i</v>
          </cell>
        </row>
        <row r="410">
          <cell r="A410">
            <v>12022.644346172956</v>
          </cell>
          <cell r="B410" t="str">
            <v>1.02874553925913E-07+6.50835801740029E-08i</v>
          </cell>
        </row>
        <row r="411">
          <cell r="A411">
            <v>12302.687708122614</v>
          </cell>
          <cell r="B411" t="str">
            <v>1.02836356429409E-07+7.24930250188671E-08i</v>
          </cell>
        </row>
        <row r="412">
          <cell r="A412">
            <v>12589.254117940442</v>
          </cell>
          <cell r="B412" t="str">
            <v>1.02789670367066E-07+8.06296285973986E-08i</v>
          </cell>
        </row>
        <row r="413">
          <cell r="A413">
            <v>12882.495516930079</v>
          </cell>
          <cell r="B413" t="str">
            <v>1.02732097806091E-07+8.96524421702756E-08i</v>
          </cell>
        </row>
        <row r="414">
          <cell r="A414">
            <v>13182.567385562756</v>
          </cell>
          <cell r="B414" t="str">
            <v>1.02660286294726E-07+9.97696085439612E-08i</v>
          </cell>
        </row>
        <row r="415">
          <cell r="A415">
            <v>13489.62882591519</v>
          </cell>
          <cell r="B415" t="str">
            <v>1.02569431797863E-07+1.11259085926234E-07i</v>
          </cell>
        </row>
        <row r="416">
          <cell r="A416">
            <v>13803.84264602747</v>
          </cell>
          <cell r="B416" t="str">
            <v>1.02452449404293E-07+1.24500850341741E-07i</v>
          </cell>
        </row>
        <row r="417">
          <cell r="A417">
            <v>14125.375446226129</v>
          </cell>
          <cell r="B417" t="str">
            <v>1.02298530599897E-07+1.40028751659202E-07i</v>
          </cell>
        </row>
        <row r="418">
          <cell r="A418">
            <v>14454.397707457802</v>
          </cell>
          <cell r="B418" t="str">
            <v>1.02090506090904E-07+1.58617606765268E-07i</v>
          </cell>
        </row>
        <row r="419">
          <cell r="A419">
            <v>14791.083881680566</v>
          </cell>
          <cell r="B419" t="str">
            <v>1.01799730325526E-07+1.81437040045439E-07i</v>
          </cell>
        </row>
        <row r="420">
          <cell r="A420">
            <v>15135.612484360536</v>
          </cell>
          <cell r="B420" t="str">
            <v>1.0137540979633E-07+2.10340502273296E-07i</v>
          </cell>
        </row>
        <row r="421">
          <cell r="A421">
            <v>15488.166189123231</v>
          </cell>
          <cell r="B421" t="str">
            <v>1.00720208126853E-07+2.48451840408065E-07i</v>
          </cell>
        </row>
        <row r="422">
          <cell r="A422">
            <v>15848.931924609513</v>
          </cell>
          <cell r="B422" t="str">
            <v>9.96274404265061E-08+3.01480868085299E-07i</v>
          </cell>
        </row>
        <row r="423">
          <cell r="A423">
            <v>16218.10097358761</v>
          </cell>
          <cell r="B423" t="str">
            <v>9.75909456211726E-08+3.81101170044299E-07i</v>
          </cell>
        </row>
        <row r="424">
          <cell r="A424">
            <v>16595.869074373877</v>
          </cell>
          <cell r="B424" t="str">
            <v>9.30756849715537E-08+5.15495536515391E-07i</v>
          </cell>
        </row>
        <row r="425">
          <cell r="A425">
            <v>16982.43652461567</v>
          </cell>
          <cell r="B425" t="str">
            <v>7.9378549667216E-08+7.9452340022026E-07i</v>
          </cell>
        </row>
        <row r="426">
          <cell r="A426">
            <v>17378.008287491939</v>
          </cell>
          <cell r="B426" t="str">
            <v>-1.0726738468264E-08+1.74237880496825E-06i</v>
          </cell>
        </row>
        <row r="427">
          <cell r="A427">
            <v>17782.794100387368</v>
          </cell>
          <cell r="B427" t="str">
            <v>-2.46172582289944E-06-8.27318316874698E-06i</v>
          </cell>
        </row>
        <row r="428">
          <cell r="A428">
            <v>18197.008586097898</v>
          </cell>
          <cell r="B428" t="str">
            <v>4.90580084191744E-08-1.20017653396087E-06i</v>
          </cell>
        </row>
        <row r="429">
          <cell r="A429">
            <v>18620.871366626692</v>
          </cell>
          <cell r="B429" t="str">
            <v>8.78624508571477E-08-6.36285964552701E-07i</v>
          </cell>
        </row>
        <row r="430">
          <cell r="A430">
            <v>19054.607179630439</v>
          </cell>
          <cell r="B430" t="str">
            <v>9.62263115360326E-08-4.26210891708046E-07i</v>
          </cell>
        </row>
        <row r="431">
          <cell r="A431">
            <v>19498.445997578372</v>
          </cell>
          <cell r="B431" t="str">
            <v>9.93033967270484E-08-3.15497037461888E-07i</v>
          </cell>
        </row>
        <row r="432">
          <cell r="A432">
            <v>19952.623149686631</v>
          </cell>
          <cell r="B432" t="str">
            <v>1.00757199251235E-07-2.46457186643712E-07i</v>
          </cell>
        </row>
        <row r="433">
          <cell r="A433">
            <v>20417.379446693074</v>
          </cell>
          <cell r="B433" t="str">
            <v>1.01552648397508E-07-1.98779295194198E-07i</v>
          </cell>
        </row>
        <row r="434">
          <cell r="A434">
            <v>20892.961308538121</v>
          </cell>
          <cell r="B434" t="str">
            <v>1.02031935406194E-07-1.63470502599809E-07i</v>
          </cell>
        </row>
        <row r="435">
          <cell r="A435">
            <v>21379.620895019994</v>
          </cell>
          <cell r="B435" t="str">
            <v>1.02340910739307E-07-1.35930364372477E-07i</v>
          </cell>
        </row>
        <row r="436">
          <cell r="A436">
            <v>21877.616239493142</v>
          </cell>
          <cell r="B436" t="str">
            <v>1.02550093145234E-07-1.13554698711245E-07i</v>
          </cell>
        </row>
        <row r="437">
          <cell r="A437">
            <v>22387.211385680916</v>
          </cell>
          <cell r="B437" t="str">
            <v>1.02696858126202E-07-9.47522675359723E-08i</v>
          </cell>
        </row>
        <row r="438">
          <cell r="A438">
            <v>22908.67652767519</v>
          </cell>
          <cell r="B438" t="str">
            <v>1.02802434163688E-07-7.84889356277019E-08i</v>
          </cell>
        </row>
        <row r="439">
          <cell r="A439">
            <v>23442.28815319662</v>
          </cell>
          <cell r="B439" t="str">
            <v>1.02879527632131E-07-6.40557605087875E-08i</v>
          </cell>
        </row>
        <row r="440">
          <cell r="A440">
            <v>23988.329190192238</v>
          </cell>
          <cell r="B440" t="str">
            <v>1.02936038152779E-07-5.09417261152562E-08i</v>
          </cell>
        </row>
        <row r="441">
          <cell r="A441">
            <v>24547.089156847531</v>
          </cell>
          <cell r="B441" t="str">
            <v>1.02976987221906E-07-3.8759034005254E-08i</v>
          </cell>
        </row>
        <row r="442">
          <cell r="A442">
            <v>25118.86431509296</v>
          </cell>
          <cell r="B442" t="str">
            <v>1.0300556446879E-07-2.71961293519431E-08i</v>
          </cell>
        </row>
        <row r="443">
          <cell r="A443">
            <v>25703.957827685728</v>
          </cell>
          <cell r="B443" t="str">
            <v>1.03023704186632E-07-1.59856092647506E-08i</v>
          </cell>
        </row>
        <row r="444">
          <cell r="A444">
            <v>26302.679918950838</v>
          </cell>
          <cell r="B444" t="str">
            <v>1.03032387478537E-07-4.8796556217246E-09i</v>
          </cell>
        </row>
        <row r="445">
          <cell r="A445">
            <v>26915.348039266104</v>
          </cell>
          <cell r="B445" t="str">
            <v>1.03031758303725E-07+6.37194296144643E-09i</v>
          </cell>
        </row>
        <row r="446">
          <cell r="A446">
            <v>27542.287033378489</v>
          </cell>
          <cell r="B446" t="str">
            <v>1.03021077443874E-07+1.80454669561498E-08i</v>
          </cell>
        </row>
        <row r="447">
          <cell r="A447">
            <v>28183.829312641286</v>
          </cell>
          <cell r="B447" t="str">
            <v>1.02998481475279E-07+3.04737819369039E-08i</v>
          </cell>
        </row>
        <row r="448">
          <cell r="A448">
            <v>28840.315031262729</v>
          </cell>
          <cell r="B448" t="str">
            <v>1.0296043133406E-07+4.40917817989929E-08i</v>
          </cell>
        </row>
        <row r="449">
          <cell r="A449">
            <v>29512.092266660449</v>
          </cell>
          <cell r="B449" t="str">
            <v>1.02900567127401E-07+5.95118906534093E-08i</v>
          </cell>
        </row>
        <row r="450">
          <cell r="A450">
            <v>30199.517204016618</v>
          </cell>
          <cell r="B450" t="str">
            <v>1.02807276037756E-07+7.76614397947941E-08i</v>
          </cell>
        </row>
        <row r="451">
          <cell r="A451">
            <v>30902.954325132276</v>
          </cell>
          <cell r="B451" t="str">
            <v>1.0265814126027E-07+1.00056077996398E-07i</v>
          </cell>
        </row>
        <row r="452">
          <cell r="A452">
            <v>31622.776601680074</v>
          </cell>
          <cell r="B452" t="str">
            <v>1.02405806803241E-07+1.29403246598709E-07i</v>
          </cell>
        </row>
        <row r="453">
          <cell r="A453">
            <v>32359.365692959018</v>
          </cell>
          <cell r="B453" t="str">
            <v>1.01935973191809E-07+1.71124290852187E-07i</v>
          </cell>
        </row>
        <row r="454">
          <cell r="A454">
            <v>33113.112148255212</v>
          </cell>
          <cell r="B454" t="str">
            <v>1.00910902327858E-07+2.37990151736957E-07i</v>
          </cell>
        </row>
        <row r="455">
          <cell r="A455">
            <v>33884.415613916201</v>
          </cell>
          <cell r="B455" t="str">
            <v>9.79266295503045E-08+3.69160934039924E-07i</v>
          </cell>
        </row>
        <row r="456">
          <cell r="A456">
            <v>34673.685045249011</v>
          </cell>
          <cell r="B456" t="str">
            <v>8.07015123372975E-08+7.71985674320826E-07i</v>
          </cell>
        </row>
        <row r="457">
          <cell r="A457">
            <v>35481.338923353294</v>
          </cell>
          <cell r="B457" t="str">
            <v>-3.85768661892719E-06-0.0000102810465221777i</v>
          </cell>
        </row>
        <row r="458">
          <cell r="A458">
            <v>36307.805477005779</v>
          </cell>
          <cell r="B458" t="str">
            <v>8.69626753999324E-08-6.54883115843201E-07i</v>
          </cell>
        </row>
        <row r="459">
          <cell r="A459">
            <v>37153.52290971273</v>
          </cell>
          <cell r="B459" t="str">
            <v>9.90347378551029E-08-3.26661916251382E-07i</v>
          </cell>
        </row>
        <row r="460">
          <cell r="A460">
            <v>38018.939632051486</v>
          </cell>
          <cell r="B460" t="str">
            <v>1.01401317769129E-07-2.08690507261039E-07i</v>
          </cell>
        </row>
        <row r="461">
          <cell r="A461">
            <v>38904.514499423312</v>
          </cell>
          <cell r="B461" t="str">
            <v>1.02237385106076E-07-1.45738891751408E-07i</v>
          </cell>
        </row>
        <row r="462">
          <cell r="A462">
            <v>39810.717055344867</v>
          </cell>
          <cell r="B462" t="str">
            <v>1.02620262984924E-07-1.04986027854525E-07i</v>
          </cell>
        </row>
        <row r="463">
          <cell r="A463">
            <v>40738.027780406293</v>
          </cell>
          <cell r="B463" t="str">
            <v>1.02821615903475E-07-7.51572691699301E-08i</v>
          </cell>
        </row>
        <row r="464">
          <cell r="A464">
            <v>41686.938347028365</v>
          </cell>
          <cell r="B464" t="str">
            <v>1.02934840759536E-07-5.12544043913401E-08i</v>
          </cell>
        </row>
        <row r="465">
          <cell r="A465">
            <v>42657.951880153967</v>
          </cell>
          <cell r="B465" t="str">
            <v>1.02998141026822E-07-3.06224891461679E-08i</v>
          </cell>
        </row>
        <row r="466">
          <cell r="A466">
            <v>43651.58322401117</v>
          </cell>
          <cell r="B466" t="str">
            <v>1.03028245159488E-07-1.15912030446047E-08i</v>
          </cell>
        </row>
        <row r="467">
          <cell r="A467">
            <v>44668.359215090757</v>
          </cell>
          <cell r="B467" t="str">
            <v>1.03031379129559E-07+7.12183793909595E-09i</v>
          </cell>
        </row>
        <row r="468">
          <cell r="A468">
            <v>45708.818961481731</v>
          </cell>
          <cell r="B468" t="str">
            <v>1.03006418567164E-07+2.67737998646172E-08i</v>
          </cell>
        </row>
        <row r="469">
          <cell r="A469">
            <v>46773.514128713912</v>
          </cell>
          <cell r="B469" t="str">
            <v>1.02943440390104E-07+4.89644560097155E-08i</v>
          </cell>
        </row>
        <row r="470">
          <cell r="A470">
            <v>47863.009232257784</v>
          </cell>
          <cell r="B470" t="str">
            <v>1.02815302152705E-07+7.62699709582122E-08i</v>
          </cell>
        </row>
        <row r="471">
          <cell r="A471">
            <v>48977.881936838421</v>
          </cell>
          <cell r="B471" t="str">
            <v>1.02547932245455E-07+1.13808334264312E-07i</v>
          </cell>
        </row>
        <row r="472">
          <cell r="A472">
            <v>50118.723362720884</v>
          </cell>
          <cell r="B472" t="str">
            <v>1.01893623745049E-07+1.74395215441144E-07i</v>
          </cell>
        </row>
        <row r="473">
          <cell r="A473">
            <v>51286.138399129894</v>
          </cell>
          <cell r="B473" t="str">
            <v>9.95773864720295E-08+3.03688146304674E-07i</v>
          </cell>
        </row>
        <row r="474">
          <cell r="A474">
            <v>52480.746024970511</v>
          </cell>
          <cell r="B474" t="str">
            <v>7.37040127219498E-08+8.84704635225419E-07i</v>
          </cell>
        </row>
        <row r="475">
          <cell r="A475">
            <v>53703.179637018366</v>
          </cell>
          <cell r="B475" t="str">
            <v>6.35569977757175E-08-1.02639806766884E-06i</v>
          </cell>
        </row>
        <row r="476">
          <cell r="A476">
            <v>54954.087385755382</v>
          </cell>
          <cell r="B476" t="str">
            <v>9.94385231998394E-08-3.09729393025631E-07i</v>
          </cell>
        </row>
        <row r="477">
          <cell r="A477">
            <v>56234.13251902756</v>
          </cell>
          <cell r="B477" t="str">
            <v>1.01963630851746E-07-1.68953929868739E-07i</v>
          </cell>
        </row>
        <row r="478">
          <cell r="A478">
            <v>57543.993733708172</v>
          </cell>
          <cell r="B478" t="str">
            <v>1.0262636187786E-07-1.04207996509905E-07i</v>
          </cell>
        </row>
        <row r="479">
          <cell r="A479">
            <v>58884.365535551195</v>
          </cell>
          <cell r="B479" t="str">
            <v>1.02881643581828E-07-6.36134630133039E-08i</v>
          </cell>
        </row>
        <row r="480">
          <cell r="A480">
            <v>60255.958607427885</v>
          </cell>
          <cell r="B480" t="str">
            <v>1.02992677051957E-07-3.29173580685488E-08i</v>
          </cell>
        </row>
        <row r="481">
          <cell r="A481">
            <v>61659.50018614014</v>
          </cell>
          <cell r="B481" t="str">
            <v>1.03031873021429E-07-6.12700716405838E-09i</v>
          </cell>
        </row>
        <row r="482">
          <cell r="A482">
            <v>63095.734448010939</v>
          </cell>
          <cell r="B482" t="str">
            <v>1.03017545918947E-07+2.04910646160531E-08i</v>
          </cell>
        </row>
        <row r="483">
          <cell r="A483">
            <v>64565.422903456965</v>
          </cell>
          <cell r="B483" t="str">
            <v>1.02936714789828E-07+5.07641825454368E-08i</v>
          </cell>
        </row>
        <row r="484">
          <cell r="A484">
            <v>66069.344800750812</v>
          </cell>
          <cell r="B484" t="str">
            <v>1.02721139743906E-07+9.1268807551827E-08i</v>
          </cell>
        </row>
        <row r="485">
          <cell r="A485">
            <v>67608.297539189167</v>
          </cell>
          <cell r="B485" t="str">
            <v>1.02078001466842E-07+1.59666066216378E-07i</v>
          </cell>
        </row>
        <row r="486">
          <cell r="A486">
            <v>69183.097091884309</v>
          </cell>
          <cell r="B486" t="str">
            <v>9.87076706432359E-08+3.39759270728912E-07i</v>
          </cell>
        </row>
        <row r="487">
          <cell r="A487">
            <v>70794.57843840422</v>
          </cell>
          <cell r="B487" t="str">
            <v>-4.16224463282892E-06+0.0000106690100566048i</v>
          </cell>
        </row>
        <row r="488">
          <cell r="A488">
            <v>72443.596007489206</v>
          </cell>
          <cell r="B488" t="str">
            <v>9.82852266731846E-08-3.55963495915269E-07i</v>
          </cell>
        </row>
        <row r="489">
          <cell r="A489">
            <v>74131.024130081714</v>
          </cell>
          <cell r="B489" t="str">
            <v>1.02107765934841E-07-1.57158952600045E-07i</v>
          </cell>
        </row>
        <row r="490">
          <cell r="A490">
            <v>75857.757502908105</v>
          </cell>
          <cell r="B490" t="str">
            <v>1.02768484853556E-07-8.40625307889098E-08i</v>
          </cell>
        </row>
        <row r="491">
          <cell r="A491">
            <v>77624.711662858521</v>
          </cell>
          <cell r="B491" t="str">
            <v>1.02973310541225E-07-4.00047659763974E-08i</v>
          </cell>
        </row>
        <row r="492">
          <cell r="A492">
            <v>79432.823472417236</v>
          </cell>
          <cell r="B492" t="str">
            <v>1.03032341277683E-07-5.00439693368967E-09i</v>
          </cell>
        </row>
        <row r="493">
          <cell r="A493">
            <v>81283.051616398749</v>
          </cell>
          <cell r="B493" t="str">
            <v>1.03000173951871E-07+2.97234708616277E-08i</v>
          </cell>
        </row>
        <row r="494">
          <cell r="A494">
            <v>83176.377110255649</v>
          </cell>
          <cell r="B494" t="str">
            <v>1.02832694031105E-07+7.31640356346955E-08i</v>
          </cell>
        </row>
        <row r="495">
          <cell r="A495">
            <v>85113.803820225774</v>
          </cell>
          <cell r="B495" t="str">
            <v>1.02217876865056E-07+1.4751418822538E-07i</v>
          </cell>
        </row>
        <row r="496">
          <cell r="A496">
            <v>87096.358995595903</v>
          </cell>
          <cell r="B496" t="str">
            <v>9.73626719792821E-08+3.89011540968446E-07i</v>
          </cell>
        </row>
        <row r="497">
          <cell r="A497">
            <v>89125.093813362109</v>
          </cell>
          <cell r="B497" t="str">
            <v>6.31746747912174E-08-1.03135636223073E-06i</v>
          </cell>
        </row>
        <row r="498">
          <cell r="A498">
            <v>91201.083935578223</v>
          </cell>
          <cell r="B498" t="str">
            <v>1.01465418027808E-07-2.04550975365451E-07i</v>
          </cell>
        </row>
        <row r="499">
          <cell r="A499">
            <v>93325.430079686048</v>
          </cell>
          <cell r="B499" t="str">
            <v>1.02717547756006E-07-9.17924487229642E-08i</v>
          </cell>
        </row>
        <row r="500">
          <cell r="A500">
            <v>95499.258602130067</v>
          </cell>
          <cell r="B500" t="str">
            <v>1.02983029454082E-07-3.66198757464266E-08i</v>
          </cell>
        </row>
        <row r="501">
          <cell r="A501">
            <v>97723.722095567209</v>
          </cell>
          <cell r="B501" t="str">
            <v>1.03032096297639E-07+5.61976021482645E-09i</v>
          </cell>
        </row>
        <row r="502">
          <cell r="A502">
            <v>99999.999999985812</v>
          </cell>
          <cell r="B502" t="str">
            <v>1.02935849601925E-07+5.09910900576246E-08i</v>
          </cell>
        </row>
        <row r="503">
          <cell r="A503">
            <v>102329.29922806089</v>
          </cell>
          <cell r="B503" t="str">
            <v>1.02467364927167E-07+1.22891884215957E-07i</v>
          </cell>
        </row>
        <row r="504">
          <cell r="A504">
            <v>104712.85480507489</v>
          </cell>
          <cell r="B504" t="str">
            <v>9.80687616892964E-08+3.63987298022757E-07i</v>
          </cell>
        </row>
        <row r="505">
          <cell r="A505">
            <v>107151.93052374522</v>
          </cell>
          <cell r="B505" t="str">
            <v>8.67719197981391E-08-6.58758331337945E-07i</v>
          </cell>
        </row>
        <row r="506">
          <cell r="A506">
            <v>109647.8196143027</v>
          </cell>
          <cell r="B506" t="str">
            <v>1.02170956459959E-07-1.51699004299811E-07i</v>
          </cell>
        </row>
        <row r="507">
          <cell r="A507">
            <v>112201.84543018017</v>
          </cell>
          <cell r="B507" t="str">
            <v>1.02902243381263E-07-5.91348577005429E-08i</v>
          </cell>
        </row>
        <row r="508">
          <cell r="A508">
            <v>114815.36214967171</v>
          </cell>
          <cell r="B508" t="str">
            <v>1.03032028503639E-07-5.7784863993875E-09i</v>
          </cell>
        </row>
        <row r="509">
          <cell r="A509">
            <v>117489.75549393578</v>
          </cell>
          <cell r="B509" t="str">
            <v>1.02953954188858E-07+4.60102058894147E-08i</v>
          </cell>
        </row>
        <row r="510">
          <cell r="A510">
            <v>120226.44346172371</v>
          </cell>
          <cell r="B510" t="str">
            <v>1.02386251448202E-07+1.31404218759466E-07i</v>
          </cell>
        </row>
        <row r="511">
          <cell r="A511">
            <v>123026.87708122015</v>
          </cell>
          <cell r="B511" t="str">
            <v>8.94517930559782E-08+6.0203445022542E-07i</v>
          </cell>
        </row>
        <row r="512">
          <cell r="A512">
            <v>125892.54117939829</v>
          </cell>
          <cell r="B512" t="str">
            <v>9.97909973856531E-08-2.94152874138368E-07i</v>
          </cell>
        </row>
        <row r="513">
          <cell r="A513">
            <v>128824.95516929429</v>
          </cell>
          <cell r="B513" t="str">
            <v>1.02734029963909E-07-8.93644079789634E-08i</v>
          </cell>
        </row>
        <row r="514">
          <cell r="A514">
            <v>131825.67385562113</v>
          </cell>
          <cell r="B514" t="str">
            <v>1.03019956571695E-07-1.88560677408218E-08i</v>
          </cell>
        </row>
        <row r="515">
          <cell r="A515">
            <v>134896.28825914534</v>
          </cell>
          <cell r="B515" t="str">
            <v>1.02974984506202E-07+3.94424726640916E-08i</v>
          </cell>
        </row>
        <row r="516">
          <cell r="A516">
            <v>138038.42646026798</v>
          </cell>
          <cell r="B516" t="str">
            <v>1.02337196833923E-07+1.3629444577163E-07i</v>
          </cell>
        </row>
        <row r="517">
          <cell r="A517">
            <v>141253.75446225444</v>
          </cell>
          <cell r="B517" t="str">
            <v>3.88667775422791E-08+1.30858489731705E-06i</v>
          </cell>
        </row>
        <row r="518">
          <cell r="A518">
            <v>144543.97707457098</v>
          </cell>
          <cell r="B518" t="str">
            <v>1.01719594907474E-07-1.87237687881518E-07i</v>
          </cell>
        </row>
        <row r="519">
          <cell r="A519">
            <v>147910.83881679847</v>
          </cell>
          <cell r="B519" t="str">
            <v>1.02930387354768E-07-5.24009616243882E-08i</v>
          </cell>
        </row>
        <row r="520">
          <cell r="A520">
            <v>151356.12484359799</v>
          </cell>
          <cell r="B520" t="str">
            <v>1.03025067419578E-07+1.48040357426303E-08i</v>
          </cell>
        </row>
        <row r="521">
          <cell r="A521">
            <v>154881.66189122476</v>
          </cell>
          <cell r="B521" t="str">
            <v>1.02660121759053E-07+9.97916114112958E-08i</v>
          </cell>
        </row>
        <row r="522">
          <cell r="A522">
            <v>158489.31924608714</v>
          </cell>
          <cell r="B522" t="str">
            <v>8.82916689235665E-08+6.27220376828322E-07i</v>
          </cell>
        </row>
        <row r="523">
          <cell r="A523">
            <v>162181.00973586823</v>
          </cell>
          <cell r="B523" t="str">
            <v>1.01633283675009E-07-1.93290755906166E-07i</v>
          </cell>
        </row>
        <row r="524">
          <cell r="A524">
            <v>165958.69074373069</v>
          </cell>
          <cell r="B524" t="str">
            <v>1.02957793382214E-07-4.48829982322455E-08i</v>
          </cell>
        </row>
        <row r="525">
          <cell r="A525">
            <v>169824.36524614846</v>
          </cell>
          <cell r="B525" t="str">
            <v>1.03001062102899E-07+2.93220543887485E-08i</v>
          </cell>
        </row>
        <row r="526">
          <cell r="A526">
            <v>173780.08287491094</v>
          </cell>
          <cell r="B526" t="str">
            <v>1.02150324681191E-07+1.53503037797422E-07i</v>
          </cell>
        </row>
        <row r="527">
          <cell r="A527">
            <v>177827.94100386472</v>
          </cell>
          <cell r="B527" t="str">
            <v>7.7649927108622E-08-8.23042358191611E-07i</v>
          </cell>
        </row>
        <row r="528">
          <cell r="A528">
            <v>181970.08586097014</v>
          </cell>
          <cell r="B528" t="str">
            <v>1.0273578543838E-07-8.91019053696949E-08i</v>
          </cell>
        </row>
        <row r="529">
          <cell r="A529">
            <v>186208.71366625786</v>
          </cell>
          <cell r="B529" t="str">
            <v>1.03032614900954E-07+4.21211091591199E-09i</v>
          </cell>
        </row>
        <row r="530">
          <cell r="A530">
            <v>190546.07179629515</v>
          </cell>
          <cell r="B530" t="str">
            <v>1.02590894018352E-07+1.08654625861851E-07i</v>
          </cell>
        </row>
        <row r="531">
          <cell r="A531">
            <v>194984.45997577391</v>
          </cell>
          <cell r="B531" t="str">
            <v>-4.70242487468779E-07-3.91137850303046E-06i</v>
          </cell>
        </row>
        <row r="532">
          <cell r="A532">
            <v>199526.23149685661</v>
          </cell>
          <cell r="B532" t="str">
            <v>1.02700653974686E-07-9.42162057198024E-08i</v>
          </cell>
        </row>
        <row r="533">
          <cell r="A533">
            <v>204173.79446692081</v>
          </cell>
          <cell r="B533" t="str">
            <v>1.03030332390617E-07+8.868743707491E-09i</v>
          </cell>
        </row>
        <row r="534">
          <cell r="A534">
            <v>208929.61308537106</v>
          </cell>
          <cell r="B534" t="str">
            <v>1.02315303514424E-07+1.38421230495514E-07i</v>
          </cell>
        </row>
        <row r="535">
          <cell r="A535">
            <v>213796.20895018952</v>
          </cell>
          <cell r="B535" t="str">
            <v>9.51238617953056E-08-4.59430630045149E-07i</v>
          </cell>
        </row>
        <row r="536">
          <cell r="A536">
            <v>218776.16239492039</v>
          </cell>
          <cell r="B536" t="str">
            <v>1.02931836589244E-07-5.20306203148473E-08i</v>
          </cell>
        </row>
        <row r="537">
          <cell r="A537">
            <v>223872.11385679827</v>
          </cell>
          <cell r="B537" t="str">
            <v>1.02945443299239E-07+4.84155642066587E-08i</v>
          </cell>
        </row>
        <row r="538">
          <cell r="A538">
            <v>229086.76527674074</v>
          </cell>
          <cell r="B538" t="str">
            <v>9.40417568848725E-08+4.8985135154847E-07i</v>
          </cell>
        </row>
        <row r="539">
          <cell r="A539">
            <v>234422.88153195477</v>
          </cell>
          <cell r="B539" t="str">
            <v>1.02549250687005E-07-1.13653649543623E-07i</v>
          </cell>
        </row>
        <row r="540">
          <cell r="A540">
            <v>239883.2919019103</v>
          </cell>
          <cell r="B540" t="str">
            <v>1.03025765394686E-07+1.41609604617817E-08i</v>
          </cell>
        </row>
        <row r="541">
          <cell r="A541">
            <v>245470.89156846335</v>
          </cell>
          <cell r="B541" t="str">
            <v>1.01258520763689E-07+2.17629301693862E-07i</v>
          </cell>
        </row>
        <row r="542">
          <cell r="A542">
            <v>251188.6431509174</v>
          </cell>
          <cell r="B542" t="str">
            <v>1.02059501997808E-07-1.6120466195134E-07i</v>
          </cell>
        </row>
        <row r="543">
          <cell r="A543">
            <v>257039.57827684478</v>
          </cell>
          <cell r="B543" t="str">
            <v>1.03032717190912E-07+3.87454434650516E-09i</v>
          </cell>
        </row>
        <row r="544">
          <cell r="A544">
            <v>263026.79918949562</v>
          </cell>
          <cell r="B544" t="str">
            <v>1.01490431142302E-07+2.02912747972011E-07i</v>
          </cell>
        </row>
        <row r="545">
          <cell r="A545">
            <v>269153.4803926475</v>
          </cell>
          <cell r="B545" t="str">
            <v>1.02230741135839E-07-1.46345927200086E-07i</v>
          </cell>
        </row>
        <row r="546">
          <cell r="A546">
            <v>275422.87033377151</v>
          </cell>
          <cell r="B546" t="str">
            <v>1.03023304463311E-07+1.63158515493968E-08i</v>
          </cell>
        </row>
        <row r="547">
          <cell r="A547">
            <v>281838.29312639916</v>
          </cell>
          <cell r="B547" t="str">
            <v>9.80530083781037E-08+3.64564339305497E-07i</v>
          </cell>
        </row>
        <row r="548">
          <cell r="A548">
            <v>288403.15031261329</v>
          </cell>
          <cell r="B548" t="str">
            <v>1.02768039821626E-07-8.41331416834971E-08i</v>
          </cell>
        </row>
        <row r="549">
          <cell r="A549">
            <v>295120.92266659014</v>
          </cell>
          <cell r="B549" t="str">
            <v>1.02908633925579E-07+5.76748529768444E-08i</v>
          </cell>
        </row>
        <row r="550">
          <cell r="A550">
            <v>301995.17204015149</v>
          </cell>
          <cell r="B550" t="str">
            <v>8.70631732654352E-08-6.52832241682053E-07i</v>
          </cell>
        </row>
        <row r="551">
          <cell r="A551">
            <v>309029.54325130774</v>
          </cell>
          <cell r="B551" t="str">
            <v>1.03022027462112E-07-1.73287621516377E-08i</v>
          </cell>
        </row>
        <row r="552">
          <cell r="A552">
            <v>316227.76601678535</v>
          </cell>
          <cell r="B552" t="str">
            <v>1.01400557406039E-07+2.08739118100507E-07i</v>
          </cell>
        </row>
        <row r="553">
          <cell r="A553">
            <v>323593.65692957444</v>
          </cell>
          <cell r="B553" t="str">
            <v>1.02719394344224E-07-9.15236266853666E-08i</v>
          </cell>
        </row>
        <row r="554">
          <cell r="A554">
            <v>331131.12148253538</v>
          </cell>
          <cell r="B554" t="str">
            <v>1.02835333305644E-07+7.26811014214377E-08i</v>
          </cell>
        </row>
        <row r="555">
          <cell r="A555">
            <v>338844.15613914555</v>
          </cell>
          <cell r="B555" t="str">
            <v>1.00908379314458E-07-2.38131567209101E-07i</v>
          </cell>
        </row>
        <row r="556">
          <cell r="A556">
            <v>346736.85045247327</v>
          </cell>
          <cell r="B556" t="str">
            <v>1.03009503215687E-07+2.51896244046984E-08i</v>
          </cell>
        </row>
        <row r="557">
          <cell r="A557">
            <v>354813.38923351566</v>
          </cell>
          <cell r="B557" t="str">
            <v>6.36905571370837E-08-1.02466029975112E-06i</v>
          </cell>
        </row>
        <row r="558">
          <cell r="A558">
            <v>363078.05477004015</v>
          </cell>
          <cell r="B558" t="str">
            <v>1.0303327228429E-07-4.45496264020605E-10i</v>
          </cell>
        </row>
        <row r="559">
          <cell r="A559">
            <v>371535.22909710923</v>
          </cell>
          <cell r="B559" t="str">
            <v>3.21688463429874E-08+1.37518740025527E-06i</v>
          </cell>
        </row>
        <row r="560">
          <cell r="A560">
            <v>380189.39632049634</v>
          </cell>
          <cell r="B560" t="str">
            <v>1.03028308518251E-07-1.15180358501479E-08i</v>
          </cell>
        </row>
        <row r="561">
          <cell r="A561">
            <v>389045.14499421424</v>
          </cell>
          <cell r="B561" t="str">
            <v>7.07456840990855E-08+9.28251271320472E-07i</v>
          </cell>
        </row>
        <row r="562">
          <cell r="A562">
            <v>398107.17055342929</v>
          </cell>
          <cell r="B562" t="str">
            <v>1.03031049005198E-07-7.71560206485871E-09i</v>
          </cell>
        </row>
        <row r="563">
          <cell r="A563">
            <v>407380.27780404239</v>
          </cell>
          <cell r="B563" t="str">
            <v>-0.00159033296076743+0.000206509986383952i</v>
          </cell>
        </row>
        <row r="564">
          <cell r="A564">
            <v>416869.38347026339</v>
          </cell>
          <cell r="B564" t="str">
            <v>1.03028230164464E-07+1.16084519289181E-08i</v>
          </cell>
        </row>
        <row r="565">
          <cell r="A565">
            <v>426579.51880151895</v>
          </cell>
          <cell r="B565" t="str">
            <v>9.75129484195752E-08-3.83822344476395E-07i</v>
          </cell>
        </row>
        <row r="566">
          <cell r="A566">
            <v>436515.83224009047</v>
          </cell>
          <cell r="B566" t="str">
            <v>1.02937413085851E-07+5.05803024134776E-08i</v>
          </cell>
        </row>
        <row r="567">
          <cell r="A567">
            <v>446683.59215088584</v>
          </cell>
          <cell r="B567" t="str">
            <v>1.02438605144322E-07-1.25975869760108E-07i</v>
          </cell>
        </row>
        <row r="568">
          <cell r="A568">
            <v>457088.18961479509</v>
          </cell>
          <cell r="B568" t="str">
            <v>1.02208027939826E-07+1.48402396662549E-07i</v>
          </cell>
        </row>
        <row r="569">
          <cell r="A569">
            <v>467735.14128711633</v>
          </cell>
          <cell r="B569" t="str">
            <v>1.02997300421573E-07-3.0986607536654E-08i</v>
          </cell>
        </row>
        <row r="570">
          <cell r="A570">
            <v>478630.09232255456</v>
          </cell>
          <cell r="B570" t="str">
            <v>2.27488469819011E-08-1.46373818601041E-06i</v>
          </cell>
        </row>
        <row r="571">
          <cell r="A571">
            <v>489778.81936836039</v>
          </cell>
          <cell r="B571" t="str">
            <v>1.02926113520427E-07+5.34781772446593E-08i</v>
          </cell>
        </row>
        <row r="572">
          <cell r="A572">
            <v>501187.23362718354</v>
          </cell>
          <cell r="B572" t="str">
            <v>1.02810177910319E-07-7.71612450778672E-08i</v>
          </cell>
        </row>
        <row r="573">
          <cell r="A573">
            <v>512861.38399127399</v>
          </cell>
          <cell r="B573" t="str">
            <v>8.31667610569079E-08+7.28129416130847E-07i</v>
          </cell>
        </row>
        <row r="574">
          <cell r="A574">
            <v>524807.46024967963</v>
          </cell>
          <cell r="B574" t="str">
            <v>1.02958808597135E-07+4.4580161104074E-08i</v>
          </cell>
        </row>
        <row r="575">
          <cell r="A575">
            <v>537031.79637015751</v>
          </cell>
          <cell r="B575" t="str">
            <v>1.02871134836986E-07-6.57808232741594E-08i</v>
          </cell>
        </row>
        <row r="576">
          <cell r="A576">
            <v>549540.87385752704</v>
          </cell>
          <cell r="B576" t="str">
            <v>4.2890253911205E-08-1.26689422086252E-06i</v>
          </cell>
        </row>
        <row r="577">
          <cell r="A577">
            <v>562341.32519024832</v>
          </cell>
          <cell r="B577" t="str">
            <v>1.02639288424371E-07+1.0253945232055E-07i</v>
          </cell>
        </row>
        <row r="578">
          <cell r="A578">
            <v>575439.93733705371</v>
          </cell>
          <cell r="B578" t="str">
            <v>1.03032722433626E-07-3.85644694671073E-09i</v>
          </cell>
        </row>
        <row r="579">
          <cell r="A579">
            <v>588843.65535548329</v>
          </cell>
          <cell r="B579" t="str">
            <v>1.02605755567507E-07-1.06813957767187E-07i</v>
          </cell>
        </row>
        <row r="580">
          <cell r="A580">
            <v>602559.58607424959</v>
          </cell>
          <cell r="B580" t="str">
            <v>-6.24255053234234E-09-1.70769303689268E-06i</v>
          </cell>
        </row>
        <row r="581">
          <cell r="A581">
            <v>616595.00186137029</v>
          </cell>
          <cell r="B581" t="str">
            <v>1.02145449155924E-07+1.53926262993056E-07i</v>
          </cell>
        </row>
        <row r="582">
          <cell r="A582">
            <v>630957.34448007867</v>
          </cell>
          <cell r="B582" t="str">
            <v>1.02967468050019E-07+4.19082126186456E-08i</v>
          </cell>
        </row>
        <row r="583">
          <cell r="A583">
            <v>645654.22903453826</v>
          </cell>
          <cell r="B583" t="str">
            <v>1.03024136668653E-07-1.56204408611784E-08i</v>
          </cell>
        </row>
        <row r="584">
          <cell r="A584">
            <v>660693.44800747593</v>
          </cell>
          <cell r="B584" t="str">
            <v>1.02825470035261E-07-7.44698659560855E-08i</v>
          </cell>
        </row>
        <row r="585">
          <cell r="A585">
            <v>676082.97539185884</v>
          </cell>
          <cell r="B585" t="str">
            <v>1.01890876784752E-07-1.7460526497334E-07i</v>
          </cell>
        </row>
        <row r="586">
          <cell r="A586">
            <v>691830.97091880941</v>
          </cell>
          <cell r="B586" t="str">
            <v>9.1761111698268E-08-5.48468150494446E-07i</v>
          </cell>
        </row>
        <row r="587">
          <cell r="A587">
            <v>707945.7843840078</v>
          </cell>
          <cell r="B587" t="str">
            <v>6.0645021181119E-08+1.06358081257238E-06i</v>
          </cell>
        </row>
        <row r="588">
          <cell r="A588">
            <v>724435.96007485688</v>
          </cell>
          <cell r="B588" t="str">
            <v>9.92243751321179E-08+3.18821593755416E-07i</v>
          </cell>
        </row>
        <row r="589">
          <cell r="A589">
            <v>741310.24130078114</v>
          </cell>
          <cell r="B589" t="str">
            <v>1.01419261878357E-07+2.07540015954238E-07i</v>
          </cell>
        </row>
        <row r="590">
          <cell r="A590">
            <v>758577.57502904278</v>
          </cell>
          <cell r="B590" t="str">
            <v>1.01923993346232E-07+1.7205587994415E-07i</v>
          </cell>
        </row>
        <row r="591">
          <cell r="A591">
            <v>776247.11662854743</v>
          </cell>
          <cell r="B591" t="str">
            <v>1.01961311255477E-07+1.6913702391052E-07i</v>
          </cell>
        </row>
        <row r="592">
          <cell r="A592">
            <v>794328.23472413374</v>
          </cell>
          <cell r="B592" t="str">
            <v>1.01578780508983E-07+1.97017328158078E-07i</v>
          </cell>
        </row>
        <row r="593">
          <cell r="A593">
            <v>812830.51616394799</v>
          </cell>
          <cell r="B593" t="str">
            <v>9.98963471551242E-08+2.89334533854925E-07i</v>
          </cell>
        </row>
        <row r="594">
          <cell r="A594">
            <v>831763.7711025161</v>
          </cell>
          <cell r="B594" t="str">
            <v>7.83562566142815E-08+8.11510379416871E-07i</v>
          </cell>
        </row>
        <row r="595">
          <cell r="A595">
            <v>851138.03820221638</v>
          </cell>
          <cell r="B595" t="str">
            <v>8.90960900852551E-08-6.09867222516086E-07i</v>
          </cell>
        </row>
        <row r="596">
          <cell r="A596">
            <v>870963.58995591674</v>
          </cell>
          <cell r="B596" t="str">
            <v>1.01931732480565E-07-1.71454640168845E-07i</v>
          </cell>
        </row>
        <row r="597">
          <cell r="A597">
            <v>891250.9381335777</v>
          </cell>
          <cell r="B597" t="str">
            <v>1.02867671127073E-07-6.64797096947756E-08i</v>
          </cell>
        </row>
        <row r="598">
          <cell r="A598">
            <v>912010.8393557379</v>
          </cell>
          <cell r="B598" t="str">
            <v>1.0303290166107E-07-3.17634832590048E-09i</v>
          </cell>
        </row>
        <row r="599">
          <cell r="A599">
            <v>933254.30079681345</v>
          </cell>
          <cell r="B599" t="str">
            <v>1.02849148029252E-07+7.00990207327229E-08i</v>
          </cell>
        </row>
        <row r="600">
          <cell r="A600">
            <v>954992.58602125419</v>
          </cell>
          <cell r="B600" t="str">
            <v>9.74183456618388E-08+3.87097184741446E-07i</v>
          </cell>
        </row>
        <row r="601">
          <cell r="A601">
            <v>977237.22095562459</v>
          </cell>
          <cell r="B601" t="str">
            <v>1.01931534596463E-07-1.71470039700705E-07i</v>
          </cell>
        </row>
        <row r="602">
          <cell r="A602">
            <v>999999.99999980943</v>
          </cell>
          <cell r="B602" t="str">
            <v>1.03026188482073E-07-1.37565250852065E-08i</v>
          </cell>
        </row>
        <row r="603">
          <cell r="A603">
            <v>1023292.992280559</v>
          </cell>
          <cell r="B603" t="str">
            <v>1.02497583778535E-07+1.19565768023794E-07i</v>
          </cell>
        </row>
        <row r="604">
          <cell r="A604">
            <v>1047128.5480506979</v>
          </cell>
          <cell r="B604" t="str">
            <v>1.00413437749547E-07-2.64414476312208E-07i</v>
          </cell>
        </row>
        <row r="605">
          <cell r="A605">
            <v>1071519.3052374001</v>
          </cell>
          <cell r="B605" t="str">
            <v>1.03033208013693E-07-1.383343406428E-09i</v>
          </cell>
        </row>
        <row r="606">
          <cell r="A606">
            <v>1096478.1961429736</v>
          </cell>
          <cell r="B606" t="str">
            <v>9.88096551059471E-08+0.0000003357301448775i</v>
          </cell>
        </row>
        <row r="607">
          <cell r="A607">
            <v>1122018.454301747</v>
          </cell>
          <cell r="B607" t="str">
            <v>1.02923968256846E-07-5.40107906893915E-08i</v>
          </cell>
        </row>
        <row r="608">
          <cell r="A608">
            <v>1148153.6214966592</v>
          </cell>
          <cell r="B608" t="str">
            <v>1.02004622354561E-07+1.65684945763748E-07i</v>
          </cell>
        </row>
        <row r="609">
          <cell r="A609">
            <v>1174897.5549393008</v>
          </cell>
          <cell r="B609" t="str">
            <v>1.02897560423185E-07-6.01822584493891E-08i</v>
          </cell>
        </row>
        <row r="610">
          <cell r="A610">
            <v>1202264.4346171785</v>
          </cell>
          <cell r="B610" t="str">
            <v>1.00596699240167E-07+2.54998755550093E-07i</v>
          </cell>
        </row>
        <row r="611">
          <cell r="A611">
            <v>1230268.7708121417</v>
          </cell>
          <cell r="B611" t="str">
            <v>1.03026355905065E-07-1.35931604237367E-08i</v>
          </cell>
        </row>
        <row r="612">
          <cell r="A612">
            <v>1258925.4117939216</v>
          </cell>
          <cell r="B612" t="str">
            <v>9.63218761867944E-08-4.23208478290327E-07i</v>
          </cell>
        </row>
      </sheetData>
      <sheetData sheetId="7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172A7-FBE5-4DBD-B55E-C6CA38B1562C}">
  <dimension ref="B5"/>
  <sheetViews>
    <sheetView workbookViewId="0">
      <selection activeCell="C30" sqref="C30"/>
    </sheetView>
  </sheetViews>
  <sheetFormatPr defaultRowHeight="14.25" x14ac:dyDescent="0.45"/>
  <sheetData>
    <row r="5" spans="2:2" ht="18" x14ac:dyDescent="0.55000000000000004">
      <c r="B5" s="47" t="s">
        <v>582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X612"/>
  <sheetViews>
    <sheetView tabSelected="1" zoomScale="75" zoomScaleNormal="75" workbookViewId="0">
      <selection activeCell="B17" sqref="B17"/>
    </sheetView>
  </sheetViews>
  <sheetFormatPr defaultRowHeight="14.25" x14ac:dyDescent="0.45"/>
  <cols>
    <col min="1" max="1" width="52.265625" customWidth="1"/>
    <col min="2" max="2" width="28.1328125" style="3" customWidth="1"/>
    <col min="3" max="3" width="30.86328125" customWidth="1"/>
    <col min="13" max="14" width="9.1328125" style="1"/>
    <col min="15" max="18" width="40.265625" style="2" customWidth="1"/>
    <col min="19" max="19" width="45.3984375" style="2" customWidth="1"/>
    <col min="20" max="20" width="13.59765625" style="2" customWidth="1"/>
    <col min="23" max="23" width="45.3984375" style="2" customWidth="1"/>
  </cols>
  <sheetData>
    <row r="1" spans="1:24" x14ac:dyDescent="0.45">
      <c r="A1" t="s">
        <v>573</v>
      </c>
      <c r="M1" s="1" t="s">
        <v>6</v>
      </c>
      <c r="N1" s="1" t="s">
        <v>5</v>
      </c>
      <c r="O1" s="2" t="s">
        <v>19</v>
      </c>
      <c r="P1" s="2" t="s">
        <v>7</v>
      </c>
      <c r="Q1" s="2" t="s">
        <v>8</v>
      </c>
      <c r="R1" s="2" t="s">
        <v>4</v>
      </c>
      <c r="S1" s="2" t="s">
        <v>9</v>
      </c>
      <c r="T1" s="2" t="s">
        <v>10</v>
      </c>
      <c r="U1" s="2" t="s">
        <v>15</v>
      </c>
      <c r="V1" s="2"/>
      <c r="W1" s="2" t="s">
        <v>18</v>
      </c>
    </row>
    <row r="2" spans="1:24" ht="15.75" x14ac:dyDescent="0.5">
      <c r="A2" s="48" t="s">
        <v>537</v>
      </c>
      <c r="B2" s="49"/>
      <c r="C2" s="18" t="s">
        <v>538</v>
      </c>
      <c r="F2" t="s">
        <v>544</v>
      </c>
      <c r="L2">
        <v>0</v>
      </c>
      <c r="M2" s="1">
        <f>10^L2</f>
        <v>1</v>
      </c>
      <c r="N2" s="1">
        <f t="shared" ref="N2:N65" si="0">M2/(CEdsp)</f>
        <v>2.0959999999999999E-5</v>
      </c>
      <c r="O2" s="2" t="str">
        <f>IMEXP(2*PI()*N2&amp;"i")</f>
        <v>0.999999991328139+0.000131695563657802i</v>
      </c>
      <c r="P2" s="2" t="str">
        <f t="shared" ref="P2:P65" si="1">IMDIV(IMSUB(IMPRODUCT(gg1_+gg2_,$O2),gg2_),IMSUB($O2,1))</f>
        <v>0.00195360183714578-0.00724150674317058i</v>
      </c>
      <c r="Q2" s="2" t="str">
        <f t="shared" ref="Q2:Q65" si="2">IMDIV(IMPRODUCT(gpi,$O2),IMSUB($O2,1))</f>
        <v>1.16974112324752-17764.3212292949i</v>
      </c>
      <c r="R2" s="2" t="str">
        <f t="shared" ref="R2:R65" si="3">IMPRODUCT($P2,$Q2,gpd)</f>
        <v>-686.944197533382-185.371208044569i</v>
      </c>
      <c r="S2" s="2" t="str">
        <f>IMDIV($R2,IMSUM(1,$R2))</f>
        <v>1.00135862299873-0.00036715754351155i</v>
      </c>
      <c r="T2" s="2">
        <f>20*LOG10(SQRT(IMPRODUCT(IMCONJUGATE(S2),S2)+0))</f>
        <v>1.1793424089064575E-2</v>
      </c>
      <c r="U2">
        <f>ATAN(IMAGINARY(S2)/IMREAL(S2))*180/PI()</f>
        <v>-2.100803471776418E-2</v>
      </c>
      <c r="W2" s="2" t="str">
        <f>IMPRODUCT($S2,IMDIV($O2,IMSUB($O2,1)))</f>
        <v>-2.28724712610747-7603.5867497811i</v>
      </c>
      <c r="X2" s="2">
        <f>20*LOG10(SQRT(IMPRODUCT(IMCONJUGATE(W2),W2)+0))</f>
        <v>77.620370496969912</v>
      </c>
    </row>
    <row r="3" spans="1:24" ht="15.75" x14ac:dyDescent="0.5">
      <c r="A3" s="19" t="s">
        <v>549</v>
      </c>
      <c r="B3" s="21" t="s">
        <v>548</v>
      </c>
      <c r="C3" s="31"/>
      <c r="L3">
        <f>L2+Graph_Step_Size</f>
        <v>0.01</v>
      </c>
      <c r="M3" s="1">
        <f t="shared" ref="M3:M66" si="4">10^L3</f>
        <v>1.0232929922807541</v>
      </c>
      <c r="N3" s="1">
        <f t="shared" si="0"/>
        <v>2.1448221118204606E-5</v>
      </c>
      <c r="O3" s="2" t="str">
        <f t="shared" ref="O3:O66" si="5">IMEXP(2*PI()*N3&amp;"i")</f>
        <v>0.999999990919447+0.000134763147387134i</v>
      </c>
      <c r="P3" s="2" t="str">
        <f t="shared" si="1"/>
        <v>0.00195360183715882-0.00707666992472011i</v>
      </c>
      <c r="Q3" s="2" t="str">
        <f t="shared" si="2"/>
        <v>1.16974115524437-17359.9559091i</v>
      </c>
      <c r="R3" s="2" t="str">
        <f t="shared" si="3"/>
        <v>-656.026066323494-181.151644184775i</v>
      </c>
      <c r="S3" s="2" t="str">
        <f t="shared" ref="S3:S66" si="6">IMDIV($R3,IMSUM(1,$R3))</f>
        <v>1.00141818884562-0.000392209187324308i</v>
      </c>
      <c r="T3" s="2">
        <f t="shared" ref="T3:T66" si="7">20*LOG10(SQRT(IMPRODUCT(IMCONJUGATE(S3),S3)+0))</f>
        <v>1.2310171434942572E-2</v>
      </c>
      <c r="U3">
        <f t="shared" ref="U3:U66" si="8">ATAN(IMAGINARY(S3)/IMREAL(S3))*180/PI()</f>
        <v>-2.244010566338276E-2</v>
      </c>
      <c r="W3" s="2" t="str">
        <f t="shared" ref="W3:W66" si="9">IMPRODUCT($S3,IMDIV($O3,IMSUB($O3,1)))</f>
        <v>-2.40965025128738-7430.95000482441i</v>
      </c>
      <c r="X3" s="2">
        <f t="shared" ref="X3:X66" si="10">20*LOG10(SQRT(IMPRODUCT(IMCONJUGATE(W3),W3)+0))</f>
        <v>77.420887244611578</v>
      </c>
    </row>
    <row r="4" spans="1:24" ht="15.75" x14ac:dyDescent="0.5">
      <c r="A4" s="19" t="s">
        <v>542</v>
      </c>
      <c r="B4" s="27">
        <v>8000000000</v>
      </c>
      <c r="C4" s="31"/>
      <c r="L4">
        <f t="shared" ref="L4:L66" si="11">L3+Graph_Step_Size</f>
        <v>0.02</v>
      </c>
      <c r="M4" s="1">
        <f t="shared" si="4"/>
        <v>1.0471285480508996</v>
      </c>
      <c r="N4" s="1">
        <f t="shared" si="0"/>
        <v>2.1947814367146856E-5</v>
      </c>
      <c r="O4" s="2" t="str">
        <f t="shared" si="5"/>
        <v>0.999999990491494+0.000137902184319281i</v>
      </c>
      <c r="P4" s="2" t="str">
        <f t="shared" si="1"/>
        <v>0.00195360183717237-0.00691558525038718i</v>
      </c>
      <c r="Q4" s="2" t="str">
        <f t="shared" si="2"/>
        <v>1.16974118848753-16964.7950673142i</v>
      </c>
      <c r="R4" s="2" t="str">
        <f t="shared" si="3"/>
        <v>-626.499480249152-177.028129324534i</v>
      </c>
      <c r="S4" s="2" t="str">
        <f t="shared" si="6"/>
        <v>1.00148016189239-0.000418913682873561i</v>
      </c>
      <c r="T4" s="2">
        <f t="shared" si="7"/>
        <v>1.2847777241176517E-2</v>
      </c>
      <c r="U4">
        <f t="shared" si="8"/>
        <v>-2.3966510293828087E-2</v>
      </c>
      <c r="W4" s="2" t="str">
        <f t="shared" si="9"/>
        <v>-2.53701947955098-7262.25034765917i</v>
      </c>
      <c r="X4" s="2">
        <f t="shared" si="10"/>
        <v>77.221424850727587</v>
      </c>
    </row>
    <row r="5" spans="1:24" ht="15.75" x14ac:dyDescent="0.5">
      <c r="A5" s="19" t="s">
        <v>541</v>
      </c>
      <c r="B5" s="7">
        <v>1</v>
      </c>
      <c r="C5" s="31"/>
      <c r="L5">
        <f>L4+Graph_Step_Size</f>
        <v>0.03</v>
      </c>
      <c r="M5" s="1">
        <f t="shared" si="4"/>
        <v>1.0715193052376064</v>
      </c>
      <c r="N5" s="1">
        <f t="shared" si="0"/>
        <v>2.245904463778023E-5</v>
      </c>
      <c r="O5" s="2" t="str">
        <f t="shared" si="5"/>
        <v>0.999999990043372+0.00014111433881305i</v>
      </c>
      <c r="P5" s="2" t="str">
        <f t="shared" si="1"/>
        <v>0.00195360183717699-0.00675816731083722i</v>
      </c>
      <c r="Q5" s="2" t="str">
        <f t="shared" si="2"/>
        <v>1.16974119981106-16578.6291844288i</v>
      </c>
      <c r="R5" s="2" t="str">
        <f t="shared" si="3"/>
        <v>-598.301809452945-172.99847712001i</v>
      </c>
      <c r="S5" s="2" t="str">
        <f t="shared" si="6"/>
        <v>1.00154462119231-0.000447373689091822i</v>
      </c>
      <c r="T5" s="2">
        <f t="shared" si="7"/>
        <v>1.3406924763437631E-2</v>
      </c>
      <c r="U5">
        <f t="shared" si="8"/>
        <v>-2.5593090914761113E-2</v>
      </c>
      <c r="W5" s="2" t="str">
        <f t="shared" si="9"/>
        <v>-2.66951986412551-7097.39815383742i</v>
      </c>
      <c r="X5" s="2">
        <f t="shared" si="10"/>
        <v>77.0219839985742</v>
      </c>
    </row>
    <row r="6" spans="1:24" x14ac:dyDescent="0.45">
      <c r="A6" s="19" t="s">
        <v>551</v>
      </c>
      <c r="B6" s="7">
        <v>80</v>
      </c>
      <c r="C6" s="11"/>
      <c r="L6">
        <f t="shared" si="11"/>
        <v>0.04</v>
      </c>
      <c r="M6" s="1">
        <f t="shared" si="4"/>
        <v>1.0964781961431851</v>
      </c>
      <c r="N6" s="1">
        <f t="shared" si="0"/>
        <v>2.2982182991161159E-5</v>
      </c>
      <c r="O6" s="2" t="str">
        <f t="shared" si="5"/>
        <v>0.99999998957413+0.00014440131399514i</v>
      </c>
      <c r="P6" s="2" t="str">
        <f t="shared" si="1"/>
        <v>0.00195360183715138-0.00660433264111912i</v>
      </c>
      <c r="Q6" s="2" t="str">
        <f t="shared" si="2"/>
        <v>1.16974113699523-16201.253510181i</v>
      </c>
      <c r="R6" s="2" t="str">
        <f t="shared" si="3"/>
        <v>-571.373242906207-169.060550992693i</v>
      </c>
      <c r="S6" s="2" t="str">
        <f t="shared" si="6"/>
        <v>1.00161164676559-0.000477697531546181i</v>
      </c>
      <c r="T6" s="2">
        <f t="shared" si="7"/>
        <v>1.3988305510139295E-2</v>
      </c>
      <c r="U6">
        <f t="shared" si="8"/>
        <v>-2.73260104897836E-2</v>
      </c>
      <c r="W6" s="2" t="str">
        <f t="shared" si="9"/>
        <v>-2.8073187142225-6936.30582937798i</v>
      </c>
      <c r="X6" s="2">
        <f t="shared" si="10"/>
        <v>76.82256537966056</v>
      </c>
    </row>
    <row r="7" spans="1:24" x14ac:dyDescent="0.45">
      <c r="A7" s="19" t="s">
        <v>550</v>
      </c>
      <c r="B7" s="17">
        <f>bitrate/bitwidth</f>
        <v>100000000</v>
      </c>
      <c r="C7" s="11"/>
      <c r="F7" t="s">
        <v>544</v>
      </c>
      <c r="L7">
        <f t="shared" si="11"/>
        <v>0.05</v>
      </c>
      <c r="M7" s="1">
        <f t="shared" si="4"/>
        <v>1.1220184543019636</v>
      </c>
      <c r="N7" s="1">
        <f t="shared" si="0"/>
        <v>2.3517506802169155E-5</v>
      </c>
      <c r="O7" s="2" t="str">
        <f t="shared" si="5"/>
        <v>0.999999989082774+0.000147764852663158i</v>
      </c>
      <c r="P7" s="2" t="str">
        <f t="shared" si="1"/>
        <v>0.00195360183715334-0.00645399967593619i</v>
      </c>
      <c r="Q7" s="2" t="str">
        <f t="shared" si="2"/>
        <v>1.16974114180003-15832.4679549933i</v>
      </c>
      <c r="R7" s="2" t="str">
        <f t="shared" si="3"/>
        <v>-545.656661497-165.212263012159i</v>
      </c>
      <c r="S7" s="2" t="str">
        <f t="shared" si="6"/>
        <v>1.00168131945032-0.000509999437940901i</v>
      </c>
      <c r="T7" s="2">
        <f t="shared" si="7"/>
        <v>1.4592617954898253E-2</v>
      </c>
      <c r="U7">
        <f t="shared" si="8"/>
        <v>-2.9171765765934218E-2</v>
      </c>
      <c r="W7" s="2" t="str">
        <f t="shared" si="9"/>
        <v>-2.95058521536813-6778.88776396603i</v>
      </c>
      <c r="X7" s="2">
        <f t="shared" si="10"/>
        <v>76.623169692460962</v>
      </c>
    </row>
    <row r="8" spans="1:24" x14ac:dyDescent="0.45">
      <c r="A8" s="19" t="str">
        <f>IF(Transceiver_Type="GTX","DRPCLK (Hz)","PPM Clock")</f>
        <v>PPM Clock</v>
      </c>
      <c r="B8" s="15">
        <f>IF(Transceiver_Type="GTX",userclk/6,userclk/2)</f>
        <v>50000000</v>
      </c>
      <c r="C8" s="11"/>
      <c r="F8" t="s">
        <v>544</v>
      </c>
      <c r="L8">
        <f t="shared" si="11"/>
        <v>6.0000000000000005E-2</v>
      </c>
      <c r="M8" s="1">
        <f t="shared" si="4"/>
        <v>1.1481536214968828</v>
      </c>
      <c r="N8" s="1">
        <f t="shared" si="0"/>
        <v>2.4065299906574666E-5</v>
      </c>
      <c r="O8" s="2" t="str">
        <f t="shared" si="5"/>
        <v>0.999999988568261+0.000151206738209675i</v>
      </c>
      <c r="P8" s="2" t="str">
        <f t="shared" si="1"/>
        <v>0.00195360183715426-0.00630708870681193i</v>
      </c>
      <c r="Q8" s="2" t="str">
        <f t="shared" si="2"/>
        <v>1.16974114404532-15472.0769838828i</v>
      </c>
      <c r="R8" s="2" t="str">
        <f t="shared" si="3"/>
        <v>-521.097516913555-161.451572760129i</v>
      </c>
      <c r="S8" s="2" t="str">
        <f t="shared" si="6"/>
        <v>1.00175372073603-0.000544399774670042i</v>
      </c>
      <c r="T8" s="2">
        <f t="shared" si="7"/>
        <v>1.5220566100360731E-2</v>
      </c>
      <c r="U8">
        <f t="shared" si="8"/>
        <v>-3.1137200431737101E-2</v>
      </c>
      <c r="W8" s="2" t="str">
        <f t="shared" si="9"/>
        <v>-3.09949028351959-6625.06028520689i</v>
      </c>
      <c r="X8" s="2">
        <f t="shared" si="10"/>
        <v>76.423797640978847</v>
      </c>
    </row>
    <row r="9" spans="1:24" x14ac:dyDescent="0.45">
      <c r="A9" s="19" t="s">
        <v>547</v>
      </c>
      <c r="B9" s="7">
        <v>1048</v>
      </c>
      <c r="C9" s="10" t="str">
        <f>DEC2HEX(TC-1,4)&amp;" hex"</f>
        <v>0417 hex</v>
      </c>
      <c r="F9" t="s">
        <v>544</v>
      </c>
      <c r="L9">
        <f t="shared" si="11"/>
        <v>7.0000000000000007E-2</v>
      </c>
      <c r="M9" s="1">
        <f t="shared" si="4"/>
        <v>1.1748975549395295</v>
      </c>
      <c r="N9" s="1">
        <f t="shared" si="0"/>
        <v>2.462585275153254E-5</v>
      </c>
      <c r="O9" s="2" t="str">
        <f t="shared" si="5"/>
        <v>0.9999999880295+0.000154728795567803i</v>
      </c>
      <c r="P9" s="2" t="str">
        <f t="shared" si="1"/>
        <v>0.00195360183716318-0.00616352183962376i</v>
      </c>
      <c r="Q9" s="2" t="str">
        <f t="shared" si="2"/>
        <v>1.16974116592465-15119.8895127864i</v>
      </c>
      <c r="R9" s="2" t="str">
        <f t="shared" si="3"/>
        <v>-497.643715918712-157.776486270328i</v>
      </c>
      <c r="S9" s="2" t="str">
        <f t="shared" si="6"/>
        <v>1.00182893257919-0.000581025283761408i</v>
      </c>
      <c r="T9" s="2">
        <f t="shared" si="7"/>
        <v>1.5872857888689307E-2</v>
      </c>
      <c r="U9">
        <f t="shared" si="8"/>
        <v>-3.3229518268871903E-2</v>
      </c>
      <c r="W9" s="2" t="str">
        <f t="shared" si="9"/>
        <v>-3.25420608087678-6474.74161391413i</v>
      </c>
      <c r="X9" s="2">
        <f t="shared" si="10"/>
        <v>76.224449933157189</v>
      </c>
    </row>
    <row r="10" spans="1:24" x14ac:dyDescent="0.45">
      <c r="A10" s="19" t="s">
        <v>534</v>
      </c>
      <c r="B10" s="7">
        <v>200</v>
      </c>
      <c r="C10" s="10" t="str">
        <f>DEC2HEX(V-2,4)&amp;" hex"</f>
        <v>00C6 hex</v>
      </c>
      <c r="F10" t="s">
        <v>544</v>
      </c>
      <c r="L10">
        <f t="shared" si="11"/>
        <v>0.08</v>
      </c>
      <c r="M10" s="1">
        <f t="shared" si="4"/>
        <v>1.2022644346174129</v>
      </c>
      <c r="N10" s="1">
        <f t="shared" si="0"/>
        <v>2.5199462549580978E-5</v>
      </c>
      <c r="O10" s="2" t="str">
        <f t="shared" si="5"/>
        <v>0.999999987465348+0.0001583328921788i</v>
      </c>
      <c r="P10" s="2" t="str">
        <f t="shared" si="1"/>
        <v>0.00195360183717602-0.00602322295327181i</v>
      </c>
      <c r="Q10" s="2" t="str">
        <f t="shared" si="2"/>
        <v>1.16974119742644-14775.718807245i</v>
      </c>
      <c r="R10" s="2" t="str">
        <f t="shared" si="3"/>
        <v>-475.245509852371-154.185054962517i</v>
      </c>
      <c r="S10" s="2" t="str">
        <f t="shared" si="6"/>
        <v>1.00190703719978-0.000620009318707898i</v>
      </c>
      <c r="T10" s="2">
        <f t="shared" si="7"/>
        <v>1.6550203451020266E-2</v>
      </c>
      <c r="U10">
        <f t="shared" si="8"/>
        <v>-3.5456296210282852E-2</v>
      </c>
      <c r="W10" s="2" t="str">
        <f t="shared" si="9"/>
        <v>-3.41490567734096-6327.85182041024i</v>
      </c>
      <c r="X10" s="2">
        <f t="shared" si="10"/>
        <v>76.02512727912783</v>
      </c>
    </row>
    <row r="11" spans="1:24" x14ac:dyDescent="0.45">
      <c r="A11" s="19" t="s">
        <v>535</v>
      </c>
      <c r="B11" s="7">
        <v>200</v>
      </c>
      <c r="C11" s="10" t="str">
        <f>DEC2HEX(R_div-2,4)&amp;" hex"</f>
        <v>00C6 hex</v>
      </c>
      <c r="F11" t="s">
        <v>544</v>
      </c>
      <c r="L11">
        <f t="shared" si="11"/>
        <v>0.09</v>
      </c>
      <c r="M11" s="1">
        <f t="shared" si="4"/>
        <v>1.2302687708123816</v>
      </c>
      <c r="N11" s="1">
        <f t="shared" si="0"/>
        <v>2.5786433436227519E-5</v>
      </c>
      <c r="O11" s="2" t="str">
        <f t="shared" si="5"/>
        <v>0.999999986874608+0.000162020938982206i</v>
      </c>
      <c r="P11" s="2" t="str">
        <f t="shared" si="1"/>
        <v>0.00195360183717364-0.00588611765948793i</v>
      </c>
      <c r="Q11" s="2" t="str">
        <f t="shared" si="2"/>
        <v>1.16974119159159-14439.3823833949i</v>
      </c>
      <c r="R11" s="2" t="str">
        <f t="shared" si="3"/>
        <v>-453.855389121634-150.675374609286i</v>
      </c>
      <c r="S11" s="2" t="str">
        <f t="shared" si="6"/>
        <v>1.00198811685802-0.000661492077923957i</v>
      </c>
      <c r="T11" s="2">
        <f t="shared" si="7"/>
        <v>1.7253313189078027E-2</v>
      </c>
      <c r="U11">
        <f t="shared" si="8"/>
        <v>-3.7825497231497092E-2</v>
      </c>
      <c r="W11" s="2" t="str">
        <f t="shared" si="9"/>
        <v>-3.58176262172587-6184.31278181955i</v>
      </c>
      <c r="X11" s="2">
        <f t="shared" si="10"/>
        <v>75.825830389293486</v>
      </c>
    </row>
    <row r="12" spans="1:24" x14ac:dyDescent="0.45">
      <c r="A12" s="20" t="str">
        <f>IF(Transceiver_Type="GTX","ACC_STEP[3:0]","ACC_STEP[3:0] N/A, via PPMSTEP")</f>
        <v>ACC_STEP[3:0] N/A, via PPMSTEP</v>
      </c>
      <c r="B12" s="7">
        <v>1</v>
      </c>
      <c r="C12" s="10" t="str">
        <f>DEC2HEX(step,1)&amp;" hex"</f>
        <v>1 hex</v>
      </c>
      <c r="F12" t="s">
        <v>544</v>
      </c>
      <c r="L12">
        <f t="shared" si="11"/>
        <v>9.9999999999999992E-2</v>
      </c>
      <c r="M12" s="1">
        <f t="shared" si="4"/>
        <v>1.2589254117941673</v>
      </c>
      <c r="N12" s="1">
        <f t="shared" si="0"/>
        <v>2.6387076631205748E-5</v>
      </c>
      <c r="O12" s="2" t="str">
        <f t="shared" si="5"/>
        <v>0.999999986256027+0.000165794891429054i</v>
      </c>
      <c r="P12" s="2" t="str">
        <f t="shared" si="1"/>
        <v>0.00195360183716329-0.00575213326315841i</v>
      </c>
      <c r="Q12" s="2" t="str">
        <f t="shared" si="2"/>
        <v>1.16974116620352-14110.7019112123i</v>
      </c>
      <c r="R12" s="2" t="str">
        <f t="shared" si="3"/>
        <v>-433.427982406819-147.245584332914i</v>
      </c>
      <c r="S12" s="2" t="str">
        <f t="shared" si="6"/>
        <v>1.0020722536107-0.000705620834469318i</v>
      </c>
      <c r="T12" s="2">
        <f t="shared" si="7"/>
        <v>1.7982895684273956E-2</v>
      </c>
      <c r="U12">
        <f t="shared" si="8"/>
        <v>-4.0345482996608499E-2</v>
      </c>
      <c r="W12" s="2" t="str">
        <f t="shared" si="9"/>
        <v>-3.75495042773525-6044.04814033393i</v>
      </c>
      <c r="X12" s="2">
        <f t="shared" si="10"/>
        <v>75.626559972236407</v>
      </c>
    </row>
    <row r="13" spans="1:24" x14ac:dyDescent="0.45">
      <c r="A13" s="20" t="s">
        <v>13</v>
      </c>
      <c r="B13" s="7">
        <v>10</v>
      </c>
      <c r="C13" s="10" t="str">
        <f>DEC2HEX(G1_,2)&amp;" hex"</f>
        <v>0A hex</v>
      </c>
      <c r="F13" t="s">
        <v>544</v>
      </c>
      <c r="L13">
        <f t="shared" si="11"/>
        <v>0.10999999999999999</v>
      </c>
      <c r="M13" s="1">
        <f t="shared" si="4"/>
        <v>1.288249551693134</v>
      </c>
      <c r="N13" s="1">
        <f t="shared" si="0"/>
        <v>2.7001710603488092E-5</v>
      </c>
      <c r="O13" s="2" t="str">
        <f t="shared" si="5"/>
        <v>0.999999985608293+0.000169656750518669i</v>
      </c>
      <c r="P13" s="2" t="str">
        <f t="shared" si="1"/>
        <v>0.00195360183714341-0.00562119872406842i</v>
      </c>
      <c r="Q13" s="2" t="str">
        <f t="shared" si="2"/>
        <v>1.16974111742817-13789.5031199603i</v>
      </c>
      <c r="R13" s="2" t="str">
        <f t="shared" si="3"/>
        <v>-413.919960446091-143.893865613049i</v>
      </c>
      <c r="S13" s="2" t="str">
        <f t="shared" si="6"/>
        <v>1.00215952904631-0.000752550160183878i</v>
      </c>
      <c r="T13" s="2">
        <f t="shared" si="7"/>
        <v>1.8739655427857084E-2</v>
      </c>
      <c r="U13">
        <f t="shared" si="8"/>
        <v>-4.3025026152093977E-2</v>
      </c>
      <c r="W13" s="2" t="str">
        <f t="shared" si="9"/>
        <v>-3.93464209803332-5906.98326243284i</v>
      </c>
      <c r="X13" s="2">
        <f t="shared" si="10"/>
        <v>75.427316732448773</v>
      </c>
    </row>
    <row r="14" spans="1:24" x14ac:dyDescent="0.45">
      <c r="A14" s="20" t="s">
        <v>14</v>
      </c>
      <c r="B14" s="7">
        <v>18</v>
      </c>
      <c r="C14" s="10" t="str">
        <f>DEC2HEX(G2_,2)&amp;" hex"</f>
        <v>12 hex</v>
      </c>
      <c r="F14" t="s">
        <v>544</v>
      </c>
      <c r="L14">
        <f t="shared" si="11"/>
        <v>0.11999999999999998</v>
      </c>
      <c r="M14" s="1">
        <f t="shared" si="4"/>
        <v>1.318256738556407</v>
      </c>
      <c r="N14" s="1">
        <f t="shared" si="0"/>
        <v>2.7630661240142293E-5</v>
      </c>
      <c r="O14" s="2" t="str">
        <f t="shared" si="5"/>
        <v>0.999999984930033+0.000173608563859627i</v>
      </c>
      <c r="P14" s="2" t="str">
        <f t="shared" si="1"/>
        <v>0.00195360183715137-0.00549324461894802i</v>
      </c>
      <c r="Q14" s="2" t="str">
        <f t="shared" si="2"/>
        <v>1.16974113696842-13475.6157057882i</v>
      </c>
      <c r="R14" s="2" t="str">
        <f t="shared" si="3"/>
        <v>-395.289944105016-140.618441329535i</v>
      </c>
      <c r="S14" s="2" t="str">
        <f t="shared" si="6"/>
        <v>1.00225002399855-0.000802442142794857i</v>
      </c>
      <c r="T14" s="2">
        <f t="shared" si="7"/>
        <v>1.9524290369486726E-2</v>
      </c>
      <c r="U14">
        <f t="shared" si="8"/>
        <v>-4.5873322185725526E-2</v>
      </c>
      <c r="W14" s="2" t="str">
        <f t="shared" si="9"/>
        <v>-4.12100951958392-5773.04519903986i</v>
      </c>
      <c r="X14" s="2">
        <f t="shared" si="10"/>
        <v>75.228101367881365</v>
      </c>
    </row>
    <row r="15" spans="1:24" x14ac:dyDescent="0.45">
      <c r="A15" s="19" t="s">
        <v>12</v>
      </c>
      <c r="B15" s="7">
        <v>6</v>
      </c>
      <c r="C15" s="12"/>
      <c r="F15" t="s">
        <v>544</v>
      </c>
      <c r="L15">
        <f t="shared" si="11"/>
        <v>0.12999999999999998</v>
      </c>
      <c r="M15" s="1">
        <f t="shared" si="4"/>
        <v>1.3489628825916535</v>
      </c>
      <c r="N15" s="1">
        <f t="shared" si="0"/>
        <v>2.8274262019121058E-5</v>
      </c>
      <c r="O15" s="2" t="str">
        <f t="shared" si="5"/>
        <v>0.999999984219808+0.000177652426755424i</v>
      </c>
      <c r="P15" s="2" t="str">
        <f t="shared" si="1"/>
        <v>0.00195360183717176-0.00536820310479091i</v>
      </c>
      <c r="Q15" s="2" t="str">
        <f t="shared" si="2"/>
        <v>1.16974118697006-13168.8732414341i</v>
      </c>
      <c r="R15" s="2" t="str">
        <f t="shared" si="3"/>
        <v>-377.498416618312-137.417574806614i</v>
      </c>
      <c r="S15" s="2" t="str">
        <f t="shared" si="6"/>
        <v>1.00234381823776-0.000855466593759706i</v>
      </c>
      <c r="T15" s="2">
        <f t="shared" si="7"/>
        <v>2.0337489280722616E-2</v>
      </c>
      <c r="U15">
        <f t="shared" si="8"/>
        <v>-4.8900000722522839E-2</v>
      </c>
      <c r="W15" s="2" t="str">
        <f t="shared" si="9"/>
        <v>-4.31422296109407-5642.16264659851i</v>
      </c>
      <c r="X15" s="2">
        <f t="shared" si="10"/>
        <v>75.028914567306757</v>
      </c>
    </row>
    <row r="16" spans="1:24" x14ac:dyDescent="0.45">
      <c r="A16" s="5" t="s">
        <v>543</v>
      </c>
      <c r="B16" s="23">
        <v>0</v>
      </c>
      <c r="F16" t="s">
        <v>544</v>
      </c>
      <c r="L16">
        <f t="shared" si="11"/>
        <v>0.13999999999999999</v>
      </c>
      <c r="M16" s="1">
        <f t="shared" si="4"/>
        <v>1.3803842646028848</v>
      </c>
      <c r="N16" s="1">
        <f t="shared" si="0"/>
        <v>2.8932854186076465E-5</v>
      </c>
      <c r="O16" s="2" t="str">
        <f t="shared" si="5"/>
        <v>0.99999998347611+0.00018179048331543i</v>
      </c>
      <c r="P16" s="2" t="str">
        <f t="shared" si="1"/>
        <v>0.00195360183715862-0.0052460078830268i</v>
      </c>
      <c r="Q16" s="2" t="str">
        <f t="shared" si="2"/>
        <v>1.16974115474431-12869.1130879833i</v>
      </c>
      <c r="R16" s="2" t="str">
        <f t="shared" si="3"/>
        <v>-360.507639778804-134.289568896052i</v>
      </c>
      <c r="S16" s="2" t="str">
        <f t="shared" si="6"/>
        <v>1.0024409901398-0.000911801245045496i</v>
      </c>
      <c r="T16" s="2">
        <f t="shared" si="7"/>
        <v>2.1179928930167839E-2</v>
      </c>
      <c r="U16">
        <f t="shared" si="8"/>
        <v>-5.2115136155043075E-2</v>
      </c>
      <c r="W16" s="2" t="str">
        <f t="shared" si="9"/>
        <v>-4.51445040696589-5514.26590905046i</v>
      </c>
      <c r="X16" s="2">
        <f t="shared" si="10"/>
        <v>74.829757007494479</v>
      </c>
    </row>
    <row r="17" spans="1:24" x14ac:dyDescent="0.45">
      <c r="C17" t="s">
        <v>544</v>
      </c>
      <c r="F17" t="s">
        <v>544</v>
      </c>
      <c r="L17">
        <f t="shared" si="11"/>
        <v>0.15</v>
      </c>
      <c r="M17" s="1">
        <f t="shared" si="4"/>
        <v>1.4125375446227544</v>
      </c>
      <c r="N17" s="1">
        <f t="shared" si="0"/>
        <v>2.9606786935292934E-5</v>
      </c>
      <c r="O17" s="2" t="str">
        <f t="shared" si="5"/>
        <v>0.999999982697363+0.000186024927591722i</v>
      </c>
      <c r="P17" s="2" t="str">
        <f t="shared" si="1"/>
        <v>0.00195360183715828-0.00512659416401633i</v>
      </c>
      <c r="Q17" s="2" t="str">
        <f t="shared" si="2"/>
        <v>1.16974115389259-12576.1763086346i</v>
      </c>
      <c r="R17" s="2" t="str">
        <f t="shared" si="3"/>
        <v>-344.281573861647-131.232765094252i</v>
      </c>
      <c r="S17" s="2" t="str">
        <f t="shared" si="6"/>
        <v>1.00254161633256-0.0009716319328737i</v>
      </c>
      <c r="T17" s="2">
        <f t="shared" si="7"/>
        <v>2.2052271072302357E-2</v>
      </c>
      <c r="U17">
        <f t="shared" si="8"/>
        <v>-5.5529257495843969E-2</v>
      </c>
      <c r="W17" s="2" t="str">
        <f t="shared" si="9"/>
        <v>-4.72185674270849-5389.28686070213i</v>
      </c>
      <c r="X17" s="2">
        <f t="shared" si="10"/>
        <v>74.630629350200294</v>
      </c>
    </row>
    <row r="18" spans="1:24" ht="15.75" x14ac:dyDescent="0.5">
      <c r="A18" s="25" t="s">
        <v>536</v>
      </c>
      <c r="B18" s="26"/>
      <c r="F18" t="s">
        <v>544</v>
      </c>
      <c r="L18">
        <f t="shared" si="11"/>
        <v>0.16</v>
      </c>
      <c r="M18" s="1">
        <f t="shared" si="4"/>
        <v>1.4454397707459274</v>
      </c>
      <c r="N18" s="1">
        <f t="shared" si="0"/>
        <v>3.029641759483464E-5</v>
      </c>
      <c r="O18" s="2" t="str">
        <f t="shared" si="5"/>
        <v>0.999999981881915+0.000190358004742401i</v>
      </c>
      <c r="P18" s="2" t="str">
        <f t="shared" si="1"/>
        <v>0.00195360183716127-0.00500989863313001i</v>
      </c>
      <c r="Q18" s="2" t="str">
        <f t="shared" si="2"/>
        <v>1.16974116124602-12289.9075844301i</v>
      </c>
      <c r="R18" s="2" t="str">
        <f t="shared" si="3"/>
        <v>-328.785801213-128.245542642018i</v>
      </c>
      <c r="S18" s="2" t="str">
        <f t="shared" si="6"/>
        <v>1.00264577131976-0.00103515276547603i</v>
      </c>
      <c r="T18" s="2">
        <f t="shared" si="7"/>
        <v>2.2955159248573779E-2</v>
      </c>
      <c r="U18">
        <f t="shared" si="8"/>
        <v>-5.9153357284240544E-2</v>
      </c>
      <c r="W18" s="2" t="str">
        <f t="shared" si="9"/>
        <v>-4.93660317836409-5267.15890996216i</v>
      </c>
      <c r="X18" s="2">
        <f t="shared" si="10"/>
        <v>74.431532238966824</v>
      </c>
    </row>
    <row r="19" spans="1:24" x14ac:dyDescent="0.45">
      <c r="A19" s="5" t="s">
        <v>552</v>
      </c>
      <c r="B19" s="16">
        <f>userclk/V/1000</f>
        <v>500</v>
      </c>
      <c r="F19" t="s">
        <v>544</v>
      </c>
      <c r="L19">
        <f t="shared" si="11"/>
        <v>0.17</v>
      </c>
      <c r="M19" s="1">
        <f t="shared" si="4"/>
        <v>1.4791083881682074</v>
      </c>
      <c r="N19" s="1">
        <f t="shared" si="0"/>
        <v>3.1002111816005632E-5</v>
      </c>
      <c r="O19" s="2" t="str">
        <f t="shared" si="5"/>
        <v>0.999999981028036+0.000194792012222003i</v>
      </c>
      <c r="P19" s="2" t="str">
        <f t="shared" si="1"/>
        <v>0.00195360183716305-0.00489585941684626i</v>
      </c>
      <c r="Q19" s="2" t="str">
        <f t="shared" si="2"/>
        <v>1.16974116561134-12010.155131903i</v>
      </c>
      <c r="R19" s="2" t="str">
        <f t="shared" si="3"/>
        <v>-313.98745322104-125.326317673848i</v>
      </c>
      <c r="S19" s="2" t="str">
        <f t="shared" si="6"/>
        <v>1.00275352708266-0.00110256627329176i</v>
      </c>
      <c r="T19" s="2">
        <f t="shared" si="7"/>
        <v>2.3889215406290888E-2</v>
      </c>
      <c r="U19">
        <f t="shared" si="8"/>
        <v>-6.2998899459100907E-2</v>
      </c>
      <c r="W19" s="2" t="str">
        <f t="shared" si="9"/>
        <v>-5.15884641123223-5147.81696393833i</v>
      </c>
      <c r="X19" s="2">
        <f t="shared" si="10"/>
        <v>74.232466295742555</v>
      </c>
    </row>
    <row r="20" spans="1:24" x14ac:dyDescent="0.45">
      <c r="F20" t="s">
        <v>544</v>
      </c>
      <c r="L20">
        <f t="shared" si="11"/>
        <v>0.18000000000000002</v>
      </c>
      <c r="M20" s="1">
        <f t="shared" si="4"/>
        <v>1.5135612484362084</v>
      </c>
      <c r="N20" s="1">
        <f t="shared" si="0"/>
        <v>3.1724243767222929E-5</v>
      </c>
      <c r="O20" s="2" t="str">
        <f t="shared" si="5"/>
        <v>0.999999980133915+0.000199329300999635i</v>
      </c>
      <c r="P20" s="2" t="str">
        <f t="shared" si="1"/>
        <v>0.0019536018371658-0.0047844160499618i</v>
      </c>
      <c r="Q20" s="2" t="str">
        <f t="shared" si="2"/>
        <v>1.16974117235694-11736.7706226i</v>
      </c>
      <c r="R20" s="2" t="str">
        <f t="shared" si="3"/>
        <v>-299.85514059907-122.473542378309i</v>
      </c>
      <c r="S20" s="2" t="str">
        <f t="shared" si="6"/>
        <v>1.00286495265989-0.00117408353859689i</v>
      </c>
      <c r="T20" s="2">
        <f t="shared" si="7"/>
        <v>2.4855036338464143E-2</v>
      </c>
      <c r="U20">
        <f t="shared" si="8"/>
        <v>-6.7077826027712201E-2</v>
      </c>
      <c r="W20" s="2" t="str">
        <f t="shared" si="9"/>
        <v>-5.38873780698483-5031.19739387866i</v>
      </c>
      <c r="X20" s="2">
        <f t="shared" si="10"/>
        <v>74.033432117321922</v>
      </c>
    </row>
    <row r="21" spans="1:24" x14ac:dyDescent="0.45">
      <c r="B21" s="3" t="s">
        <v>544</v>
      </c>
      <c r="F21" t="s">
        <v>544</v>
      </c>
      <c r="L21">
        <f>L20+Graph_Step_Size</f>
        <v>0.19000000000000003</v>
      </c>
      <c r="M21" s="1">
        <f t="shared" si="4"/>
        <v>1.5488166189124815</v>
      </c>
      <c r="N21" s="1">
        <f t="shared" si="0"/>
        <v>3.2463196332405612E-5</v>
      </c>
      <c r="O21" s="2" t="str">
        <f t="shared" si="5"/>
        <v>0.999999979197655+0.00020397227680549i</v>
      </c>
      <c r="P21" s="2" t="str">
        <f t="shared" si="1"/>
        <v>0.00195360183716075-0.00467550944385881i</v>
      </c>
      <c r="Q21" s="2" t="str">
        <f t="shared" si="2"/>
        <v>1.16974115997338-11469.6091044357i</v>
      </c>
      <c r="R21" s="2" t="str">
        <f t="shared" si="3"/>
        <v>-286.358886825781-119.685704175099i</v>
      </c>
      <c r="S21" s="2" t="str">
        <f t="shared" si="6"/>
        <v>1.00298011370599-0.00124992430195694i</v>
      </c>
      <c r="T21" s="2">
        <f t="shared" si="7"/>
        <v>2.5853189950501339E-2</v>
      </c>
      <c r="U21">
        <f t="shared" si="8"/>
        <v>-7.1402562384332929E-2</v>
      </c>
      <c r="W21" s="2" t="str">
        <f t="shared" si="9"/>
        <v>-5.62642255943409-4917.23800144284i</v>
      </c>
      <c r="X21" s="2">
        <f t="shared" si="10"/>
        <v>73.834430271611652</v>
      </c>
    </row>
    <row r="22" spans="1:24" x14ac:dyDescent="0.45">
      <c r="A22" s="5" t="s">
        <v>539</v>
      </c>
      <c r="B22" s="22">
        <f>(offset_in/POWER(2,21)*CEpi*step)/(64*TXOUT_DIV)</f>
        <v>0</v>
      </c>
      <c r="F22" t="s">
        <v>544</v>
      </c>
      <c r="L22">
        <f>L21+Graph_Step_Size</f>
        <v>0.20000000000000004</v>
      </c>
      <c r="M22" s="1">
        <f t="shared" si="4"/>
        <v>1.5848931924611138</v>
      </c>
      <c r="N22" s="1">
        <f t="shared" si="0"/>
        <v>3.3219361313984945E-5</v>
      </c>
      <c r="O22" s="2" t="str">
        <f t="shared" si="5"/>
        <v>0.999999978217271+0.000208723401406398i</v>
      </c>
      <c r="P22" s="2" t="str">
        <f t="shared" si="1"/>
        <v>0.00195360183716763-0.00456908185470997i</v>
      </c>
      <c r="Q22" s="2" t="str">
        <f t="shared" si="2"/>
        <v>1.16974117684305-11208.5289248368i</v>
      </c>
      <c r="R22" s="2" t="str">
        <f t="shared" si="3"/>
        <v>-273.470064530493-116.961324917925i</v>
      </c>
      <c r="S22" s="2" t="str">
        <f t="shared" si="6"/>
        <v>1.00309907203016-0.00133031704340828i</v>
      </c>
      <c r="T22" s="2">
        <f t="shared" si="7"/>
        <v>2.6884211367816418E-2</v>
      </c>
      <c r="U22">
        <f t="shared" si="8"/>
        <v>-7.598602116200448E-2</v>
      </c>
      <c r="W22" s="2" t="str">
        <f t="shared" si="9"/>
        <v>-5.87203875301176-4805.87798579468i</v>
      </c>
      <c r="X22" s="2">
        <f t="shared" si="10"/>
        <v>73.635461293738643</v>
      </c>
    </row>
    <row r="23" spans="1:24" x14ac:dyDescent="0.45">
      <c r="A23" s="5" t="s">
        <v>540</v>
      </c>
      <c r="B23" s="22">
        <f>(offset_Hz*1000000)/(bitrate)</f>
        <v>0</v>
      </c>
      <c r="C23" s="24" t="s">
        <v>544</v>
      </c>
      <c r="F23" t="s">
        <v>544</v>
      </c>
      <c r="L23">
        <f>L22+Graph_Step_Size</f>
        <v>0.21000000000000005</v>
      </c>
      <c r="M23" s="1">
        <f t="shared" si="4"/>
        <v>1.6218100973589302</v>
      </c>
      <c r="N23" s="1">
        <f t="shared" si="0"/>
        <v>3.3993139640643176E-5</v>
      </c>
      <c r="O23" s="2" t="str">
        <f t="shared" si="5"/>
        <v>0.999999977190682+0.000213585193911082i</v>
      </c>
      <c r="P23" s="2" t="str">
        <f t="shared" si="1"/>
        <v>0.00195360183715401-0.00446507685323311i</v>
      </c>
      <c r="Q23" s="2" t="str">
        <f t="shared" si="2"/>
        <v>1.1697411434206-10953.3916556362i</v>
      </c>
      <c r="R23" s="2" t="str">
        <f t="shared" si="3"/>
        <v>-261.16133479609-114.298960100952i</v>
      </c>
      <c r="S23" s="2" t="str">
        <f t="shared" si="6"/>
        <v>1.00322188511583-0.00141549903483198i</v>
      </c>
      <c r="T23" s="2">
        <f t="shared" si="7"/>
        <v>2.7948598890452092E-2</v>
      </c>
      <c r="U23">
        <f t="shared" si="8"/>
        <v>-8.0841604419697732E-2</v>
      </c>
      <c r="W23" s="2" t="str">
        <f t="shared" si="9"/>
        <v>-6.12571651264498-4697.05791149969i</v>
      </c>
      <c r="X23" s="2">
        <f t="shared" si="10"/>
        <v>73.436525682004287</v>
      </c>
    </row>
    <row r="24" spans="1:24" x14ac:dyDescent="0.45">
      <c r="L24">
        <f t="shared" si="11"/>
        <v>0.22000000000000006</v>
      </c>
      <c r="M24" s="1">
        <f t="shared" si="4"/>
        <v>1.6595869074375611</v>
      </c>
      <c r="N24" s="1">
        <f t="shared" si="0"/>
        <v>3.4784941579891283E-5</v>
      </c>
      <c r="O24" s="2" t="str">
        <f t="shared" si="5"/>
        <v>0.999999976115712+0.000218560232105821i</v>
      </c>
      <c r="P24" s="2" t="str">
        <f t="shared" si="1"/>
        <v>0.00195360183715466-0.00436343929465244i</v>
      </c>
      <c r="Q24" s="2" t="str">
        <f t="shared" si="2"/>
        <v>1.16974114502285-10704.0620196767i</v>
      </c>
      <c r="R24" s="2" t="str">
        <f t="shared" si="3"/>
        <v>-249.406589158691-111.697198107256i</v>
      </c>
      <c r="S24" s="2" t="str">
        <f t="shared" si="6"/>
        <v>1.00334860562302-0.00150571636172691i</v>
      </c>
      <c r="T24" s="2">
        <f t="shared" si="7"/>
        <v>2.9046809812716973E-2</v>
      </c>
      <c r="U24">
        <f t="shared" si="8"/>
        <v>-8.5983204067174815E-2</v>
      </c>
      <c r="W24" s="2" t="str">
        <f t="shared" si="9"/>
        <v>-6.38757691207261-4590.719677219i</v>
      </c>
      <c r="X24" s="2">
        <f t="shared" si="10"/>
        <v>73.237623893704665</v>
      </c>
    </row>
    <row r="25" spans="1:24" x14ac:dyDescent="0.45">
      <c r="A25" s="5" t="s">
        <v>11</v>
      </c>
      <c r="B25" s="8">
        <v>0.01</v>
      </c>
      <c r="L25">
        <f>L24+Graph_Step_Size</f>
        <v>0.23000000000000007</v>
      </c>
      <c r="M25" s="1">
        <f t="shared" si="4"/>
        <v>1.6982436524617448</v>
      </c>
      <c r="N25" s="1">
        <f t="shared" si="0"/>
        <v>3.5595186955598172E-5</v>
      </c>
      <c r="O25" s="2" t="str">
        <f t="shared" si="5"/>
        <v>0.99999997499008+0.000223651153821226i</v>
      </c>
      <c r="P25" s="2" t="str">
        <f t="shared" si="1"/>
        <v>0.00195360183715042-0.00426411528928703i</v>
      </c>
      <c r="Q25" s="2" t="str">
        <f t="shared" si="2"/>
        <v>1.16974113461927-10460.4078190851i</v>
      </c>
      <c r="R25" s="2" t="str">
        <f t="shared" si="3"/>
        <v>-238.180894221422-109.154659445934i</v>
      </c>
      <c r="S25" s="2" t="str">
        <f t="shared" si="6"/>
        <v>1.00347928087546-0.00160122391107665i</v>
      </c>
      <c r="T25" s="2">
        <f t="shared" si="7"/>
        <v>3.0179256126378232E-2</v>
      </c>
      <c r="U25">
        <f t="shared" si="8"/>
        <v>-9.1425200344422822E-2</v>
      </c>
      <c r="W25" s="2" t="str">
        <f t="shared" si="9"/>
        <v>-6.65773110463791-4486.80648518764i</v>
      </c>
      <c r="X25" s="2">
        <f t="shared" si="10"/>
        <v>73.038756340833061</v>
      </c>
    </row>
    <row r="26" spans="1:24" x14ac:dyDescent="0.45">
      <c r="A26" s="5" t="str">
        <f>"Freq -"&amp;db_attenuation&amp;"db"</f>
        <v>Freq -6db</v>
      </c>
      <c r="B26" s="13">
        <f>INDEX(Freq,MATCH(-db_attenuation,Log_Mag,-1))</f>
        <v>316.2277660168312</v>
      </c>
      <c r="L26">
        <f t="shared" si="11"/>
        <v>0.24000000000000007</v>
      </c>
      <c r="M26" s="1">
        <f t="shared" si="4"/>
        <v>1.737800828749376</v>
      </c>
      <c r="N26" s="1">
        <f t="shared" si="0"/>
        <v>3.6424305370586919E-5</v>
      </c>
      <c r="O26" s="2" t="str">
        <f t="shared" si="5"/>
        <v>0.999999973811399+0.000228860658330847i</v>
      </c>
      <c r="P26" s="2" t="str">
        <f t="shared" si="1"/>
        <v>0.00195360183715555-0.00416705217434209i</v>
      </c>
      <c r="Q26" s="2" t="str">
        <f t="shared" si="2"/>
        <v>1.16974114720674-10222.299865179i</v>
      </c>
      <c r="R26" s="2" t="str">
        <f t="shared" si="3"/>
        <v>-227.460438785985-106.669996030928i</v>
      </c>
      <c r="S26" s="2" t="str">
        <f t="shared" si="6"/>
        <v>1.00361395233426-0.00170228532284961i</v>
      </c>
      <c r="T26" s="2">
        <f t="shared" si="7"/>
        <v>3.1346300123021489E-2</v>
      </c>
      <c r="U26">
        <f t="shared" si="8"/>
        <v>-9.7182458221726928E-2</v>
      </c>
      <c r="W26" s="2" t="str">
        <f t="shared" si="9"/>
        <v>-6.93627920961007-4385.26281146519i</v>
      </c>
      <c r="X26" s="2">
        <f t="shared" si="10"/>
        <v>72.839923385682908</v>
      </c>
    </row>
    <row r="27" spans="1:24" x14ac:dyDescent="0.45">
      <c r="A27" s="5" t="str">
        <f>"Atten -"&amp;db_attenuation&amp;"db"</f>
        <v>Atten -6db</v>
      </c>
      <c r="B27" s="14">
        <f>INDEX(Log_Mag,MATCH(-db_attenuation,Log_Mag,-1))</f>
        <v>-5.9569596801344158</v>
      </c>
      <c r="L27">
        <f t="shared" si="11"/>
        <v>0.25000000000000006</v>
      </c>
      <c r="M27" s="1">
        <f t="shared" si="4"/>
        <v>1.7782794100389232</v>
      </c>
      <c r="N27" s="1">
        <f t="shared" si="0"/>
        <v>3.7272736434415834E-5</v>
      </c>
      <c r="O27" s="2" t="str">
        <f t="shared" si="5"/>
        <v>0.999999972577168+0.000234191507782368i</v>
      </c>
      <c r="P27" s="2" t="str">
        <f t="shared" si="1"/>
        <v>0.00195360183715002-0.00407219848561387i</v>
      </c>
      <c r="Q27" s="2" t="str">
        <f t="shared" si="2"/>
        <v>1.16974113364791-9989.61190996953i</v>
      </c>
      <c r="R27" s="2" t="str">
        <f t="shared" si="3"/>
        <v>-217.222483326446-104.241890458598i</v>
      </c>
      <c r="S27" s="2" t="str">
        <f t="shared" si="6"/>
        <v>1.00375265506136-0.00180917290291295i</v>
      </c>
      <c r="T27" s="2">
        <f t="shared" si="7"/>
        <v>3.2548249925070251E-2</v>
      </c>
      <c r="U27">
        <f t="shared" si="8"/>
        <v>-0.10327032160104301</v>
      </c>
      <c r="W27" s="2" t="str">
        <f t="shared" si="9"/>
        <v>-7.22330934318295-4286.03437694987i</v>
      </c>
      <c r="X27" s="2">
        <f t="shared" si="10"/>
        <v>72.641125336378281</v>
      </c>
    </row>
    <row r="28" spans="1:24" x14ac:dyDescent="0.45">
      <c r="B28" s="9"/>
      <c r="L28">
        <f t="shared" si="11"/>
        <v>0.26000000000000006</v>
      </c>
      <c r="M28" s="1">
        <f t="shared" si="4"/>
        <v>1.8197008586099839</v>
      </c>
      <c r="N28" s="1">
        <f t="shared" si="0"/>
        <v>3.8140929996465265E-5</v>
      </c>
      <c r="O28" s="2" t="str">
        <f t="shared" si="5"/>
        <v>0.99999997128477+0.000239646528662121i</v>
      </c>
      <c r="P28" s="2" t="str">
        <f t="shared" si="1"/>
        <v>0.00195360183715472-0.00397950393039375i</v>
      </c>
      <c r="Q28" s="2" t="str">
        <f t="shared" si="2"/>
        <v>1.16974114518591-9762.22057922293i</v>
      </c>
      <c r="R28" s="2" t="str">
        <f t="shared" si="3"/>
        <v>-207.445311764704-101.869055317488i</v>
      </c>
      <c r="S28" s="2" t="str">
        <f t="shared" si="6"/>
        <v>1.00389541717507-0.00192216749462455i</v>
      </c>
      <c r="T28" s="2">
        <f t="shared" si="7"/>
        <v>3.3785354966027532E-2</v>
      </c>
      <c r="U28">
        <f t="shared" si="8"/>
        <v>-0.10970460517089815</v>
      </c>
      <c r="W28" s="2" t="str">
        <f t="shared" si="9"/>
        <v>-7.51889648487951-4189.06811914354i</v>
      </c>
      <c r="X28" s="2">
        <f t="shared" si="10"/>
        <v>72.442362442354678</v>
      </c>
    </row>
    <row r="29" spans="1:24" x14ac:dyDescent="0.45">
      <c r="A29" s="5" t="s">
        <v>0</v>
      </c>
      <c r="B29" s="15">
        <f>IF(Transceiver_Type="GTX",userclk/6,userclk/2)</f>
        <v>50000000</v>
      </c>
      <c r="L29">
        <f t="shared" si="11"/>
        <v>0.27000000000000007</v>
      </c>
      <c r="M29" s="1">
        <f t="shared" si="4"/>
        <v>1.8620871366628677</v>
      </c>
      <c r="N29" s="1">
        <f t="shared" si="0"/>
        <v>3.9029346384453708E-5</v>
      </c>
      <c r="O29" s="2" t="str">
        <f t="shared" si="5"/>
        <v>0.999999969931463+0.000245228613293733i</v>
      </c>
      <c r="P29" s="2" t="str">
        <f t="shared" si="1"/>
        <v>0.00195360183715578-0.00388891936083642i</v>
      </c>
      <c r="Q29" s="2" t="str">
        <f t="shared" si="2"/>
        <v>1.16974114778175-9540.00530704572i</v>
      </c>
      <c r="R29" s="2" t="str">
        <f t="shared" si="3"/>
        <v>-198.10818541127-99.5502324975104i</v>
      </c>
      <c r="S29" s="2" t="str">
        <f t="shared" si="6"/>
        <v>1.00404225930155-0.00204155830690169i</v>
      </c>
      <c r="T29" s="2">
        <f t="shared" si="7"/>
        <v>3.5057801453990969E-2</v>
      </c>
      <c r="U29">
        <f t="shared" si="8"/>
        <v>-0.11650158379840921</v>
      </c>
      <c r="W29" s="2" t="str">
        <f t="shared" si="9"/>
        <v>-7.82310149536546-4094.31216465808i</v>
      </c>
      <c r="X29" s="2">
        <f t="shared" si="10"/>
        <v>72.24363488982226</v>
      </c>
    </row>
    <row r="30" spans="1:24" x14ac:dyDescent="0.45">
      <c r="A30" s="5" t="s">
        <v>1</v>
      </c>
      <c r="B30" s="15">
        <f>CEpi/TC</f>
        <v>47709.923664122136</v>
      </c>
      <c r="L30">
        <f t="shared" si="11"/>
        <v>0.28000000000000008</v>
      </c>
      <c r="M30" s="1">
        <f t="shared" si="4"/>
        <v>1.9054607179632477</v>
      </c>
      <c r="N30" s="1">
        <f t="shared" si="0"/>
        <v>3.9938456648509672E-5</v>
      </c>
      <c r="O30" s="2" t="str">
        <f t="shared" si="5"/>
        <v>0.999999968514377+0.00025094072137167i</v>
      </c>
      <c r="P30" s="2" t="str">
        <f t="shared" si="1"/>
        <v>0.00195360183716304-0.00380039674779743i</v>
      </c>
      <c r="Q30" s="2" t="str">
        <f t="shared" si="2"/>
        <v>1.16974116557704-9322.84827195912i</v>
      </c>
      <c r="R30" s="2" t="str">
        <f t="shared" si="3"/>
        <v>-189.191298968698-97.2841925291172i</v>
      </c>
      <c r="S30" s="2" t="str">
        <f t="shared" si="6"/>
        <v>1.0041931940256-0.00216764269726434i</v>
      </c>
      <c r="T30" s="2">
        <f t="shared" si="7"/>
        <v>3.6365707848631669E-2</v>
      </c>
      <c r="U30">
        <f t="shared" si="8"/>
        <v>-0.12367797938291759</v>
      </c>
      <c r="W30" s="2" t="str">
        <f t="shared" si="9"/>
        <v>-8.13596999502335-4001.7158024519i</v>
      </c>
      <c r="X30" s="2">
        <f t="shared" si="10"/>
        <v>72.044942797242598</v>
      </c>
    </row>
    <row r="31" spans="1:24" x14ac:dyDescent="0.45">
      <c r="A31" s="5" t="s">
        <v>2</v>
      </c>
      <c r="B31" s="15">
        <f>2^(G1_-2)/2^28</f>
        <v>9.5367431640625E-7</v>
      </c>
      <c r="L31">
        <f t="shared" si="11"/>
        <v>0.29000000000000009</v>
      </c>
      <c r="M31" s="1">
        <f t="shared" si="4"/>
        <v>1.9498445997580458</v>
      </c>
      <c r="N31" s="1">
        <f t="shared" si="0"/>
        <v>4.0868742810928641E-5</v>
      </c>
      <c r="O31" s="2" t="str">
        <f t="shared" si="5"/>
        <v>0.999999967030505+0.000256785881530494i</v>
      </c>
      <c r="P31" s="2" t="str">
        <f t="shared" si="1"/>
        <v>0.00195360183715816-0.00371388915543967i</v>
      </c>
      <c r="Q31" s="2" t="str">
        <f t="shared" si="2"/>
        <v>1.16974115361874-9110.63433442888i</v>
      </c>
      <c r="R31" s="2" t="str">
        <f t="shared" si="3"/>
        <v>-180.675738526989-95.0697339260986i</v>
      </c>
      <c r="S31" s="2" t="str">
        <f t="shared" si="6"/>
        <v>1.00434822534492-0.00230072590757666i</v>
      </c>
      <c r="T31" s="2">
        <f t="shared" si="7"/>
        <v>3.770912038726356E-2</v>
      </c>
      <c r="U31">
        <f t="shared" si="8"/>
        <v>-0.13125094505239554</v>
      </c>
      <c r="W31" s="2" t="str">
        <f t="shared" si="9"/>
        <v>-8.45753136625745-3911.2294577854i</v>
      </c>
      <c r="X31" s="2">
        <f t="shared" si="10"/>
        <v>71.84628621085534</v>
      </c>
    </row>
    <row r="32" spans="1:24" x14ac:dyDescent="0.45">
      <c r="A32" s="5" t="s">
        <v>3</v>
      </c>
      <c r="B32" s="15">
        <f>2^(G2_+1)/2^28</f>
        <v>1.953125E-3</v>
      </c>
      <c r="L32">
        <f t="shared" si="11"/>
        <v>0.3000000000000001</v>
      </c>
      <c r="M32" s="1">
        <f t="shared" si="4"/>
        <v>1.9952623149688802</v>
      </c>
      <c r="N32" s="1">
        <f t="shared" si="0"/>
        <v>4.1820698121747731E-5</v>
      </c>
      <c r="O32" s="2" t="str">
        <f t="shared" si="5"/>
        <v>0.999999965476701+0.000262767192950694i</v>
      </c>
      <c r="P32" s="2" t="str">
        <f t="shared" si="1"/>
        <v>0.00195360183716434-0.00362935071624151i</v>
      </c>
      <c r="Q32" s="2" t="str">
        <f t="shared" si="2"/>
        <v>1.16974116876729-8903.25097581622i</v>
      </c>
      <c r="R32" s="2" t="str">
        <f t="shared" si="3"/>
        <v>-172.543441437647-92.9056825554767i</v>
      </c>
      <c r="S32" s="2" t="str">
        <f t="shared" si="6"/>
        <v>1.00450734813217-0.00244112075183508i</v>
      </c>
      <c r="T32" s="2">
        <f t="shared" si="7"/>
        <v>3.9088008698987098E-2</v>
      </c>
      <c r="U32">
        <f t="shared" si="8"/>
        <v>-0.13923804667735387</v>
      </c>
      <c r="W32" s="2" t="str">
        <f t="shared" si="9"/>
        <v>-8.7877976469804-3822.80466688409i</v>
      </c>
      <c r="X32" s="2">
        <f t="shared" si="10"/>
        <v>71.647665100291746</v>
      </c>
    </row>
    <row r="33" spans="1:24" x14ac:dyDescent="0.45">
      <c r="A33" s="5" t="s">
        <v>545</v>
      </c>
      <c r="B33" s="30">
        <f>((userclk*0.0000000004*bitrate)/(V*CEdsp*6.28))</f>
        <v>5.3401273885350315</v>
      </c>
      <c r="C33" t="s">
        <v>544</v>
      </c>
      <c r="L33">
        <f t="shared" si="11"/>
        <v>0.31000000000000011</v>
      </c>
      <c r="M33" s="1">
        <f t="shared" si="4"/>
        <v>2.0417379446695301</v>
      </c>
      <c r="N33" s="1">
        <f t="shared" si="0"/>
        <v>4.2794827320273348E-5</v>
      </c>
      <c r="O33" s="2" t="str">
        <f t="shared" si="5"/>
        <v>0.999999963849668+0.000268887827001901i</v>
      </c>
      <c r="P33" s="2" t="str">
        <f t="shared" si="1"/>
        <v>0.00195360183716425-0.00354673660685347i</v>
      </c>
      <c r="Q33" s="2" t="str">
        <f t="shared" si="2"/>
        <v>1.16974116854265-8700.58823871938i</v>
      </c>
      <c r="R33" s="2" t="str">
        <f t="shared" si="3"/>
        <v>-164.777158011096-90.7908910068882i</v>
      </c>
      <c r="S33" s="2" t="str">
        <f t="shared" si="6"/>
        <v>1.00467054760954-0.00258914725416982i</v>
      </c>
      <c r="T33" s="2">
        <f t="shared" si="7"/>
        <v>4.0502261546813315E-2</v>
      </c>
      <c r="U33">
        <f t="shared" si="8"/>
        <v>-0.14765724161030472</v>
      </c>
      <c r="W33" s="2" t="str">
        <f t="shared" si="9"/>
        <v>-9.12676260886106-3736.3940522973i</v>
      </c>
      <c r="X33" s="2">
        <f t="shared" si="10"/>
        <v>71.44907935431722</v>
      </c>
    </row>
    <row r="34" spans="1:24" x14ac:dyDescent="0.45">
      <c r="A34" s="5" t="s">
        <v>546</v>
      </c>
      <c r="B34" s="28">
        <f>(CEpi*step*6.28)/(64*TXOUT_DIV*POWER(2,21))</f>
        <v>2.339482307434082</v>
      </c>
      <c r="L34">
        <f t="shared" si="11"/>
        <v>0.32000000000000012</v>
      </c>
      <c r="M34" s="1">
        <f t="shared" si="4"/>
        <v>2.0892961308540401</v>
      </c>
      <c r="N34" s="1">
        <f t="shared" si="0"/>
        <v>4.3791646902700679E-5</v>
      </c>
      <c r="O34" s="2" t="str">
        <f t="shared" si="5"/>
        <v>0.999999962145955+0.000275151028924385i</v>
      </c>
      <c r="P34" s="2" t="str">
        <f t="shared" si="1"/>
        <v>0.00195360183715903-0.00346600302415641i</v>
      </c>
      <c r="Q34" s="2" t="str">
        <f t="shared" si="2"/>
        <v>1.16974115575257-8502.53866867263i</v>
      </c>
      <c r="R34" s="2" t="str">
        <f t="shared" si="3"/>
        <v>-157.360414917721-88.7242379900062i</v>
      </c>
      <c r="S34" s="2" t="str">
        <f t="shared" si="6"/>
        <v>1.00483779884074-0.00274513223771822i</v>
      </c>
      <c r="T34" s="2">
        <f t="shared" si="7"/>
        <v>4.1951682740937191E-2</v>
      </c>
      <c r="U34">
        <f t="shared" si="8"/>
        <v>-0.15652685470162836</v>
      </c>
      <c r="W34" s="2" t="str">
        <f t="shared" si="9"/>
        <v>-9.47440072670168-3651.95129894017i</v>
      </c>
      <c r="X34" s="2">
        <f t="shared" si="10"/>
        <v>71.250528776744503</v>
      </c>
    </row>
    <row r="35" spans="1:24" x14ac:dyDescent="0.45">
      <c r="L35">
        <f t="shared" si="11"/>
        <v>0.33000000000000013</v>
      </c>
      <c r="M35" s="1">
        <f t="shared" si="4"/>
        <v>2.1379620895022331</v>
      </c>
      <c r="N35" s="1">
        <f t="shared" si="0"/>
        <v>4.4811685395966804E-5</v>
      </c>
      <c r="O35" s="2" t="str">
        <f t="shared" si="5"/>
        <v>0.999999960361949+0.000281560119549728i</v>
      </c>
      <c r="P35" s="2" t="str">
        <f t="shared" si="1"/>
        <v>0.00195360183716173-0.00338710716217253i</v>
      </c>
      <c r="Q35" s="2" t="str">
        <f t="shared" si="2"/>
        <v>1.16974116237475-8308.99725717239i</v>
      </c>
      <c r="R35" s="2" t="str">
        <f t="shared" si="3"/>
        <v>-150.277480252336-86.7046277392349i</v>
      </c>
      <c r="S35" s="2" t="str">
        <f t="shared" si="6"/>
        <v>1.00500906624561-0.00290940886336141i</v>
      </c>
      <c r="T35" s="2">
        <f t="shared" si="7"/>
        <v>4.3435987267575513E-2</v>
      </c>
      <c r="U35">
        <f t="shared" si="8"/>
        <v>-0.1658655515480898</v>
      </c>
      <c r="W35" s="2" t="str">
        <f t="shared" si="9"/>
        <v>-9.83066626288806-3569.43113080532i</v>
      </c>
      <c r="X35" s="2">
        <f t="shared" si="10"/>
        <v>71.052013082562439</v>
      </c>
    </row>
    <row r="36" spans="1:24" x14ac:dyDescent="0.45">
      <c r="A36" t="s">
        <v>16</v>
      </c>
      <c r="B36" s="4" t="str">
        <f>"Response of PICXO for G1 = "&amp;G1_&amp;", G2 = "&amp;G2_&amp;", User Clk2="&amp;INT(userclk/1000)/1000&amp;" MHz, PI Update Rate="&amp;INT(PI_Update_Clock/1000)/1000&amp;" MHz, R="&amp;R_div&amp;", V="&amp;V&amp;", PD Freq="&amp;INT($B$19)/1000&amp;" MHz"</f>
        <v>Response of PICXO for G1 = 10, G2 = 18, User Clk2=100 MHz, PI Update Rate=50 MHz, R=200, V=200, PD Freq=0.5 MHz</v>
      </c>
      <c r="L36">
        <f t="shared" si="11"/>
        <v>0.34000000000000014</v>
      </c>
      <c r="M36" s="1">
        <f t="shared" si="4"/>
        <v>2.1877616239495534</v>
      </c>
      <c r="N36" s="1">
        <f t="shared" si="0"/>
        <v>4.5855483637982643E-5</v>
      </c>
      <c r="O36" s="2" t="str">
        <f t="shared" si="5"/>
        <v>0.999999958493865+0.000288118497061558i</v>
      </c>
      <c r="P36" s="2" t="str">
        <f t="shared" si="1"/>
        <v>0.00195360183715892-0.00331000718918706i</v>
      </c>
      <c r="Q36" s="2" t="str">
        <f t="shared" si="2"/>
        <v>1.16974115547673-8119.8613860005i</v>
      </c>
      <c r="R36" s="2" t="str">
        <f t="shared" si="3"/>
        <v>-143.513330157476-84.7309894292733i</v>
      </c>
      <c r="S36" s="2" t="str">
        <f t="shared" si="6"/>
        <v>1.00518430314297-0.00308231611962097i</v>
      </c>
      <c r="T36" s="2">
        <f t="shared" si="7"/>
        <v>4.4954797681572747E-2</v>
      </c>
      <c r="U36">
        <f t="shared" si="8"/>
        <v>-0.17569230906203273</v>
      </c>
      <c r="W36" s="2" t="str">
        <f t="shared" si="9"/>
        <v>-10.1954924451181-3488.78928833123i</v>
      </c>
      <c r="X36" s="2">
        <f t="shared" si="10"/>
        <v>70.853531894328611</v>
      </c>
    </row>
    <row r="37" spans="1:24" x14ac:dyDescent="0.45">
      <c r="A37" t="s">
        <v>17</v>
      </c>
      <c r="B37" s="4" t="str">
        <f>"Phase of PICXO for G1 = "&amp;G1_&amp;", G2 = "&amp;G2_&amp;", User Clk2="&amp;INT(userclk/1000)/1000&amp;" MHz, PI Update Rate="&amp;INT(PI_Update_Clock/1000)/1000&amp;" MHz, R="&amp;R_div&amp;", V="&amp;V&amp;", PD Freq="&amp;INT($B$19)/1000&amp;" MHz"</f>
        <v>Phase of PICXO for G1 = 10, G2 = 18, User Clk2=100 MHz, PI Update Rate=50 MHz, R=200, V=200, PD Freq=0.5 MHz</v>
      </c>
      <c r="L37">
        <f t="shared" si="11"/>
        <v>0.35000000000000014</v>
      </c>
      <c r="M37" s="1">
        <f t="shared" si="4"/>
        <v>2.2387211385683408</v>
      </c>
      <c r="N37" s="1">
        <f t="shared" si="0"/>
        <v>4.6923595064392426E-5</v>
      </c>
      <c r="O37" s="2" t="str">
        <f t="shared" si="5"/>
        <v>0.999999956537741+0.000294829638797314i</v>
      </c>
      <c r="P37" s="2" t="str">
        <f t="shared" si="1"/>
        <v>0.00195360183715697-0.00323466222585191i</v>
      </c>
      <c r="Q37" s="2" t="str">
        <f t="shared" si="2"/>
        <v>1.16974115068088-7935.03077281458i</v>
      </c>
      <c r="R37" s="2" t="str">
        <f t="shared" si="3"/>
        <v>-137.05361696721-82.8022766115389i</v>
      </c>
      <c r="S37" s="2" t="str">
        <f t="shared" si="6"/>
        <v>1.00536345132662-0.00326419826417827i</v>
      </c>
      <c r="T37" s="2">
        <f t="shared" si="7"/>
        <v>4.6507640804532693E-2</v>
      </c>
      <c r="U37">
        <f t="shared" si="8"/>
        <v>-0.18602638340198793</v>
      </c>
      <c r="W37" s="2" t="str">
        <f t="shared" si="9"/>
        <v>-10.5687906233981-3409.98250641038i</v>
      </c>
      <c r="X37" s="2">
        <f t="shared" si="10"/>
        <v>70.655084738867501</v>
      </c>
    </row>
    <row r="38" spans="1:24" x14ac:dyDescent="0.45">
      <c r="B38" s="9"/>
      <c r="L38">
        <f t="shared" si="11"/>
        <v>0.36000000000000015</v>
      </c>
      <c r="M38" s="1">
        <f t="shared" si="4"/>
        <v>2.290867652767774</v>
      </c>
      <c r="N38" s="1">
        <f t="shared" si="0"/>
        <v>4.8016586002012542E-5</v>
      </c>
      <c r="O38" s="2" t="str">
        <f t="shared" si="5"/>
        <v>0.999999954489428+0.000301697103091967i</v>
      </c>
      <c r="P38" s="2" t="str">
        <f t="shared" si="1"/>
        <v>0.00195360183715888-0.00316103232325864i</v>
      </c>
      <c r="Q38" s="2" t="str">
        <f t="shared" si="2"/>
        <v>1.16974115538746-7754.4074179769i</v>
      </c>
      <c r="R38" s="2" t="str">
        <f t="shared" si="3"/>
        <v>-130.884638763159-80.917466657209i</v>
      </c>
      <c r="S38" s="2" t="str">
        <f t="shared" si="6"/>
        <v>1.00554644068091-0.00345540421975413i</v>
      </c>
      <c r="T38" s="2">
        <f t="shared" si="7"/>
        <v>4.8093944782983344E-2</v>
      </c>
      <c r="U38">
        <f t="shared" si="8"/>
        <v>-0.19688727543481752</v>
      </c>
      <c r="W38" s="2" t="str">
        <f t="shared" si="9"/>
        <v>-10.9504495832457-3332.96849302399i</v>
      </c>
      <c r="X38" s="2">
        <f t="shared" si="10"/>
        <v>70.456671044328573</v>
      </c>
    </row>
    <row r="39" spans="1:24" x14ac:dyDescent="0.45">
      <c r="B39"/>
      <c r="L39">
        <f t="shared" si="11"/>
        <v>0.37000000000000016</v>
      </c>
      <c r="M39" s="1">
        <f t="shared" si="4"/>
        <v>2.3442288153199233</v>
      </c>
      <c r="N39" s="1">
        <f t="shared" si="0"/>
        <v>4.9135035969105593E-5</v>
      </c>
      <c r="O39" s="2" t="str">
        <f t="shared" si="5"/>
        <v>0.999999952344581+0.000308724531164693i</v>
      </c>
      <c r="P39" s="2" t="str">
        <f t="shared" si="1"/>
        <v>0.00195360183715972-0.00308907844182718i</v>
      </c>
      <c r="Q39" s="2" t="str">
        <f t="shared" si="2"/>
        <v>1.1697411574374-7577.89555259394i</v>
      </c>
      <c r="R39" s="2" t="str">
        <f t="shared" si="3"/>
        <v>-124.993310314293-79.0755602146755i</v>
      </c>
      <c r="S39" s="2" t="str">
        <f t="shared" si="6"/>
        <v>1.0057331888408-0.00365628692591311i</v>
      </c>
      <c r="T39" s="2">
        <f t="shared" si="7"/>
        <v>4.971303654779724E-2</v>
      </c>
      <c r="U39">
        <f t="shared" si="8"/>
        <v>-0.20829469383252311</v>
      </c>
      <c r="W39" s="2" t="str">
        <f t="shared" si="9"/>
        <v>-11.3403349305919-3257.70590848415i</v>
      </c>
      <c r="X39" s="2">
        <f t="shared" si="10"/>
        <v>70.258290137645858</v>
      </c>
    </row>
    <row r="40" spans="1:24" x14ac:dyDescent="0.45">
      <c r="B40"/>
      <c r="L40">
        <f t="shared" si="11"/>
        <v>0.38000000000000017</v>
      </c>
      <c r="M40" s="1">
        <f t="shared" si="4"/>
        <v>2.3988329190194917</v>
      </c>
      <c r="N40" s="1">
        <f t="shared" si="0"/>
        <v>5.0279537982648546E-5</v>
      </c>
      <c r="O40" s="2" t="str">
        <f t="shared" si="5"/>
        <v>0.99999995009865+0.000315915649049482i</v>
      </c>
      <c r="P40" s="2" t="str">
        <f t="shared" si="1"/>
        <v>0.00195360183715677-0.00301876243066317i</v>
      </c>
      <c r="Q40" s="2" t="str">
        <f t="shared" si="2"/>
        <v>1.16974115020399-7405.40158773834i</v>
      </c>
      <c r="R40" s="2" t="str">
        <f t="shared" si="3"/>
        <v>-119.367135323463-77.2755806805545i</v>
      </c>
      <c r="S40" s="2" t="str">
        <f t="shared" si="6"/>
        <v>1.00592360090215-0.00386720265031955i</v>
      </c>
      <c r="T40" s="2">
        <f t="shared" si="7"/>
        <v>5.136413972308105E-2</v>
      </c>
      <c r="U40">
        <f t="shared" si="8"/>
        <v>-0.22026851601799657</v>
      </c>
      <c r="W40" s="2" t="str">
        <f t="shared" si="9"/>
        <v>-11.7382885647745-3184.1543452665i</v>
      </c>
      <c r="X40" s="2">
        <f t="shared" si="10"/>
        <v>70.059941242446826</v>
      </c>
    </row>
    <row r="41" spans="1:24" x14ac:dyDescent="0.45">
      <c r="L41">
        <f t="shared" si="11"/>
        <v>0.39000000000000018</v>
      </c>
      <c r="M41" s="1">
        <f t="shared" si="4"/>
        <v>2.4547089156850315</v>
      </c>
      <c r="N41" s="1">
        <f t="shared" si="0"/>
        <v>5.1450698872758259E-5</v>
      </c>
      <c r="O41" s="2" t="str">
        <f t="shared" si="5"/>
        <v>0.999999947746872+0.000323274269570739i</v>
      </c>
      <c r="P41" s="2" t="str">
        <f t="shared" si="1"/>
        <v>0.00195360183715822-0.00295004700730823i</v>
      </c>
      <c r="Q41" s="2" t="str">
        <f t="shared" si="2"/>
        <v>1.16974115375634-7236.83406482655i</v>
      </c>
      <c r="R41" s="2" t="str">
        <f t="shared" si="3"/>
        <v>-113.994179919848-75.5165736825235i</v>
      </c>
      <c r="S41" s="2" t="str">
        <f t="shared" si="6"/>
        <v>1.00611756918749-0.00408851026338459i</v>
      </c>
      <c r="T41" s="2">
        <f t="shared" si="7"/>
        <v>5.3046373027774145E-2</v>
      </c>
      <c r="U41">
        <f t="shared" si="8"/>
        <v>-0.23282874719660965</v>
      </c>
      <c r="W41" s="2" t="str">
        <f t="shared" si="9"/>
        <v>-12.1441282680267-3112.27430841358i</v>
      </c>
      <c r="X41" s="2">
        <f t="shared" si="10"/>
        <v>69.861623477453719</v>
      </c>
    </row>
    <row r="42" spans="1:24" x14ac:dyDescent="0.45">
      <c r="L42">
        <f t="shared" si="11"/>
        <v>0.40000000000000019</v>
      </c>
      <c r="M42" s="1">
        <f t="shared" si="4"/>
        <v>2.5118864315095815</v>
      </c>
      <c r="N42" s="1">
        <f t="shared" si="0"/>
        <v>5.2649139604440831E-5</v>
      </c>
      <c r="O42" s="2" t="str">
        <f t="shared" si="5"/>
        <v>0.999999945284258+0.000330804294364868i</v>
      </c>
      <c r="P42" s="2" t="str">
        <f t="shared" si="1"/>
        <v>0.0019536018371585-0.00288289573793271i</v>
      </c>
      <c r="Q42" s="2" t="str">
        <f t="shared" si="2"/>
        <v>1.16974115443815-7072.10360712682i</v>
      </c>
      <c r="R42" s="2" t="str">
        <f t="shared" si="3"/>
        <v>-108.86304734469-73.7976065713461i</v>
      </c>
      <c r="S42" s="2" t="str">
        <f t="shared" si="6"/>
        <v>1.00631497307252-0.00432057048069094i</v>
      </c>
      <c r="T42" s="2">
        <f t="shared" si="7"/>
        <v>5.4758749213568617E-2</v>
      </c>
      <c r="U42">
        <f t="shared" si="8"/>
        <v>-0.24599547773478406</v>
      </c>
      <c r="W42" s="2" t="str">
        <f t="shared" si="9"/>
        <v>-12.5576474545908-3042.02719648972i</v>
      </c>
      <c r="X42" s="2">
        <f t="shared" si="10"/>
        <v>69.663335855422048</v>
      </c>
    </row>
    <row r="43" spans="1:24" x14ac:dyDescent="0.45">
      <c r="L43">
        <f t="shared" si="11"/>
        <v>0.4100000000000002</v>
      </c>
      <c r="M43" s="1">
        <f t="shared" si="4"/>
        <v>2.5703957827688653</v>
      </c>
      <c r="N43" s="1">
        <f t="shared" si="0"/>
        <v>5.3875495606835419E-5</v>
      </c>
      <c r="O43" s="2" t="str">
        <f t="shared" si="5"/>
        <v>0.999999942705584+0.000338509715948981i</v>
      </c>
      <c r="P43" s="2" t="str">
        <f t="shared" si="1"/>
        <v>0.00195360183715444-0.00281727301803647i</v>
      </c>
      <c r="Q43" s="2" t="str">
        <f t="shared" si="2"/>
        <v>1.16974114448714-6911.12287236992i</v>
      </c>
      <c r="R43" s="2" t="str">
        <f t="shared" si="3"/>
        <v>-103.96285377761-72.1177679276783i</v>
      </c>
      <c r="S43" s="2" t="str">
        <f t="shared" si="6"/>
        <v>1.00651567887772-0.00456374507848816i</v>
      </c>
      <c r="T43" s="2">
        <f t="shared" si="7"/>
        <v>5.6500174574182785E-2</v>
      </c>
      <c r="U43">
        <f t="shared" si="8"/>
        <v>-0.25978883919690204</v>
      </c>
      <c r="W43" s="2" t="str">
        <f t="shared" si="9"/>
        <v>-12.978615011093-2973.37528306447i</v>
      </c>
      <c r="X43" s="2">
        <f t="shared" si="10"/>
        <v>69.465077282649162</v>
      </c>
    </row>
    <row r="44" spans="1:24" x14ac:dyDescent="0.45">
      <c r="L44">
        <f t="shared" si="11"/>
        <v>0.42000000000000021</v>
      </c>
      <c r="M44" s="1">
        <f t="shared" si="4"/>
        <v>2.6302679918953835</v>
      </c>
      <c r="N44" s="1">
        <f t="shared" si="0"/>
        <v>5.5130417110127242E-5</v>
      </c>
      <c r="O44" s="2" t="str">
        <f t="shared" si="5"/>
        <v>0.999999940005382+0.000346394619837763i</v>
      </c>
      <c r="P44" s="2" t="str">
        <f t="shared" si="1"/>
        <v>0.0019536018371588-0.00275314405357298i</v>
      </c>
      <c r="Q44" s="2" t="str">
        <f t="shared" si="2"/>
        <v>1.16974115517285-6753.80650643945i</v>
      </c>
      <c r="R44" s="2" t="str">
        <f t="shared" si="3"/>
        <v>-99.283205250318-70.4761670797778i</v>
      </c>
      <c r="S44" s="2" t="str">
        <f t="shared" si="6"/>
        <v>1.00671953982933-0.00481839608817022i</v>
      </c>
      <c r="T44" s="2">
        <f t="shared" si="7"/>
        <v>5.8269449060682432E-2</v>
      </c>
      <c r="U44">
        <f t="shared" si="8"/>
        <v>-0.2742289593852964</v>
      </c>
      <c r="W44" s="2" t="str">
        <f t="shared" si="9"/>
        <v>-13.4067752826189-2906.28169870306i</v>
      </c>
      <c r="X44" s="2">
        <f t="shared" si="10"/>
        <v>69.266846559090126</v>
      </c>
    </row>
    <row r="45" spans="1:24" x14ac:dyDescent="0.45">
      <c r="L45">
        <f t="shared" si="11"/>
        <v>0.43000000000000022</v>
      </c>
      <c r="M45" s="1">
        <f t="shared" si="4"/>
        <v>2.6915348039269174</v>
      </c>
      <c r="N45" s="1">
        <f t="shared" si="0"/>
        <v>5.6414569490308188E-5</v>
      </c>
      <c r="O45" s="2" t="str">
        <f t="shared" si="5"/>
        <v>0.999999937177923+0.000354463186709661i</v>
      </c>
      <c r="P45" s="2" t="str">
        <f t="shared" si="1"/>
        <v>0.00195360183716089-0.00269047484255718i</v>
      </c>
      <c r="Q45" s="2" t="str">
        <f t="shared" si="2"/>
        <v>1.16974116031881-6600.07109811594i</v>
      </c>
      <c r="R45" s="2" t="str">
        <f t="shared" si="3"/>
        <v>-94.8141756026201-68.8719336283519i</v>
      </c>
      <c r="S45" s="2" t="str">
        <f t="shared" si="6"/>
        <v>1.00692639609373-0.00508488497592747i</v>
      </c>
      <c r="T45" s="2">
        <f t="shared" si="7"/>
        <v>6.0065267034259621E-2</v>
      </c>
      <c r="U45">
        <f t="shared" si="8"/>
        <v>-0.28933591674183184</v>
      </c>
      <c r="W45" s="2" t="str">
        <f t="shared" si="9"/>
        <v>-13.8418482640537-2840.71041344039i</v>
      </c>
      <c r="X45" s="2">
        <f t="shared" si="10"/>
        <v>69.068642379110315</v>
      </c>
    </row>
    <row r="46" spans="1:24" x14ac:dyDescent="0.45">
      <c r="L46">
        <f t="shared" si="11"/>
        <v>0.44000000000000022</v>
      </c>
      <c r="M46" s="1">
        <f t="shared" si="4"/>
        <v>2.7542287033381685</v>
      </c>
      <c r="N46" s="1">
        <f t="shared" si="0"/>
        <v>5.7728633621968011E-5</v>
      </c>
      <c r="O46" s="2" t="str">
        <f t="shared" si="5"/>
        <v>0.999999934217209+0.000362719694623532i</v>
      </c>
      <c r="P46" s="2" t="str">
        <f t="shared" si="1"/>
        <v>0.00195360183715534-0.00262923215688893i</v>
      </c>
      <c r="Q46" s="2" t="str">
        <f t="shared" si="2"/>
        <v>1.16974114669945-6449.8351348509i</v>
      </c>
      <c r="R46" s="2" t="str">
        <f t="shared" si="3"/>
        <v>-90.5462854216348-67.3042169872298i</v>
      </c>
      <c r="S46" s="2" t="str">
        <f t="shared" si="6"/>
        <v>1.00713607488779-0.00536357181566304i</v>
      </c>
      <c r="T46" s="2">
        <f t="shared" si="7"/>
        <v>6.188621867601405E-2</v>
      </c>
      <c r="U46">
        <f t="shared" si="8"/>
        <v>-0.30512969457542893</v>
      </c>
      <c r="W46" s="2" t="str">
        <f t="shared" si="9"/>
        <v>-14.2835298782354-2776.62621971368i</v>
      </c>
      <c r="X46" s="2">
        <f t="shared" si="10"/>
        <v>68.870463332895056</v>
      </c>
    </row>
    <row r="47" spans="1:24" x14ac:dyDescent="0.45">
      <c r="L47">
        <f t="shared" si="11"/>
        <v>0.45000000000000023</v>
      </c>
      <c r="M47" s="1">
        <f t="shared" si="4"/>
        <v>2.8183829312644555</v>
      </c>
      <c r="N47" s="1">
        <f t="shared" si="0"/>
        <v>5.9073306239302988E-5</v>
      </c>
      <c r="O47" s="2" t="str">
        <f t="shared" si="5"/>
        <v>0.999999931116962+0.000371168521286904i</v>
      </c>
      <c r="P47" s="2" t="str">
        <f t="shared" si="1"/>
        <v>0.00195360183715764-0.00256938352491001i</v>
      </c>
      <c r="Q47" s="2" t="str">
        <f t="shared" si="2"/>
        <v>1.16974115232941-6303.01895954801i</v>
      </c>
      <c r="R47" s="2" t="str">
        <f t="shared" si="3"/>
        <v>-86.4704819405697-65.7721859333768i</v>
      </c>
      <c r="S47" s="2" t="str">
        <f t="shared" si="6"/>
        <v>1.00734839066744-0.00565481446128036i</v>
      </c>
      <c r="T47" s="2">
        <f t="shared" si="7"/>
        <v>6.3730792070056635E-2</v>
      </c>
      <c r="U47">
        <f t="shared" si="8"/>
        <v>-0.32163013546428237</v>
      </c>
      <c r="W47" s="2" t="str">
        <f t="shared" si="9"/>
        <v>-14.7314924269206-2713.99471572842i</v>
      </c>
      <c r="X47" s="2">
        <f t="shared" si="10"/>
        <v>68.672307908533156</v>
      </c>
    </row>
    <row r="48" spans="1:24" x14ac:dyDescent="0.45">
      <c r="C48" s="29"/>
      <c r="L48">
        <f t="shared" si="11"/>
        <v>0.46000000000000024</v>
      </c>
      <c r="M48" s="1">
        <f t="shared" si="4"/>
        <v>2.8840315031266082</v>
      </c>
      <c r="N48" s="1">
        <f t="shared" si="0"/>
        <v>6.0449300305533706E-5</v>
      </c>
      <c r="O48" s="2" t="str">
        <f t="shared" si="5"/>
        <v>0.999999927870605+0.000379814146377094i</v>
      </c>
      <c r="P48" s="2" t="str">
        <f t="shared" si="1"/>
        <v>0.0019536018371614-0.00251089721408596i</v>
      </c>
      <c r="Q48" s="2" t="str">
        <f t="shared" si="2"/>
        <v>1.16974116155115-6159.54472832782i</v>
      </c>
      <c r="R48" s="2" t="str">
        <f t="shared" si="3"/>
        <v>-82.5781198340374-64.2750281631929i</v>
      </c>
      <c r="S48" s="2" t="str">
        <f t="shared" si="6"/>
        <v>1.00756314539659-0.00595896772758932i</v>
      </c>
      <c r="T48" s="2">
        <f t="shared" si="7"/>
        <v>6.5597375974913427E-2</v>
      </c>
      <c r="U48">
        <f t="shared" si="8"/>
        <v>-0.33885689635720828</v>
      </c>
      <c r="W48" s="2" t="str">
        <f t="shared" si="9"/>
        <v>-15.185385269137-2652.78228923288i</v>
      </c>
      <c r="X48" s="2">
        <f t="shared" si="10"/>
        <v>68.474174494787832</v>
      </c>
    </row>
    <row r="49" spans="2:24" x14ac:dyDescent="0.45">
      <c r="L49">
        <f t="shared" si="11"/>
        <v>0.47000000000000025</v>
      </c>
      <c r="M49" s="1">
        <f t="shared" si="4"/>
        <v>2.9512092266663874</v>
      </c>
      <c r="N49" s="1">
        <f t="shared" si="0"/>
        <v>6.1857345390927489E-5</v>
      </c>
      <c r="O49" s="2" t="str">
        <f t="shared" si="5"/>
        <v>0.999999924471251+0.000388661153916377i</v>
      </c>
      <c r="P49" s="2" t="str">
        <f t="shared" si="1"/>
        <v>0.00195360183715884-0.00245374221422199i</v>
      </c>
      <c r="Q49" s="2" t="str">
        <f t="shared" si="2"/>
        <v>1.1697411552855-6019.3363692538i</v>
      </c>
      <c r="R49" s="2" t="str">
        <f t="shared" si="3"/>
        <v>-78.8609428810372-62.8119498633042i</v>
      </c>
      <c r="S49" s="2" t="str">
        <f t="shared" si="6"/>
        <v>1.00778012889609-0.00627638258758388i</v>
      </c>
      <c r="T49" s="2">
        <f t="shared" si="7"/>
        <v>6.7484263277136622E-2</v>
      </c>
      <c r="U49">
        <f t="shared" si="8"/>
        <v>-0.35682940481091197</v>
      </c>
      <c r="W49" s="2" t="str">
        <f t="shared" si="9"/>
        <v>-15.6448355981327-2592.95610167356i</v>
      </c>
      <c r="X49" s="2">
        <f t="shared" si="10"/>
        <v>68.276061384550601</v>
      </c>
    </row>
    <row r="50" spans="2:24" x14ac:dyDescent="0.45">
      <c r="L50">
        <f t="shared" si="11"/>
        <v>0.48000000000000026</v>
      </c>
      <c r="M50" s="1">
        <f t="shared" si="4"/>
        <v>3.0199517204020183</v>
      </c>
      <c r="N50" s="1">
        <f t="shared" si="0"/>
        <v>6.3298188059626305E-5</v>
      </c>
      <c r="O50" s="2" t="str">
        <f t="shared" si="5"/>
        <v>0.999999920911691+0.000397714234702485i</v>
      </c>
      <c r="P50" s="2" t="str">
        <f t="shared" si="1"/>
        <v>0.00195360183716036-0.00239788822094628i</v>
      </c>
      <c r="Q50" s="2" t="str">
        <f t="shared" si="2"/>
        <v>1.16974115899779-5882.31954199806i</v>
      </c>
      <c r="R50" s="2" t="str">
        <f t="shared" si="3"/>
        <v>-75.3110664494874-61.3821752909107i</v>
      </c>
      <c r="S50" s="2" t="str">
        <f t="shared" si="6"/>
        <v>1.0079991192728-0.00660740539512507i</v>
      </c>
      <c r="T50" s="2">
        <f t="shared" si="7"/>
        <v>6.9389655125183983E-2</v>
      </c>
      <c r="U50">
        <f t="shared" si="8"/>
        <v>-0.37556681686934451</v>
      </c>
      <c r="W50" s="2" t="str">
        <f t="shared" si="9"/>
        <v>-16.1094493853797-2534.48407270605i</v>
      </c>
      <c r="X50" s="2">
        <f t="shared" si="10"/>
        <v>68.077966778975124</v>
      </c>
    </row>
    <row r="51" spans="2:24" x14ac:dyDescent="0.45">
      <c r="B51" s="9"/>
      <c r="L51">
        <f t="shared" si="11"/>
        <v>0.49000000000000027</v>
      </c>
      <c r="M51" s="1">
        <f t="shared" si="4"/>
        <v>3.0902954325135927</v>
      </c>
      <c r="N51" s="1">
        <f t="shared" si="0"/>
        <v>6.4772592265484902E-5</v>
      </c>
      <c r="O51" s="2" t="str">
        <f t="shared" si="5"/>
        <v>0.999999917184374+0.000406978188795711i</v>
      </c>
      <c r="P51" s="2" t="str">
        <f t="shared" si="1"/>
        <v>0.00195360183716098-0.00234330561974659i</v>
      </c>
      <c r="Q51" s="2" t="str">
        <f t="shared" si="2"/>
        <v>1.169741160545-5748.42159842521i</v>
      </c>
      <c r="R51" s="2" t="str">
        <f t="shared" si="3"/>
        <v>-71.9209607761313-59.9849463602866i</v>
      </c>
      <c r="S51" s="2" t="str">
        <f t="shared" si="6"/>
        <v>1.00821988342751-0.00695237714056535i</v>
      </c>
      <c r="T51" s="2">
        <f t="shared" si="7"/>
        <v>7.1311665728956725E-2</v>
      </c>
      <c r="U51">
        <f t="shared" si="8"/>
        <v>-0.39508797700303927</v>
      </c>
      <c r="W51" s="2" t="str">
        <f t="shared" si="9"/>
        <v>-16.578812541326-2477.33486503464i</v>
      </c>
      <c r="X51" s="2">
        <f t="shared" si="10"/>
        <v>67.879888792276802</v>
      </c>
    </row>
    <row r="52" spans="2:24" x14ac:dyDescent="0.45">
      <c r="B52" s="9"/>
      <c r="L52">
        <f t="shared" si="11"/>
        <v>0.50000000000000022</v>
      </c>
      <c r="M52" s="1">
        <f t="shared" si="4"/>
        <v>3.1622776601683813</v>
      </c>
      <c r="N52" s="1">
        <f t="shared" si="0"/>
        <v>6.6281339757129275E-5</v>
      </c>
      <c r="O52" s="2" t="str">
        <f t="shared" si="5"/>
        <v>0.999999913281393+0.000416457928063956i</v>
      </c>
      <c r="P52" s="2" t="str">
        <f t="shared" si="1"/>
        <v>0.00195360183715667-0.0022899654702061i</v>
      </c>
      <c r="Q52" s="2" t="str">
        <f t="shared" si="2"/>
        <v>1.16974114996379-5617.5715440732i</v>
      </c>
      <c r="R52" s="2" t="str">
        <f t="shared" si="3"/>
        <v>-68.6834349924417-58.6195222419193i</v>
      </c>
      <c r="S52" s="2" t="str">
        <f t="shared" si="6"/>
        <v>1.008442177639-0.00731163274935909i</v>
      </c>
      <c r="T52" s="2">
        <f t="shared" si="7"/>
        <v>7.3248327798981008E-2</v>
      </c>
      <c r="U52">
        <f t="shared" si="8"/>
        <v>-0.41541138066596001</v>
      </c>
      <c r="W52" s="2" t="str">
        <f t="shared" si="9"/>
        <v>-17.0524921835058-2421.47786955442i</v>
      </c>
      <c r="X52" s="2">
        <f t="shared" si="10"/>
        <v>67.681825457171882</v>
      </c>
    </row>
    <row r="53" spans="2:24" x14ac:dyDescent="0.45">
      <c r="L53">
        <f t="shared" si="11"/>
        <v>0.51000000000000023</v>
      </c>
      <c r="M53" s="1">
        <f t="shared" si="4"/>
        <v>3.2359365692962849</v>
      </c>
      <c r="N53" s="1">
        <f t="shared" si="0"/>
        <v>6.782523049245014E-5</v>
      </c>
      <c r="O53" s="2" t="str">
        <f t="shared" si="5"/>
        <v>0.999999909194471+0.00042615847878705i</v>
      </c>
      <c r="P53" s="2" t="str">
        <f t="shared" si="1"/>
        <v>0.00195360183715641-0.00223783949065727i</v>
      </c>
      <c r="Q53" s="2" t="str">
        <f t="shared" si="2"/>
        <v>1.16974114932272-5489.70000051118i</v>
      </c>
      <c r="R53" s="2" t="str">
        <f t="shared" si="3"/>
        <v>-65.5916218715164-57.285178970415i</v>
      </c>
      <c r="S53" s="2" t="str">
        <f t="shared" si="6"/>
        <v>1.00866574822092-0.00768550043123769i</v>
      </c>
      <c r="T53" s="2">
        <f t="shared" si="7"/>
        <v>7.5197598594064621E-2</v>
      </c>
      <c r="U53">
        <f t="shared" si="8"/>
        <v>-0.43655513988395517</v>
      </c>
      <c r="W53" s="2" t="str">
        <f t="shared" si="9"/>
        <v>-17.5300380598597-2366.88319077024i</v>
      </c>
      <c r="X53" s="2">
        <f t="shared" si="10"/>
        <v>67.483774730925163</v>
      </c>
    </row>
    <row r="54" spans="2:24" x14ac:dyDescent="0.45">
      <c r="L54">
        <f t="shared" si="11"/>
        <v>0.52000000000000024</v>
      </c>
      <c r="M54" s="1">
        <f t="shared" si="4"/>
        <v>3.311311214825913</v>
      </c>
      <c r="N54" s="1">
        <f t="shared" si="0"/>
        <v>6.9405083062751139E-5</v>
      </c>
      <c r="O54" s="2" t="str">
        <f t="shared" si="5"/>
        <v>0.999999904914939+0.000436084984321734i</v>
      </c>
      <c r="P54" s="2" t="str">
        <f t="shared" si="1"/>
        <v>0.00195360183715945-0.00218690004324102i</v>
      </c>
      <c r="Q54" s="2" t="str">
        <f t="shared" si="2"/>
        <v>1.16974115677998-5364.73916855424i</v>
      </c>
      <c r="R54" s="2" t="str">
        <f t="shared" si="3"/>
        <v>-62.6389632639669-55.98120905925i</v>
      </c>
      <c r="S54" s="2" t="str">
        <f t="shared" si="6"/>
        <v>1.00889033224723-0.00807430108788775i</v>
      </c>
      <c r="T54" s="2">
        <f t="shared" si="7"/>
        <v>7.7157366537967009E-2</v>
      </c>
      <c r="U54">
        <f t="shared" si="8"/>
        <v>-0.45853695230647445</v>
      </c>
      <c r="W54" s="2" t="str">
        <f t="shared" si="9"/>
        <v>-18.0109841509335-2313.52163246792i</v>
      </c>
      <c r="X54" s="2">
        <f t="shared" si="10"/>
        <v>67.285734501966743</v>
      </c>
    </row>
    <row r="55" spans="2:24" x14ac:dyDescent="0.45">
      <c r="L55">
        <f t="shared" si="11"/>
        <v>0.53000000000000025</v>
      </c>
      <c r="M55" s="1">
        <f t="shared" si="4"/>
        <v>3.3884415613920278</v>
      </c>
      <c r="N55" s="1">
        <f t="shared" si="0"/>
        <v>7.1021735126776899E-5</v>
      </c>
      <c r="O55" s="2" t="str">
        <f t="shared" si="5"/>
        <v>0.999999900433718+0.000446242707828722i</v>
      </c>
      <c r="P55" s="2" t="str">
        <f t="shared" si="1"/>
        <v>0.0019536018371587-0.00213712011916526i</v>
      </c>
      <c r="Q55" s="2" t="str">
        <f t="shared" si="2"/>
        <v>1.1697411549501-5242.62279231519i</v>
      </c>
      <c r="R55" s="2" t="str">
        <f t="shared" si="3"/>
        <v>-59.8191961845328-54.706921125907i</v>
      </c>
      <c r="S55" s="2" t="str">
        <f t="shared" si="6"/>
        <v>1.00911565834068-0.00847834778785425i</v>
      </c>
      <c r="T55" s="2">
        <f t="shared" si="7"/>
        <v>7.9125458356338912E-2</v>
      </c>
      <c r="U55">
        <f t="shared" si="8"/>
        <v>-0.48137407419513589</v>
      </c>
      <c r="W55" s="2" t="str">
        <f t="shared" si="9"/>
        <v>-18.4948503780609-2261.36468361404i</v>
      </c>
      <c r="X55" s="2">
        <f t="shared" si="10"/>
        <v>67.087702597028695</v>
      </c>
    </row>
    <row r="56" spans="2:24" x14ac:dyDescent="0.45">
      <c r="L56">
        <f t="shared" si="11"/>
        <v>0.54000000000000026</v>
      </c>
      <c r="M56" s="1">
        <f t="shared" si="4"/>
        <v>3.4673685045253184</v>
      </c>
      <c r="N56" s="1">
        <f t="shared" si="0"/>
        <v>7.267604385485068E-5</v>
      </c>
      <c r="O56" s="2" t="str">
        <f t="shared" si="5"/>
        <v>0.999999895741304+0.000456637035063276i</v>
      </c>
      <c r="P56" s="2" t="str">
        <f t="shared" si="1"/>
        <v>0.00195360183715967-0.00208847332445967i</v>
      </c>
      <c r="Q56" s="2" t="str">
        <f t="shared" si="2"/>
        <v>1.16974115731627-5123.28612407493i</v>
      </c>
      <c r="R56" s="2" t="str">
        <f t="shared" si="3"/>
        <v>-57.1263395291822-53.4616395263724i</v>
      </c>
      <c r="S56" s="2" t="str">
        <f t="shared" si="6"/>
        <v>1.00934144751758-0.00889794531459828i</v>
      </c>
      <c r="T56" s="2">
        <f t="shared" si="7"/>
        <v>8.1099646673060979E-2</v>
      </c>
      <c r="U56">
        <f t="shared" si="8"/>
        <v>-0.50508329766191884</v>
      </c>
      <c r="W56" s="2" t="str">
        <f t="shared" si="9"/>
        <v>-18.9811444134478-2210.38450446117i</v>
      </c>
      <c r="X56" s="2">
        <f t="shared" si="10"/>
        <v>66.889676788741909</v>
      </c>
    </row>
    <row r="57" spans="2:24" x14ac:dyDescent="0.45">
      <c r="L57">
        <f t="shared" si="11"/>
        <v>0.55000000000000027</v>
      </c>
      <c r="M57" s="1">
        <f t="shared" si="4"/>
        <v>3.5481338923357573</v>
      </c>
      <c r="N57" s="1">
        <f t="shared" si="0"/>
        <v>7.4368886383357477E-5</v>
      </c>
      <c r="O57" s="2" t="str">
        <f t="shared" si="5"/>
        <v>0.999999890827743+0.000467273477230786i</v>
      </c>
      <c r="P57" s="2" t="str">
        <f t="shared" si="1"/>
        <v>0.00195360183715911-0.00204093386597464i</v>
      </c>
      <c r="Q57" s="2" t="str">
        <f t="shared" si="2"/>
        <v>1.16974115595232-5006.66588995235i</v>
      </c>
      <c r="R57" s="2" t="str">
        <f t="shared" si="3"/>
        <v>-54.5546813886689-52.244703995679i</v>
      </c>
      <c r="S57" s="2" t="str">
        <f t="shared" si="6"/>
        <v>1.00956741408236-0.00933338979480337i</v>
      </c>
      <c r="T57" s="2">
        <f t="shared" si="7"/>
        <v>8.307765801041396E-2</v>
      </c>
      <c r="U57">
        <f t="shared" si="8"/>
        <v>-0.52968093253347459</v>
      </c>
      <c r="W57" s="2" t="str">
        <f t="shared" si="9"/>
        <v>-19.469363638517-2160.55391283874i</v>
      </c>
      <c r="X57" s="2">
        <f t="shared" si="10"/>
        <v>66.691654803635799</v>
      </c>
    </row>
    <row r="58" spans="2:24" x14ac:dyDescent="0.45">
      <c r="L58">
        <f t="shared" si="11"/>
        <v>0.56000000000000028</v>
      </c>
      <c r="M58" s="1">
        <f t="shared" si="4"/>
        <v>3.6307805477010158</v>
      </c>
      <c r="N58" s="1">
        <f t="shared" si="0"/>
        <v>7.6101160279813288E-5</v>
      </c>
      <c r="O58" s="2" t="str">
        <f t="shared" si="5"/>
        <v>0.999999885682613+0.000478157673908863i</v>
      </c>
      <c r="P58" s="2" t="str">
        <f t="shared" si="1"/>
        <v>0.00195360183715859-0.00199447653762641i</v>
      </c>
      <c r="Q58" s="2" t="str">
        <f t="shared" si="2"/>
        <v>1.16974115465972-4892.70025635569i</v>
      </c>
      <c r="R58" s="2" t="str">
        <f t="shared" si="3"/>
        <v>-52.0987669303339-51.0554692985877i</v>
      </c>
      <c r="S58" s="2" t="str">
        <f t="shared" si="6"/>
        <v>1.00979326656329-0.00978496841296687i</v>
      </c>
      <c r="T58" s="2">
        <f t="shared" si="7"/>
        <v>8.5057181117122668E-2</v>
      </c>
      <c r="U58">
        <f t="shared" si="8"/>
        <v>-0.55518279315703811</v>
      </c>
      <c r="W58" s="2" t="str">
        <f t="shared" si="9"/>
        <v>-19.9589971561576-2111.84637060988i</v>
      </c>
      <c r="X58" s="2">
        <f t="shared" si="10"/>
        <v>66.493634330466705</v>
      </c>
    </row>
    <row r="59" spans="2:24" x14ac:dyDescent="0.45">
      <c r="L59">
        <f t="shared" si="11"/>
        <v>0.57000000000000028</v>
      </c>
      <c r="M59" s="1">
        <f t="shared" si="4"/>
        <v>3.7153522909717283</v>
      </c>
      <c r="N59" s="1">
        <f t="shared" si="0"/>
        <v>7.787378401876742E-5</v>
      </c>
      <c r="O59" s="2" t="str">
        <f t="shared" si="5"/>
        <v>0.999999880295001+0.000489295396037493i</v>
      </c>
      <c r="P59" s="2" t="str">
        <f t="shared" si="1"/>
        <v>0.00195360183715992-0.00194907670713701i</v>
      </c>
      <c r="Q59" s="2" t="str">
        <f t="shared" si="2"/>
        <v>1.16974115793983-4781.32879719749i</v>
      </c>
      <c r="R59" s="2" t="str">
        <f t="shared" si="3"/>
        <v>-49.7533868306373-49.8933048872137i</v>
      </c>
      <c r="S59" s="2" t="str">
        <f t="shared" si="6"/>
        <v>1.01001870868091-0.0102529592155185i</v>
      </c>
      <c r="T59" s="2">
        <f t="shared" si="7"/>
        <v>8.7035875552400138E-2</v>
      </c>
      <c r="U59">
        <f t="shared" si="8"/>
        <v>-0.58160419030346366</v>
      </c>
      <c r="W59" s="2" t="str">
        <f t="shared" si="9"/>
        <v>-20.4495278924715-2064.23597027725i</v>
      </c>
      <c r="X59" s="2">
        <f t="shared" si="10"/>
        <v>66.295613028801682</v>
      </c>
    </row>
    <row r="60" spans="2:24" x14ac:dyDescent="0.45">
      <c r="L60">
        <f t="shared" si="11"/>
        <v>0.58000000000000029</v>
      </c>
      <c r="M60" s="1">
        <f t="shared" si="4"/>
        <v>3.8018939632056155</v>
      </c>
      <c r="N60" s="1">
        <f t="shared" si="0"/>
        <v>7.9687697468789698E-5</v>
      </c>
      <c r="O60" s="2" t="str">
        <f t="shared" si="5"/>
        <v>0.999999874653478+0.000500692548978847i</v>
      </c>
      <c r="P60" s="2" t="str">
        <f t="shared" si="1"/>
        <v>0.00195360183715861-0.00190471030292123i</v>
      </c>
      <c r="Q60" s="2" t="str">
        <f t="shared" si="2"/>
        <v>1.16974115471167-4672.49246185593i</v>
      </c>
      <c r="R60" s="2" t="str">
        <f t="shared" si="3"/>
        <v>-47.5135662242014-48.7575945663716i</v>
      </c>
      <c r="S60" s="2" t="str">
        <f t="shared" si="6"/>
        <v>1.01024344034006-0.0107376310097992i</v>
      </c>
      <c r="T60" s="2">
        <f t="shared" si="7"/>
        <v>8.9011380447647781E-2</v>
      </c>
      <c r="U60">
        <f t="shared" si="8"/>
        <v>-0.60895992844115243</v>
      </c>
      <c r="W60" s="2" t="str">
        <f t="shared" si="9"/>
        <v>-20.940434756596-2017.69742172339i</v>
      </c>
      <c r="X60" s="2">
        <f t="shared" si="10"/>
        <v>66.09758853778041</v>
      </c>
    </row>
    <row r="61" spans="2:24" x14ac:dyDescent="0.45">
      <c r="L61">
        <f t="shared" si="11"/>
        <v>0.5900000000000003</v>
      </c>
      <c r="M61" s="1">
        <f t="shared" si="4"/>
        <v>3.8904514499428093</v>
      </c>
      <c r="N61" s="1">
        <f t="shared" si="0"/>
        <v>8.1543862390801283E-5</v>
      </c>
      <c r="O61" s="2" t="str">
        <f t="shared" si="5"/>
        <v>0.999999868746078+0.000512355175648347i</v>
      </c>
      <c r="P61" s="2" t="str">
        <f t="shared" si="1"/>
        <v>0.00195360183715699-0.00186135380132806i</v>
      </c>
      <c r="Q61" s="2" t="str">
        <f t="shared" si="2"/>
        <v>1.16974115075179-4566.13354386539i</v>
      </c>
      <c r="R61" s="2" t="str">
        <f t="shared" si="3"/>
        <v>-45.3745541512456-47.6477361675398i</v>
      </c>
      <c r="S61" s="2" t="str">
        <f t="shared" si="6"/>
        <v>1.01046715863539-0.0112392433596702i</v>
      </c>
      <c r="T61" s="2">
        <f t="shared" si="7"/>
        <v>9.0981323361092201E-2</v>
      </c>
      <c r="U61">
        <f t="shared" si="8"/>
        <v>-0.63726430845285076</v>
      </c>
      <c r="W61" s="2" t="str">
        <f t="shared" si="9"/>
        <v>-21.4311948143383-1972.20603907255i</v>
      </c>
      <c r="X61" s="2">
        <f t="shared" si="10"/>
        <v>65.899558484969745</v>
      </c>
    </row>
    <row r="62" spans="2:24" x14ac:dyDescent="0.45">
      <c r="L62">
        <f t="shared" si="11"/>
        <v>0.60000000000000031</v>
      </c>
      <c r="M62" s="1">
        <f t="shared" si="4"/>
        <v>3.9810717055349762</v>
      </c>
      <c r="N62" s="1">
        <f t="shared" si="0"/>
        <v>8.3443262948013102E-5</v>
      </c>
      <c r="O62" s="2" t="str">
        <f t="shared" si="5"/>
        <v>0.999999862560272+0.000524289459718677i</v>
      </c>
      <c r="P62" s="2" t="str">
        <f t="shared" si="1"/>
        <v>0.00195360183715886-0.00181898421413412i</v>
      </c>
      <c r="Q62" s="2" t="str">
        <f t="shared" si="2"/>
        <v>1.16974115531684-4462.19565031976i</v>
      </c>
      <c r="R62" s="2" t="str">
        <f t="shared" si="3"/>
        <v>-43.3318134794999-46.5631412292862i</v>
      </c>
      <c r="S62" s="2" t="str">
        <f t="shared" si="6"/>
        <v>1.01068955886096-0.0117580466795382i</v>
      </c>
      <c r="T62" s="2">
        <f t="shared" si="7"/>
        <v>9.294332914525022E-2</v>
      </c>
      <c r="U62">
        <f t="shared" si="8"/>
        <v>-0.66653113586836155</v>
      </c>
      <c r="W62" s="2" t="str">
        <f t="shared" si="9"/>
        <v>-21.9212854974277-1927.73772766441i</v>
      </c>
      <c r="X62" s="2">
        <f t="shared" si="10"/>
        <v>65.701520495231335</v>
      </c>
    </row>
    <row r="63" spans="2:24" x14ac:dyDescent="0.45">
      <c r="L63">
        <f t="shared" si="11"/>
        <v>0.61000000000000032</v>
      </c>
      <c r="M63" s="1">
        <f t="shared" si="4"/>
        <v>4.0738027780411308</v>
      </c>
      <c r="N63" s="1">
        <f t="shared" si="0"/>
        <v>8.5386906227742098E-5</v>
      </c>
      <c r="O63" s="2" t="str">
        <f t="shared" si="5"/>
        <v>0.999999856082937+0.000536501728898418i</v>
      </c>
      <c r="P63" s="2" t="str">
        <f t="shared" si="1"/>
        <v>0.00195360183715776-0.00177757907646821i</v>
      </c>
      <c r="Q63" s="2" t="str">
        <f t="shared" si="2"/>
        <v>1.16974115263554-4360.62367197205i</v>
      </c>
      <c r="R63" s="2" t="str">
        <f t="shared" si="3"/>
        <v>-41.3810112833711-45.5032346847062i</v>
      </c>
      <c r="S63" s="2" t="str">
        <f t="shared" si="6"/>
        <v>1.01091033551372-0.012294282426107i</v>
      </c>
      <c r="T63" s="2">
        <f t="shared" si="7"/>
        <v>9.4895028743266857E-2</v>
      </c>
      <c r="U63">
        <f t="shared" si="8"/>
        <v>-0.69677373454746494</v>
      </c>
      <c r="W63" s="2" t="str">
        <f t="shared" si="9"/>
        <v>-22.4101868133467-1884.26897113204i</v>
      </c>
      <c r="X63" s="2">
        <f t="shared" si="10"/>
        <v>65.503472199517859</v>
      </c>
    </row>
    <row r="64" spans="2:24" x14ac:dyDescent="0.45">
      <c r="L64">
        <f t="shared" si="11"/>
        <v>0.62000000000000033</v>
      </c>
      <c r="M64" s="1">
        <f t="shared" si="4"/>
        <v>4.1686938347033582</v>
      </c>
      <c r="N64" s="1">
        <f t="shared" si="0"/>
        <v>8.7375822775382394E-5</v>
      </c>
      <c r="O64" s="2" t="str">
        <f t="shared" si="5"/>
        <v>0.999999849300335+0.000548998458287047i</v>
      </c>
      <c r="P64" s="2" t="str">
        <f t="shared" si="1"/>
        <v>0.00195360183715816-0.00173711643474903i</v>
      </c>
      <c r="Q64" s="2" t="str">
        <f t="shared" si="2"/>
        <v>1.16974115361461-4261.36375401489i</v>
      </c>
      <c r="R64" s="2" t="str">
        <f t="shared" si="3"/>
        <v>-39.5180096490398-44.4674545575329i</v>
      </c>
      <c r="S64" s="2" t="str">
        <f t="shared" si="6"/>
        <v>1.01112918328022-0.0128481833896609i</v>
      </c>
      <c r="T64" s="2">
        <f t="shared" si="7"/>
        <v>9.6834067824840248E-2</v>
      </c>
      <c r="U64">
        <f t="shared" si="8"/>
        <v>-0.72800496589093033</v>
      </c>
      <c r="W64" s="2" t="str">
        <f t="shared" si="9"/>
        <v>-22.8973834998078-1841.77681857817i</v>
      </c>
      <c r="X64" s="2">
        <f t="shared" si="10"/>
        <v>65.305411243508772</v>
      </c>
    </row>
    <row r="65" spans="12:24" x14ac:dyDescent="0.45">
      <c r="L65">
        <f t="shared" si="11"/>
        <v>0.63000000000000034</v>
      </c>
      <c r="M65" s="1">
        <f t="shared" si="4"/>
        <v>4.2657951880159306</v>
      </c>
      <c r="N65" s="1">
        <f t="shared" si="0"/>
        <v>8.9411067140813906E-5</v>
      </c>
      <c r="O65" s="2" t="str">
        <f t="shared" si="5"/>
        <v>0.999999842198079+0.000561786273808089i</v>
      </c>
      <c r="P65" s="2" t="str">
        <f t="shared" si="1"/>
        <v>0.00195360183715879-0.00169757483517413i</v>
      </c>
      <c r="Q65" s="2" t="str">
        <f t="shared" si="2"/>
        <v>1.16974115516706-4164.36326752595i</v>
      </c>
      <c r="R65" s="2" t="str">
        <f t="shared" si="3"/>
        <v>-37.7388569008821-43.4552516633722i</v>
      </c>
      <c r="S65" s="2" t="str">
        <f t="shared" si="6"/>
        <v>1.01134579799776-0.0134199740793447i</v>
      </c>
      <c r="T65" s="2">
        <f t="shared" si="7"/>
        <v>9.8758115190007767E-2</v>
      </c>
      <c r="U65">
        <f t="shared" si="8"/>
        <v>-0.76023725324263569</v>
      </c>
      <c r="W65" s="2" t="str">
        <f t="shared" si="9"/>
        <v>-23.3823671721405-1800.23887184846i</v>
      </c>
      <c r="X65" s="2">
        <f t="shared" si="10"/>
        <v>65.107335296014739</v>
      </c>
    </row>
    <row r="66" spans="12:24" x14ac:dyDescent="0.45">
      <c r="L66">
        <f t="shared" si="11"/>
        <v>0.64000000000000035</v>
      </c>
      <c r="M66" s="1">
        <f t="shared" si="4"/>
        <v>4.3651583224016637</v>
      </c>
      <c r="N66" s="1">
        <f t="shared" ref="N66:N129" si="12">M66/(CEdsp)</f>
        <v>9.1493718437538871E-5</v>
      </c>
      <c r="O66" s="2" t="str">
        <f t="shared" si="5"/>
        <v>0.999999834761104+0.000574871955722232i</v>
      </c>
      <c r="P66" s="2" t="str">
        <f t="shared" ref="P66:P129" si="13">IMDIV(IMSUB(IMPRODUCT(gg1_+gg2_,$O66),gg2_),IMSUB($O66,1))</f>
        <v>0.0019536018371593-0.0016589333122241i</v>
      </c>
      <c r="Q66" s="2" t="str">
        <f t="shared" ref="Q66:Q129" si="14">IMDIV(IMPRODUCT(gpi,$O66),IMSUB($O66,1))</f>
        <v>1.16974115640283-4069.5707815633i</v>
      </c>
      <c r="R66" s="2" t="str">
        <f t="shared" ref="R66:R129" si="15">IMPRODUCT($P66,$Q66,gpd)</f>
        <v>-36.0397792164988-42.4660893188346i</v>
      </c>
      <c r="S66" s="2" t="str">
        <f t="shared" si="6"/>
        <v>1.0115598775794-0.0140098712029094i</v>
      </c>
      <c r="T66" s="2">
        <f t="shared" si="7"/>
        <v>0.10066487085460714</v>
      </c>
      <c r="U66">
        <f t="shared" si="8"/>
        <v>-0.79348261149034793</v>
      </c>
      <c r="W66" s="2" t="str">
        <f t="shared" si="9"/>
        <v>-23.8646383870667-1759.63327289997i</v>
      </c>
      <c r="X66" s="2">
        <f t="shared" si="10"/>
        <v>64.909242057062443</v>
      </c>
    </row>
    <row r="67" spans="12:24" x14ac:dyDescent="0.45">
      <c r="L67">
        <f t="shared" ref="L67:L130" si="16">L66+Graph_Step_Size</f>
        <v>0.65000000000000036</v>
      </c>
      <c r="M67" s="1">
        <f t="shared" ref="M67:M130" si="17">10^L67</f>
        <v>4.4668359215096354</v>
      </c>
      <c r="N67" s="1">
        <f t="shared" si="12"/>
        <v>9.3624880914841964E-5</v>
      </c>
      <c r="O67" s="2" t="str">
        <f t="shared" ref="O67:O130" si="18">IMEXP(2*PI()*N67&amp;"i")</f>
        <v>0.999999826973635+0.000588262442222266i</v>
      </c>
      <c r="P67" s="2" t="str">
        <f t="shared" si="13"/>
        <v>0.00195360183715936-0.0016211713776968i</v>
      </c>
      <c r="Q67" s="2" t="str">
        <f t="shared" si="14"/>
        <v>1.16974115655801-3976.93603589617i</v>
      </c>
      <c r="R67" s="2" t="str">
        <f t="shared" si="15"/>
        <v>-34.4171726253165-41.4994430569392i</v>
      </c>
      <c r="S67" s="2" t="str">
        <f t="shared" ref="S67:S130" si="19">IMDIV($R67,IMSUM(1,$R67))</f>
        <v>1.01177112289448-0.0146180842333008i</v>
      </c>
      <c r="T67" s="2">
        <f t="shared" ref="T67:T130" si="20">20*LOG10(SQRT(IMPRODUCT(IMCONJUGATE(S67),S67)+0))</f>
        <v>0.10255207374964297</v>
      </c>
      <c r="U67">
        <f t="shared" ref="U67:U130" si="21">ATAN(IMAGINARY(S67)/IMREAL(S67))*180/PI()</f>
        <v>-0.82775268141624236</v>
      </c>
      <c r="W67" s="2" t="str">
        <f t="shared" ref="W67:W130" si="22">IMPRODUCT($S67,IMDIV($O67,IMSUB($O67,1)))</f>
        <v>-24.3437086310677-1719.93869126806i</v>
      </c>
      <c r="X67" s="2">
        <f t="shared" ref="X67:X130" si="23">20*LOG10(SQRT(IMPRODUCT(IMCONJUGATE(W67),W67)+0))</f>
        <v>64.711129265594238</v>
      </c>
    </row>
    <row r="68" spans="12:24" x14ac:dyDescent="0.45">
      <c r="L68">
        <f t="shared" si="16"/>
        <v>0.66000000000000036</v>
      </c>
      <c r="M68" s="1">
        <f t="shared" si="17"/>
        <v>4.5708818961487552</v>
      </c>
      <c r="N68" s="1">
        <f t="shared" si="12"/>
        <v>9.5805684543277906E-5</v>
      </c>
      <c r="O68" s="2" t="str">
        <f t="shared" si="18"/>
        <v>0.999999818819153+0.000601964833111771i</v>
      </c>
      <c r="P68" s="2" t="str">
        <f t="shared" si="13"/>
        <v>0.00195360183715708-0.00158426900967885i</v>
      </c>
      <c r="Q68" s="2" t="str">
        <f t="shared" si="14"/>
        <v>1.16974115095931-3886.40991435625i</v>
      </c>
      <c r="R68" s="2" t="str">
        <f t="shared" si="15"/>
        <v>-32.8675953604805-40.5548003489652i</v>
      </c>
      <c r="S68" s="2" t="str">
        <f t="shared" si="19"/>
        <v>1.01197923859557-0.0152448160609761i</v>
      </c>
      <c r="T68" s="2">
        <f t="shared" si="20"/>
        <v>0.10441750896165189</v>
      </c>
      <c r="U68">
        <f t="shared" si="21"/>
        <v>-0.86305876872145004</v>
      </c>
      <c r="W68" s="2" t="str">
        <f t="shared" si="22"/>
        <v>-24.8191022168049-1681.13431163446i</v>
      </c>
      <c r="X68" s="2">
        <f t="shared" si="23"/>
        <v>64.512994706708639</v>
      </c>
    </row>
    <row r="69" spans="12:24" x14ac:dyDescent="0.45">
      <c r="L69">
        <f t="shared" si="16"/>
        <v>0.67000000000000037</v>
      </c>
      <c r="M69" s="1">
        <f t="shared" si="17"/>
        <v>4.6773514128719862</v>
      </c>
      <c r="N69" s="1">
        <f t="shared" si="12"/>
        <v>9.8037285613796838E-5</v>
      </c>
      <c r="O69" s="2" t="str">
        <f t="shared" si="18"/>
        <v>0.999999810280363+0.000615986393569469i</v>
      </c>
      <c r="P69" s="2" t="str">
        <f t="shared" si="13"/>
        <v>0.00195360183715701-0.0015482066420578i</v>
      </c>
      <c r="Q69" s="2" t="str">
        <f t="shared" si="14"/>
        <v>1.16974115080502-3797.94441879563i</v>
      </c>
      <c r="R69" s="2" t="str">
        <f t="shared" si="15"/>
        <v>-31.3877605609936-39.6316603330367i</v>
      </c>
      <c r="S69" s="2" t="str">
        <f t="shared" si="19"/>
        <v>1.0121839338845-0.0158902637218524i</v>
      </c>
      <c r="T69" s="2">
        <f t="shared" si="20"/>
        <v>0.10625901445668905</v>
      </c>
      <c r="U69">
        <f t="shared" si="21"/>
        <v>-0.89941188714332965</v>
      </c>
      <c r="W69" s="2" t="str">
        <f t="shared" si="22"/>
        <v>-25.2903580539767-1643.19982150364i</v>
      </c>
      <c r="X69" s="2">
        <f t="shared" si="23"/>
        <v>64.314836218384229</v>
      </c>
    </row>
    <row r="70" spans="12:24" x14ac:dyDescent="0.45">
      <c r="L70">
        <f t="shared" si="16"/>
        <v>0.68000000000000038</v>
      </c>
      <c r="M70" s="1">
        <f t="shared" si="17"/>
        <v>4.7863009232263884</v>
      </c>
      <c r="N70" s="1">
        <f t="shared" si="12"/>
        <v>1.003208673508251E-4</v>
      </c>
      <c r="O70" s="2" t="str">
        <f t="shared" si="18"/>
        <v>0.999999801339153+0.000630334558001281i</v>
      </c>
      <c r="P70" s="2" t="str">
        <f t="shared" si="13"/>
        <v>0.00195360183715879-0.00151296515409178i</v>
      </c>
      <c r="Q70" s="2" t="str">
        <f t="shared" si="14"/>
        <v>1.16974115514994-3711.49264363761i</v>
      </c>
      <c r="R70" s="2" t="str">
        <f t="shared" si="15"/>
        <v>-29.9745292989097-38.7295335480771i</v>
      </c>
      <c r="S70" s="2" t="str">
        <f t="shared" si="19"/>
        <v>1.01238492321032-0.0165546191973058i</v>
      </c>
      <c r="T70" s="2">
        <f t="shared" si="20"/>
        <v>0.10807448723129012</v>
      </c>
      <c r="U70">
        <f t="shared" si="21"/>
        <v>-0.93682280545764385</v>
      </c>
      <c r="W70" s="2" t="str">
        <f t="shared" si="22"/>
        <v>-25.7570313175739-1606.11539899409i</v>
      </c>
      <c r="X70" s="2">
        <f t="shared" si="23"/>
        <v>64.116651697630743</v>
      </c>
    </row>
    <row r="71" spans="12:24" x14ac:dyDescent="0.45">
      <c r="L71">
        <f t="shared" si="16"/>
        <v>0.69000000000000039</v>
      </c>
      <c r="M71" s="1">
        <f t="shared" si="17"/>
        <v>4.8977881936844669</v>
      </c>
      <c r="N71" s="1">
        <f t="shared" si="12"/>
        <v>1.0265764053962643E-4</v>
      </c>
      <c r="O71" s="2" t="str">
        <f t="shared" si="18"/>
        <v>0.999999791976556+0.000645016933982085i</v>
      </c>
      <c r="P71" s="2" t="str">
        <f t="shared" si="13"/>
        <v>0.00195360183715861-0.00147852586028188i</v>
      </c>
      <c r="Q71" s="2" t="str">
        <f t="shared" si="14"/>
        <v>1.16974115468794-3627.00875100665i</v>
      </c>
      <c r="R71" s="2" t="str">
        <f t="shared" si="15"/>
        <v>-28.6249039214301-37.8479416743714i</v>
      </c>
      <c r="S71" s="2" t="str">
        <f t="shared" si="19"/>
        <v>1.01258192689307-0.0172380702772599i</v>
      </c>
      <c r="T71" s="2">
        <f t="shared" si="20"/>
        <v>0.10986188884416503</v>
      </c>
      <c r="U71">
        <f t="shared" si="21"/>
        <v>-0.97530209785720512</v>
      </c>
      <c r="W71" s="2" t="str">
        <f t="shared" si="22"/>
        <v>-26.218694964607-1569.86170075409i</v>
      </c>
      <c r="X71" s="2">
        <f t="shared" si="23"/>
        <v>63.918439106020472</v>
      </c>
    </row>
    <row r="72" spans="12:24" x14ac:dyDescent="0.45">
      <c r="L72">
        <f t="shared" si="16"/>
        <v>0.7000000000000004</v>
      </c>
      <c r="M72" s="1">
        <f t="shared" si="17"/>
        <v>5.0118723362727282</v>
      </c>
      <c r="N72" s="1">
        <f t="shared" si="12"/>
        <v>1.0504884416827638E-4</v>
      </c>
      <c r="O72" s="2" t="str">
        <f t="shared" si="18"/>
        <v>0.999999782172713+0.000660041306289305i</v>
      </c>
      <c r="P72" s="2" t="str">
        <f t="shared" si="13"/>
        <v>0.00195360183715763-0.00144487050045319i</v>
      </c>
      <c r="Q72" s="2" t="str">
        <f t="shared" si="14"/>
        <v>1.16974115233529-3544.44794642461i</v>
      </c>
      <c r="R72" s="2" t="str">
        <f t="shared" si="15"/>
        <v>-27.3360216920408-36.9864172802888i</v>
      </c>
      <c r="S72" s="2" t="str">
        <f t="shared" si="19"/>
        <v>1.01277467166783-0.0179408014790589i</v>
      </c>
      <c r="T72" s="2">
        <f t="shared" si="20"/>
        <v>0.11161925028617332</v>
      </c>
      <c r="U72">
        <f t="shared" si="21"/>
        <v>-1.0148601972969185</v>
      </c>
      <c r="W72" s="2" t="str">
        <f t="shared" si="22"/>
        <v>-26.6749410969535-1534.41985001155i</v>
      </c>
      <c r="X72" s="2">
        <f t="shared" si="23"/>
        <v>63.720196474558719</v>
      </c>
    </row>
    <row r="73" spans="12:24" x14ac:dyDescent="0.45">
      <c r="L73">
        <f t="shared" si="16"/>
        <v>0.71000000000000041</v>
      </c>
      <c r="M73" s="1">
        <f t="shared" si="17"/>
        <v>5.1286138399136538</v>
      </c>
      <c r="N73" s="1">
        <f t="shared" si="12"/>
        <v>1.0749574608459019E-4</v>
      </c>
      <c r="O73" s="2" t="str">
        <f t="shared" si="18"/>
        <v>0.99999977190683+0.000675415641030436i</v>
      </c>
      <c r="P73" s="2" t="str">
        <f t="shared" si="13"/>
        <v>0.00195360183715835-0.00141198123009247i</v>
      </c>
      <c r="Q73" s="2" t="str">
        <f t="shared" si="14"/>
        <v>1.16974115407224-3463.76645506007i</v>
      </c>
      <c r="R73" s="2" t="str">
        <f t="shared" si="15"/>
        <v>-26.1051487187425-36.1445035742852i</v>
      </c>
      <c r="S73" s="2" t="str">
        <f t="shared" si="19"/>
        <v>1.01296289114561-0.0186629950132845i</v>
      </c>
      <c r="T73" s="2">
        <f t="shared" si="20"/>
        <v>0.11334467616546731</v>
      </c>
      <c r="U73">
        <f t="shared" si="21"/>
        <v>-1.0555074513112976</v>
      </c>
      <c r="W73" s="2" t="str">
        <f t="shared" si="22"/>
        <v>-27.1253821817736-1499.7714247698i</v>
      </c>
      <c r="X73" s="2">
        <f t="shared" si="23"/>
        <v>63.521921907868716</v>
      </c>
    </row>
    <row r="74" spans="12:24" x14ac:dyDescent="0.45">
      <c r="L74">
        <f t="shared" si="16"/>
        <v>0.72000000000000042</v>
      </c>
      <c r="M74" s="1">
        <f t="shared" si="17"/>
        <v>5.2480746024977316</v>
      </c>
      <c r="N74" s="1">
        <f t="shared" si="12"/>
        <v>1.0999964366835245E-4</v>
      </c>
      <c r="O74" s="2" t="str">
        <f t="shared" si="18"/>
        <v>0.99999976115713+0.000691148089866712i</v>
      </c>
      <c r="P74" s="2" t="str">
        <f t="shared" si="13"/>
        <v>0.0019536018371573-0.00137984061086446i</v>
      </c>
      <c r="Q74" s="2" t="str">
        <f t="shared" si="14"/>
        <v>1.16974115150766-3384.92149851838i</v>
      </c>
      <c r="R74" s="2" t="str">
        <f t="shared" si="15"/>
        <v>-24.9296741548574-35.3217541624409i</v>
      </c>
      <c r="S74" s="2" t="str">
        <f t="shared" si="19"/>
        <v>1.01314632618743-0.0194048317886256i</v>
      </c>
      <c r="T74" s="2">
        <f t="shared" si="20"/>
        <v>0.11503634818096298</v>
      </c>
      <c r="U74">
        <f t="shared" si="21"/>
        <v>-1.0972541798693349</v>
      </c>
      <c r="W74" s="2" t="str">
        <f t="shared" si="22"/>
        <v>-27.5696521154515-1465.89844616026i</v>
      </c>
      <c r="X74" s="2">
        <f t="shared" si="23"/>
        <v>63.32361358766515</v>
      </c>
    </row>
    <row r="75" spans="12:24" x14ac:dyDescent="0.45">
      <c r="L75">
        <f t="shared" si="16"/>
        <v>0.73000000000000043</v>
      </c>
      <c r="M75" s="1">
        <f t="shared" si="17"/>
        <v>5.3703179637025338</v>
      </c>
      <c r="N75" s="1">
        <f t="shared" si="12"/>
        <v>1.1256186451920511E-4</v>
      </c>
      <c r="O75" s="2" t="str">
        <f t="shared" si="18"/>
        <v>0.999999749900813+0.00070724699433517i</v>
      </c>
      <c r="P75" s="2" t="str">
        <f t="shared" si="13"/>
        <v>0.00195360183715772-0.00134843160139214i</v>
      </c>
      <c r="Q75" s="2" t="str">
        <f t="shared" si="14"/>
        <v>1.16974115252891-3307.87127215994i</v>
      </c>
      <c r="R75" s="2" t="str">
        <f t="shared" si="15"/>
        <v>-23.8071046612446-34.5177328122457i</v>
      </c>
      <c r="S75" s="2" t="str">
        <f t="shared" si="19"/>
        <v>1.01332472518919-0.020166492446481i</v>
      </c>
      <c r="T75" s="2">
        <f t="shared" si="20"/>
        <v>0.11669252786998724</v>
      </c>
      <c r="U75">
        <f t="shared" si="21"/>
        <v>-1.1401107347544532</v>
      </c>
      <c r="W75" s="2" t="str">
        <f t="shared" si="22"/>
        <v>-28.0074071019074-1432.78336696429i</v>
      </c>
      <c r="X75" s="2">
        <f t="shared" si="23"/>
        <v>63.125269775501707</v>
      </c>
    </row>
    <row r="76" spans="12:24" x14ac:dyDescent="0.45">
      <c r="L76">
        <f t="shared" si="16"/>
        <v>0.74000000000000044</v>
      </c>
      <c r="M76" s="1">
        <f t="shared" si="17"/>
        <v>5.495408738576252</v>
      </c>
      <c r="N76" s="1">
        <f t="shared" si="12"/>
        <v>1.1518376716055825E-4</v>
      </c>
      <c r="O76" s="2" t="str">
        <f t="shared" si="18"/>
        <v>0.999999738114002+0.000723720890271352i</v>
      </c>
      <c r="P76" s="2" t="str">
        <f t="shared" si="13"/>
        <v>0.00195360183715784-0.00131773754819938i</v>
      </c>
      <c r="Q76" s="2" t="str">
        <f t="shared" si="14"/>
        <v>1.16974115282876-3232.57492293484i</v>
      </c>
      <c r="R76" s="2" t="str">
        <f t="shared" si="15"/>
        <v>-22.7350591174867-33.7320132208728i</v>
      </c>
      <c r="S76" s="2" t="str">
        <f t="shared" si="19"/>
        <v>1.01349784427689-0.0209481584172397i</v>
      </c>
      <c r="T76" s="2">
        <f t="shared" si="20"/>
        <v>0.11831155863063988</v>
      </c>
      <c r="U76">
        <f t="shared" si="21"/>
        <v>-1.1840875600312066</v>
      </c>
      <c r="W76" s="2" t="str">
        <f t="shared" si="22"/>
        <v>-28.4383263908725-1400.40906031656i</v>
      </c>
      <c r="X76" s="2">
        <f t="shared" si="23"/>
        <v>62.926888814793941</v>
      </c>
    </row>
    <row r="77" spans="12:24" x14ac:dyDescent="0.45">
      <c r="L77">
        <f t="shared" si="16"/>
        <v>0.75000000000000044</v>
      </c>
      <c r="M77" s="1">
        <f t="shared" si="17"/>
        <v>5.6234132519034983</v>
      </c>
      <c r="N77" s="1">
        <f t="shared" si="12"/>
        <v>1.1786674175989733E-4</v>
      </c>
      <c r="O77" s="2" t="str">
        <f t="shared" si="18"/>
        <v>0.999999725771696+0.000740578512335046i</v>
      </c>
      <c r="P77" s="2" t="str">
        <f t="shared" si="13"/>
        <v>0.00195360183715839-0.00128774217691163i</v>
      </c>
      <c r="Q77" s="2" t="str">
        <f t="shared" si="14"/>
        <v>1.16974115419968-3158.99252772209i</v>
      </c>
      <c r="R77" s="2" t="str">
        <f t="shared" si="15"/>
        <v>-21.7112635715564-32.9641787894203i</v>
      </c>
      <c r="S77" s="2" t="str">
        <f t="shared" si="19"/>
        <v>1.01366544741122-0.0217500129890424i</v>
      </c>
      <c r="T77" s="2">
        <f t="shared" si="20"/>
        <v>0.11989186701557564</v>
      </c>
      <c r="U77">
        <f t="shared" si="21"/>
        <v>-1.229195253100676</v>
      </c>
      <c r="W77" s="2" t="str">
        <f t="shared" si="22"/>
        <v>-28.8621128295149-1368.75880860135i</v>
      </c>
      <c r="X77" s="2">
        <f t="shared" si="23"/>
        <v>62.728469132112593</v>
      </c>
    </row>
    <row r="78" spans="12:24" x14ac:dyDescent="0.45">
      <c r="L78">
        <f t="shared" si="16"/>
        <v>0.76000000000000045</v>
      </c>
      <c r="M78" s="1">
        <f t="shared" si="17"/>
        <v>5.7543993733715757</v>
      </c>
      <c r="N78" s="1">
        <f t="shared" si="12"/>
        <v>1.2061221086586823E-4</v>
      </c>
      <c r="O78" s="2" t="str">
        <f t="shared" si="18"/>
        <v>0.999999712847715+0.000757828798641437i</v>
      </c>
      <c r="P78" s="2" t="str">
        <f t="shared" si="13"/>
        <v>0.0019536018371587-0.0012584295835564i</v>
      </c>
      <c r="Q78" s="2" t="str">
        <f t="shared" si="14"/>
        <v>1.16974115495235-3087.08507216173i</v>
      </c>
      <c r="R78" s="2" t="str">
        <f t="shared" si="15"/>
        <v>-20.7335464153502-32.2138224018852i</v>
      </c>
      <c r="S78" s="2" t="str">
        <f t="shared" si="19"/>
        <v>1.01382730640245-0.0225722423820607i</v>
      </c>
      <c r="T78" s="2">
        <f t="shared" si="20"/>
        <v>0.1214319633101611</v>
      </c>
      <c r="U78">
        <f t="shared" si="21"/>
        <v>-1.2754446259745307</v>
      </c>
      <c r="W78" s="2" t="str">
        <f t="shared" si="22"/>
        <v>-29.2784932636181-1337.81629255343i</v>
      </c>
      <c r="X78" s="2">
        <f t="shared" si="23"/>
        <v>62.530009237761831</v>
      </c>
    </row>
    <row r="79" spans="12:24" x14ac:dyDescent="0.45">
      <c r="L79">
        <f t="shared" si="16"/>
        <v>0.77000000000000046</v>
      </c>
      <c r="M79" s="1">
        <f t="shared" si="17"/>
        <v>5.8884365535558976</v>
      </c>
      <c r="N79" s="1">
        <f t="shared" si="12"/>
        <v>1.2342163016253161E-4</v>
      </c>
      <c r="O79" s="2" t="str">
        <f t="shared" si="18"/>
        <v>0.999999699314645+0.000775480895500112i</v>
      </c>
      <c r="P79" s="2" t="str">
        <f t="shared" si="13"/>
        <v>0.00195360183715805-0.00122978422623422i</v>
      </c>
      <c r="Q79" s="2" t="str">
        <f t="shared" si="14"/>
        <v>1.16974115333026-3016.81442996903i</v>
      </c>
      <c r="R79" s="2" t="str">
        <f t="shared" si="15"/>
        <v>-19.7998337801419-31.4805462093564i</v>
      </c>
      <c r="S79" s="2" t="str">
        <f t="shared" si="19"/>
        <v>1.01398320083781-0.023415036817744i</v>
      </c>
      <c r="T79" s="2">
        <f t="shared" si="20"/>
        <v>0.12293044141674589</v>
      </c>
      <c r="U79">
        <f t="shared" si="21"/>
        <v>-1.3228467661969221</v>
      </c>
      <c r="W79" s="2" t="str">
        <f t="shared" si="22"/>
        <v>-29.6872187708041-1307.56558057538i</v>
      </c>
      <c r="X79" s="2">
        <f t="shared" si="23"/>
        <v>62.331507725664004</v>
      </c>
    </row>
    <row r="80" spans="12:24" x14ac:dyDescent="0.45">
      <c r="L80">
        <f t="shared" si="16"/>
        <v>0.78000000000000047</v>
      </c>
      <c r="M80" s="1">
        <f t="shared" si="17"/>
        <v>6.0255958607435849</v>
      </c>
      <c r="N80" s="1">
        <f t="shared" si="12"/>
        <v>1.2629648924118554E-4</v>
      </c>
      <c r="O80" s="2" t="str">
        <f t="shared" si="18"/>
        <v>0.999999685143782+0.000793544162264467i</v>
      </c>
      <c r="P80" s="2" t="str">
        <f t="shared" si="13"/>
        <v>0.00195360183715867-0.00120179091678341i</v>
      </c>
      <c r="Q80" s="2" t="str">
        <f t="shared" si="14"/>
        <v>1.16974115487828-2948.14334271937i</v>
      </c>
      <c r="R80" s="2" t="str">
        <f t="shared" si="15"/>
        <v>-18.9081451359562-30.7639614191635i</v>
      </c>
      <c r="S80" s="2" t="str">
        <f t="shared" si="19"/>
        <v>1.01413291792216-0.0242785915792394i</v>
      </c>
      <c r="T80" s="2">
        <f t="shared" si="20"/>
        <v>0.12438597805706611</v>
      </c>
      <c r="U80">
        <f t="shared" si="21"/>
        <v>-1.3714130972298149</v>
      </c>
      <c r="W80" s="2" t="str">
        <f t="shared" si="22"/>
        <v>-30.0880647400708-1277.9911182794i</v>
      </c>
      <c r="X80" s="2">
        <f t="shared" si="23"/>
        <v>62.132963272561533</v>
      </c>
    </row>
    <row r="81" spans="12:24" x14ac:dyDescent="0.45">
      <c r="L81">
        <f t="shared" si="16"/>
        <v>0.79000000000000048</v>
      </c>
      <c r="M81" s="1">
        <f t="shared" si="17"/>
        <v>6.1659500186148302</v>
      </c>
      <c r="N81" s="1">
        <f t="shared" si="12"/>
        <v>1.2923831239016685E-4</v>
      </c>
      <c r="O81" s="2" t="str">
        <f t="shared" si="18"/>
        <v>0.999999670305066+0.000812028176294045i</v>
      </c>
      <c r="P81" s="2" t="str">
        <f t="shared" si="13"/>
        <v>0.00195360183715803-0.00117443481278107i</v>
      </c>
      <c r="Q81" s="2" t="str">
        <f t="shared" si="14"/>
        <v>1.16974115327971-2881.03540009331i</v>
      </c>
      <c r="R81" s="2" t="str">
        <f t="shared" si="15"/>
        <v>-18.0565890917023-30.0636880884842i</v>
      </c>
      <c r="S81" s="2" t="str">
        <f t="shared" si="19"/>
        <v>1.01427625223685-0.0251631080524782i</v>
      </c>
      <c r="T81" s="2">
        <f t="shared" si="20"/>
        <v>0.12579733133723017</v>
      </c>
      <c r="U81">
        <f t="shared" si="21"/>
        <v>-1.4211554377356059</v>
      </c>
      <c r="W81" s="2" t="str">
        <f t="shared" si="22"/>
        <v>-30.4808308128383-1249.07771826511i</v>
      </c>
      <c r="X81" s="2">
        <f t="shared" si="23"/>
        <v>61.934374636582277</v>
      </c>
    </row>
    <row r="82" spans="12:24" x14ac:dyDescent="0.45">
      <c r="L82">
        <f t="shared" si="16"/>
        <v>0.80000000000000049</v>
      </c>
      <c r="M82" s="1">
        <f t="shared" si="17"/>
        <v>6.3095734448019405</v>
      </c>
      <c r="N82" s="1">
        <f t="shared" si="12"/>
        <v>1.3224865940304867E-4</v>
      </c>
      <c r="O82" s="2" t="str">
        <f t="shared" si="18"/>
        <v>0.999999654767023+0.000830942738032475i</v>
      </c>
      <c r="P82" s="2" t="str">
        <f t="shared" si="13"/>
        <v>0.00195360183715758-0.00114770140966168i</v>
      </c>
      <c r="Q82" s="2" t="str">
        <f t="shared" si="14"/>
        <v>1.16974115220456-2815.45502057138i</v>
      </c>
      <c r="R82" s="2" t="str">
        <f t="shared" si="15"/>
        <v>-17.2433593828492-29.3793549231762i</v>
      </c>
      <c r="S82" s="2" t="str">
        <f t="shared" si="19"/>
        <v>1.01441300541858-0.0260687947438519i</v>
      </c>
      <c r="T82" s="2">
        <f t="shared" si="20"/>
        <v>0.12716333869421031</v>
      </c>
      <c r="U82">
        <f t="shared" si="21"/>
        <v>-1.4720860595600338</v>
      </c>
      <c r="W82" s="2" t="str">
        <f t="shared" si="22"/>
        <v>-30.865340667291-1220.81055013968i</v>
      </c>
      <c r="X82" s="2">
        <f t="shared" si="23"/>
        <v>61.735740655186135</v>
      </c>
    </row>
    <row r="83" spans="12:24" x14ac:dyDescent="0.45">
      <c r="L83">
        <f t="shared" si="16"/>
        <v>0.8100000000000005</v>
      </c>
      <c r="M83" s="1">
        <f t="shared" si="17"/>
        <v>6.4565422903465644</v>
      </c>
      <c r="N83" s="1">
        <f t="shared" si="12"/>
        <v>1.3532912640566399E-4</v>
      </c>
      <c r="O83" s="2" t="str">
        <f t="shared" si="18"/>
        <v>0.999999638496695+0.000850297876203671i</v>
      </c>
      <c r="P83" s="2" t="str">
        <f t="shared" si="13"/>
        <v>0.00195360183715758-0.00112157653302438i</v>
      </c>
      <c r="Q83" s="2" t="str">
        <f t="shared" si="14"/>
        <v>1.16974115217361-2751.36743256832i</v>
      </c>
      <c r="R83" s="2" t="str">
        <f t="shared" si="15"/>
        <v>-16.4667310401968-28.7105990807438i</v>
      </c>
      <c r="S83" s="2" t="str">
        <f t="shared" si="19"/>
        <v>1.01454298576357-0.0269958682678046i</v>
      </c>
      <c r="T83" s="2">
        <f t="shared" si="20"/>
        <v>0.12848291427172426</v>
      </c>
      <c r="U83">
        <f t="shared" si="21"/>
        <v>-1.5242177440688165</v>
      </c>
      <c r="W83" s="2" t="str">
        <f t="shared" si="22"/>
        <v>-31.2414416867329-1193.17513078787i</v>
      </c>
      <c r="X83" s="2">
        <f t="shared" si="23"/>
        <v>61.537060242540505</v>
      </c>
    </row>
    <row r="84" spans="12:24" x14ac:dyDescent="0.45">
      <c r="L84">
        <f t="shared" si="16"/>
        <v>0.82000000000000051</v>
      </c>
      <c r="M84" s="1">
        <f t="shared" si="17"/>
        <v>6.6069344800759682</v>
      </c>
      <c r="N84" s="1">
        <f t="shared" si="12"/>
        <v>1.384813467023923E-4</v>
      </c>
      <c r="O84" s="2" t="str">
        <f t="shared" si="18"/>
        <v>0.999999621459571+0.000870103853129069i</v>
      </c>
      <c r="P84" s="2" t="str">
        <f t="shared" si="13"/>
        <v>0.00195360183715853-0.00109604633111101i</v>
      </c>
      <c r="Q84" s="2" t="str">
        <f t="shared" si="14"/>
        <v>1.16974115451747-2688.73865599666i</v>
      </c>
      <c r="R84" s="2" t="str">
        <f t="shared" si="15"/>
        <v>-15.7250567308493-28.0570659780013i</v>
      </c>
      <c r="S84" s="2" t="str">
        <f t="shared" si="19"/>
        <v>1.0146660077608-0.0279445542995096i</v>
      </c>
      <c r="T84" s="2">
        <f t="shared" si="20"/>
        <v>0.12975504576021141</v>
      </c>
      <c r="U84">
        <f t="shared" si="21"/>
        <v>-1.577563836598574</v>
      </c>
      <c r="W84" s="2" t="str">
        <f t="shared" si="22"/>
        <v>-31.6090044995585-1166.15731489748i</v>
      </c>
      <c r="X84" s="2">
        <f t="shared" si="23"/>
        <v>61.338332386360861</v>
      </c>
    </row>
    <row r="85" spans="12:24" x14ac:dyDescent="0.45">
      <c r="L85">
        <f t="shared" si="16"/>
        <v>0.83000000000000052</v>
      </c>
      <c r="M85" s="1">
        <f t="shared" si="17"/>
        <v>6.7608297539198272</v>
      </c>
      <c r="N85" s="1">
        <f t="shared" si="12"/>
        <v>1.4170699164215957E-4</v>
      </c>
      <c r="O85" s="2" t="str">
        <f t="shared" si="18"/>
        <v>0.999999603619511+0.000890371170168699i</v>
      </c>
      <c r="P85" s="2" t="str">
        <f t="shared" si="13"/>
        <v>0.00195360183715809-0.00107109726746958i</v>
      </c>
      <c r="Q85" s="2" t="str">
        <f t="shared" si="14"/>
        <v>1.16974115343747-2627.53548425007i</v>
      </c>
      <c r="R85" s="2" t="str">
        <f t="shared" si="15"/>
        <v>-15.0167632642045-27.4184091029791i</v>
      </c>
      <c r="S85" s="2" t="str">
        <f t="shared" si="19"/>
        <v>1.01478189155967-0.0289150884879326i</v>
      </c>
      <c r="T85" s="2">
        <f t="shared" si="20"/>
        <v>0.13097879074845944</v>
      </c>
      <c r="U85">
        <f t="shared" si="21"/>
        <v>-1.6321382987887374</v>
      </c>
      <c r="W85" s="2" t="str">
        <f t="shared" si="22"/>
        <v>-31.9679224135619-1139.74328574466i</v>
      </c>
      <c r="X85" s="2">
        <f t="shared" si="23"/>
        <v>61.139556144262201</v>
      </c>
    </row>
    <row r="86" spans="12:24" x14ac:dyDescent="0.45">
      <c r="L86">
        <f t="shared" si="16"/>
        <v>0.84000000000000052</v>
      </c>
      <c r="M86" s="1">
        <f t="shared" si="17"/>
        <v>6.9183097091893737</v>
      </c>
      <c r="N86" s="1">
        <f t="shared" si="12"/>
        <v>1.4500777150460928E-4</v>
      </c>
      <c r="O86" s="2" t="str">
        <f t="shared" si="18"/>
        <v>0.999999584938675+0.000911110573289008i</v>
      </c>
      <c r="P86" s="2" t="str">
        <f t="shared" si="13"/>
        <v>0.00195360183715768-0.00104671611376908i</v>
      </c>
      <c r="Q86" s="2" t="str">
        <f t="shared" si="14"/>
        <v>1.16974115242341-2567.72546659677i</v>
      </c>
      <c r="R86" s="2" t="str">
        <f t="shared" si="15"/>
        <v>-14.3403482547224-26.7942898313901i</v>
      </c>
      <c r="S86" s="2" t="str">
        <f t="shared" si="19"/>
        <v>1.01489046237623-0.0299077173259659i</v>
      </c>
      <c r="T86" s="2">
        <f t="shared" si="20"/>
        <v>0.13215327262420237</v>
      </c>
      <c r="U86">
        <f t="shared" si="21"/>
        <v>-1.6879557586412592</v>
      </c>
      <c r="W86" s="2" t="str">
        <f t="shared" si="22"/>
        <v>-32.3181107402955-1113.91954624166i</v>
      </c>
      <c r="X86" s="2">
        <f t="shared" si="23"/>
        <v>60.940730639659584</v>
      </c>
    </row>
    <row r="87" spans="12:24" x14ac:dyDescent="0.45">
      <c r="L87">
        <f t="shared" si="16"/>
        <v>0.85000000000000053</v>
      </c>
      <c r="M87" s="1">
        <f t="shared" si="17"/>
        <v>7.0794578438413893</v>
      </c>
      <c r="N87" s="1">
        <f t="shared" si="12"/>
        <v>1.4838543640691552E-4</v>
      </c>
      <c r="O87" s="2" t="str">
        <f t="shared" si="18"/>
        <v>0.999999565377439+0.000932333058760345i</v>
      </c>
      <c r="P87" s="2" t="str">
        <f t="shared" si="13"/>
        <v>0.0019536018371578-0.00102288994281923i</v>
      </c>
      <c r="Q87" s="2" t="str">
        <f t="shared" si="14"/>
        <v>1.16974115270839-2509.27689097373i</v>
      </c>
      <c r="R87" s="2" t="str">
        <f t="shared" si="15"/>
        <v>-13.6943769357438-26.1843772469489i</v>
      </c>
      <c r="S87" s="2" t="str">
        <f t="shared" si="19"/>
        <v>1.01499154984446-0.0309226989737854i</v>
      </c>
      <c r="T87" s="2">
        <f t="shared" si="20"/>
        <v>0.13327767608018617</v>
      </c>
      <c r="U87">
        <f t="shared" si="21"/>
        <v>-1.7450315581213323</v>
      </c>
      <c r="W87" s="2" t="str">
        <f t="shared" si="22"/>
        <v>-32.6595060424945-1088.67291024966i</v>
      </c>
      <c r="X87" s="2">
        <f t="shared" si="23"/>
        <v>60.741855057274392</v>
      </c>
    </row>
    <row r="88" spans="12:24" x14ac:dyDescent="0.45">
      <c r="L88">
        <f t="shared" si="16"/>
        <v>0.86000000000000054</v>
      </c>
      <c r="M88" s="1">
        <f t="shared" si="17"/>
        <v>7.2443596007499105</v>
      </c>
      <c r="N88" s="1">
        <f t="shared" si="12"/>
        <v>1.5184177723171814E-4</v>
      </c>
      <c r="O88" s="2" t="str">
        <f t="shared" si="18"/>
        <v>0.999999544894311+0.000954049878987165i</v>
      </c>
      <c r="P88" s="2" t="str">
        <f t="shared" si="13"/>
        <v>0.00195360183715856-0.000999606121645156i</v>
      </c>
      <c r="Q88" s="2" t="str">
        <f t="shared" si="14"/>
        <v>1.16974115457783-2452.15876717248i</v>
      </c>
      <c r="R88" s="2" t="str">
        <f t="shared" si="15"/>
        <v>-13.0774791151701-25.5883479659318i</v>
      </c>
      <c r="S88" s="2" t="str">
        <f t="shared" si="19"/>
        <v>1.01508498731571-0.0319603040348981i</v>
      </c>
      <c r="T88" s="2">
        <f t="shared" si="20"/>
        <v>0.13435124225404346</v>
      </c>
      <c r="U88">
        <f t="shared" si="21"/>
        <v>-1.8033817983044478</v>
      </c>
      <c r="W88" s="2" t="str">
        <f t="shared" si="22"/>
        <v>-32.9920653002379-1063.99049415529i</v>
      </c>
      <c r="X88" s="2">
        <f t="shared" si="23"/>
        <v>60.542928638274489</v>
      </c>
    </row>
    <row r="89" spans="12:24" x14ac:dyDescent="0.45">
      <c r="L89">
        <f t="shared" si="16"/>
        <v>0.87000000000000055</v>
      </c>
      <c r="M89" s="1">
        <f t="shared" si="17"/>
        <v>7.4131024130091863</v>
      </c>
      <c r="N89" s="1">
        <f t="shared" si="12"/>
        <v>1.5537862657667256E-4</v>
      </c>
      <c r="O89" s="2" t="str">
        <f t="shared" si="18"/>
        <v>0.999999523445842+0.000976272548474016i</v>
      </c>
      <c r="P89" s="2" t="str">
        <f t="shared" si="13"/>
        <v>0.00195360183715818-0.000976852304880563i</v>
      </c>
      <c r="Q89" s="2" t="str">
        <f t="shared" si="14"/>
        <v>1.16974115366704-2396.34081040776i</v>
      </c>
      <c r="R89" s="2" t="str">
        <f t="shared" si="15"/>
        <v>-12.4883462703767-25.0058859656783i</v>
      </c>
      <c r="S89" s="2" t="str">
        <f t="shared" si="19"/>
        <v>1.01517061111426-0.0330208162797955i</v>
      </c>
      <c r="T89" s="2">
        <f t="shared" si="20"/>
        <v>0.13537326356981416</v>
      </c>
      <c r="U89">
        <f t="shared" si="21"/>
        <v>-1.8630233818098554</v>
      </c>
      <c r="W89" s="2" t="str">
        <f t="shared" si="22"/>
        <v>-33.3157650112443-1039.85970871291i</v>
      </c>
      <c r="X89" s="2">
        <f t="shared" si="23"/>
        <v>60.343950675115138</v>
      </c>
    </row>
    <row r="90" spans="12:24" x14ac:dyDescent="0.45">
      <c r="L90">
        <f t="shared" si="16"/>
        <v>0.88000000000000056</v>
      </c>
      <c r="M90" s="1">
        <f t="shared" si="17"/>
        <v>7.5857757502918481</v>
      </c>
      <c r="N90" s="1">
        <f t="shared" si="12"/>
        <v>1.5899785972611714E-4</v>
      </c>
      <c r="O90" s="2" t="str">
        <f t="shared" si="18"/>
        <v>0.999999500986538+0.000999012849930487i</v>
      </c>
      <c r="P90" s="2" t="str">
        <f t="shared" si="13"/>
        <v>0.00195360183715789-0.000954616428129614i</v>
      </c>
      <c r="Q90" s="2" t="str">
        <f t="shared" si="14"/>
        <v>1.16974115295262-2341.79342526003i</v>
      </c>
      <c r="R90" s="2" t="str">
        <f t="shared" si="15"/>
        <v>-11.9257287713084-24.4366824171582i</v>
      </c>
      <c r="S90" s="2" t="str">
        <f t="shared" si="19"/>
        <v>1.01524825975021-0.0341045333203491i</v>
      </c>
      <c r="T90" s="2">
        <f t="shared" si="20"/>
        <v>0.13634307829402723</v>
      </c>
      <c r="U90">
        <f t="shared" si="21"/>
        <v>-1.9239740527348528</v>
      </c>
      <c r="W90" s="2" t="str">
        <f t="shared" si="22"/>
        <v>-33.6306002320466-1016.2682511472i</v>
      </c>
      <c r="X90" s="2">
        <f t="shared" si="23"/>
        <v>60.144920506095943</v>
      </c>
    </row>
    <row r="91" spans="12:24" x14ac:dyDescent="0.45">
      <c r="L91">
        <f t="shared" si="16"/>
        <v>0.89000000000000057</v>
      </c>
      <c r="M91" s="1">
        <f t="shared" si="17"/>
        <v>7.7624711662869306</v>
      </c>
      <c r="N91" s="1">
        <f t="shared" si="12"/>
        <v>1.6270139564537406E-4</v>
      </c>
      <c r="O91" s="2" t="str">
        <f t="shared" si="18"/>
        <v>0.999999477468761+0.00102228284051835i</v>
      </c>
      <c r="P91" s="2" t="str">
        <f t="shared" si="13"/>
        <v>0.00195360183715874-0.000932886701653785i</v>
      </c>
      <c r="Q91" s="2" t="str">
        <f t="shared" si="14"/>
        <v>1.16974115502452-2288.48768998367i</v>
      </c>
      <c r="R91" s="2" t="str">
        <f t="shared" si="15"/>
        <v>-11.3884332310145-23.8804355211416i</v>
      </c>
      <c r="S91" s="2" t="str">
        <f t="shared" si="19"/>
        <v>1.01531777309876-0.0352117672297594i</v>
      </c>
      <c r="T91" s="2">
        <f t="shared" si="20"/>
        <v>0.13726006488215206</v>
      </c>
      <c r="U91">
        <f t="shared" si="21"/>
        <v>-1.9862524338203795</v>
      </c>
      <c r="W91" s="2" t="str">
        <f t="shared" si="22"/>
        <v>-33.9365835813189-993.204097516728i</v>
      </c>
      <c r="X91" s="2">
        <f t="shared" si="23"/>
        <v>59.945837509706806</v>
      </c>
    </row>
    <row r="92" spans="12:24" x14ac:dyDescent="0.45">
      <c r="L92">
        <f t="shared" si="16"/>
        <v>0.90000000000000058</v>
      </c>
      <c r="M92" s="1">
        <f t="shared" si="17"/>
        <v>7.9432823472428282</v>
      </c>
      <c r="N92" s="1">
        <f t="shared" si="12"/>
        <v>1.6649119799820968E-4</v>
      </c>
      <c r="O92" s="2" t="str">
        <f t="shared" si="18"/>
        <v>0.999999452842624+0.0010460948582442i</v>
      </c>
      <c r="P92" s="2" t="str">
        <f t="shared" si="13"/>
        <v>0.00195360183715815-0.00091165160404818i</v>
      </c>
      <c r="Q92" s="2" t="str">
        <f t="shared" si="14"/>
        <v>1.1697411536103-2236.39534117226i</v>
      </c>
      <c r="R92" s="2" t="str">
        <f t="shared" si="15"/>
        <v>-10.8753199734809-23.3368503480982i</v>
      </c>
      <c r="S92" s="2" t="str">
        <f t="shared" si="19"/>
        <v>1.01537899154668-0.0363428451121823i</v>
      </c>
      <c r="T92" s="2">
        <f t="shared" si="20"/>
        <v>0.13812363612511666</v>
      </c>
      <c r="U92">
        <f t="shared" si="21"/>
        <v>-2.0498780611171061</v>
      </c>
      <c r="W92" s="2" t="str">
        <f t="shared" si="22"/>
        <v>-34.2337442118752-970.655495331088i</v>
      </c>
      <c r="X92" s="2">
        <f t="shared" si="23"/>
        <v>59.74670109877475</v>
      </c>
    </row>
    <row r="93" spans="12:24" x14ac:dyDescent="0.45">
      <c r="L93">
        <f t="shared" si="16"/>
        <v>0.91000000000000059</v>
      </c>
      <c r="M93" s="1">
        <f t="shared" si="17"/>
        <v>8.1283051616410056</v>
      </c>
      <c r="N93" s="1">
        <f t="shared" si="12"/>
        <v>1.7036927618799548E-4</v>
      </c>
      <c r="O93" s="2" t="str">
        <f t="shared" si="18"/>
        <v>0.999999427055894+0.00107046152850098i</v>
      </c>
      <c r="P93" s="2" t="str">
        <f t="shared" si="13"/>
        <v>0.00195360183715827-0.000890899876190493i</v>
      </c>
      <c r="Q93" s="2" t="str">
        <f t="shared" si="14"/>
        <v>1.16974115389104-2185.48875877293i</v>
      </c>
      <c r="R93" s="2" t="str">
        <f t="shared" si="15"/>
        <v>-10.3853006167336-22.805638682026i</v>
      </c>
      <c r="S93" s="2" t="str">
        <f t="shared" si="19"/>
        <v>1.01543175511274-0.0374981096187005i</v>
      </c>
      <c r="T93" s="2">
        <f t="shared" si="20"/>
        <v>0.13893323315242243</v>
      </c>
      <c r="U93">
        <f t="shared" si="21"/>
        <v>-2.1148714159891626</v>
      </c>
      <c r="W93" s="2" t="str">
        <f t="shared" si="22"/>
        <v>-34.5221267445972-948.610956419686i</v>
      </c>
      <c r="X93" s="2">
        <f t="shared" si="23"/>
        <v>59.547510714467123</v>
      </c>
    </row>
    <row r="94" spans="12:24" x14ac:dyDescent="0.45">
      <c r="L94">
        <f t="shared" si="16"/>
        <v>0.9200000000000006</v>
      </c>
      <c r="M94" s="1">
        <f t="shared" si="17"/>
        <v>8.3176377110267214</v>
      </c>
      <c r="N94" s="1">
        <f t="shared" si="12"/>
        <v>1.7433768642312008E-4</v>
      </c>
      <c r="O94" s="2" t="str">
        <f t="shared" si="18"/>
        <v>0.999999400053873+0.00109539577076189i</v>
      </c>
      <c r="P94" s="2" t="str">
        <f t="shared" si="13"/>
        <v>0.00195360183715842-0.000870620515234082i</v>
      </c>
      <c r="Q94" s="2" t="str">
        <f t="shared" si="14"/>
        <v>1.16974115424172-2135.74095144188i</v>
      </c>
      <c r="R94" s="2" t="str">
        <f t="shared" si="15"/>
        <v>-9.91733576396898-22.286518867452i</v>
      </c>
      <c r="S94" s="2" t="str">
        <f t="shared" si="19"/>
        <v>1.01547590254497-0.0386779194132002i</v>
      </c>
      <c r="T94" s="2">
        <f t="shared" si="20"/>
        <v>0.13968831931779729</v>
      </c>
      <c r="U94">
        <f t="shared" si="21"/>
        <v>-2.18125395468729</v>
      </c>
      <c r="W94" s="2" t="str">
        <f t="shared" si="22"/>
        <v>-34.8017902055825-927.059250044319i</v>
      </c>
      <c r="X94" s="2">
        <f t="shared" si="23"/>
        <v>59.348265820177268</v>
      </c>
    </row>
    <row r="95" spans="12:24" x14ac:dyDescent="0.45">
      <c r="L95">
        <f t="shared" si="16"/>
        <v>0.9300000000000006</v>
      </c>
      <c r="M95" s="1">
        <f t="shared" si="17"/>
        <v>8.5113803820237806</v>
      </c>
      <c r="N95" s="1">
        <f t="shared" si="12"/>
        <v>1.7839853280721845E-4</v>
      </c>
      <c r="O95" s="2" t="str">
        <f t="shared" si="18"/>
        <v>0.999999371779286+0.00112091080543019i</v>
      </c>
      <c r="P95" s="2" t="str">
        <f t="shared" si="13"/>
        <v>0.00195360183715835-0.000850802768811683i</v>
      </c>
      <c r="Q95" s="2" t="str">
        <f t="shared" si="14"/>
        <v>1.16974115407188-2087.12554223313i</v>
      </c>
      <c r="R95" s="2" t="str">
        <f t="shared" si="15"/>
        <v>-9.4704327992081-21.7792156601733i</v>
      </c>
      <c r="S95" s="2" t="str">
        <f t="shared" si="19"/>
        <v>1.01551127039893-0.0398826495870527i</v>
      </c>
      <c r="T95" s="2">
        <f t="shared" si="20"/>
        <v>0.14038837400337828</v>
      </c>
      <c r="U95">
        <f t="shared" si="21"/>
        <v>-2.2490481354571115</v>
      </c>
      <c r="W95" s="2" t="str">
        <f t="shared" si="22"/>
        <v>-35.0728069449073-905.989396250862i</v>
      </c>
      <c r="X95" s="2">
        <f t="shared" si="23"/>
        <v>59.148965895328658</v>
      </c>
    </row>
    <row r="96" spans="12:24" x14ac:dyDescent="0.45">
      <c r="L96">
        <f t="shared" si="16"/>
        <v>0.94000000000000061</v>
      </c>
      <c r="M96" s="1">
        <f t="shared" si="17"/>
        <v>8.709635899560821</v>
      </c>
      <c r="N96" s="1">
        <f t="shared" si="12"/>
        <v>1.825539684547948E-4</v>
      </c>
      <c r="O96" s="2" t="str">
        <f t="shared" si="18"/>
        <v>0.999999342172159+0.00114702016084849i</v>
      </c>
      <c r="P96" s="2" t="str">
        <f t="shared" si="13"/>
        <v>0.00195360183715827-0.00083143612926843i</v>
      </c>
      <c r="Q96" s="2" t="str">
        <f t="shared" si="14"/>
        <v>1.16974115387304-2039.61675461327i</v>
      </c>
      <c r="R96" s="2" t="str">
        <f t="shared" si="15"/>
        <v>-9.04364378107569-21.2834600813197i</v>
      </c>
      <c r="S96" s="2" t="str">
        <f t="shared" si="19"/>
        <v>1.0155376920988-0.041112692026295i</v>
      </c>
      <c r="T96" s="2">
        <f t="shared" si="20"/>
        <v>0.14103288635875907</v>
      </c>
      <c r="U96">
        <f t="shared" si="21"/>
        <v>-2.3182774434225859</v>
      </c>
      <c r="W96" s="2" t="str">
        <f t="shared" si="22"/>
        <v>-35.3352615617755-885.390659451342i</v>
      </c>
      <c r="X96" s="2">
        <f t="shared" si="23"/>
        <v>58.949610429114394</v>
      </c>
    </row>
    <row r="97" spans="12:24" x14ac:dyDescent="0.45">
      <c r="L97">
        <f t="shared" si="16"/>
        <v>0.95000000000000062</v>
      </c>
      <c r="M97" s="1">
        <f t="shared" si="17"/>
        <v>8.9125093813374701</v>
      </c>
      <c r="N97" s="1">
        <f t="shared" si="12"/>
        <v>1.8680619663283339E-4</v>
      </c>
      <c r="O97" s="2" t="str">
        <f t="shared" si="18"/>
        <v>0.999999311169691+0.00117373768047142i</v>
      </c>
      <c r="P97" s="2" t="str">
        <f t="shared" si="13"/>
        <v>0.00195360183715787-0.000812510328171572i</v>
      </c>
      <c r="Q97" s="2" t="str">
        <f t="shared" si="14"/>
        <v>1.16974115288178-1993.18939879419i</v>
      </c>
      <c r="R97" s="2" t="str">
        <f t="shared" si="15"/>
        <v>-8.63606343302847-20.7989892747139i</v>
      </c>
      <c r="S97" s="2" t="str">
        <f t="shared" si="19"/>
        <v>1.01555499698743-0.0423684557294703i</v>
      </c>
      <c r="T97" s="2">
        <f t="shared" si="20"/>
        <v>0.14162134902661414</v>
      </c>
      <c r="U97">
        <f t="shared" si="21"/>
        <v>-2.3889664131627244</v>
      </c>
      <c r="W97" s="2" t="str">
        <f t="shared" si="22"/>
        <v>-35.5892498377513-865.252542231975i</v>
      </c>
      <c r="X97" s="2">
        <f t="shared" si="23"/>
        <v>58.750198914222551</v>
      </c>
    </row>
    <row r="98" spans="12:24" x14ac:dyDescent="0.45">
      <c r="L98">
        <f t="shared" si="16"/>
        <v>0.96000000000000063</v>
      </c>
      <c r="M98" s="1">
        <f t="shared" si="17"/>
        <v>9.1201083935591107</v>
      </c>
      <c r="N98" s="1">
        <f t="shared" si="12"/>
        <v>1.9115747192899896E-4</v>
      </c>
      <c r="O98" s="2" t="str">
        <f t="shared" si="18"/>
        <v>0.999999278706123+0.00120107753020517i</v>
      </c>
      <c r="P98" s="2" t="str">
        <f t="shared" si="13"/>
        <v>0.00195360183715817-0.000794015330800811i</v>
      </c>
      <c r="Q98" s="2" t="str">
        <f t="shared" si="14"/>
        <v>1.16974115364354-1947.81885837738i</v>
      </c>
      <c r="R98" s="2" t="str">
        <f t="shared" si="15"/>
        <v>-8.24682722236836-20.3255463675444i</v>
      </c>
      <c r="S98" s="2" t="str">
        <f t="shared" si="19"/>
        <v>1.01556300936345-0.0436503670818751i</v>
      </c>
      <c r="T98" s="2">
        <f t="shared" si="20"/>
        <v>0.14215325184158287</v>
      </c>
      <c r="U98">
        <f t="shared" si="21"/>
        <v>-2.4611406493440722</v>
      </c>
      <c r="W98" s="2" t="str">
        <f t="shared" si="22"/>
        <v>-35.8348776840933-845.564779375914i</v>
      </c>
      <c r="X98" s="2">
        <f t="shared" si="23"/>
        <v>58.550730840535508</v>
      </c>
    </row>
    <row r="99" spans="12:24" x14ac:dyDescent="0.45">
      <c r="L99">
        <f t="shared" si="16"/>
        <v>0.97000000000000064</v>
      </c>
      <c r="M99" s="1">
        <f t="shared" si="17"/>
        <v>9.3325430079699281</v>
      </c>
      <c r="N99" s="1">
        <f t="shared" si="12"/>
        <v>1.9561010144704969E-4</v>
      </c>
      <c r="O99" s="2" t="str">
        <f t="shared" si="18"/>
        <v>0.999999244712594+0.0012290542059182i</v>
      </c>
      <c r="P99" s="2" t="str">
        <f t="shared" si="13"/>
        <v>0.00195360183715809-0.000775941330871943i</v>
      </c>
      <c r="Q99" s="2" t="str">
        <f t="shared" si="14"/>
        <v>1.16974115343954-1903.48107730167i</v>
      </c>
      <c r="R99" s="2" t="str">
        <f t="shared" si="15"/>
        <v>-7.87510952702167-19.8628803340908i</v>
      </c>
      <c r="S99" s="2" t="str">
        <f t="shared" si="19"/>
        <v>1.01556154751192-0.044958870084563i</v>
      </c>
      <c r="T99" s="2">
        <f t="shared" si="20"/>
        <v>0.14262807555623611</v>
      </c>
      <c r="U99">
        <f t="shared" si="21"/>
        <v>-2.5348268453358078</v>
      </c>
      <c r="W99" s="2" t="str">
        <f t="shared" si="22"/>
        <v>-36.0722601144237-826.317332095984i</v>
      </c>
      <c r="X99" s="2">
        <f t="shared" si="23"/>
        <v>58.351205688855423</v>
      </c>
    </row>
    <row r="100" spans="12:24" x14ac:dyDescent="0.45">
      <c r="L100">
        <f t="shared" si="16"/>
        <v>0.98000000000000065</v>
      </c>
      <c r="M100" s="1">
        <f t="shared" si="17"/>
        <v>9.5499258602143762</v>
      </c>
      <c r="N100" s="1">
        <f t="shared" si="12"/>
        <v>2.0016644603009333E-4</v>
      </c>
      <c r="O100" s="2" t="str">
        <f t="shared" si="18"/>
        <v>0.999999209117+0.00125768254112662i</v>
      </c>
      <c r="P100" s="2" t="str">
        <f t="shared" si="13"/>
        <v>0.00195360183715814-0.000758278745308362i</v>
      </c>
      <c r="Q100" s="2" t="str">
        <f t="shared" si="14"/>
        <v>1.16974115356338-1860.15254708872i</v>
      </c>
      <c r="R100" s="2" t="str">
        <f t="shared" si="15"/>
        <v>-7.52012188387793-19.4107458627096i</v>
      </c>
      <c r="S100" s="2" t="str">
        <f t="shared" si="19"/>
        <v>1.01555042272649-0.0462944265425557i</v>
      </c>
      <c r="T100" s="2">
        <f t="shared" si="20"/>
        <v>0.14304528557926935</v>
      </c>
      <c r="U100">
        <f t="shared" si="21"/>
        <v>-2.6100528000970891</v>
      </c>
      <c r="W100" s="2" t="str">
        <f t="shared" si="22"/>
        <v>-36.3015202364626-807.500382466918i</v>
      </c>
      <c r="X100" s="2">
        <f t="shared" si="23"/>
        <v>58.151622924643441</v>
      </c>
    </row>
    <row r="101" spans="12:24" x14ac:dyDescent="0.45">
      <c r="L101">
        <f t="shared" si="16"/>
        <v>0.99000000000000066</v>
      </c>
      <c r="M101" s="1">
        <f t="shared" si="17"/>
        <v>9.7723722095581227</v>
      </c>
      <c r="N101" s="1">
        <f t="shared" si="12"/>
        <v>2.0482892151233825E-4</v>
      </c>
      <c r="O101" s="2" t="str">
        <f t="shared" si="18"/>
        <v>0.999999171843838+0.0012869777148588i</v>
      </c>
      <c r="P101" s="2" t="str">
        <f t="shared" si="13"/>
        <v>0.00195360183715832-0.000741018209172347i</v>
      </c>
      <c r="Q101" s="2" t="str">
        <f t="shared" si="14"/>
        <v>1.16974115401704-1817.81029437826i</v>
      </c>
      <c r="R101" s="2" t="str">
        <f t="shared" si="15"/>
        <v>-7.18111131654094-18.9689032257188i</v>
      </c>
      <c r="S101" s="2" t="str">
        <f t="shared" si="19"/>
        <v>1.01552943832729-0.0476575162126378i</v>
      </c>
      <c r="T101" s="2">
        <f t="shared" si="20"/>
        <v>0.14340432576221354</v>
      </c>
      <c r="U101">
        <f t="shared" si="21"/>
        <v>-2.6868474333824506</v>
      </c>
      <c r="W101" s="2" t="str">
        <f t="shared" si="22"/>
        <v>-36.5227882797794-789.104328050385i</v>
      </c>
      <c r="X101" s="2">
        <f t="shared" si="23"/>
        <v>57.951981991805667</v>
      </c>
    </row>
    <row r="102" spans="12:24" x14ac:dyDescent="0.45">
      <c r="L102">
        <f t="shared" si="16"/>
        <v>1.0000000000000007</v>
      </c>
      <c r="M102" s="1">
        <f t="shared" si="17"/>
        <v>10.000000000000016</v>
      </c>
      <c r="N102" s="1">
        <f t="shared" si="12"/>
        <v>2.0960000000000035E-4</v>
      </c>
      <c r="O102" s="2" t="str">
        <f t="shared" si="18"/>
        <v>0.999999132814046+0.00131695525970301i</v>
      </c>
      <c r="P102" s="2" t="str">
        <f t="shared" si="13"/>
        <v>0.0019536018371582-0.000724150570702088i</v>
      </c>
      <c r="Q102" s="2" t="str">
        <f t="shared" si="14"/>
        <v>1.16974115370356-1776.43186874744i</v>
      </c>
      <c r="R102" s="2" t="str">
        <f t="shared" si="15"/>
        <v>-6.85735873818476-18.5371181522954i</v>
      </c>
      <c r="S102" s="2" t="str">
        <f t="shared" si="19"/>
        <v>1.01549838867403-0.049048636913382i</v>
      </c>
      <c r="T102" s="2">
        <f t="shared" si="20"/>
        <v>0.14370461223144748</v>
      </c>
      <c r="U102">
        <f t="shared" si="21"/>
        <v>-2.7652407994503552</v>
      </c>
      <c r="W102" s="2" t="str">
        <f t="shared" si="22"/>
        <v>-36.7362006550347-771.119776703923i</v>
      </c>
      <c r="X102" s="2">
        <f t="shared" si="23"/>
        <v>57.752282306525586</v>
      </c>
    </row>
    <row r="103" spans="12:24" x14ac:dyDescent="0.45">
      <c r="L103">
        <f t="shared" si="16"/>
        <v>1.0100000000000007</v>
      </c>
      <c r="M103" s="1">
        <f t="shared" si="17"/>
        <v>10.232929922807561</v>
      </c>
      <c r="N103" s="1">
        <f t="shared" si="12"/>
        <v>2.1448221118204648E-4</v>
      </c>
      <c r="O103" s="2" t="str">
        <f t="shared" si="18"/>
        <v>0.999999091944837+0.00134763107004249i</v>
      </c>
      <c r="P103" s="2" t="str">
        <f t="shared" si="13"/>
        <v>0.0019536018371581-0.000707666886445639i</v>
      </c>
      <c r="Q103" s="2" t="str">
        <f t="shared" si="14"/>
        <v>1.16974115346273-1735.99533080728i</v>
      </c>
      <c r="R103" s="2" t="str">
        <f t="shared" si="15"/>
        <v>-6.54817742611117-18.1151617042847i</v>
      </c>
      <c r="S103" s="2" t="str">
        <f t="shared" si="19"/>
        <v>1.01545705817499-0.0504683045994102i</v>
      </c>
      <c r="T103" s="2">
        <f t="shared" si="20"/>
        <v>0.14394552727272009</v>
      </c>
      <c r="U103">
        <f t="shared" si="21"/>
        <v>-2.8452640994219229</v>
      </c>
      <c r="W103" s="2" t="str">
        <f t="shared" si="22"/>
        <v>-36.941899048856-753.537541565525i</v>
      </c>
      <c r="X103" s="2">
        <f t="shared" si="23"/>
        <v>57.552523251148997</v>
      </c>
    </row>
    <row r="104" spans="12:24" x14ac:dyDescent="0.45">
      <c r="L104">
        <f t="shared" si="16"/>
        <v>1.0200000000000007</v>
      </c>
      <c r="M104" s="1">
        <f t="shared" si="17"/>
        <v>10.471285480509014</v>
      </c>
      <c r="N104" s="1">
        <f t="shared" si="12"/>
        <v>2.1947814367146893E-4</v>
      </c>
      <c r="O104" s="2" t="str">
        <f t="shared" si="18"/>
        <v>0.999999049149523+0.0013790214104824i</v>
      </c>
      <c r="P104" s="2" t="str">
        <f t="shared" si="13"/>
        <v>0.00195360183715836-0.000691558416540446i</v>
      </c>
      <c r="Q104" s="2" t="str">
        <f t="shared" si="14"/>
        <v>1.169741154112-1696.47924057014i</v>
      </c>
      <c r="R104" s="2" t="str">
        <f t="shared" si="15"/>
        <v>-6.2529115653443-17.7028101547988i</v>
      </c>
      <c r="S104" s="2" t="str">
        <f t="shared" si="19"/>
        <v>1.01540522029349-0.0519170534009551i</v>
      </c>
      <c r="T104" s="2">
        <f t="shared" si="20"/>
        <v>0.14412641328277725</v>
      </c>
      <c r="U104">
        <f t="shared" si="21"/>
        <v>-2.9269496923821294</v>
      </c>
      <c r="W104" s="2" t="str">
        <f t="shared" si="22"/>
        <v>-37.1400295594937-736.348636206542i</v>
      </c>
      <c r="X104" s="2">
        <f t="shared" si="23"/>
        <v>57.352704168135332</v>
      </c>
    </row>
    <row r="105" spans="12:24" x14ac:dyDescent="0.45">
      <c r="L105">
        <f t="shared" si="16"/>
        <v>1.0300000000000007</v>
      </c>
      <c r="M105" s="1">
        <f t="shared" si="17"/>
        <v>10.715193052376083</v>
      </c>
      <c r="N105" s="1">
        <f t="shared" si="12"/>
        <v>2.2459044637780271E-4</v>
      </c>
      <c r="O105" s="2" t="str">
        <f t="shared" si="18"/>
        <v>0.999999004337328+0.00141114292447295i</v>
      </c>
      <c r="P105" s="2" t="str">
        <f t="shared" si="13"/>
        <v>0.00195360183715837-0.000675816620057288i</v>
      </c>
      <c r="Q105" s="2" t="str">
        <f t="shared" si="14"/>
        <v>1.16974115411723-1657.86264608191i</v>
      </c>
      <c r="R105" s="2" t="str">
        <f t="shared" si="15"/>
        <v>-5.9709348573753-17.2998448695766i</v>
      </c>
      <c r="S105" s="2" t="str">
        <f t="shared" si="19"/>
        <v>1.01534263655002-0.0533954356315605i</v>
      </c>
      <c r="T105" s="2">
        <f t="shared" si="20"/>
        <v>0.14424656677431874</v>
      </c>
      <c r="U105">
        <f t="shared" si="21"/>
        <v>-3.010331105425947</v>
      </c>
      <c r="W105" s="2" t="str">
        <f t="shared" si="22"/>
        <v>-37.3307418738806-719.544269943799i</v>
      </c>
      <c r="X105" s="2">
        <f t="shared" si="23"/>
        <v>57.152824354063021</v>
      </c>
    </row>
    <row r="106" spans="12:24" x14ac:dyDescent="0.45">
      <c r="L106">
        <f t="shared" si="16"/>
        <v>1.0400000000000007</v>
      </c>
      <c r="M106" s="1">
        <f t="shared" si="17"/>
        <v>10.964781961431873</v>
      </c>
      <c r="N106" s="1">
        <f t="shared" si="12"/>
        <v>2.2982182991161207E-4</v>
      </c>
      <c r="O106" s="2" t="str">
        <f t="shared" si="18"/>
        <v>0.9999989574132+0.00144401264313339i</v>
      </c>
      <c r="P106" s="2" t="str">
        <f t="shared" si="13"/>
        <v>0.00195360183715832-0.000660433150494209i</v>
      </c>
      <c r="Q106" s="2" t="str">
        <f t="shared" si="14"/>
        <v>1.16974115400205-1620.12507231302i</v>
      </c>
      <c r="R106" s="2" t="str">
        <f t="shared" si="15"/>
        <v>-5.70164919185815-16.9060521910937i</v>
      </c>
      <c r="S106" s="2" t="str">
        <f t="shared" si="19"/>
        <v>1.01526905552163-0.0549040217641876i</v>
      </c>
      <c r="T106" s="2">
        <f t="shared" si="20"/>
        <v>0.14430523244931168</v>
      </c>
      <c r="U106">
        <f t="shared" si="21"/>
        <v>-3.0954430426994004</v>
      </c>
      <c r="W106" s="2" t="str">
        <f t="shared" si="22"/>
        <v>-37.5141884832674-703.115843304695i</v>
      </c>
      <c r="X106" s="2">
        <f t="shared" si="23"/>
        <v>56.952883053702827</v>
      </c>
    </row>
    <row r="107" spans="12:24" x14ac:dyDescent="0.45">
      <c r="L107">
        <f t="shared" si="16"/>
        <v>1.0500000000000007</v>
      </c>
      <c r="M107" s="1">
        <f t="shared" si="17"/>
        <v>11.220184543019656</v>
      </c>
      <c r="N107" s="1">
        <f t="shared" si="12"/>
        <v>2.35175068021692E-4</v>
      </c>
      <c r="O107" s="2" t="str">
        <f t="shared" si="18"/>
        <v>0.999998908277607+0.00147764799428148i</v>
      </c>
      <c r="P107" s="2" t="str">
        <f t="shared" si="13"/>
        <v>0.00195360183715837-0.000645399851333582i</v>
      </c>
      <c r="Q107" s="2" t="str">
        <f t="shared" si="14"/>
        <v>1.16974115413281-1583.24651030239i</v>
      </c>
      <c r="R107" s="2" t="str">
        <f t="shared" si="15"/>
        <v>-5.44448337780047-16.5212233252626i</v>
      </c>
      <c r="S107" s="2" t="str">
        <f t="shared" si="19"/>
        <v>1.01518421183645-0.0564434003783476i</v>
      </c>
      <c r="T107" s="2">
        <f t="shared" si="20"/>
        <v>0.14430159732415096</v>
      </c>
      <c r="U107">
        <f t="shared" si="21"/>
        <v>-3.1823213936301231</v>
      </c>
      <c r="W107" s="2" t="str">
        <f t="shared" si="22"/>
        <v>-37.6905239448974-687.054943636383i</v>
      </c>
      <c r="X107" s="2">
        <f t="shared" si="23"/>
        <v>56.752879454143283</v>
      </c>
    </row>
    <row r="108" spans="12:24" x14ac:dyDescent="0.45">
      <c r="L108">
        <f t="shared" si="16"/>
        <v>1.0600000000000007</v>
      </c>
      <c r="M108" s="1">
        <f t="shared" si="17"/>
        <v>11.481536214968848</v>
      </c>
      <c r="N108" s="1">
        <f t="shared" si="12"/>
        <v>2.4065299906574707E-4</v>
      </c>
      <c r="O108" s="2" t="str">
        <f t="shared" si="18"/>
        <v>0.999998856826325+0.00151206681167335i</v>
      </c>
      <c r="P108" s="2" t="str">
        <f t="shared" si="13"/>
        <v>0.00195360183715818-0.000630708751715939i</v>
      </c>
      <c r="Q108" s="2" t="str">
        <f t="shared" si="14"/>
        <v>1.16974115367661-1547.20740654824i</v>
      </c>
      <c r="R108" s="2" t="str">
        <f t="shared" si="15"/>
        <v>-5.19889193199435-16.1451542307185i</v>
      </c>
      <c r="S108" s="2" t="str">
        <f t="shared" si="19"/>
        <v>1.01508782516381-0.0580141780786611i</v>
      </c>
      <c r="T108" s="2">
        <f t="shared" si="20"/>
        <v>0.14423478491218161</v>
      </c>
      <c r="U108">
        <f t="shared" si="21"/>
        <v>-3.2710032404118041</v>
      </c>
      <c r="W108" s="2" t="str">
        <f t="shared" si="22"/>
        <v>-37.859904186054-671.353340852842i</v>
      </c>
      <c r="X108" s="2">
        <f t="shared" si="23"/>
        <v>56.552812678972934</v>
      </c>
    </row>
    <row r="109" spans="12:24" x14ac:dyDescent="0.45">
      <c r="L109">
        <f t="shared" si="16"/>
        <v>1.0700000000000007</v>
      </c>
      <c r="M109" s="1">
        <f t="shared" si="17"/>
        <v>11.748975549395317</v>
      </c>
      <c r="N109" s="1">
        <f t="shared" si="12"/>
        <v>2.4625852751532587E-4</v>
      </c>
      <c r="O109" s="2" t="str">
        <f t="shared" si="18"/>
        <v>0.99999880295022+0.00154728734445836i</v>
      </c>
      <c r="P109" s="2" t="str">
        <f t="shared" si="13"/>
        <v>0.00195360183715806-0.00061635206222363i</v>
      </c>
      <c r="Q109" s="2" t="str">
        <f t="shared" si="14"/>
        <v>1.16974115338317-1511.98865264076i</v>
      </c>
      <c r="R109" s="2" t="str">
        <f t="shared" si="15"/>
        <v>-4.96435392203158-15.7776455106552i</v>
      </c>
      <c r="S109" s="2" t="str">
        <f t="shared" si="19"/>
        <v>1.01497959919865-0.0596169793858737i</v>
      </c>
      <c r="T109" s="2">
        <f t="shared" si="20"/>
        <v>0.14410384945407442</v>
      </c>
      <c r="U109">
        <f t="shared" si="21"/>
        <v>-3.3615268648497487</v>
      </c>
      <c r="W109" s="2" t="str">
        <f t="shared" si="22"/>
        <v>-38.0224858493136-656.002983312877i</v>
      </c>
      <c r="X109" s="2">
        <f t="shared" si="23"/>
        <v>56.352681782511652</v>
      </c>
    </row>
    <row r="110" spans="12:24" x14ac:dyDescent="0.45">
      <c r="L110">
        <f t="shared" si="16"/>
        <v>1.0800000000000007</v>
      </c>
      <c r="M110" s="1">
        <f t="shared" si="17"/>
        <v>12.022644346174154</v>
      </c>
      <c r="N110" s="1">
        <f t="shared" si="12"/>
        <v>2.5199462549581027E-4</v>
      </c>
      <c r="O110" s="2" t="str">
        <f t="shared" si="18"/>
        <v>0.999998746535014+0.00158332826685432i</v>
      </c>
      <c r="P110" s="2" t="str">
        <f t="shared" si="13"/>
        <v>0.00195360183715815-0.000602322170755089i</v>
      </c>
      <c r="Q110" s="2" t="str">
        <f t="shared" si="14"/>
        <v>1.16974115359448-1477.57157513045i</v>
      </c>
      <c r="R110" s="2" t="str">
        <f t="shared" si="15"/>
        <v>-4.74037186138751-15.4185023070869i</v>
      </c>
      <c r="S110" s="2" t="str">
        <f t="shared" si="19"/>
        <v>1.01485922063933-0.0612524466014061i</v>
      </c>
      <c r="T110" s="2">
        <f t="shared" si="20"/>
        <v>0.14390777019059042</v>
      </c>
      <c r="U110">
        <f t="shared" si="21"/>
        <v>-3.453931754679004</v>
      </c>
      <c r="W110" s="2" t="str">
        <f t="shared" si="22"/>
        <v>-38.1784256825218-640.995993822243i</v>
      </c>
      <c r="X110" s="2">
        <f t="shared" si="23"/>
        <v>56.152485744082881</v>
      </c>
    </row>
    <row r="111" spans="12:24" x14ac:dyDescent="0.45">
      <c r="L111">
        <f t="shared" si="16"/>
        <v>1.0900000000000007</v>
      </c>
      <c r="M111" s="1">
        <f t="shared" si="17"/>
        <v>12.302687708123841</v>
      </c>
      <c r="N111" s="1">
        <f t="shared" si="12"/>
        <v>2.5786433436227572E-4</v>
      </c>
      <c r="O111" s="2" t="str">
        <f t="shared" si="18"/>
        <v>0.999998687461042+0.00162020868804798i</v>
      </c>
      <c r="P111" s="2" t="str">
        <f t="shared" si="13"/>
        <v>0.00195360183715814-0.000588611638472707i</v>
      </c>
      <c r="Q111" s="2" t="str">
        <f t="shared" si="14"/>
        <v>1.16974115356326-1443.93792562725i</v>
      </c>
      <c r="R111" s="2" t="str">
        <f t="shared" si="15"/>
        <v>-4.52647065406188-15.0675341975283i</v>
      </c>
      <c r="S111" s="2" t="str">
        <f t="shared" si="19"/>
        <v>1.01472635815659-0.0629212396461734i</v>
      </c>
      <c r="T111" s="2">
        <f t="shared" si="20"/>
        <v>0.14364544565956211</v>
      </c>
      <c r="U111">
        <f t="shared" si="21"/>
        <v>-3.5482586094547131</v>
      </c>
      <c r="W111" s="2" t="str">
        <f t="shared" si="22"/>
        <v>-38.3278799702468-626.324665753282i</v>
      </c>
      <c r="X111" s="2">
        <f t="shared" si="23"/>
        <v>55.952223462311075</v>
      </c>
    </row>
    <row r="112" spans="12:24" x14ac:dyDescent="0.45">
      <c r="L112">
        <f t="shared" si="16"/>
        <v>1.1000000000000008</v>
      </c>
      <c r="M112" s="1">
        <f t="shared" si="17"/>
        <v>12.589254117941696</v>
      </c>
      <c r="N112" s="1">
        <f t="shared" si="12"/>
        <v>2.6387076631205795E-4</v>
      </c>
      <c r="O112" s="2" t="str">
        <f t="shared" si="18"/>
        <v>0.999998625603001+0.00165794816232606i</v>
      </c>
      <c r="P112" s="2" t="str">
        <f t="shared" si="13"/>
        <v>0.0019536018371582-0.000575213195872206i</v>
      </c>
      <c r="Q112" s="2" t="str">
        <f t="shared" si="14"/>
        <v>1.16974115369667-1411.06987112499i</v>
      </c>
      <c r="R112" s="2" t="str">
        <f t="shared" si="15"/>
        <v>-4.3221965869229-14.7245550940445i</v>
      </c>
      <c r="S112" s="2" t="str">
        <f t="shared" si="19"/>
        <v>1.01458066135378-0.0646240358732646i</v>
      </c>
      <c r="T112" s="2">
        <f t="shared" si="20"/>
        <v>0.14331568802012859</v>
      </c>
      <c r="U112">
        <f t="shared" si="21"/>
        <v>-3.6445493460455509</v>
      </c>
      <c r="W112" s="2" t="str">
        <f t="shared" si="22"/>
        <v>-38.4710040045772-611.981459277185i</v>
      </c>
      <c r="X112" s="2">
        <f t="shared" si="23"/>
        <v>55.751893749446026</v>
      </c>
    </row>
    <row r="113" spans="12:24" x14ac:dyDescent="0.45">
      <c r="L113">
        <f t="shared" si="16"/>
        <v>1.1100000000000008</v>
      </c>
      <c r="M113" s="1">
        <f t="shared" si="17"/>
        <v>12.882495516931364</v>
      </c>
      <c r="N113" s="1">
        <f t="shared" si="12"/>
        <v>2.700171060348814E-4</v>
      </c>
      <c r="O113" s="2" t="str">
        <f t="shared" si="18"/>
        <v>0.999998560829682+0.00169656669944224i</v>
      </c>
      <c r="P113" s="2" t="str">
        <f t="shared" si="13"/>
        <v>0.00195360183715833-0.000562119738923769i</v>
      </c>
      <c r="Q113" s="2" t="str">
        <f t="shared" si="14"/>
        <v>1.16974115404568-1378.94998454612i</v>
      </c>
      <c r="R113" s="2" t="str">
        <f t="shared" si="15"/>
        <v>-4.12711636729942-14.3893831445754i</v>
      </c>
      <c r="S113" s="2" t="str">
        <f t="shared" si="19"/>
        <v>1.01442175971578-0.0663615298552599i</v>
      </c>
      <c r="T113" s="2">
        <f t="shared" si="20"/>
        <v>0.1429172173836937</v>
      </c>
      <c r="U113">
        <f t="shared" si="21"/>
        <v>-3.7428471038402971</v>
      </c>
      <c r="W113" s="2" t="str">
        <f t="shared" si="22"/>
        <v>-38.607951597434-597.958997702423i</v>
      </c>
      <c r="X113" s="2">
        <f t="shared" si="23"/>
        <v>55.551495325694077</v>
      </c>
    </row>
    <row r="114" spans="12:24" x14ac:dyDescent="0.45">
      <c r="L114">
        <f t="shared" si="16"/>
        <v>1.1200000000000008</v>
      </c>
      <c r="M114" s="1">
        <f t="shared" si="17"/>
        <v>13.1825673855641</v>
      </c>
      <c r="N114" s="1">
        <f t="shared" si="12"/>
        <v>2.7630661240142355E-4</v>
      </c>
      <c r="O114" s="2" t="str">
        <f t="shared" si="18"/>
        <v>0.999998493003691+0.00173608477522555i</v>
      </c>
      <c r="P114" s="2" t="str">
        <f t="shared" si="13"/>
        <v>0.00195360183715818-0.000549324325301876i</v>
      </c>
      <c r="Q114" s="2" t="str">
        <f t="shared" si="14"/>
        <v>1.16974115367022-1347.56123550161i</v>
      </c>
      <c r="R114" s="2" t="str">
        <f t="shared" si="15"/>
        <v>-3.94081620389005-14.0618406365111i</v>
      </c>
      <c r="S114" s="2" t="str">
        <f t="shared" si="19"/>
        <v>1.01424926154529-0.0681344331457212i</v>
      </c>
      <c r="T114" s="2">
        <f t="shared" si="20"/>
        <v>0.14244865614147201</v>
      </c>
      <c r="U114">
        <f t="shared" si="21"/>
        <v>-3.8431962497076402</v>
      </c>
      <c r="W114" s="2" t="str">
        <f t="shared" si="22"/>
        <v>-38.738874630833-584.250063914413i</v>
      </c>
      <c r="X114" s="2">
        <f t="shared" si="23"/>
        <v>55.351026813545978</v>
      </c>
    </row>
    <row r="115" spans="12:24" x14ac:dyDescent="0.45">
      <c r="L115">
        <f t="shared" si="16"/>
        <v>1.1300000000000008</v>
      </c>
      <c r="M115" s="1">
        <f t="shared" si="17"/>
        <v>13.489628825916565</v>
      </c>
      <c r="N115" s="1">
        <f t="shared" si="12"/>
        <v>2.8274262019121121E-4</v>
      </c>
      <c r="O115" s="2" t="str">
        <f t="shared" si="18"/>
        <v>0.999998421981162+0.00177652334243586i</v>
      </c>
      <c r="P115" s="2" t="str">
        <f t="shared" si="13"/>
        <v>0.00195360183715825-0.000536820170706717i</v>
      </c>
      <c r="Q115" s="2" t="str">
        <f t="shared" si="14"/>
        <v>1.16974115381871-1316.88698126125i</v>
      </c>
      <c r="R115" s="2" t="str">
        <f t="shared" si="15"/>
        <v>-3.76290092904223-13.741753902486i</v>
      </c>
      <c r="S115" s="2" t="str">
        <f t="shared" si="19"/>
        <v>1.01406275288481-0.069943474014316i</v>
      </c>
      <c r="T115" s="2">
        <f t="shared" si="20"/>
        <v>0.14190852327601816</v>
      </c>
      <c r="U115">
        <f t="shared" si="21"/>
        <v>-3.9456423827505702</v>
      </c>
      <c r="W115" s="2" t="str">
        <f t="shared" si="22"/>
        <v>-38.8639226422511-570.847596911598i</v>
      </c>
      <c r="X115" s="2">
        <f t="shared" si="23"/>
        <v>55.150486732088339</v>
      </c>
    </row>
    <row r="116" spans="12:24" x14ac:dyDescent="0.45">
      <c r="L116">
        <f t="shared" si="16"/>
        <v>1.1400000000000008</v>
      </c>
      <c r="M116" s="1">
        <f t="shared" si="17"/>
        <v>13.803842646028876</v>
      </c>
      <c r="N116" s="1">
        <f t="shared" si="12"/>
        <v>2.8932854186076523E-4</v>
      </c>
      <c r="O116" s="2" t="str">
        <f t="shared" si="18"/>
        <v>0.999998347611446+0.00181790384187209i</v>
      </c>
      <c r="P116" s="2" t="str">
        <f t="shared" si="13"/>
        <v>0.00195360183715831-0.000524600645269843i</v>
      </c>
      <c r="Q116" s="2" t="str">
        <f t="shared" si="14"/>
        <v>1.16974115396849-1286.91095792943i</v>
      </c>
      <c r="R116" s="2" t="str">
        <f t="shared" si="15"/>
        <v>-3.59299316060965-13.4289532282737i</v>
      </c>
      <c r="S116" s="2" t="str">
        <f t="shared" si="19"/>
        <v>1.01386179642322-0.0717893971550273i</v>
      </c>
      <c r="T116" s="2">
        <f t="shared" si="20"/>
        <v>0.14129522864767366</v>
      </c>
      <c r="U116">
        <f t="shared" si="21"/>
        <v>-4.0502323388984953</v>
      </c>
      <c r="W116" s="2" t="str">
        <f t="shared" si="22"/>
        <v>-38.983242448312-557.744688433421i</v>
      </c>
      <c r="X116" s="2">
        <f t="shared" si="23"/>
        <v>54.949873491290681</v>
      </c>
    </row>
    <row r="117" spans="12:24" x14ac:dyDescent="0.45">
      <c r="L117">
        <f t="shared" si="16"/>
        <v>1.1500000000000008</v>
      </c>
      <c r="M117" s="1">
        <f t="shared" si="17"/>
        <v>14.12537544622757</v>
      </c>
      <c r="N117" s="1">
        <f t="shared" si="12"/>
        <v>2.9606786935292988E-4</v>
      </c>
      <c r="O117" s="2" t="str">
        <f t="shared" si="18"/>
        <v>0.999998269736795+0.0018602482137392i</v>
      </c>
      <c r="P117" s="2" t="str">
        <f t="shared" si="13"/>
        <v>0.00195360183715826-0.000512659270043981i</v>
      </c>
      <c r="Q117" s="2" t="str">
        <f t="shared" si="14"/>
        <v>1.16974115386502-1257.61727182177i</v>
      </c>
      <c r="R117" s="2" t="str">
        <f t="shared" si="15"/>
        <v>-3.43073250148507-13.1232727628146i</v>
      </c>
      <c r="S117" s="2" t="str">
        <f t="shared" si="19"/>
        <v>1.01364593038429-0.0736729633663843i</v>
      </c>
      <c r="T117" s="2">
        <f t="shared" si="20"/>
        <v>0.14060706723475055</v>
      </c>
      <c r="U117">
        <f t="shared" si="21"/>
        <v>-4.1570141953619162</v>
      </c>
      <c r="W117" s="2" t="str">
        <f t="shared" si="22"/>
        <v>-39.0969777993142-544.934579675689i</v>
      </c>
      <c r="X117" s="2">
        <f t="shared" si="23"/>
        <v>54.749185386245344</v>
      </c>
    </row>
    <row r="118" spans="12:24" x14ac:dyDescent="0.45">
      <c r="L118">
        <f t="shared" si="16"/>
        <v>1.1600000000000008</v>
      </c>
      <c r="M118" s="1">
        <f t="shared" si="17"/>
        <v>14.454397707459307</v>
      </c>
      <c r="N118" s="1">
        <f t="shared" si="12"/>
        <v>3.0296417594834711E-4</v>
      </c>
      <c r="O118" s="2" t="str">
        <f t="shared" si="18"/>
        <v>0.999998188192027+0.00190357890927978i</v>
      </c>
      <c r="P118" s="2" t="str">
        <f t="shared" si="13"/>
        <v>0.00195360183715827-0.000500989713541906i</v>
      </c>
      <c r="Q118" s="2" t="str">
        <f t="shared" si="14"/>
        <v>1.16974115388939-1228.99039103815i</v>
      </c>
      <c r="R118" s="2" t="str">
        <f t="shared" si="15"/>
        <v>-3.27577477497063-12.824550430282i</v>
      </c>
      <c r="S118" s="2" t="str">
        <f t="shared" si="19"/>
        <v>1.0134146673949-0.0755949492029685i</v>
      </c>
      <c r="T118" s="2">
        <f t="shared" si="20"/>
        <v>0.13984221330840929</v>
      </c>
      <c r="U118">
        <f t="shared" si="21"/>
        <v>-4.2660372749965765</v>
      </c>
      <c r="W118" s="2" t="str">
        <f t="shared" si="22"/>
        <v>-39.2052690664098-532.410658089005i</v>
      </c>
      <c r="X118" s="2">
        <f t="shared" si="23"/>
        <v>54.548420591343046</v>
      </c>
    </row>
    <row r="119" spans="12:24" x14ac:dyDescent="0.45">
      <c r="L119">
        <f t="shared" si="16"/>
        <v>1.1700000000000008</v>
      </c>
      <c r="M119" s="1">
        <f t="shared" si="17"/>
        <v>14.791083881682106</v>
      </c>
      <c r="N119" s="1">
        <f t="shared" si="12"/>
        <v>3.1002111816005694E-4</v>
      </c>
      <c r="O119" s="2" t="str">
        <f t="shared" si="18"/>
        <v>0.999998102804175+0.00194791890267652i</v>
      </c>
      <c r="P119" s="2" t="str">
        <f t="shared" si="13"/>
        <v>0.0019536018371583-0.000489585788421992i</v>
      </c>
      <c r="Q119" s="2" t="str">
        <f t="shared" si="14"/>
        <v>1.16974115395284-1201.01513722749i</v>
      </c>
      <c r="R119" s="2" t="str">
        <f t="shared" si="15"/>
        <v>-3.12779129503212-12.532627844141i</v>
      </c>
      <c r="S119" s="2" t="str">
        <f t="shared" si="19"/>
        <v>1.01316749333453-0.0775561465953684i</v>
      </c>
      <c r="T119" s="2">
        <f t="shared" si="20"/>
        <v>0.13899871455532678</v>
      </c>
      <c r="U119">
        <f t="shared" si="21"/>
        <v>-4.3773521504966242</v>
      </c>
      <c r="W119" s="2" t="str">
        <f t="shared" si="22"/>
        <v>-39.3082529588062-520.166454258299i</v>
      </c>
      <c r="X119" s="2">
        <f t="shared" si="23"/>
        <v>54.347577154395822</v>
      </c>
    </row>
    <row r="120" spans="12:24" x14ac:dyDescent="0.45">
      <c r="L120">
        <f t="shared" si="16"/>
        <v>1.1800000000000008</v>
      </c>
      <c r="M120" s="1">
        <f t="shared" si="17"/>
        <v>15.135612484362113</v>
      </c>
      <c r="N120" s="1">
        <f t="shared" si="12"/>
        <v>3.1724243767222992E-4</v>
      </c>
      <c r="O120" s="2" t="str">
        <f t="shared" si="18"/>
        <v>0.99999801339212+0.00199329170323194i</v>
      </c>
      <c r="P120" s="2" t="str">
        <f t="shared" si="13"/>
        <v>0.0019536018371583-0.000478441448167153i</v>
      </c>
      <c r="Q120" s="2" t="str">
        <f t="shared" si="14"/>
        <v>1.16974115396088-1173.67667753989i</v>
      </c>
      <c r="R120" s="2" t="str">
        <f t="shared" si="15"/>
        <v>-2.98646816883532-12.2473502231714i</v>
      </c>
      <c r="S120" s="2" t="str">
        <f t="shared" si="19"/>
        <v>1.01290386615892-0.0795573624388507i</v>
      </c>
      <c r="T120" s="2">
        <f t="shared" si="20"/>
        <v>0.13807448608817341</v>
      </c>
      <c r="U120">
        <f t="shared" si="21"/>
        <v>-4.4910106485515158</v>
      </c>
      <c r="W120" s="2" t="str">
        <f t="shared" si="22"/>
        <v>-39.4060622689331-508.195638857232i</v>
      </c>
      <c r="X120" s="2">
        <f t="shared" si="23"/>
        <v>54.146652990647354</v>
      </c>
    </row>
    <row r="121" spans="12:24" x14ac:dyDescent="0.45">
      <c r="L121">
        <f t="shared" si="16"/>
        <v>1.1900000000000008</v>
      </c>
      <c r="M121" s="1">
        <f t="shared" si="17"/>
        <v>15.488166189124851</v>
      </c>
      <c r="N121" s="1">
        <f t="shared" si="12"/>
        <v>3.2463196332405689E-4</v>
      </c>
      <c r="O121" s="2" t="str">
        <f t="shared" si="18"/>
        <v>0.999997919766207+0.00203972136783163i</v>
      </c>
      <c r="P121" s="2" t="str">
        <f t="shared" si="13"/>
        <v>0.00195360183715818-0.00046755078390124i</v>
      </c>
      <c r="Q121" s="2" t="str">
        <f t="shared" si="14"/>
        <v>1.16974115364979-1146.96051676217i</v>
      </c>
      <c r="R121" s="2" t="str">
        <f t="shared" si="15"/>
        <v>-2.85150563108848-11.9685663094015i</v>
      </c>
      <c r="S121" s="2" t="str">
        <f t="shared" si="19"/>
        <v>1.01262321470146-0.0815994181467376i</v>
      </c>
      <c r="T121" s="2">
        <f t="shared" si="20"/>
        <v>0.13706730437226688</v>
      </c>
      <c r="U121">
        <f t="shared" si="21"/>
        <v>-4.6070658538234941</v>
      </c>
      <c r="W121" s="2" t="str">
        <f t="shared" si="22"/>
        <v>-39.4988256436304-496.492019677136i</v>
      </c>
      <c r="X121" s="2">
        <f t="shared" si="23"/>
        <v>53.945645876700127</v>
      </c>
    </row>
    <row r="122" spans="12:24" x14ac:dyDescent="0.45">
      <c r="L122">
        <f t="shared" si="16"/>
        <v>1.2000000000000008</v>
      </c>
      <c r="M122" s="1">
        <f t="shared" si="17"/>
        <v>15.848931924611172</v>
      </c>
      <c r="N122" s="1">
        <f t="shared" si="12"/>
        <v>3.3219361313985019E-4</v>
      </c>
      <c r="O122" s="2" t="str">
        <f t="shared" si="18"/>
        <v>0.999997821727844+0.00208723251369773i</v>
      </c>
      <c r="P122" s="2" t="str">
        <f t="shared" si="13"/>
        <v>0.00195360183715811-0.000456908021251601i</v>
      </c>
      <c r="Q122" s="2" t="str">
        <f t="shared" si="14"/>
        <v>1.16974115348586-1120.85248963226i</v>
      </c>
      <c r="R122" s="2" t="str">
        <f t="shared" si="15"/>
        <v>-2.7226174081595-11.6961282879123i</v>
      </c>
      <c r="S122" s="2" t="str">
        <f t="shared" si="19"/>
        <v>1.01232493744741-0.0836831491674173i</v>
      </c>
      <c r="T122" s="2">
        <f t="shared" si="20"/>
        <v>0.13597480102542653</v>
      </c>
      <c r="U122">
        <f t="shared" si="21"/>
        <v>-4.7255721128086448</v>
      </c>
      <c r="W122" s="2" t="str">
        <f t="shared" si="22"/>
        <v>-39.5866673794645-485.049538725848i</v>
      </c>
      <c r="X122" s="2">
        <f t="shared" si="23"/>
        <v>53.744553444315898</v>
      </c>
    </row>
    <row r="123" spans="12:24" x14ac:dyDescent="0.45">
      <c r="L123">
        <f t="shared" si="16"/>
        <v>1.2100000000000009</v>
      </c>
      <c r="M123" s="1">
        <f t="shared" si="17"/>
        <v>16.218100973589337</v>
      </c>
      <c r="N123" s="1">
        <f t="shared" si="12"/>
        <v>3.399313964064325E-4</v>
      </c>
      <c r="O123" s="2" t="str">
        <f t="shared" si="18"/>
        <v>0.99999771906908+0.00213585033143944i</v>
      </c>
      <c r="P123" s="2" t="str">
        <f t="shared" si="13"/>
        <v>0.0019536018371583-0.000446507517281383i</v>
      </c>
      <c r="Q123" s="2" t="str">
        <f t="shared" si="14"/>
        <v>1.16974115394731-1095.33875332858i</v>
      </c>
      <c r="R123" s="2" t="str">
        <f t="shared" si="15"/>
        <v>-2.59953011082255-11.4298917084608i</v>
      </c>
      <c r="S123" s="2" t="str">
        <f t="shared" si="19"/>
        <v>1.01200840128058-0.0858094044620606i</v>
      </c>
      <c r="T123" s="2">
        <f t="shared" si="20"/>
        <v>0.13479445648655444</v>
      </c>
      <c r="U123">
        <f t="shared" si="21"/>
        <v>-4.8465850375285742</v>
      </c>
      <c r="W123" s="2" t="str">
        <f t="shared" si="22"/>
        <v>-39.669707241348-473.862269394296i</v>
      </c>
      <c r="X123" s="2">
        <f t="shared" si="23"/>
        <v>53.543373174083982</v>
      </c>
    </row>
    <row r="124" spans="12:24" x14ac:dyDescent="0.45">
      <c r="L124">
        <f t="shared" si="16"/>
        <v>1.2200000000000009</v>
      </c>
      <c r="M124" s="1">
        <f t="shared" si="17"/>
        <v>16.595869074375642</v>
      </c>
      <c r="N124" s="1">
        <f t="shared" si="12"/>
        <v>3.4784941579891348E-4</v>
      </c>
      <c r="O124" s="2" t="str">
        <f t="shared" si="18"/>
        <v>0.99999761157216+0.00218560059840731i</v>
      </c>
      <c r="P124" s="2" t="str">
        <f t="shared" si="13"/>
        <v>0.00195360183715825-0.000436343757505873i</v>
      </c>
      <c r="Q124" s="2" t="str">
        <f t="shared" si="14"/>
        <v>1.16974115382625-1070.40578013045i</v>
      </c>
      <c r="R124" s="2" t="str">
        <f t="shared" si="15"/>
        <v>-2.48198265443149-11.169715408883i</v>
      </c>
      <c r="S124" s="2" t="str">
        <f t="shared" si="19"/>
        <v>1.01167294020158-0.087979045940018i</v>
      </c>
      <c r="T124" s="2">
        <f t="shared" si="20"/>
        <v>0.13352359354106841</v>
      </c>
      <c r="U124">
        <f t="shared" si="21"/>
        <v>-4.9701615090026356</v>
      </c>
      <c r="W124" s="2" t="str">
        <f t="shared" si="22"/>
        <v>-39.7480603023587-462.924413688715i</v>
      </c>
      <c r="X124" s="2">
        <f t="shared" si="23"/>
        <v>53.342102388947382</v>
      </c>
    </row>
    <row r="125" spans="12:24" x14ac:dyDescent="0.45">
      <c r="L125">
        <f t="shared" si="16"/>
        <v>1.2300000000000009</v>
      </c>
      <c r="M125" s="1">
        <f t="shared" si="17"/>
        <v>16.982436524617487</v>
      </c>
      <c r="N125" s="1">
        <f t="shared" si="12"/>
        <v>3.5595186955598252E-4</v>
      </c>
      <c r="O125" s="2" t="str">
        <f t="shared" si="18"/>
        <v>0.999997499009071+0.00223650969235857i</v>
      </c>
      <c r="P125" s="2" t="str">
        <f t="shared" si="13"/>
        <v>0.00195360183715829-0.000426411352967497i</v>
      </c>
      <c r="Q125" s="2" t="str">
        <f t="shared" si="14"/>
        <v>1.16974115393351-1046.04035024543i</v>
      </c>
      <c r="R125" s="2" t="str">
        <f t="shared" si="15"/>
        <v>-2.36972570507677-10.9154614402646i</v>
      </c>
      <c r="S125" s="2" t="str">
        <f t="shared" si="19"/>
        <v>1.01131785401483-0.0901929478490023i</v>
      </c>
      <c r="T125" s="2">
        <f t="shared" si="20"/>
        <v>0.13215937067643418</v>
      </c>
      <c r="U125">
        <f t="shared" si="21"/>
        <v>-5.0963596804745821</v>
      </c>
      <c r="W125" s="2" t="str">
        <f t="shared" si="22"/>
        <v>-39.8218368004113-452.230299525715i</v>
      </c>
      <c r="X125" s="2">
        <f t="shared" si="23"/>
        <v>53.140738247558758</v>
      </c>
    </row>
    <row r="126" spans="12:24" x14ac:dyDescent="0.45">
      <c r="L126">
        <f t="shared" si="16"/>
        <v>1.2400000000000009</v>
      </c>
      <c r="M126" s="1">
        <f t="shared" si="17"/>
        <v>17.378008287493795</v>
      </c>
      <c r="N126" s="1">
        <f t="shared" si="12"/>
        <v>3.6424305370586998E-4</v>
      </c>
      <c r="O126" s="2" t="str">
        <f t="shared" si="18"/>
        <v>0.999997381141051+0.00228860460544064i</v>
      </c>
      <c r="P126" s="2" t="str">
        <f t="shared" si="13"/>
        <v>0.00195360183715824-0.000416705037369553i</v>
      </c>
      <c r="Q126" s="2" t="str">
        <f t="shared" si="14"/>
        <v>1.16974115380653-1022.2295448001i</v>
      </c>
      <c r="R126" s="2" t="str">
        <f t="shared" si="15"/>
        <v>-2.26252115069895-10.6669949937841i</v>
      </c>
      <c r="S126" s="2" t="str">
        <f t="shared" si="19"/>
        <v>1.01094240698432-0.0924519961167515i</v>
      </c>
      <c r="T126" s="2">
        <f t="shared" si="20"/>
        <v>0.13069877526320156</v>
      </c>
      <c r="U126">
        <f t="shared" si="21"/>
        <v>-5.2252389803390962</v>
      </c>
      <c r="W126" s="2" t="str">
        <f t="shared" si="22"/>
        <v>-39.8911420155457-441.774378088315i</v>
      </c>
      <c r="X126" s="2">
        <f t="shared" si="23"/>
        <v>52.939277737461339</v>
      </c>
    </row>
    <row r="127" spans="12:24" x14ac:dyDescent="0.45">
      <c r="L127">
        <f t="shared" si="16"/>
        <v>1.2500000000000009</v>
      </c>
      <c r="M127" s="1">
        <f t="shared" si="17"/>
        <v>17.782794100389268</v>
      </c>
      <c r="N127" s="1">
        <f t="shared" si="12"/>
        <v>3.7272736434415906E-4</v>
      </c>
      <c r="O127" s="2" t="str">
        <f t="shared" si="18"/>
        <v>0.999997257718087+0.00234191295850013i</v>
      </c>
      <c r="P127" s="2" t="str">
        <f t="shared" si="13"/>
        <v>0.00195360183715815-0.000407219664301229i</v>
      </c>
      <c r="Q127" s="2" t="str">
        <f t="shared" si="14"/>
        <v>1.16974115357094-998.960738990223i</v>
      </c>
      <c r="R127" s="2" t="str">
        <f t="shared" si="15"/>
        <v>-2.16014159609791-10.4241843292431i</v>
      </c>
      <c r="S127" s="2" t="str">
        <f t="shared" si="19"/>
        <v>1.01054582645741-0.0947570876399929i</v>
      </c>
      <c r="T127" s="2">
        <f t="shared" si="20"/>
        <v>0.12913861654857531</v>
      </c>
      <c r="U127">
        <f t="shared" si="21"/>
        <v>-5.356860114675098</v>
      </c>
      <c r="W127" s="2" t="str">
        <f t="shared" si="22"/>
        <v>-39.9560761607794-431.551221241639i</v>
      </c>
      <c r="X127" s="2">
        <f t="shared" si="23"/>
        <v>52.737717668083306</v>
      </c>
    </row>
    <row r="128" spans="12:24" x14ac:dyDescent="0.45">
      <c r="L128">
        <f t="shared" si="16"/>
        <v>1.2600000000000009</v>
      </c>
      <c r="M128" s="1">
        <f t="shared" si="17"/>
        <v>18.197008586099873</v>
      </c>
      <c r="N128" s="1">
        <f t="shared" si="12"/>
        <v>3.8140929996465336E-4</v>
      </c>
      <c r="O128" s="2" t="str">
        <f t="shared" si="18"/>
        <v>0.999997128478384+0.00239646301572514i</v>
      </c>
      <c r="P128" s="2" t="str">
        <f t="shared" si="13"/>
        <v>0.00195360183715815-0.000397950204487476i</v>
      </c>
      <c r="Q128" s="2" t="str">
        <f t="shared" si="14"/>
        <v>1.16974115357197-976.221595386975i</v>
      </c>
      <c r="R128" s="2" t="str">
        <f t="shared" si="15"/>
        <v>-2.0623698804829-10.186900705215i</v>
      </c>
      <c r="S128" s="2" t="str">
        <f t="shared" si="19"/>
        <v>1.01012730145358-0.0971091295175505i</v>
      </c>
      <c r="T128" s="2">
        <f t="shared" si="20"/>
        <v>0.12747551843100632</v>
      </c>
      <c r="U128">
        <f t="shared" si="21"/>
        <v>-5.4912850693708535</v>
      </c>
      <c r="W128" s="2" t="str">
        <f t="shared" si="22"/>
        <v>-40.0167342885727-421.555519005319i</v>
      </c>
      <c r="X128" s="2">
        <f t="shared" si="23"/>
        <v>52.536054663512644</v>
      </c>
    </row>
    <row r="129" spans="12:24" x14ac:dyDescent="0.45">
      <c r="L129">
        <f t="shared" si="16"/>
        <v>1.2700000000000009</v>
      </c>
      <c r="M129" s="1">
        <f t="shared" si="17"/>
        <v>18.620871366628723</v>
      </c>
      <c r="N129" s="1">
        <f t="shared" si="12"/>
        <v>3.9029346384453803E-4</v>
      </c>
      <c r="O129" s="2" t="str">
        <f t="shared" si="18"/>
        <v>0.999996993147808+0.0024522836996284i</v>
      </c>
      <c r="P129" s="2" t="str">
        <f t="shared" si="13"/>
        <v>0.00195360183715825-0.000388891743141619i</v>
      </c>
      <c r="Q129" s="2" t="str">
        <f t="shared" si="14"/>
        <v>1.1697411538339-954.000057395415i</v>
      </c>
      <c r="R129" s="2" t="str">
        <f t="shared" si="15"/>
        <v>-1.96899861695534-9.95501831078138i</v>
      </c>
      <c r="S129" s="2" t="str">
        <f t="shared" si="19"/>
        <v>1.00968598122092-0.0995090382224841i</v>
      </c>
      <c r="T129" s="2">
        <f t="shared" si="20"/>
        <v>0.12570591202982545</v>
      </c>
      <c r="U129">
        <f t="shared" si="21"/>
        <v>-5.6285771116943435</v>
      </c>
      <c r="W129" s="2" t="str">
        <f t="shared" si="22"/>
        <v>-40.0732062102036-411.782077082638i</v>
      </c>
      <c r="X129" s="2">
        <f t="shared" si="23"/>
        <v>52.334285155067093</v>
      </c>
    </row>
    <row r="130" spans="12:24" x14ac:dyDescent="0.45">
      <c r="L130">
        <f t="shared" si="16"/>
        <v>1.2800000000000009</v>
      </c>
      <c r="M130" s="1">
        <f t="shared" si="17"/>
        <v>19.054607179632519</v>
      </c>
      <c r="N130" s="1">
        <f t="shared" ref="N130:N193" si="24">M130/(CEdsp)</f>
        <v>3.9938456648509762E-4</v>
      </c>
      <c r="O130" s="2" t="str">
        <f t="shared" si="18"/>
        <v>0.999996851439304+0.00250940460637923i</v>
      </c>
      <c r="P130" s="2" t="str">
        <f t="shared" ref="P130:P193" si="25">IMDIV(IMSUB(IMPRODUCT(gg1_+gg2_,$O130),gg2_),IMSUB($O130,1))</f>
        <v>0.00195360183715819-0.000380039477346855i</v>
      </c>
      <c r="Q130" s="2" t="str">
        <f t="shared" ref="Q130:Q193" si="26">IMDIV(IMPRODUCT(gpi,$O130),IMSUB($O130,1))</f>
        <v>1.1697411536882-932.28434286197i</v>
      </c>
      <c r="R130" s="2" t="str">
        <f t="shared" ref="R130:R193" si="27">IMPRODUCT($P130,$Q130,gpd)</f>
        <v>-1.87982975254962-9.72841419882471i</v>
      </c>
      <c r="S130" s="2" t="str">
        <f t="shared" si="19"/>
        <v>1.00922097375646-0.101957738709503i</v>
      </c>
      <c r="T130" s="2">
        <f t="shared" si="20"/>
        <v>0.12382602800832609</v>
      </c>
      <c r="U130">
        <f t="shared" si="21"/>
        <v>-5.7688007912815928</v>
      </c>
      <c r="W130" s="2" t="str">
        <f t="shared" si="22"/>
        <v>-40.1255764268943-402.225814443556i</v>
      </c>
      <c r="X130" s="2">
        <f t="shared" si="23"/>
        <v>52.132405373617765</v>
      </c>
    </row>
    <row r="131" spans="12:24" x14ac:dyDescent="0.45">
      <c r="L131">
        <f t="shared" ref="L131:L194" si="28">L130+Graph_Step_Size</f>
        <v>1.2900000000000009</v>
      </c>
      <c r="M131" s="1">
        <f t="shared" ref="M131:M194" si="29">10^L131</f>
        <v>19.4984459975805</v>
      </c>
      <c r="N131" s="1">
        <f t="shared" si="24"/>
        <v>4.086874281092873E-4</v>
      </c>
      <c r="O131" s="2" t="str">
        <f t="shared" ref="O131:O194" si="30">IMEXP(2*PI()*N131&amp;"i")</f>
        <v>0.999996703052291+0.00256785602149256i</v>
      </c>
      <c r="P131" s="2" t="str">
        <f t="shared" si="25"/>
        <v>0.00195360183715813-0.000371388713510114i</v>
      </c>
      <c r="Q131" s="2" t="str">
        <f t="shared" si="26"/>
        <v>1.16974115355279-911.062937827351i</v>
      </c>
      <c r="R131" s="2" t="str">
        <f t="shared" si="27"/>
        <v>-1.79467414812218-9.50696822084705i</v>
      </c>
      <c r="S131" s="2" t="str">
        <f t="shared" ref="S131:S194" si="31">IMDIV($R131,IMSUM(1,$R131))</f>
        <v>1.00873134429182-0.104456163452333i</v>
      </c>
      <c r="T131" s="2">
        <f t="shared" ref="T131:T194" si="32">20*LOG10(SQRT(IMPRODUCT(IMCONJUGATE(S131),S131)+0))</f>
        <v>0.12183188865114961</v>
      </c>
      <c r="U131">
        <f t="shared" ref="U131:U194" si="33">ATAN(IMAGINARY(S131)/IMREAL(S131))*180/PI()</f>
        <v>-5.9120219404090637</v>
      </c>
      <c r="W131" s="2" t="str">
        <f t="shared" ref="W131:W194" si="34">IMPRODUCT($S131,IMDIV($O131,IMSUB($O131,1)))</f>
        <v>-40.1739240703396-392.881760961156i</v>
      </c>
      <c r="X131" s="2">
        <f t="shared" ref="X131:X194" si="35">20*LOG10(SQRT(IMPRODUCT(IMCONJUGATE(W131),W131)+0))</f>
        <v>51.930411341666805</v>
      </c>
    </row>
    <row r="132" spans="12:24" x14ac:dyDescent="0.45">
      <c r="L132">
        <f t="shared" si="28"/>
        <v>1.3000000000000009</v>
      </c>
      <c r="M132" s="1">
        <f t="shared" si="29"/>
        <v>19.95262314968884</v>
      </c>
      <c r="N132" s="1">
        <f t="shared" si="24"/>
        <v>4.1820698121747811E-4</v>
      </c>
      <c r="O132" s="2" t="str">
        <f t="shared" si="30"/>
        <v>0.999996547672022+0.00262766893588309i</v>
      </c>
      <c r="P132" s="2" t="str">
        <f t="shared" si="25"/>
        <v>0.00195360183715814-0.000362934864886276i</v>
      </c>
      <c r="Q132" s="2" t="str">
        <f t="shared" si="26"/>
        <v>1.16974115356057-890.324590421714i</v>
      </c>
      <c r="R132" s="2" t="str">
        <f t="shared" si="27"/>
        <v>-1.71335117723956-9.29056296326036i</v>
      </c>
      <c r="S132" s="2" t="str">
        <f t="shared" si="31"/>
        <v>1.00821611374501-0.107005251406077i</v>
      </c>
      <c r="T132" s="2">
        <f t="shared" si="32"/>
        <v>0.11971929968998421</v>
      </c>
      <c r="U132">
        <f t="shared" si="33"/>
        <v>-6.0583076734477928</v>
      </c>
      <c r="W132" s="2" t="str">
        <f t="shared" si="34"/>
        <v>-40.2183228538088-383.745055100448i</v>
      </c>
      <c r="X132" s="2">
        <f t="shared" si="35"/>
        <v>51.728298865173763</v>
      </c>
    </row>
    <row r="133" spans="12:24" x14ac:dyDescent="0.45">
      <c r="L133">
        <f t="shared" si="28"/>
        <v>1.3100000000000009</v>
      </c>
      <c r="M133" s="1">
        <f t="shared" si="29"/>
        <v>20.417379446695346</v>
      </c>
      <c r="N133" s="1">
        <f t="shared" si="24"/>
        <v>4.2794827320273446E-4</v>
      </c>
      <c r="O133" s="2" t="str">
        <f t="shared" si="30"/>
        <v>0.999996384968915+0.0026888750622933i</v>
      </c>
      <c r="P133" s="2" t="str">
        <f t="shared" si="25"/>
        <v>0.00195360183715814-0.000354673449132143i</v>
      </c>
      <c r="Q133" s="2" t="str">
        <f t="shared" si="26"/>
        <v>1.1697411535554-870.058304898758i</v>
      </c>
      <c r="R133" s="2" t="str">
        <f t="shared" si="27"/>
        <v>-1.6356883429751-9.07908368513186i</v>
      </c>
      <c r="S133" s="2" t="str">
        <f t="shared" si="31"/>
        <v>1.00767425713594-0.109605946889478i</v>
      </c>
      <c r="T133" s="2">
        <f t="shared" si="32"/>
        <v>0.11748384184282842</v>
      </c>
      <c r="U133">
        <f t="shared" si="33"/>
        <v>-6.2077263854179208</v>
      </c>
      <c r="W133" s="2" t="str">
        <f t="shared" si="34"/>
        <v>-40.2588410308745-374.810941657557i</v>
      </c>
      <c r="X133" s="2">
        <f t="shared" si="35"/>
        <v>51.526063525095211</v>
      </c>
    </row>
    <row r="134" spans="12:24" x14ac:dyDescent="0.45">
      <c r="L134">
        <f t="shared" si="28"/>
        <v>1.320000000000001</v>
      </c>
      <c r="M134" s="1">
        <f t="shared" si="29"/>
        <v>20.892961308540446</v>
      </c>
      <c r="N134" s="1">
        <f t="shared" si="24"/>
        <v>4.3791646902700777E-4</v>
      </c>
      <c r="O134" s="2" t="str">
        <f t="shared" si="30"/>
        <v>0.999996214597857+0.00275150685210389i</v>
      </c>
      <c r="P134" s="2" t="str">
        <f t="shared" si="25"/>
        <v>0.00195360183715824-0.000346600085931751i</v>
      </c>
      <c r="Q134" s="2" t="str">
        <f t="shared" si="26"/>
        <v>1.16974115379679-850.253335805641i</v>
      </c>
      <c r="R134" s="2" t="str">
        <f t="shared" si="27"/>
        <v>-1.561520912024-8.87241825734996i</v>
      </c>
      <c r="S134" s="2" t="str">
        <f t="shared" si="31"/>
        <v>1.00710470196846-0.112259198380995i</v>
      </c>
      <c r="T134" s="2">
        <f t="shared" si="32"/>
        <v>0.1151208620733979</v>
      </c>
      <c r="U134">
        <f t="shared" si="33"/>
        <v>-6.3603477494859169</v>
      </c>
      <c r="W134" s="2" t="str">
        <f t="shared" si="34"/>
        <v>-40.2955413608699-366.074769549245i</v>
      </c>
      <c r="X134" s="2">
        <f t="shared" si="35"/>
        <v>51.323700668644641</v>
      </c>
    </row>
    <row r="135" spans="12:24" x14ac:dyDescent="0.45">
      <c r="L135">
        <f t="shared" si="28"/>
        <v>1.330000000000001</v>
      </c>
      <c r="M135" s="1">
        <f t="shared" si="29"/>
        <v>21.379620895022374</v>
      </c>
      <c r="N135" s="1">
        <f t="shared" si="24"/>
        <v>4.4811685395966896E-4</v>
      </c>
      <c r="O135" s="2" t="str">
        <f t="shared" si="30"/>
        <v>0.999996036197468+0.00281559751253551i</v>
      </c>
      <c r="P135" s="2" t="str">
        <f t="shared" si="25"/>
        <v>0.00195360183715822-0.000338710494689973i</v>
      </c>
      <c r="Q135" s="2" t="str">
        <f t="shared" si="26"/>
        <v>1.16974115377084-830.899182285604i</v>
      </c>
      <c r="R135" s="2" t="str">
        <f t="shared" si="27"/>
        <v>-1.49069156536745-8.67045710316745i</v>
      </c>
      <c r="S135" s="2" t="str">
        <f t="shared" si="31"/>
        <v>1.0065063265803-0.114965957222875i</v>
      </c>
      <c r="T135" s="2">
        <f t="shared" si="32"/>
        <v>0.11262546456348979</v>
      </c>
      <c r="U135">
        <f t="shared" si="33"/>
        <v>-6.5162427132784337</v>
      </c>
      <c r="W135" s="2" t="str">
        <f t="shared" si="34"/>
        <v>-40.3284810813194-357.531989651891i</v>
      </c>
      <c r="X135" s="2">
        <f t="shared" si="35"/>
        <v>51.121205400265438</v>
      </c>
    </row>
    <row r="136" spans="12:24" x14ac:dyDescent="0.45">
      <c r="L136">
        <f t="shared" si="28"/>
        <v>1.340000000000001</v>
      </c>
      <c r="M136" s="1">
        <f t="shared" si="29"/>
        <v>21.877616239495577</v>
      </c>
      <c r="N136" s="1">
        <f t="shared" si="24"/>
        <v>4.5855483637982728E-4</v>
      </c>
      <c r="O136" s="2" t="str">
        <f t="shared" si="30"/>
        <v>0.999995849389339+0.00288118102425103i</v>
      </c>
      <c r="P136" s="2" t="str">
        <f t="shared" si="25"/>
        <v>0.00195360183715821-0.000331000492234139i</v>
      </c>
      <c r="Q136" s="2" t="str">
        <f t="shared" si="26"/>
        <v>1.16974115374233-811.985582510261i</v>
      </c>
      <c r="R136" s="2" t="str">
        <f t="shared" si="27"/>
        <v>-1.42305006443035-8.4730931401081i</v>
      </c>
      <c r="S136" s="2" t="str">
        <f t="shared" si="31"/>
        <v>1.00587795845798-0.117727176227276i</v>
      </c>
      <c r="T136" s="2">
        <f t="shared" si="32"/>
        <v>0.10999250135172672</v>
      </c>
      <c r="U136">
        <f t="shared" si="33"/>
        <v>-6.6754834939168557</v>
      </c>
      <c r="W136" s="2" t="str">
        <f t="shared" si="34"/>
        <v>-40.3577118845992-349.178152687824i</v>
      </c>
      <c r="X136" s="2">
        <f t="shared" si="35"/>
        <v>50.918572572270108</v>
      </c>
    </row>
    <row r="137" spans="12:24" x14ac:dyDescent="0.45">
      <c r="L137">
        <f t="shared" si="28"/>
        <v>1.350000000000001</v>
      </c>
      <c r="M137" s="1">
        <f t="shared" si="29"/>
        <v>22.387211385683454</v>
      </c>
      <c r="N137" s="1">
        <f t="shared" si="24"/>
        <v>4.6923595064392521E-4</v>
      </c>
      <c r="O137" s="2" t="str">
        <f t="shared" si="30"/>
        <v>0.999995653777227+0.00294829215936743i</v>
      </c>
      <c r="P137" s="2" t="str">
        <f t="shared" si="25"/>
        <v>0.00195360183715824-0.000323465990618987i</v>
      </c>
      <c r="Q137" s="2" t="str">
        <f t="shared" si="26"/>
        <v>1.16974115380028-793.502508238664i</v>
      </c>
      <c r="R137" s="2" t="str">
        <f t="shared" si="27"/>
        <v>-1.35845293252035-8.28022172318658i</v>
      </c>
      <c r="S137" s="2" t="str">
        <f t="shared" si="31"/>
        <v>1.00521837252466-0.120543808177329i</v>
      </c>
      <c r="T137" s="2">
        <f t="shared" si="32"/>
        <v>0.10721656268260342</v>
      </c>
      <c r="U137">
        <f t="shared" si="33"/>
        <v>-6.8381435715525232</v>
      </c>
      <c r="W137" s="2" t="str">
        <f t="shared" si="34"/>
        <v>-40.3832799001044-341.00890716039i</v>
      </c>
      <c r="X137" s="2">
        <f t="shared" si="35"/>
        <v>50.715796775189915</v>
      </c>
    </row>
    <row r="138" spans="12:24" x14ac:dyDescent="0.45">
      <c r="L138">
        <f t="shared" si="28"/>
        <v>1.360000000000001</v>
      </c>
      <c r="M138" s="1">
        <f t="shared" si="29"/>
        <v>22.908676527677788</v>
      </c>
      <c r="N138" s="1">
        <f t="shared" si="24"/>
        <v>4.8016586002012647E-4</v>
      </c>
      <c r="O138" s="2" t="str">
        <f t="shared" si="30"/>
        <v>0.999995448946213+0.00301696649988711i</v>
      </c>
      <c r="P138" s="2" t="str">
        <f t="shared" si="25"/>
        <v>0.00195360183715817-0.000316102994957015i</v>
      </c>
      <c r="Q138" s="2" t="str">
        <f t="shared" si="26"/>
        <v>1.16974115364408-775.440159500186i</v>
      </c>
      <c r="R138" s="2" t="str">
        <f t="shared" si="27"/>
        <v>-1.29676315048424-8.09174058942366i</v>
      </c>
      <c r="S138" s="2" t="str">
        <f t="shared" si="31"/>
        <v>1.0045262893981-0.123416804216823i</v>
      </c>
      <c r="T138" s="2">
        <f t="shared" si="32"/>
        <v>0.10429196701427265</v>
      </c>
      <c r="U138">
        <f t="shared" si="33"/>
        <v>-7.0042976813035409</v>
      </c>
      <c r="W138" s="2" t="str">
        <f t="shared" si="34"/>
        <v>-40.4052256800123-333.019997335409i</v>
      </c>
      <c r="X138" s="2">
        <f t="shared" si="35"/>
        <v>50.512872327783491</v>
      </c>
    </row>
    <row r="139" spans="12:24" x14ac:dyDescent="0.45">
      <c r="L139">
        <f t="shared" si="28"/>
        <v>1.370000000000001</v>
      </c>
      <c r="M139" s="1">
        <f t="shared" si="29"/>
        <v>23.442288153199279</v>
      </c>
      <c r="N139" s="1">
        <f t="shared" si="24"/>
        <v>4.9135035969105688E-4</v>
      </c>
      <c r="O139" s="2" t="str">
        <f t="shared" si="30"/>
        <v>0.999995234461826+0.00308724045655815i</v>
      </c>
      <c r="P139" s="2" t="str">
        <f t="shared" si="25"/>
        <v>0.00195360183715816-0.000308907601283829i</v>
      </c>
      <c r="Q139" s="2" t="str">
        <f t="shared" si="26"/>
        <v>1.1697411535978-757.788959398439i</v>
      </c>
      <c r="R139" s="2" t="str">
        <f t="shared" si="27"/>
        <v>-1.23784986599223-7.90754980362853i</v>
      </c>
      <c r="S139" s="2" t="str">
        <f t="shared" si="31"/>
        <v>1.00380037362177-0.12634711212124i</v>
      </c>
      <c r="T139" s="2">
        <f t="shared" si="32"/>
        <v>0.10121275068111001</v>
      </c>
      <c r="U139">
        <f t="shared" si="33"/>
        <v>-7.1740218034144787</v>
      </c>
      <c r="W139" s="2" t="str">
        <f t="shared" si="34"/>
        <v>-40.4235841877572-325.207261268732i</v>
      </c>
      <c r="X139" s="2">
        <f t="shared" si="35"/>
        <v>50.3097932666996</v>
      </c>
    </row>
    <row r="140" spans="12:24" x14ac:dyDescent="0.45">
      <c r="L140">
        <f t="shared" si="28"/>
        <v>1.380000000000001</v>
      </c>
      <c r="M140" s="1">
        <f t="shared" si="29"/>
        <v>23.988329190194971</v>
      </c>
      <c r="N140" s="1">
        <f t="shared" si="24"/>
        <v>5.0279537982648656E-4</v>
      </c>
      <c r="O140" s="2" t="str">
        <f t="shared" si="30"/>
        <v>0.999995009869118+0.0031591512881736i</v>
      </c>
      <c r="P140" s="2" t="str">
        <f t="shared" si="25"/>
        <v>0.00195360183715816-0.0003018759945112i</v>
      </c>
      <c r="Q140" s="2" t="str">
        <f t="shared" si="26"/>
        <v>1.1697411536076-740.539549033483i</v>
      </c>
      <c r="R140" s="2" t="str">
        <f t="shared" si="27"/>
        <v>-1.18158811608947-7.72755170540817i</v>
      </c>
      <c r="S140" s="2" t="str">
        <f t="shared" si="31"/>
        <v>1.00303923187583-0.129335674442636i</v>
      </c>
      <c r="T140" s="2">
        <f t="shared" si="32"/>
        <v>9.797265723419385E-2</v>
      </c>
      <c r="U140">
        <f t="shared" si="33"/>
        <v>-7.3473931514293787</v>
      </c>
      <c r="W140" s="2" t="str">
        <f t="shared" si="34"/>
        <v>-40.4383847900284-317.566628880427i</v>
      </c>
      <c r="X140" s="2">
        <f t="shared" si="35"/>
        <v>50.106553335818546</v>
      </c>
    </row>
    <row r="141" spans="12:24" x14ac:dyDescent="0.45">
      <c r="L141">
        <f t="shared" si="28"/>
        <v>1.390000000000001</v>
      </c>
      <c r="M141" s="1">
        <f t="shared" si="29"/>
        <v>24.547089156850369</v>
      </c>
      <c r="N141" s="1">
        <f t="shared" si="24"/>
        <v>5.1450698872758372E-4</v>
      </c>
      <c r="O141" s="2" t="str">
        <f t="shared" si="30"/>
        <v>0.9999947746917+0.0032327371213199i</v>
      </c>
      <c r="P141" s="2" t="str">
        <f t="shared" si="25"/>
        <v>0.00195360183715817-0.000295004446385508i</v>
      </c>
      <c r="Q141" s="2" t="str">
        <f t="shared" si="26"/>
        <v>1.16974115363947-723.682782539624i</v>
      </c>
      <c r="R141" s="2" t="str">
        <f t="shared" si="27"/>
        <v>-1.12785856205106-7.55165085738832i</v>
      </c>
      <c r="S141" s="2" t="str">
        <f t="shared" si="31"/>
        <v>1.00224141116612-0.132383426521003i</v>
      </c>
      <c r="T141" s="2">
        <f t="shared" si="32"/>
        <v>9.4565126406598241E-2</v>
      </c>
      <c r="U141">
        <f t="shared" si="33"/>
        <v>-7.5244901582437267</v>
      </c>
      <c r="W141" s="2" t="str">
        <f t="shared" si="34"/>
        <v>-40.4496512504585-310.094120073459i</v>
      </c>
      <c r="X141" s="2">
        <f t="shared" si="35"/>
        <v>49.903145975218322</v>
      </c>
    </row>
    <row r="142" spans="12:24" x14ac:dyDescent="0.45">
      <c r="L142">
        <f t="shared" si="28"/>
        <v>1.400000000000001</v>
      </c>
      <c r="M142" s="1">
        <f t="shared" si="29"/>
        <v>25.118864315095866</v>
      </c>
      <c r="N142" s="1">
        <f t="shared" si="24"/>
        <v>5.2649139604440942E-4</v>
      </c>
      <c r="O142" s="2" t="str">
        <f t="shared" si="30"/>
        <v>0.999994528430732+0.00330803697058502i</v>
      </c>
      <c r="P142" s="2" t="str">
        <f t="shared" si="25"/>
        <v>0.00195360183715824-0.000288289313521647i</v>
      </c>
      <c r="Q142" s="2" t="str">
        <f t="shared" si="26"/>
        <v>1.16974115380534-707.209722236147i</v>
      </c>
      <c r="R142" s="2" t="str">
        <f t="shared" si="27"/>
        <v>-1.07654723629089-7.37975399461146i</v>
      </c>
      <c r="S142" s="2" t="str">
        <f t="shared" si="31"/>
        <v>1.00140539699993-0.135491294353967i</v>
      </c>
      <c r="T142" s="2">
        <f t="shared" si="32"/>
        <v>9.0983282737127857E-2</v>
      </c>
      <c r="U142">
        <f t="shared" si="33"/>
        <v>-7.7053924597924581</v>
      </c>
      <c r="W142" s="2" t="str">
        <f t="shared" si="34"/>
        <v>-40.4574017252482-302.785842897872i</v>
      </c>
      <c r="X142" s="2">
        <f t="shared" si="35"/>
        <v>49.699564309798916</v>
      </c>
    </row>
    <row r="143" spans="12:24" x14ac:dyDescent="0.45">
      <c r="L143">
        <f t="shared" si="28"/>
        <v>1.410000000000001</v>
      </c>
      <c r="M143" s="1">
        <f t="shared" si="29"/>
        <v>25.703957827688704</v>
      </c>
      <c r="N143" s="1">
        <f t="shared" si="24"/>
        <v>5.3875495606835525E-4</v>
      </c>
      <c r="O143" s="2" t="str">
        <f t="shared" si="30"/>
        <v>0.999994270563863+0.00338509075923695i</v>
      </c>
      <c r="P143" s="2" t="str">
        <f t="shared" si="25"/>
        <v>0.00195360183715823-0.000281727035471824i</v>
      </c>
      <c r="Q143" s="2" t="str">
        <f t="shared" si="26"/>
        <v>1.16974115379568-691.111633888422i</v>
      </c>
      <c r="R143" s="2" t="str">
        <f t="shared" si="27"/>
        <v>-1.02754530062768-7.21176997508452i</v>
      </c>
      <c r="S143" s="2" t="str">
        <f t="shared" si="31"/>
        <v>1.00052961155107-0.13866019231692i</v>
      </c>
      <c r="T143" s="2">
        <f t="shared" si="32"/>
        <v>8.7219923827884224E-2</v>
      </c>
      <c r="U143">
        <f t="shared" si="33"/>
        <v>-7.8901808761947008</v>
      </c>
      <c r="W143" s="2" t="str">
        <f t="shared" si="34"/>
        <v>-40.461648760673-295.637991759269i</v>
      </c>
      <c r="X143" s="2">
        <f t="shared" si="35"/>
        <v>49.495801137540298</v>
      </c>
    </row>
    <row r="144" spans="12:24" x14ac:dyDescent="0.45">
      <c r="L144">
        <f t="shared" si="28"/>
        <v>1.420000000000001</v>
      </c>
      <c r="M144" s="1">
        <f t="shared" si="29"/>
        <v>26.302679918953896</v>
      </c>
      <c r="N144" s="1">
        <f t="shared" si="24"/>
        <v>5.5130417110127363E-4</v>
      </c>
      <c r="O144" s="2" t="str">
        <f t="shared" si="30"/>
        <v>0.999994000544126+0.00346393934038331i</v>
      </c>
      <c r="P144" s="2" t="str">
        <f t="shared" si="25"/>
        <v>0.00195360183715818-0.000275314132822481i</v>
      </c>
      <c r="Q144" s="2" t="str">
        <f t="shared" si="26"/>
        <v>1.16974115365445-675.379982076928i</v>
      </c>
      <c r="R144" s="2" t="str">
        <f t="shared" si="27"/>
        <v>-0.980748815359818-7.04760973145708i</v>
      </c>
      <c r="S144" s="2" t="str">
        <f t="shared" si="31"/>
        <v>0.999612411818638-0.141891020725066i</v>
      </c>
      <c r="T144" s="2">
        <f t="shared" si="32"/>
        <v>8.3267508222958989E-2</v>
      </c>
      <c r="U144">
        <f t="shared" si="33"/>
        <v>-8.0789373901365735</v>
      </c>
      <c r="W144" s="2" t="str">
        <f t="shared" si="34"/>
        <v>-40.4623992913147-288.646845671112i</v>
      </c>
      <c r="X144" s="2">
        <f t="shared" si="35"/>
        <v>49.29184891738258</v>
      </c>
    </row>
    <row r="145" spans="12:24" x14ac:dyDescent="0.45">
      <c r="L145">
        <f t="shared" si="28"/>
        <v>1.430000000000001</v>
      </c>
      <c r="M145" s="1">
        <f t="shared" si="29"/>
        <v>26.915348039269233</v>
      </c>
      <c r="N145" s="1">
        <f t="shared" si="24"/>
        <v>5.6414569490308316E-4</v>
      </c>
      <c r="O145" s="2" t="str">
        <f t="shared" si="30"/>
        <v>0.999993717798778+0.00354462451862352i</v>
      </c>
      <c r="P145" s="2" t="str">
        <f t="shared" si="25"/>
        <v>0.00195360183715821-0.00026904720536922i</v>
      </c>
      <c r="Q145" s="2" t="str">
        <f t="shared" si="26"/>
        <v>1.169741153723-660.006425671642i</v>
      </c>
      <c r="R145" s="2" t="str">
        <f t="shared" si="27"/>
        <v>-0.936058518870254-6.88718622379599i</v>
      </c>
      <c r="S145" s="2" t="str">
        <f t="shared" si="31"/>
        <v>0.998652087789915-0.145184663228946i</v>
      </c>
      <c r="T145" s="2">
        <f t="shared" si="32"/>
        <v>7.9118142941997122E-2</v>
      </c>
      <c r="U145">
        <f t="shared" si="33"/>
        <v>-8.2717451222368243</v>
      </c>
      <c r="W145" s="2" t="str">
        <f t="shared" si="34"/>
        <v>-40.4596546398142-281.808766551568i</v>
      </c>
      <c r="X145" s="2">
        <f t="shared" si="35"/>
        <v>49.087699756760017</v>
      </c>
    </row>
    <row r="146" spans="12:24" x14ac:dyDescent="0.45">
      <c r="L146">
        <f t="shared" si="28"/>
        <v>1.4400000000000011</v>
      </c>
      <c r="M146" s="1">
        <f t="shared" si="29"/>
        <v>27.542287033381736</v>
      </c>
      <c r="N146" s="1">
        <f t="shared" si="24"/>
        <v>5.7728633621968121E-4</v>
      </c>
      <c r="O146" s="2" t="str">
        <f t="shared" si="30"/>
        <v>0.99999342172808+0.00362718907220477i</v>
      </c>
      <c r="P146" s="2" t="str">
        <f t="shared" si="25"/>
        <v>0.00195360183715818-0.000262922930306018i</v>
      </c>
      <c r="Q146" s="2" t="str">
        <f t="shared" si="26"/>
        <v>1.16974115365049-644.982813409464i</v>
      </c>
      <c r="R146" s="2" t="str">
        <f t="shared" si="27"/>
        <v>-0.893379617058824-6.73041439343302i</v>
      </c>
      <c r="S146" s="2" t="str">
        <f t="shared" si="31"/>
        <v>0.997646860609937-0.14854198403483i</v>
      </c>
      <c r="T146" s="2">
        <f t="shared" si="32"/>
        <v>7.4763570630109147E-2</v>
      </c>
      <c r="U146">
        <f t="shared" si="33"/>
        <v>-8.4686883031945701</v>
      </c>
      <c r="W146" s="2" t="str">
        <f t="shared" si="34"/>
        <v>-40.4534105181342-275.120197563291i</v>
      </c>
      <c r="X146" s="2">
        <f t="shared" si="35"/>
        <v>48.883345398751736</v>
      </c>
    </row>
    <row r="147" spans="12:24" x14ac:dyDescent="0.45">
      <c r="L147">
        <f t="shared" si="28"/>
        <v>1.4500000000000011</v>
      </c>
      <c r="M147" s="1">
        <f t="shared" si="29"/>
        <v>28.183829312644612</v>
      </c>
      <c r="N147" s="1">
        <f t="shared" si="24"/>
        <v>5.9073306239303103E-4</v>
      </c>
      <c r="O147" s="2" t="str">
        <f t="shared" si="30"/>
        <v>0.999993111704032+0.00371167677569355i</v>
      </c>
      <c r="P147" s="2" t="str">
        <f t="shared" si="25"/>
        <v>0.0019536018371582-0.000256938060461843i</v>
      </c>
      <c r="Q147" s="2" t="str">
        <f t="shared" si="26"/>
        <v>1.16974115371145-630.301179572315i</v>
      </c>
      <c r="R147" s="2" t="str">
        <f t="shared" si="27"/>
        <v>-0.852621582252002-6.57721111786941i</v>
      </c>
      <c r="S147" s="2" t="str">
        <f t="shared" si="31"/>
        <v>0.99659488076734-0.1519638249409i</v>
      </c>
      <c r="T147" s="2">
        <f t="shared" si="32"/>
        <v>7.0195156338989137E-2</v>
      </c>
      <c r="U147">
        <f t="shared" si="33"/>
        <v>-8.6698522424426745</v>
      </c>
      <c r="W147" s="2" t="str">
        <f t="shared" si="34"/>
        <v>-40.4436570288636-268.577661496591i</v>
      </c>
      <c r="X147" s="2">
        <f t="shared" si="35"/>
        <v>48.678777208864084</v>
      </c>
    </row>
    <row r="148" spans="12:24" x14ac:dyDescent="0.45">
      <c r="L148">
        <f t="shared" si="28"/>
        <v>1.4600000000000011</v>
      </c>
      <c r="M148" s="1">
        <f t="shared" si="29"/>
        <v>28.840315031266144</v>
      </c>
      <c r="N148" s="1">
        <f t="shared" si="24"/>
        <v>6.0449300305533843E-4</v>
      </c>
      <c r="O148" s="2" t="str">
        <f t="shared" si="30"/>
        <v>0.999992787069035+0.00379813242317483i</v>
      </c>
      <c r="P148" s="2" t="str">
        <f t="shared" si="25"/>
        <v>0.00195360183715822-0.000251089422579238i</v>
      </c>
      <c r="Q148" s="2" t="str">
        <f t="shared" si="26"/>
        <v>1.16974115375305-615.953739763592i</v>
      </c>
      <c r="R148" s="2" t="str">
        <f t="shared" si="27"/>
        <v>-0.813697961193931-6.42749516670009i</v>
      </c>
      <c r="S148" s="2" t="str">
        <f t="shared" si="31"/>
        <v>0.99549422630596-0.155451002180586i</v>
      </c>
      <c r="T148" s="2">
        <f t="shared" si="32"/>
        <v>6.5403873948891189E-2</v>
      </c>
      <c r="U148">
        <f t="shared" si="33"/>
        <v>-8.8753232930553185</v>
      </c>
      <c r="W148" s="2" t="str">
        <f t="shared" si="34"/>
        <v>-40.4303786687055-262.177759195619i</v>
      </c>
      <c r="X148" s="2">
        <f t="shared" si="35"/>
        <v>48.473986161453233</v>
      </c>
    </row>
    <row r="149" spans="12:24" x14ac:dyDescent="0.45">
      <c r="L149">
        <f t="shared" si="28"/>
        <v>1.4700000000000011</v>
      </c>
      <c r="M149" s="1">
        <f t="shared" si="29"/>
        <v>29.512092266663942</v>
      </c>
      <c r="N149" s="1">
        <f t="shared" si="24"/>
        <v>6.1857345390927624E-4</v>
      </c>
      <c r="O149" s="2" t="str">
        <f t="shared" si="30"/>
        <v>0.999992447134499+0.00388660185199085i</v>
      </c>
      <c r="P149" s="2" t="str">
        <f t="shared" si="25"/>
        <v>0.00195360183715819-0.000245373915630156i</v>
      </c>
      <c r="Q149" s="2" t="str">
        <f t="shared" si="26"/>
        <v>1.16974115368793-601.932886780805i</v>
      </c>
      <c r="R149" s="2" t="str">
        <f t="shared" si="27"/>
        <v>-0.776526191657392-6.28118715854581i</v>
      </c>
      <c r="S149" s="2" t="str">
        <f t="shared" si="31"/>
        <v>0.994342901070828-0.159004303063841i</v>
      </c>
      <c r="T149" s="2">
        <f t="shared" si="32"/>
        <v>6.0380292225935127E-2</v>
      </c>
      <c r="U149">
        <f t="shared" si="33"/>
        <v>-9.0851888126327349</v>
      </c>
      <c r="W149" s="2" t="str">
        <f t="shared" si="34"/>
        <v>-40.4135543325505-255.917168027286i</v>
      </c>
      <c r="X149" s="2">
        <f t="shared" si="35"/>
        <v>48.268962825783731</v>
      </c>
    </row>
    <row r="150" spans="12:24" x14ac:dyDescent="0.45">
      <c r="L150">
        <f t="shared" si="28"/>
        <v>1.4800000000000011</v>
      </c>
      <c r="M150" s="1">
        <f t="shared" si="29"/>
        <v>30.199517204020246</v>
      </c>
      <c r="N150" s="1">
        <f t="shared" si="24"/>
        <v>6.3298188059626433E-4</v>
      </c>
      <c r="O150" s="2" t="str">
        <f t="shared" si="30"/>
        <v>0.999992091179384+0.00397713196703242i</v>
      </c>
      <c r="P150" s="2" t="str">
        <f t="shared" si="25"/>
        <v>0.00195360183715822-0.000239788509179583i</v>
      </c>
      <c r="Q150" s="2" t="str">
        <f t="shared" si="26"/>
        <v>1.16974115376916-588.231186582113i</v>
      </c>
      <c r="R150" s="2" t="str">
        <f t="shared" si="27"/>
        <v>-0.741027427340887-6.13820951896472i</v>
      </c>
      <c r="S150" s="2" t="str">
        <f t="shared" si="31"/>
        <v>0.993138833000679-0.162624482407551i</v>
      </c>
      <c r="T150" s="2">
        <f t="shared" si="32"/>
        <v>5.5114560532999533E-2</v>
      </c>
      <c r="U150">
        <f t="shared" si="33"/>
        <v>-9.2995371198770087</v>
      </c>
      <c r="W150" s="2" t="str">
        <f t="shared" si="34"/>
        <v>-40.3931573191394-249.792640392905i</v>
      </c>
      <c r="X150" s="2">
        <f t="shared" si="35"/>
        <v>48.063697351740451</v>
      </c>
    </row>
    <row r="151" spans="12:24" x14ac:dyDescent="0.45">
      <c r="L151">
        <f t="shared" si="28"/>
        <v>1.4900000000000011</v>
      </c>
      <c r="M151" s="1">
        <f t="shared" si="29"/>
        <v>30.902954325135987</v>
      </c>
      <c r="N151" s="1">
        <f t="shared" si="24"/>
        <v>6.4772592265485034E-4</v>
      </c>
      <c r="O151" s="2" t="str">
        <f t="shared" si="30"/>
        <v>0.999991718448666+0.00406977076559525i</v>
      </c>
      <c r="P151" s="2" t="str">
        <f t="shared" si="25"/>
        <v>0.00195360183715822-0.000234330241770021i</v>
      </c>
      <c r="Q151" s="2" t="str">
        <f t="shared" si="26"/>
        <v>1.1697411537538-574.841374344704i</v>
      </c>
      <c r="R151" s="2" t="str">
        <f t="shared" si="27"/>
        <v>-0.707126370605039-5.99848643931914i</v>
      </c>
      <c r="S151" s="2" t="str">
        <f t="shared" si="31"/>
        <v>0.991879872477067-0.166312258746132i</v>
      </c>
      <c r="T151" s="2">
        <f t="shared" si="32"/>
        <v>4.9596394188370328E-2</v>
      </c>
      <c r="U151">
        <f t="shared" si="33"/>
        <v>-9.5184574465773331</v>
      </c>
      <c r="W151" s="2" t="str">
        <f t="shared" si="34"/>
        <v>-40.3691553389716-243.801002281812i</v>
      </c>
      <c r="X151" s="2">
        <f t="shared" si="35"/>
        <v>47.858179455188107</v>
      </c>
    </row>
    <row r="152" spans="12:24" x14ac:dyDescent="0.45">
      <c r="L152">
        <f t="shared" si="28"/>
        <v>1.5000000000000011</v>
      </c>
      <c r="M152" s="1">
        <f t="shared" si="29"/>
        <v>31.622776601683888</v>
      </c>
      <c r="N152" s="1">
        <f t="shared" si="24"/>
        <v>6.628133975712943E-4</v>
      </c>
      <c r="O152" s="2" t="str">
        <f t="shared" si="30"/>
        <v>0.99999132815174+0.00416456736281457i</v>
      </c>
      <c r="P152" s="2" t="str">
        <f t="shared" si="25"/>
        <v>0.00195360183715821-0.00022899621935703i</v>
      </c>
      <c r="Q152" s="2" t="str">
        <f t="shared" si="26"/>
        <v>1.16974115373766-561.756350612897i</v>
      </c>
      <c r="R152" s="2" t="str">
        <f t="shared" si="27"/>
        <v>-0.674751112766005-5.861943836583i</v>
      </c>
      <c r="S152" s="2" t="str">
        <f t="shared" si="31"/>
        <v>0.990563790744972-0.170068310313464i</v>
      </c>
      <c r="T152" s="2">
        <f t="shared" si="32"/>
        <v>4.3815059498420385E-2</v>
      </c>
      <c r="U152">
        <f t="shared" si="33"/>
        <v>-9.742039884678265</v>
      </c>
      <c r="W152" s="2" t="str">
        <f t="shared" si="34"/>
        <v>-40.3415105236122-237.939151867417i</v>
      </c>
      <c r="X152" s="2">
        <f t="shared" si="35"/>
        <v>47.652398403005336</v>
      </c>
    </row>
    <row r="153" spans="12:24" x14ac:dyDescent="0.45">
      <c r="L153">
        <f t="shared" si="28"/>
        <v>1.5100000000000011</v>
      </c>
      <c r="M153" s="1">
        <f t="shared" si="29"/>
        <v>32.359365692962918</v>
      </c>
      <c r="N153" s="1">
        <f t="shared" si="24"/>
        <v>6.7825230492450281E-4</v>
      </c>
      <c r="O153" s="2" t="str">
        <f t="shared" si="30"/>
        <v>0.999990919460741+0.00426157201769146i</v>
      </c>
      <c r="P153" s="2" t="str">
        <f t="shared" si="25"/>
        <v>0.00195360183715821-0.00022378361377199i</v>
      </c>
      <c r="Q153" s="2" t="str">
        <f t="shared" si="26"/>
        <v>1.16974115373206-548.969177533911i</v>
      </c>
      <c r="R153" s="2" t="str">
        <f t="shared" si="27"/>
        <v>-0.643832981562983-5.72850931406109i</v>
      </c>
      <c r="S153" s="2" t="str">
        <f t="shared" si="31"/>
        <v>0.989188278418139-0.173893270787723i</v>
      </c>
      <c r="T153" s="2">
        <f t="shared" si="32"/>
        <v>3.7759358470393856E-2</v>
      </c>
      <c r="U153">
        <f t="shared" si="33"/>
        <v>-9.970375328130288</v>
      </c>
      <c r="W153" s="2" t="str">
        <f t="shared" si="34"/>
        <v>-40.3101794381149-232.204058144986i</v>
      </c>
      <c r="X153" s="2">
        <f t="shared" si="35"/>
        <v>47.446342997798759</v>
      </c>
    </row>
    <row r="154" spans="12:24" x14ac:dyDescent="0.45">
      <c r="L154">
        <f t="shared" si="28"/>
        <v>1.5200000000000011</v>
      </c>
      <c r="M154" s="1">
        <f t="shared" si="29"/>
        <v>33.113112148259205</v>
      </c>
      <c r="N154" s="1">
        <f t="shared" si="24"/>
        <v>6.9405083062751294E-4</v>
      </c>
      <c r="O154" s="2" t="str">
        <f t="shared" si="30"/>
        <v>0.999990491508788+0.00436083615972458i</v>
      </c>
      <c r="P154" s="2" t="str">
        <f t="shared" si="25"/>
        <v>0.00195360183715819-0.000218689661218629i</v>
      </c>
      <c r="Q154" s="2" t="str">
        <f t="shared" si="26"/>
        <v>1.16974115368405-536.473075179315i</v>
      </c>
      <c r="R154" s="2" t="str">
        <f t="shared" si="27"/>
        <v>-0.614306395483831-5.59811212300312i</v>
      </c>
      <c r="S154" s="2" t="str">
        <f t="shared" si="31"/>
        <v>0.98775094408497-0.177787724790745i</v>
      </c>
      <c r="T154" s="2">
        <f t="shared" si="32"/>
        <v>3.1417613224485587E-2</v>
      </c>
      <c r="U154">
        <f t="shared" si="33"/>
        <v>-10.203555409187773</v>
      </c>
      <c r="W154" s="2" t="str">
        <f t="shared" si="34"/>
        <v>-40.2751130963161-226.592759611104i</v>
      </c>
      <c r="X154" s="2">
        <f t="shared" si="35"/>
        <v>47.240001562315769</v>
      </c>
    </row>
    <row r="155" spans="12:24" x14ac:dyDescent="0.45">
      <c r="L155">
        <f t="shared" si="28"/>
        <v>1.5300000000000011</v>
      </c>
      <c r="M155" s="1">
        <f t="shared" si="29"/>
        <v>33.88441561392036</v>
      </c>
      <c r="N155" s="1">
        <f t="shared" si="24"/>
        <v>7.102173512677708E-4</v>
      </c>
      <c r="O155" s="2" t="str">
        <f t="shared" si="30"/>
        <v>0.999990043388147+0.00446241241616122i</v>
      </c>
      <c r="P155" s="2" t="str">
        <f t="shared" si="25"/>
        <v>0.0019536018371582-0.000213711660821357i</v>
      </c>
      <c r="Q155" s="2" t="str">
        <f t="shared" si="26"/>
        <v>1.16974115371989-524.261417950242i</v>
      </c>
      <c r="R155" s="2" t="str">
        <f t="shared" si="27"/>
        <v>-0.586108724695304-5.47068312509276i</v>
      </c>
      <c r="S155" s="2" t="str">
        <f t="shared" si="31"/>
        <v>0.986249313033751-0.181752203134296i</v>
      </c>
      <c r="T155" s="2">
        <f t="shared" si="32"/>
        <v>2.4777650140452686E-2</v>
      </c>
      <c r="U155">
        <f t="shared" si="33"/>
        <v>-10.441672428811698</v>
      </c>
      <c r="W155" s="2" t="str">
        <f t="shared" si="34"/>
        <v>-40.2362569797442-221.102362985015i</v>
      </c>
      <c r="X155" s="2">
        <f t="shared" si="35"/>
        <v>47.033361923593453</v>
      </c>
    </row>
    <row r="156" spans="12:24" x14ac:dyDescent="0.45">
      <c r="L156">
        <f t="shared" si="28"/>
        <v>1.5400000000000011</v>
      </c>
      <c r="M156" s="1">
        <f t="shared" si="29"/>
        <v>34.673685045253272</v>
      </c>
      <c r="N156" s="1">
        <f t="shared" si="24"/>
        <v>7.2676043854850861E-4</v>
      </c>
      <c r="O156" s="2" t="str">
        <f t="shared" si="30"/>
        <v>0.999989574148302+0.00456635463988244i</v>
      </c>
      <c r="P156" s="2" t="str">
        <f t="shared" si="25"/>
        <v>0.0019536018371582-0.000208846973172395i</v>
      </c>
      <c r="Q156" s="2" t="str">
        <f t="shared" si="26"/>
        <v>1.16974115369564-512.327731064382i</v>
      </c>
      <c r="R156" s="2" t="str">
        <f t="shared" si="27"/>
        <v>-0.559180158141412-5.34615475578821i</v>
      </c>
      <c r="S156" s="2" t="str">
        <f t="shared" si="31"/>
        <v>0.984680826111351-0.185787177805436i</v>
      </c>
      <c r="T156" s="2">
        <f t="shared" si="32"/>
        <v>1.7826783727165035E-2</v>
      </c>
      <c r="U156">
        <f t="shared" si="33"/>
        <v>-10.684819280846868</v>
      </c>
      <c r="W156" s="2" t="str">
        <f t="shared" si="34"/>
        <v>-40.1935510610849-215.730041970475i</v>
      </c>
      <c r="X156" s="2">
        <f t="shared" si="35"/>
        <v>46.826411396828576</v>
      </c>
    </row>
    <row r="157" spans="12:24" x14ac:dyDescent="0.45">
      <c r="L157">
        <f t="shared" si="28"/>
        <v>1.5500000000000012</v>
      </c>
      <c r="M157" s="1">
        <f t="shared" si="29"/>
        <v>35.481338923357647</v>
      </c>
      <c r="N157" s="1">
        <f t="shared" si="24"/>
        <v>7.4368886383357634E-4</v>
      </c>
      <c r="O157" s="2" t="str">
        <f t="shared" si="30"/>
        <v>0.999989082793943+0.00467271793793643i</v>
      </c>
      <c r="P157" s="2" t="str">
        <f t="shared" si="25"/>
        <v>0.00195360183715818-0.000204093018955153i</v>
      </c>
      <c r="Q157" s="2" t="str">
        <f t="shared" si="26"/>
        <v>1.16974115366367-500.665687122993i</v>
      </c>
      <c r="R157" s="2" t="str">
        <f t="shared" si="27"/>
        <v>-0.533463576736049-5.22446098849987i</v>
      </c>
      <c r="S157" s="2" t="str">
        <f t="shared" si="31"/>
        <v>0.983042838741929-0.189893056685033i</v>
      </c>
      <c r="T157" s="2">
        <f t="shared" si="32"/>
        <v>1.0551800299743895E-2</v>
      </c>
      <c r="U157">
        <f t="shared" si="33"/>
        <v>-10.933089369593882</v>
      </c>
      <c r="W157" s="2" t="str">
        <f t="shared" si="34"/>
        <v>-40.1469298324467-210.473036059555i</v>
      </c>
      <c r="X157" s="2">
        <f t="shared" si="35"/>
        <v>46.619136769056666</v>
      </c>
    </row>
    <row r="158" spans="12:24" x14ac:dyDescent="0.45">
      <c r="L158">
        <f t="shared" si="28"/>
        <v>1.5600000000000012</v>
      </c>
      <c r="M158" s="1">
        <f t="shared" si="29"/>
        <v>36.307805477010241</v>
      </c>
      <c r="N158" s="1">
        <f t="shared" si="24"/>
        <v>7.6101160279813467E-4</v>
      </c>
      <c r="O158" s="2" t="str">
        <f t="shared" si="30"/>
        <v>0.999988568282854+0.00478155870073558i</v>
      </c>
      <c r="P158" s="2" t="str">
        <f t="shared" si="25"/>
        <v>0.00195360183715822-0.000199447277556485i</v>
      </c>
      <c r="Q158" s="2" t="str">
        <f t="shared" si="26"/>
        <v>1.16974115375317-489.269102756009i</v>
      </c>
      <c r="R158" s="2" t="str">
        <f t="shared" si="27"/>
        <v>-0.508904432150771-5.10553729958182i</v>
      </c>
      <c r="S158" s="2" t="str">
        <f t="shared" si="31"/>
        <v>0.981332620119794-0.194070177992555i</v>
      </c>
      <c r="T158" s="2">
        <f t="shared" si="32"/>
        <v>2.9389414323202408E-3</v>
      </c>
      <c r="U158">
        <f t="shared" si="33"/>
        <v>-11.186576520434414</v>
      </c>
      <c r="W158" s="2" t="str">
        <f t="shared" si="34"/>
        <v>-40.0963223396741-205.328649376273i</v>
      </c>
      <c r="X158" s="2">
        <f t="shared" si="35"/>
        <v>46.411524282606337</v>
      </c>
    </row>
    <row r="159" spans="12:24" x14ac:dyDescent="0.45">
      <c r="L159">
        <f t="shared" si="28"/>
        <v>1.5700000000000012</v>
      </c>
      <c r="M159" s="1">
        <f t="shared" si="29"/>
        <v>37.153522909717374</v>
      </c>
      <c r="N159" s="1">
        <f t="shared" si="24"/>
        <v>7.7873784018767621E-4</v>
      </c>
      <c r="O159" s="2" t="str">
        <f t="shared" si="30"/>
        <v>0.999988029523698+0.00489293463193247i</v>
      </c>
      <c r="P159" s="2" t="str">
        <f t="shared" si="25"/>
        <v>0.00195360183715822-0.000194907285744498i</v>
      </c>
      <c r="Q159" s="2" t="str">
        <f t="shared" si="26"/>
        <v>1.16974115375255-478.131935343544i</v>
      </c>
      <c r="R159" s="2" t="str">
        <f t="shared" si="27"/>
        <v>-0.48545063115402-4.98932063411953i</v>
      </c>
      <c r="S159" s="2" t="str">
        <f t="shared" si="31"/>
        <v>0.97954735260671-0.198318804453257i</v>
      </c>
      <c r="T159" s="2">
        <f t="shared" si="32"/>
        <v>-5.0261127128792254E-3</v>
      </c>
      <c r="U159">
        <f t="shared" si="33"/>
        <v>-11.445374883127057</v>
      </c>
      <c r="W159" s="2" t="str">
        <f t="shared" si="34"/>
        <v>-40.0416522237366-200.294249561375i</v>
      </c>
      <c r="X159" s="2">
        <f t="shared" si="35"/>
        <v>46.203559618429708</v>
      </c>
    </row>
    <row r="160" spans="12:24" x14ac:dyDescent="0.45">
      <c r="L160">
        <f t="shared" si="28"/>
        <v>1.5800000000000012</v>
      </c>
      <c r="M160" s="1">
        <f t="shared" si="29"/>
        <v>38.018939632056238</v>
      </c>
      <c r="N160" s="1">
        <f t="shared" si="24"/>
        <v>7.9687697468789882E-4</v>
      </c>
      <c r="O160" s="2" t="str">
        <f t="shared" si="30"/>
        <v>0.999987465373709+0.00500690477899041i</v>
      </c>
      <c r="P160" s="2" t="str">
        <f t="shared" si="25"/>
        <v>0.00195360183715822-0.000190470636356425i</v>
      </c>
      <c r="Q160" s="2" t="str">
        <f t="shared" si="26"/>
        <v>1.16974115374869-467.248279812022i</v>
      </c>
      <c r="R160" s="2" t="str">
        <f t="shared" si="27"/>
        <v>-0.46305242509091-4.87574937249892i</v>
      </c>
      <c r="S160" s="2" t="str">
        <f t="shared" si="31"/>
        <v>0.977684131352864-0.202639117182833i</v>
      </c>
      <c r="T160" s="2">
        <f t="shared" si="32"/>
        <v>-1.3358260188864801E-2</v>
      </c>
      <c r="U160">
        <f t="shared" si="33"/>
        <v>-11.709578827398198</v>
      </c>
      <c r="W160" s="2" t="str">
        <f t="shared" si="34"/>
        <v>-39.9828377693899-195.367266696777i</v>
      </c>
      <c r="X160" s="2">
        <f t="shared" si="35"/>
        <v>45.995227879300927</v>
      </c>
    </row>
    <row r="161" spans="12:24" x14ac:dyDescent="0.45">
      <c r="L161">
        <f t="shared" si="28"/>
        <v>1.5900000000000012</v>
      </c>
      <c r="M161" s="1">
        <f t="shared" si="29"/>
        <v>38.904514499428174</v>
      </c>
      <c r="N161" s="1">
        <f t="shared" si="24"/>
        <v>8.1543862390801459E-4</v>
      </c>
      <c r="O161" s="2" t="str">
        <f t="shared" si="30"/>
        <v>0.999986874636263+0.00512352956446484i</v>
      </c>
      <c r="P161" s="2" t="str">
        <f t="shared" si="25"/>
        <v>0.00195360183715819-0.000186134977021359i</v>
      </c>
      <c r="Q161" s="2" t="str">
        <f t="shared" si="26"/>
        <v>1.16974115367885-456.612365503217i</v>
      </c>
      <c r="R161" s="2" t="str">
        <f t="shared" si="27"/>
        <v>-0.441662304362215-4.76476329773363i</v>
      </c>
      <c r="S161" s="2" t="str">
        <f t="shared" si="31"/>
        <v>0.975739964171198-0.207031209287661i</v>
      </c>
      <c r="T161" s="2">
        <f t="shared" si="32"/>
        <v>-2.2072994122976117E-2</v>
      </c>
      <c r="U161">
        <f t="shared" si="33"/>
        <v>-11.979282830455514</v>
      </c>
      <c r="W161" s="2" t="str">
        <f t="shared" si="34"/>
        <v>-39.9197919632405-190.545192269806i</v>
      </c>
      <c r="X161" s="2">
        <f t="shared" si="35"/>
        <v>45.786513572958867</v>
      </c>
    </row>
    <row r="162" spans="12:24" x14ac:dyDescent="0.45">
      <c r="L162">
        <f t="shared" si="28"/>
        <v>1.6000000000000012</v>
      </c>
      <c r="M162" s="1">
        <f t="shared" si="29"/>
        <v>39.810717055349841</v>
      </c>
      <c r="N162" s="1">
        <f t="shared" si="24"/>
        <v>8.344326294801327E-4</v>
      </c>
      <c r="O162" s="2" t="str">
        <f t="shared" si="30"/>
        <v>0.999986256058345+0.00524287081801188i</v>
      </c>
      <c r="P162" s="2" t="str">
        <f t="shared" si="25"/>
        <v>0.0019536018371582-0.000181898008913473i</v>
      </c>
      <c r="Q162" s="2" t="str">
        <f t="shared" si="26"/>
        <v>1.16974115373062-446.218553114581i</v>
      </c>
      <c r="R162" s="2" t="str">
        <f t="shared" si="27"/>
        <v>-0.421234897647587-4.6563035635381i</v>
      </c>
      <c r="S162" s="2" t="str">
        <f t="shared" si="31"/>
        <v>0.973711771692315-0.211495079179191i</v>
      </c>
      <c r="T162" s="2">
        <f t="shared" si="32"/>
        <v>-3.1186419589071496E-2</v>
      </c>
      <c r="U162">
        <f t="shared" si="33"/>
        <v>-12.254581356034167</v>
      </c>
      <c r="W162" s="2" t="str">
        <f t="shared" si="34"/>
        <v>-39.852422561481-185.825578176703i</v>
      </c>
      <c r="X162" s="2">
        <f t="shared" si="35"/>
        <v>45.577400595236568</v>
      </c>
    </row>
    <row r="163" spans="12:24" x14ac:dyDescent="0.45">
      <c r="L163">
        <f t="shared" si="28"/>
        <v>1.6100000000000012</v>
      </c>
      <c r="M163" s="1">
        <f t="shared" si="29"/>
        <v>40.738027780411407</v>
      </c>
      <c r="N163" s="1">
        <f t="shared" si="24"/>
        <v>8.5386906227742317E-4</v>
      </c>
      <c r="O163" s="2" t="str">
        <f t="shared" si="30"/>
        <v>0.999985608327884+0.00536499180914088i</v>
      </c>
      <c r="P163" s="2" t="str">
        <f t="shared" si="25"/>
        <v>0.00195360183715821-0.000177757485538129i</v>
      </c>
      <c r="Q163" s="2" t="str">
        <f t="shared" si="26"/>
        <v>1.16974115372969-436.061331709202i</v>
      </c>
      <c r="R163" s="2" t="str">
        <f t="shared" si="27"/>
        <v>-0.401726875685193-4.55031266312532i</v>
      </c>
      <c r="S163" s="2" t="str">
        <f t="shared" si="31"/>
        <v>0.971596387831035-0.216030623603496i</v>
      </c>
      <c r="T163" s="2">
        <f t="shared" si="32"/>
        <v>-4.0715270423790584E-2</v>
      </c>
      <c r="U163">
        <f t="shared" si="33"/>
        <v>-12.535568724604625</v>
      </c>
      <c r="W163" s="2" t="str">
        <f t="shared" si="34"/>
        <v>-39.7806321693976-181.206035764941i</v>
      </c>
      <c r="X163" s="2">
        <f t="shared" si="35"/>
        <v>45.367872213247232</v>
      </c>
    </row>
    <row r="164" spans="12:24" x14ac:dyDescent="0.45">
      <c r="L164">
        <f t="shared" si="28"/>
        <v>1.6200000000000012</v>
      </c>
      <c r="M164" s="1">
        <f t="shared" si="29"/>
        <v>41.686938347033674</v>
      </c>
      <c r="N164" s="1">
        <f t="shared" si="24"/>
        <v>8.7375822775382587E-4</v>
      </c>
      <c r="O164" s="2" t="str">
        <f t="shared" si="30"/>
        <v>0.999984930070977+0.00548995728072835i</v>
      </c>
      <c r="P164" s="2" t="str">
        <f t="shared" si="25"/>
        <v>0.00195360183715823-0.000173711211534026i</v>
      </c>
      <c r="Q164" s="2" t="str">
        <f t="shared" si="26"/>
        <v>1.16974115375489-426.13531579385i</v>
      </c>
      <c r="R164" s="2" t="str">
        <f t="shared" si="27"/>
        <v>-0.383096859341787-4.44673439871709i</v>
      </c>
      <c r="S164" s="2" t="str">
        <f t="shared" si="31"/>
        <v>0.969390560593673-0.220637630387708i</v>
      </c>
      <c r="T164" s="2">
        <f t="shared" si="32"/>
        <v>-5.0676925945997577E-2</v>
      </c>
      <c r="U164">
        <f t="shared" si="33"/>
        <v>-12.822338974348988</v>
      </c>
      <c r="W164" s="2" t="str">
        <f t="shared" si="34"/>
        <v>-39.7043183328721-176.684234913429i</v>
      </c>
      <c r="X164" s="2">
        <f t="shared" si="35"/>
        <v>45.157911048666421</v>
      </c>
    </row>
    <row r="165" spans="12:24" x14ac:dyDescent="0.45">
      <c r="L165">
        <f t="shared" si="28"/>
        <v>1.6300000000000012</v>
      </c>
      <c r="M165" s="1">
        <f t="shared" si="29"/>
        <v>42.657951880159395</v>
      </c>
      <c r="N165" s="1">
        <f t="shared" si="24"/>
        <v>8.9411067140814093E-4</v>
      </c>
      <c r="O165" s="2" t="str">
        <f t="shared" si="30"/>
        <v>0.99998421984897+0.00561783348331065i</v>
      </c>
      <c r="P165" s="2" t="str">
        <f t="shared" si="25"/>
        <v>0.0019536018371582-0.000169757041513595i</v>
      </c>
      <c r="Q165" s="2" t="str">
        <f t="shared" si="26"/>
        <v>1.16974115369474-416.435242463495i</v>
      </c>
      <c r="R165" s="2" t="str">
        <f t="shared" si="27"/>
        <v>-0.36530533185721-4.34551385174631i</v>
      </c>
      <c r="S165" s="2" t="str">
        <f t="shared" si="31"/>
        <v>0.967090953262756-0.225315770909058i</v>
      </c>
      <c r="T165" s="2">
        <f t="shared" si="32"/>
        <v>-6.1089427477989573E-2</v>
      </c>
      <c r="U165">
        <f t="shared" si="33"/>
        <v>-13.114985712547893</v>
      </c>
      <c r="W165" s="2" t="str">
        <f t="shared" si="34"/>
        <v>-39.6233736444179-172.257903150393i</v>
      </c>
      <c r="X165" s="2">
        <f t="shared" si="35"/>
        <v>44.947499061213144</v>
      </c>
    </row>
    <row r="166" spans="12:24" x14ac:dyDescent="0.45">
      <c r="L166">
        <f t="shared" si="28"/>
        <v>1.6400000000000012</v>
      </c>
      <c r="M166" s="1">
        <f t="shared" si="29"/>
        <v>43.651583224016726</v>
      </c>
      <c r="N166" s="1">
        <f t="shared" si="24"/>
        <v>9.149371843753906E-4</v>
      </c>
      <c r="O166" s="2" t="str">
        <f t="shared" si="30"/>
        <v>0.999983476155412+0.00574868821017357i</v>
      </c>
      <c r="P166" s="2" t="str">
        <f t="shared" si="25"/>
        <v>0.00195360183715819-0.000165892878924289i</v>
      </c>
      <c r="Q166" s="2" t="str">
        <f t="shared" si="26"/>
        <v>1.16974115369359-406.955968610866i</v>
      </c>
      <c r="R166" s="2" t="str">
        <f t="shared" si="27"/>
        <v>-0.348314555016419-4.2465973537395i</v>
      </c>
      <c r="S166" s="2" t="str">
        <f t="shared" si="31"/>
        <v>0.964694145991657-0.230064592292867i</v>
      </c>
      <c r="T166" s="2">
        <f t="shared" si="32"/>
        <v>-7.1971494613588968E-2</v>
      </c>
      <c r="U166">
        <f t="shared" si="33"/>
        <v>-13.41360195699647</v>
      </c>
      <c r="W166" s="2" t="str">
        <f t="shared" si="34"/>
        <v>-39.5376858642561-167.924824807827i</v>
      </c>
      <c r="X166" s="2">
        <f t="shared" si="35"/>
        <v>44.736617532384074</v>
      </c>
    </row>
    <row r="167" spans="12:24" x14ac:dyDescent="0.45">
      <c r="L167">
        <f t="shared" si="28"/>
        <v>1.6500000000000012</v>
      </c>
      <c r="M167" s="1">
        <f t="shared" si="29"/>
        <v>44.668359215096459</v>
      </c>
      <c r="N167" s="1">
        <f t="shared" si="24"/>
        <v>9.3624880914842175E-4</v>
      </c>
      <c r="O167" s="2" t="str">
        <f t="shared" si="30"/>
        <v>0.999982697412855+0.00588259083325742i</v>
      </c>
      <c r="P167" s="2" t="str">
        <f t="shared" si="25"/>
        <v>0.00195360183715821-0.000162116674935599i</v>
      </c>
      <c r="Q167" s="2" t="str">
        <f t="shared" si="26"/>
        <v>1.16974115374891-397.692468199489i</v>
      </c>
      <c r="R167" s="2" t="str">
        <f t="shared" si="27"/>
        <v>-0.332088489102898-4.14993245786008i</v>
      </c>
      <c r="S167" s="2" t="str">
        <f t="shared" si="31"/>
        <v>0.962196637847057-0.23488350934995i</v>
      </c>
      <c r="T167" s="2">
        <f t="shared" si="32"/>
        <v>-8.3342541135869946E-2</v>
      </c>
      <c r="U167">
        <f t="shared" si="33"/>
        <v>-13.718279967110149</v>
      </c>
      <c r="W167" s="2" t="str">
        <f t="shared" si="34"/>
        <v>-39.447138058791-163.682840211716i</v>
      </c>
      <c r="X167" s="2">
        <f t="shared" si="35"/>
        <v>44.525247049537953</v>
      </c>
    </row>
    <row r="168" spans="12:24" x14ac:dyDescent="0.45">
      <c r="L168">
        <f t="shared" si="28"/>
        <v>1.6600000000000013</v>
      </c>
      <c r="M168" s="1">
        <f t="shared" si="29"/>
        <v>45.708818961487651</v>
      </c>
      <c r="N168" s="1">
        <f t="shared" si="24"/>
        <v>9.5805684543278117E-4</v>
      </c>
      <c r="O168" s="2" t="str">
        <f t="shared" si="30"/>
        <v>0.999981881969507+0.00601961233989596i</v>
      </c>
      <c r="P168" s="2" t="str">
        <f t="shared" si="25"/>
        <v>0.0019536018371582-0.000158426427352491i</v>
      </c>
      <c r="Q168" s="2" t="str">
        <f t="shared" si="26"/>
        <v>1.16974115370542-388.639829598832i</v>
      </c>
      <c r="R168" s="2" t="str">
        <f t="shared" si="27"/>
        <v>-0.316592716453432-4.05546791110049i</v>
      </c>
      <c r="S168" s="2" t="str">
        <f t="shared" si="31"/>
        <v>0.959594849336923-0.239771796266091i</v>
      </c>
      <c r="T168" s="2">
        <f t="shared" si="32"/>
        <v>-9.5222690495495532E-2</v>
      </c>
      <c r="U168">
        <f t="shared" si="33"/>
        <v>-14.029111064370056</v>
      </c>
      <c r="W168" s="2" t="str">
        <f t="shared" si="34"/>
        <v>-39.3516087575287-159.529844907077i</v>
      </c>
      <c r="X168" s="2">
        <f t="shared" si="35"/>
        <v>44.313367490419765</v>
      </c>
    </row>
    <row r="169" spans="12:24" x14ac:dyDescent="0.45">
      <c r="L169">
        <f t="shared" si="28"/>
        <v>1.6700000000000013</v>
      </c>
      <c r="M169" s="1">
        <f t="shared" si="29"/>
        <v>46.773514128719967</v>
      </c>
      <c r="N169" s="1">
        <f t="shared" si="24"/>
        <v>9.803728561379706E-4</v>
      </c>
      <c r="O169" s="2" t="str">
        <f t="shared" si="30"/>
        <v>0.999981028095736+0.00615982537040909i</v>
      </c>
      <c r="P169" s="2" t="str">
        <f t="shared" si="25"/>
        <v>0.0019536018371582-0.000154820179558314i</v>
      </c>
      <c r="Q169" s="2" t="str">
        <f t="shared" si="26"/>
        <v>1.16974115368697-379.793252980081i</v>
      </c>
      <c r="R169" s="2" t="str">
        <f t="shared" si="27"/>
        <v>-0.301794368458544-3.96315362710783i</v>
      </c>
      <c r="S169" s="2" t="str">
        <f t="shared" si="31"/>
        <v>0.956885125463747-0.244728578060039i</v>
      </c>
      <c r="T169" s="2">
        <f t="shared" si="32"/>
        <v>-0.10763279074616849</v>
      </c>
      <c r="U169">
        <f t="shared" si="33"/>
        <v>-14.34618544179312</v>
      </c>
      <c r="W169" s="2" t="str">
        <f t="shared" si="34"/>
        <v>-39.2509721301208-155.463788916735i</v>
      </c>
      <c r="X169" s="2">
        <f t="shared" si="35"/>
        <v>44.100958008227693</v>
      </c>
    </row>
    <row r="170" spans="12:24" x14ac:dyDescent="0.45">
      <c r="L170">
        <f t="shared" si="28"/>
        <v>1.6800000000000013</v>
      </c>
      <c r="M170" s="1">
        <f t="shared" si="29"/>
        <v>47.863009232263998</v>
      </c>
      <c r="N170" s="1">
        <f t="shared" si="24"/>
        <v>1.0032086735082535E-3</v>
      </c>
      <c r="O170" s="2" t="str">
        <f t="shared" si="30"/>
        <v>0.999980133980395+0.00630330425656851i</v>
      </c>
      <c r="P170" s="2" t="str">
        <f t="shared" si="25"/>
        <v>0.00195360183715821-0.000151296019473245i</v>
      </c>
      <c r="Q170" s="2" t="str">
        <f t="shared" si="26"/>
        <v>1.16974115370442-371.148047771215i</v>
      </c>
      <c r="R170" s="2" t="str">
        <f t="shared" si="27"/>
        <v>-0.287662055838932-3.87294065962683i</v>
      </c>
      <c r="S170" s="2" t="str">
        <f t="shared" si="31"/>
        <v>0.954063739342763-0.249752821829751i</v>
      </c>
      <c r="T170" s="2">
        <f t="shared" si="32"/>
        <v>-0.12059442883646292</v>
      </c>
      <c r="U170">
        <f t="shared" si="33"/>
        <v>-14.669591962131152</v>
      </c>
      <c r="W170" s="2" t="str">
        <f t="shared" si="34"/>
        <v>-39.1450981857352-151.482676032293i</v>
      </c>
      <c r="X170" s="2">
        <f t="shared" si="35"/>
        <v>43.887997017324253</v>
      </c>
    </row>
    <row r="171" spans="12:24" x14ac:dyDescent="0.45">
      <c r="L171">
        <f t="shared" si="28"/>
        <v>1.6900000000000013</v>
      </c>
      <c r="M171" s="1">
        <f t="shared" si="29"/>
        <v>48.977881936844788</v>
      </c>
      <c r="N171" s="1">
        <f t="shared" si="24"/>
        <v>1.0265764053962669E-3</v>
      </c>
      <c r="O171" s="2" t="str">
        <f t="shared" si="30"/>
        <v>0.999979197726982+0.00645012506095672i</v>
      </c>
      <c r="P171" s="2" t="str">
        <f t="shared" si="25"/>
        <v>0.00195360183715821-0.000147852078539939i</v>
      </c>
      <c r="Q171" s="2" t="str">
        <f t="shared" si="26"/>
        <v>1.16974115373015-362.699630169998i</v>
      </c>
      <c r="R171" s="2" t="str">
        <f t="shared" si="27"/>
        <v>-0.274165802063004-3.78478117654793i</v>
      </c>
      <c r="S171" s="2" t="str">
        <f t="shared" si="31"/>
        <v>0.95112689642735-0.254843327810933i</v>
      </c>
      <c r="T171" s="2">
        <f t="shared" si="32"/>
        <v>-0.13412994413545493</v>
      </c>
      <c r="U171">
        <f t="shared" si="33"/>
        <v>-14.99941794453027</v>
      </c>
      <c r="W171" s="2" t="str">
        <f t="shared" si="34"/>
        <v>-39.0338529960091-147.584563136073i</v>
      </c>
      <c r="X171" s="2">
        <f t="shared" si="35"/>
        <v>43.674462179713139</v>
      </c>
    </row>
    <row r="172" spans="12:24" x14ac:dyDescent="0.45">
      <c r="L172">
        <f t="shared" si="28"/>
        <v>1.7000000000000013</v>
      </c>
      <c r="M172" s="1">
        <f t="shared" si="29"/>
        <v>50.118723362727394</v>
      </c>
      <c r="N172" s="1">
        <f t="shared" si="24"/>
        <v>1.0504884416827661E-3</v>
      </c>
      <c r="O172" s="2" t="str">
        <f t="shared" si="30"/>
        <v>0.999978217349617+0.00660036561724002i</v>
      </c>
      <c r="P172" s="2" t="str">
        <f t="shared" si="25"/>
        <v>0.0019536018371582-0.000144486530736341i</v>
      </c>
      <c r="Q172" s="2" t="str">
        <f t="shared" si="26"/>
        <v>1.16974115369318-354.443520713591i</v>
      </c>
      <c r="R172" s="2" t="str">
        <f t="shared" si="27"/>
        <v>-0.261276979769742-3.69862843454624i</v>
      </c>
      <c r="S172" s="2" t="str">
        <f t="shared" si="31"/>
        <v>0.948070739384212-0.259998720276306i</v>
      </c>
      <c r="T172" s="2">
        <f t="shared" si="32"/>
        <v>-0.14826244106357775</v>
      </c>
      <c r="U172">
        <f t="shared" si="33"/>
        <v>-15.33574893942273</v>
      </c>
      <c r="W172" s="2" t="str">
        <f t="shared" si="34"/>
        <v>-38.9170989436335-143.767559552433i</v>
      </c>
      <c r="X172" s="2">
        <f t="shared" si="35"/>
        <v>43.460330392411365</v>
      </c>
    </row>
    <row r="173" spans="12:24" x14ac:dyDescent="0.45">
      <c r="L173">
        <f t="shared" si="28"/>
        <v>1.7100000000000013</v>
      </c>
      <c r="M173" s="1">
        <f t="shared" si="29"/>
        <v>51.286138399136647</v>
      </c>
      <c r="N173" s="1">
        <f t="shared" si="24"/>
        <v>1.0749574608459041E-3</v>
      </c>
      <c r="O173" s="2" t="str">
        <f t="shared" si="30"/>
        <v>0.999977190768835+0.00675410557137644i</v>
      </c>
      <c r="P173" s="2" t="str">
        <f t="shared" si="25"/>
        <v>0.0019536018371582-0.000141197591604112i</v>
      </c>
      <c r="Q173" s="2" t="str">
        <f t="shared" si="26"/>
        <v>1.16974115372309-346.375341903479i</v>
      </c>
      <c r="R173" s="2" t="str">
        <f t="shared" si="27"/>
        <v>-0.248968250036957-3.61443675429773i</v>
      </c>
      <c r="S173" s="2" t="str">
        <f t="shared" si="31"/>
        <v>0.944891353659392-0.265217438307887i</v>
      </c>
      <c r="T173" s="2">
        <f t="shared" si="32"/>
        <v>-0.16301580070999702</v>
      </c>
      <c r="U173">
        <f t="shared" si="33"/>
        <v>-15.678668491448393</v>
      </c>
      <c r="W173" s="2" t="str">
        <f t="shared" si="34"/>
        <v>-38.7946949981556-140.029826426425i</v>
      </c>
      <c r="X173" s="2">
        <f t="shared" si="35"/>
        <v>43.245577775834988</v>
      </c>
    </row>
    <row r="174" spans="12:24" x14ac:dyDescent="0.45">
      <c r="L174">
        <f t="shared" si="28"/>
        <v>1.7200000000000013</v>
      </c>
      <c r="M174" s="1">
        <f t="shared" si="29"/>
        <v>52.480746024977449</v>
      </c>
      <c r="N174" s="1">
        <f t="shared" si="24"/>
        <v>1.0999964366835274E-3</v>
      </c>
      <c r="O174" s="2" t="str">
        <f t="shared" si="30"/>
        <v>0.999976115807167+0.00691142642378033i</v>
      </c>
      <c r="P174" s="2" t="str">
        <f t="shared" si="25"/>
        <v>0.0019536018371582-0.000137983517303468i</v>
      </c>
      <c r="Q174" s="2" t="str">
        <f t="shared" si="26"/>
        <v>1.16974115371961-338.490815884457i</v>
      </c>
      <c r="R174" s="2" t="str">
        <f t="shared" si="27"/>
        <v>-0.237213504398328-3.53216149625897i</v>
      </c>
      <c r="S174" s="2" t="str">
        <f t="shared" si="31"/>
        <v>0.941584773779692-0.270497726480959i</v>
      </c>
      <c r="T174" s="2">
        <f t="shared" si="32"/>
        <v>-0.17841469127651011</v>
      </c>
      <c r="U174">
        <f t="shared" si="33"/>
        <v>-16.028257890276851</v>
      </c>
      <c r="W174" s="2" t="str">
        <f t="shared" si="34"/>
        <v>-38.6664970213173-136.369576127992i</v>
      </c>
      <c r="X174" s="2">
        <f t="shared" si="35"/>
        <v>43.030179663358311</v>
      </c>
    </row>
    <row r="175" spans="12:24" x14ac:dyDescent="0.45">
      <c r="L175">
        <f t="shared" si="28"/>
        <v>1.7300000000000013</v>
      </c>
      <c r="M175" s="1">
        <f t="shared" si="29"/>
        <v>53.703179637025457</v>
      </c>
      <c r="N175" s="1">
        <f t="shared" si="24"/>
        <v>1.1256186451920535E-3</v>
      </c>
      <c r="O175" s="2" t="str">
        <f t="shared" si="30"/>
        <v>0.999974990184529+0.00707241157246548i</v>
      </c>
      <c r="P175" s="2" t="str">
        <f t="shared" si="25"/>
        <v>0.0019536018371582-0.000134842603690374i</v>
      </c>
      <c r="Q175" s="2" t="str">
        <f t="shared" si="26"/>
        <v>1.16974115369657-330.78576217647i</v>
      </c>
      <c r="R175" s="2" t="str">
        <f t="shared" si="27"/>
        <v>-0.225987809463528-3.45175903699918i</v>
      </c>
      <c r="S175" s="2" t="str">
        <f t="shared" si="31"/>
        <v>0.938146990430426-0.275837625502248i</v>
      </c>
      <c r="T175" s="2">
        <f t="shared" si="32"/>
        <v>-0.19448457721052553</v>
      </c>
      <c r="U175">
        <f t="shared" si="33"/>
        <v>-16.384595909221137</v>
      </c>
      <c r="W175" s="2" t="str">
        <f t="shared" si="34"/>
        <v>-38.5323581030439-132.785071679423i</v>
      </c>
      <c r="X175" s="2">
        <f t="shared" si="35"/>
        <v>42.814110592184413</v>
      </c>
    </row>
    <row r="176" spans="12:24" x14ac:dyDescent="0.45">
      <c r="L176">
        <f t="shared" si="28"/>
        <v>1.7400000000000013</v>
      </c>
      <c r="M176" s="1">
        <f t="shared" si="29"/>
        <v>54.954087385762662</v>
      </c>
      <c r="N176" s="1">
        <f t="shared" si="24"/>
        <v>1.1518376716055853E-3</v>
      </c>
      <c r="O176" s="2" t="str">
        <f t="shared" si="30"/>
        <v>0.999973811513384+0.00723714635718951i</v>
      </c>
      <c r="P176" s="2" t="str">
        <f t="shared" si="25"/>
        <v>0.00195360183715821-0.000131773185410016i</v>
      </c>
      <c r="Q176" s="2" t="str">
        <f t="shared" si="26"/>
        <v>1.16974115372392-323.256095458051i</v>
      </c>
      <c r="R176" s="2" t="str">
        <f t="shared" si="27"/>
        <v>-0.21526735402633-3.37318674607023i</v>
      </c>
      <c r="S176" s="2" t="str">
        <f t="shared" si="31"/>
        <v>0.934573958350922-0.281234962851174i</v>
      </c>
      <c r="T176" s="2">
        <f t="shared" si="32"/>
        <v>-0.21125172686860594</v>
      </c>
      <c r="U176">
        <f t="shared" si="33"/>
        <v>-16.747758531617496</v>
      </c>
      <c r="W176" s="2" t="str">
        <f t="shared" si="34"/>
        <v>-38.3921289303485-129.274626203484i</v>
      </c>
      <c r="X176" s="2">
        <f t="shared" si="35"/>
        <v>42.597344295684962</v>
      </c>
    </row>
    <row r="177" spans="12:24" x14ac:dyDescent="0.45">
      <c r="L177">
        <f t="shared" si="28"/>
        <v>1.7500000000000013</v>
      </c>
      <c r="M177" s="1">
        <f t="shared" si="29"/>
        <v>56.234132519035114</v>
      </c>
      <c r="N177" s="1">
        <f t="shared" si="24"/>
        <v>1.178667417598976E-3</v>
      </c>
      <c r="O177" s="2" t="str">
        <f t="shared" si="30"/>
        <v>0.999972577293675+0.00740571810462239i</v>
      </c>
      <c r="P177" s="2" t="str">
        <f t="shared" si="25"/>
        <v>0.0019536018371582-0.000128773635016068i</v>
      </c>
      <c r="Q177" s="2" t="str">
        <f t="shared" si="26"/>
        <v>1.16974115371379-315.897823400237i</v>
      </c>
      <c r="R177" s="2" t="str">
        <f t="shared" si="27"/>
        <v>-0.205029398564211-3.29640296340332i</v>
      </c>
      <c r="S177" s="2" t="str">
        <f t="shared" si="31"/>
        <v>0.930861605088949-0.28668734347926i</v>
      </c>
      <c r="T177" s="2">
        <f t="shared" si="32"/>
        <v>-0.22874321853311116</v>
      </c>
      <c r="U177">
        <f t="shared" si="33"/>
        <v>-17.117818665012944</v>
      </c>
      <c r="W177" s="2" t="str">
        <f t="shared" si="34"/>
        <v>-38.2456581908266-125.83660238972i</v>
      </c>
      <c r="X177" s="2">
        <f t="shared" si="35"/>
        <v>42.379853697387297</v>
      </c>
    </row>
    <row r="178" spans="12:24" x14ac:dyDescent="0.45">
      <c r="L178">
        <f t="shared" si="28"/>
        <v>1.7600000000000013</v>
      </c>
      <c r="M178" s="1">
        <f t="shared" si="29"/>
        <v>57.543993733715901</v>
      </c>
      <c r="N178" s="1">
        <f t="shared" si="24"/>
        <v>1.2061221086586854E-3</v>
      </c>
      <c r="O178" s="2" t="str">
        <f t="shared" si="30"/>
        <v>0.999971284907528+0.0075782161745628i</v>
      </c>
      <c r="P178" s="2" t="str">
        <f t="shared" si="25"/>
        <v>0.0019536018371582-0.000125842362110048i</v>
      </c>
      <c r="Q178" s="2" t="str">
        <f t="shared" si="26"/>
        <v>1.16974115373448-308.707044549789i</v>
      </c>
      <c r="R178" s="2" t="str">
        <f t="shared" si="27"/>
        <v>-0.195252227005068-3.22136697722067i</v>
      </c>
      <c r="S178" s="2" t="str">
        <f t="shared" si="31"/>
        <v>0.92700584065097-0.29219214062793i</v>
      </c>
      <c r="T178" s="2">
        <f t="shared" si="32"/>
        <v>-0.2469869446189587</v>
      </c>
      <c r="U178">
        <f t="shared" si="33"/>
        <v>-17.494845843259803</v>
      </c>
      <c r="W178" s="2" t="str">
        <f t="shared" si="34"/>
        <v>-38.092793012017-122.469411975887i</v>
      </c>
      <c r="X178" s="2">
        <f t="shared" si="35"/>
        <v>42.161610906771365</v>
      </c>
    </row>
    <row r="179" spans="12:24" x14ac:dyDescent="0.45">
      <c r="L179">
        <f t="shared" si="28"/>
        <v>1.7700000000000014</v>
      </c>
      <c r="M179" s="1">
        <f t="shared" si="29"/>
        <v>58.884365535559105</v>
      </c>
      <c r="N179" s="1">
        <f t="shared" si="24"/>
        <v>1.2342163016253189E-3</v>
      </c>
      <c r="O179" s="2" t="str">
        <f t="shared" si="30"/>
        <v>0.999969931613694+0.00775473200722634i</v>
      </c>
      <c r="P179" s="2" t="str">
        <f t="shared" si="25"/>
        <v>0.00195360183715821-0.000122977812487785i</v>
      </c>
      <c r="Q179" s="2" t="str">
        <f t="shared" si="26"/>
        <v>1.16974115371085-301.679946260574i</v>
      </c>
      <c r="R179" s="2" t="str">
        <f t="shared" si="27"/>
        <v>-0.185915100650502-3.14803900244907i</v>
      </c>
      <c r="S179" s="2" t="str">
        <f t="shared" si="31"/>
        <v>0.92300256808278-0.297746486831421i</v>
      </c>
      <c r="T179" s="2">
        <f t="shared" si="32"/>
        <v>-0.26601161389743389</v>
      </c>
      <c r="U179">
        <f t="shared" si="33"/>
        <v>-17.878905916707406</v>
      </c>
      <c r="W179" s="2" t="str">
        <f t="shared" si="34"/>
        <v>-37.9333794385668-119.171515241075i</v>
      </c>
      <c r="X179" s="2">
        <f t="shared" si="35"/>
        <v>41.942587217050253</v>
      </c>
    </row>
    <row r="180" spans="12:24" x14ac:dyDescent="0.45">
      <c r="L180">
        <f t="shared" si="28"/>
        <v>1.7800000000000014</v>
      </c>
      <c r="M180" s="1">
        <f t="shared" si="29"/>
        <v>60.255958607435979</v>
      </c>
      <c r="N180" s="1">
        <f t="shared" si="24"/>
        <v>1.2629648924118581E-3</v>
      </c>
      <c r="O180" s="2" t="str">
        <f t="shared" si="30"/>
        <v>0.999968514541742+0.00793535917163028i</v>
      </c>
      <c r="P180" s="2" t="str">
        <f t="shared" si="25"/>
        <v>0.00195360183715821-0.000120178467330874i</v>
      </c>
      <c r="Q180" s="2" t="str">
        <f t="shared" si="26"/>
        <v>1.16974115373148-294.812802672067i</v>
      </c>
      <c r="R180" s="2" t="str">
        <f t="shared" si="27"/>
        <v>-0.176998214208864-3.07638015962575i</v>
      </c>
      <c r="S180" s="2" t="str">
        <f t="shared" si="31"/>
        <v>0.918847695016762-0.303347265180405i</v>
      </c>
      <c r="T180" s="2">
        <f t="shared" si="32"/>
        <v>-0.2858467515079991</v>
      </c>
      <c r="U180">
        <f t="shared" si="33"/>
        <v>-18.270060730816542</v>
      </c>
      <c r="W180" s="2" t="str">
        <f t="shared" si="34"/>
        <v>-37.7672629483474-115.941420507732i</v>
      </c>
      <c r="X180" s="2">
        <f t="shared" si="35"/>
        <v>41.72275310516212</v>
      </c>
    </row>
    <row r="181" spans="12:24" x14ac:dyDescent="0.45">
      <c r="L181">
        <f t="shared" si="28"/>
        <v>1.7900000000000014</v>
      </c>
      <c r="M181" s="1">
        <f t="shared" si="29"/>
        <v>61.659500186148421</v>
      </c>
      <c r="N181" s="1">
        <f t="shared" si="24"/>
        <v>1.2923831239016709E-3</v>
      </c>
      <c r="O181" s="2" t="str">
        <f t="shared" si="30"/>
        <v>0.999967030685963+0.00812019341510004i</v>
      </c>
      <c r="P181" s="2" t="str">
        <f t="shared" si="25"/>
        <v>0.00195360183715821-0.000117442842388358i</v>
      </c>
      <c r="Q181" s="2" t="str">
        <f t="shared" si="26"/>
        <v>1.16974115372393-288.101972733838i</v>
      </c>
      <c r="R181" s="2" t="str">
        <f t="shared" si="27"/>
        <v>-0.168482653767415-3.00635245428368i</v>
      </c>
      <c r="S181" s="2" t="str">
        <f t="shared" si="31"/>
        <v>0.914537146207447-0.308991100923424i</v>
      </c>
      <c r="T181" s="2">
        <f t="shared" si="32"/>
        <v>-0.30652269662517923</v>
      </c>
      <c r="U181">
        <f t="shared" si="33"/>
        <v>-18.668367793520741</v>
      </c>
      <c r="W181" s="2" t="str">
        <f t="shared" si="34"/>
        <v>-37.5942890088255-112.777683647885i</v>
      </c>
      <c r="X181" s="2">
        <f t="shared" si="35"/>
        <v>41.502078234108225</v>
      </c>
    </row>
    <row r="182" spans="12:24" x14ac:dyDescent="0.45">
      <c r="L182">
        <f t="shared" si="28"/>
        <v>1.8000000000000014</v>
      </c>
      <c r="M182" s="1">
        <f t="shared" si="29"/>
        <v>63.095734448019527</v>
      </c>
      <c r="N182" s="1">
        <f t="shared" si="24"/>
        <v>1.3224865940304894E-3</v>
      </c>
      <c r="O182" s="2" t="str">
        <f t="shared" si="30"/>
        <v>0.999965476899002+0.00830933271392304i</v>
      </c>
      <c r="P182" s="2" t="str">
        <f t="shared" si="25"/>
        <v>0.0019536018371582-0.000114769487194364i</v>
      </c>
      <c r="Q182" s="2" t="str">
        <f t="shared" si="26"/>
        <v>1.1697411537013-281.543898275026i</v>
      </c>
      <c r="R182" s="2" t="str">
        <f t="shared" si="27"/>
        <v>-0.160350356678612-2.93791875680654i</v>
      </c>
      <c r="S182" s="2" t="str">
        <f t="shared" si="31"/>
        <v>0.910066877083404-0.314674353495466i</v>
      </c>
      <c r="T182" s="2">
        <f t="shared" si="32"/>
        <v>-0.32807059753103318</v>
      </c>
      <c r="U182">
        <f t="shared" si="33"/>
        <v>-19.073879931884033</v>
      </c>
      <c r="W182" s="2" t="str">
        <f t="shared" si="34"/>
        <v>-37.4143036745356-109.678907590357i</v>
      </c>
      <c r="X182" s="2">
        <f t="shared" si="35"/>
        <v>41.280531457884749</v>
      </c>
    </row>
    <row r="183" spans="12:24" x14ac:dyDescent="0.45">
      <c r="L183">
        <f t="shared" si="28"/>
        <v>1.8100000000000014</v>
      </c>
      <c r="M183" s="1">
        <f t="shared" si="29"/>
        <v>64.565422903465816</v>
      </c>
      <c r="N183" s="1">
        <f t="shared" si="24"/>
        <v>1.3532912640566435E-3</v>
      </c>
      <c r="O183" s="2" t="str">
        <f t="shared" si="30"/>
        <v>0.999963849885181+0.00850287732517639i</v>
      </c>
      <c r="P183" s="2" t="str">
        <f t="shared" si="25"/>
        <v>0.0019536018371582-0.000112156984302274i</v>
      </c>
      <c r="Q183" s="2" t="str">
        <f t="shared" si="26"/>
        <v>1.1697411537156-275.135102117745i</v>
      </c>
      <c r="R183" s="2" t="str">
        <f t="shared" si="27"/>
        <v>-0.152584073252065-2.87104278274217i</v>
      </c>
      <c r="S183" s="2" t="str">
        <f t="shared" si="31"/>
        <v>0.905432888330673-0.320393109066208i</v>
      </c>
      <c r="T183" s="2">
        <f t="shared" si="32"/>
        <v>-0.35052240390706768</v>
      </c>
      <c r="U183">
        <f t="shared" si="33"/>
        <v>-19.486644938654514</v>
      </c>
      <c r="W183" s="2" t="str">
        <f t="shared" si="34"/>
        <v>-37.2271542266405-106.643741824364i</v>
      </c>
      <c r="X183" s="2">
        <f t="shared" si="35"/>
        <v>41.05808082919593</v>
      </c>
    </row>
    <row r="184" spans="12:24" x14ac:dyDescent="0.45">
      <c r="L184">
        <f t="shared" si="28"/>
        <v>1.8200000000000014</v>
      </c>
      <c r="M184" s="1">
        <f t="shared" si="29"/>
        <v>66.069344800759865</v>
      </c>
      <c r="N184" s="1">
        <f t="shared" si="24"/>
        <v>1.3848134670239268E-3</v>
      </c>
      <c r="O184" s="2" t="str">
        <f t="shared" si="30"/>
        <v>0.999962146193507+0.00870092983975529i</v>
      </c>
      <c r="P184" s="2" t="str">
        <f t="shared" si="25"/>
        <v>0.00195360183715821-0.000109603948528696i</v>
      </c>
      <c r="Q184" s="2" t="str">
        <f t="shared" si="26"/>
        <v>1.16974115373217-268.872186233442i</v>
      </c>
      <c r="R184" s="2" t="str">
        <f t="shared" si="27"/>
        <v>-0.145167330159998-2.80568907356388i</v>
      </c>
      <c r="S184" s="2" t="str">
        <f t="shared" si="31"/>
        <v>0.900631241516765-0.326143173706969i</v>
      </c>
      <c r="T184" s="2">
        <f t="shared" si="32"/>
        <v>-0.37391085615095998</v>
      </c>
      <c r="U184">
        <f t="shared" si="33"/>
        <v>-19.906705209438854</v>
      </c>
      <c r="W184" s="2" t="str">
        <f t="shared" si="34"/>
        <v>-37.0326898548721-103.670881894831i</v>
      </c>
      <c r="X184" s="2">
        <f t="shared" si="35"/>
        <v>40.834693610141827</v>
      </c>
    </row>
    <row r="185" spans="12:24" x14ac:dyDescent="0.45">
      <c r="L185">
        <f t="shared" si="28"/>
        <v>1.8300000000000014</v>
      </c>
      <c r="M185" s="1">
        <f t="shared" si="29"/>
        <v>67.608297539198432</v>
      </c>
      <c r="N185" s="1">
        <f t="shared" si="24"/>
        <v>1.4170699164215992E-3</v>
      </c>
      <c r="O185" s="2" t="str">
        <f t="shared" si="30"/>
        <v>0.999960362210354+0.00890359523662948i</v>
      </c>
      <c r="P185" s="2" t="str">
        <f t="shared" si="25"/>
        <v>0.0019536018371582-0.000107109026217867i</v>
      </c>
      <c r="Q185" s="2" t="str">
        <f t="shared" si="26"/>
        <v>1.1697411537186-262.751829941216i</v>
      </c>
      <c r="R185" s="2" t="str">
        <f t="shared" si="27"/>
        <v>-0.138084395492815-2.74182297786994i</v>
      </c>
      <c r="S185" s="2" t="str">
        <f t="shared" si="31"/>
        <v>0.895658075758647-0.331920067282783i</v>
      </c>
      <c r="T185" s="2">
        <f t="shared" si="32"/>
        <v>-0.39826947149888325</v>
      </c>
      <c r="U185">
        <f t="shared" si="33"/>
        <v>-20.334097371385191</v>
      </c>
      <c r="W185" s="2" t="str">
        <f t="shared" si="34"/>
        <v>-36.830762381953-100.759068884859i</v>
      </c>
      <c r="X185" s="2">
        <f t="shared" si="35"/>
        <v>40.610336286102388</v>
      </c>
    </row>
    <row r="186" spans="12:24" x14ac:dyDescent="0.45">
      <c r="L186">
        <f t="shared" si="28"/>
        <v>1.8400000000000014</v>
      </c>
      <c r="M186" s="1">
        <f t="shared" si="29"/>
        <v>69.183097091893913</v>
      </c>
      <c r="N186" s="1">
        <f t="shared" si="24"/>
        <v>1.4500777150460965E-3</v>
      </c>
      <c r="O186" s="2" t="str">
        <f t="shared" si="30"/>
        <v>0.999958494151803+0.00911098093835612i</v>
      </c>
      <c r="P186" s="2" t="str">
        <f t="shared" si="25"/>
        <v>0.00195360183715821-0.000104670894531841i</v>
      </c>
      <c r="Q186" s="2" t="str">
        <f t="shared" si="26"/>
        <v>1.1697411537257-256.770788147146i</v>
      </c>
      <c r="R186" s="2" t="str">
        <f t="shared" si="27"/>
        <v>-0.13132024540004-2.67941063301113i</v>
      </c>
      <c r="S186" s="2" t="str">
        <f t="shared" si="31"/>
        <v>0.890509625428978-0.337719018181872i</v>
      </c>
      <c r="T186" s="2">
        <f t="shared" si="32"/>
        <v>-0.42363252673544044</v>
      </c>
      <c r="U186">
        <f t="shared" si="33"/>
        <v>-20.768851904413914</v>
      </c>
      <c r="W186" s="2" t="str">
        <f t="shared" si="34"/>
        <v>-36.6212270304166-97.9070888803613i</v>
      </c>
      <c r="X186" s="2">
        <f t="shared" si="35"/>
        <v>40.384974583031777</v>
      </c>
    </row>
    <row r="187" spans="12:24" x14ac:dyDescent="0.45">
      <c r="L187">
        <f t="shared" si="28"/>
        <v>1.8500000000000014</v>
      </c>
      <c r="M187" s="1">
        <f t="shared" si="29"/>
        <v>70.79457843841405</v>
      </c>
      <c r="N187" s="1">
        <f t="shared" si="24"/>
        <v>1.4838543640691584E-3</v>
      </c>
      <c r="O187" s="2" t="str">
        <f t="shared" si="30"/>
        <v>0.999956538055611+0.00932319686787753i</v>
      </c>
      <c r="P187" s="2" t="str">
        <f t="shared" si="25"/>
        <v>0.0019536018371582-0.00010228826073816i</v>
      </c>
      <c r="Q187" s="2" t="str">
        <f t="shared" si="26"/>
        <v>1.16974115371508-250.925889623705i</v>
      </c>
      <c r="R187" s="2" t="str">
        <f t="shared" si="27"/>
        <v>-0.124860532209007-2.61841894713598i</v>
      </c>
      <c r="S187" s="2" t="str">
        <f t="shared" si="31"/>
        <v>0.885182238880132-0.343534958996725i</v>
      </c>
      <c r="T187" s="2">
        <f t="shared" si="32"/>
        <v>-0.45003503732593519</v>
      </c>
      <c r="U187">
        <f t="shared" si="33"/>
        <v>-21.210992756102758</v>
      </c>
      <c r="W187" s="2" t="str">
        <f t="shared" si="34"/>
        <v>-36.4039432309922-95.1137724112278i</v>
      </c>
      <c r="X187" s="2">
        <f t="shared" si="35"/>
        <v>40.158573488333012</v>
      </c>
    </row>
    <row r="188" spans="12:24" x14ac:dyDescent="0.45">
      <c r="L188">
        <f t="shared" si="28"/>
        <v>1.8600000000000014</v>
      </c>
      <c r="M188" s="1">
        <f t="shared" si="29"/>
        <v>72.443596007499266</v>
      </c>
      <c r="N188" s="1">
        <f t="shared" si="24"/>
        <v>1.5184177723171846E-3</v>
      </c>
      <c r="O188" s="2" t="str">
        <f t="shared" si="30"/>
        <v>0.999954489772813+0.00954035550663348i</v>
      </c>
      <c r="P188" s="2" t="str">
        <f t="shared" si="25"/>
        <v>0.0019536018371582-0.0000999598615354304i</v>
      </c>
      <c r="Q188" s="2" t="str">
        <f t="shared" si="26"/>
        <v>1.16974115371311-245.214035328327i</v>
      </c>
      <c r="R188" s="2" t="str">
        <f t="shared" si="27"/>
        <v>-0.118691554005206-2.55881558164537i</v>
      </c>
      <c r="S188" s="2" t="str">
        <f t="shared" si="31"/>
        <v>0.879672398163281-0.349362523281248i</v>
      </c>
      <c r="T188" s="2">
        <f t="shared" si="32"/>
        <v>-0.4775127327162812</v>
      </c>
      <c r="U188">
        <f t="shared" si="33"/>
        <v>-21.660536951632036</v>
      </c>
      <c r="W188" s="2" t="str">
        <f t="shared" si="34"/>
        <v>-36.1787754715684-92.3779938642266i</v>
      </c>
      <c r="X188" s="2">
        <f t="shared" si="35"/>
        <v>39.931097275563346</v>
      </c>
    </row>
    <row r="189" spans="12:24" x14ac:dyDescent="0.45">
      <c r="L189">
        <f t="shared" si="28"/>
        <v>1.8700000000000014</v>
      </c>
      <c r="M189" s="1">
        <f t="shared" si="29"/>
        <v>74.131024130092001</v>
      </c>
      <c r="N189" s="1">
        <f t="shared" si="24"/>
        <v>1.5537862657667284E-3</v>
      </c>
      <c r="O189" s="2" t="str">
        <f t="shared" si="30"/>
        <v>0.99995234495892+0.0097625719540176i</v>
      </c>
      <c r="P189" s="2" t="str">
        <f t="shared" si="25"/>
        <v>0.0019536018371582-0.0000976844623737685i</v>
      </c>
      <c r="Q189" s="2" t="str">
        <f t="shared" si="26"/>
        <v>1.16974115372202-239.632196760261i</v>
      </c>
      <c r="R189" s="2" t="str">
        <f t="shared" si="27"/>
        <v>-0.112800225556337-2.50056893404597i</v>
      </c>
      <c r="S189" s="2" t="str">
        <f t="shared" si="31"/>
        <v>0.873976739696999-0.355196043504951i</v>
      </c>
      <c r="T189" s="2">
        <f t="shared" si="32"/>
        <v>-0.50610202766585255</v>
      </c>
      <c r="U189">
        <f t="shared" si="33"/>
        <v>-22.117494200180928</v>
      </c>
      <c r="W189" s="2" t="str">
        <f t="shared" si="34"/>
        <v>-35.9455941849198-89.698670861439i</v>
      </c>
      <c r="X189" s="2">
        <f t="shared" si="35"/>
        <v>39.702509533108376</v>
      </c>
    </row>
    <row r="190" spans="12:24" x14ac:dyDescent="0.45">
      <c r="L190">
        <f t="shared" si="28"/>
        <v>1.8800000000000014</v>
      </c>
      <c r="M190" s="1">
        <f t="shared" si="29"/>
        <v>75.857757502918631</v>
      </c>
      <c r="N190" s="1">
        <f t="shared" si="24"/>
        <v>1.5899785972611745E-3</v>
      </c>
      <c r="O190" s="2" t="str">
        <f t="shared" si="30"/>
        <v>0.999950099064705+0.00998996398820902i</v>
      </c>
      <c r="P190" s="2" t="str">
        <f t="shared" si="25"/>
        <v>0.0019536018371582-0.0000954608568072816i</v>
      </c>
      <c r="Q190" s="2" t="str">
        <f t="shared" si="26"/>
        <v>1.16974115370599-234.17741435481i</v>
      </c>
      <c r="R190" s="2" t="str">
        <f t="shared" si="27"/>
        <v>-0.107174050566405-2.44364812119419i</v>
      </c>
      <c r="S190" s="2" t="str">
        <f t="shared" si="31"/>
        <v>0.868092075837086-0.361029550334888i</v>
      </c>
      <c r="T190" s="2">
        <f t="shared" si="32"/>
        <v>-0.53583998937532828</v>
      </c>
      <c r="U190">
        <f t="shared" si="33"/>
        <v>-22.581866499513598</v>
      </c>
      <c r="W190" s="2" t="str">
        <f t="shared" si="34"/>
        <v>-35.7042766732463-87.0747635991255i</v>
      </c>
      <c r="X190" s="2">
        <f t="shared" si="35"/>
        <v>39.472773197060391</v>
      </c>
    </row>
    <row r="191" spans="12:24" x14ac:dyDescent="0.45">
      <c r="L191">
        <f t="shared" si="28"/>
        <v>1.8900000000000015</v>
      </c>
      <c r="M191" s="1">
        <f t="shared" si="29"/>
        <v>77.624711662869501</v>
      </c>
      <c r="N191" s="1">
        <f t="shared" si="24"/>
        <v>1.6270139564537448E-3</v>
      </c>
      <c r="O191" s="2" t="str">
        <f t="shared" si="30"/>
        <v>0.99994774732656+0.0102226521284103i</v>
      </c>
      <c r="P191" s="2" t="str">
        <f t="shared" si="25"/>
        <v>0.00195360183715821-0.0000932878658502468i</v>
      </c>
      <c r="Q191" s="2" t="str">
        <f t="shared" si="26"/>
        <v>1.16974115372121-228.84679591414i</v>
      </c>
      <c r="R191" s="2" t="str">
        <f t="shared" si="27"/>
        <v>-0.101801095162578-2.38802296292164i</v>
      </c>
      <c r="S191" s="2" t="str">
        <f t="shared" si="31"/>
        <v>0.862015417276078-0.366856773370848i</v>
      </c>
      <c r="T191" s="2">
        <f t="shared" si="32"/>
        <v>-0.5667643002820828</v>
      </c>
      <c r="U191">
        <f t="shared" si="33"/>
        <v>-23.053647740488422</v>
      </c>
      <c r="W191" s="2" t="str">
        <f t="shared" si="34"/>
        <v>-35.4547080664023-84.5052741409224i</v>
      </c>
      <c r="X191" s="2">
        <f t="shared" si="35"/>
        <v>39.241850588430317</v>
      </c>
    </row>
    <row r="192" spans="12:24" x14ac:dyDescent="0.45">
      <c r="L192">
        <f t="shared" si="28"/>
        <v>1.9000000000000015</v>
      </c>
      <c r="M192" s="1">
        <f t="shared" si="29"/>
        <v>79.432823472428467</v>
      </c>
      <c r="N192" s="1">
        <f t="shared" si="24"/>
        <v>1.6649119799821007E-3</v>
      </c>
      <c r="O192" s="2" t="str">
        <f t="shared" si="30"/>
        <v>0.999945284756386+0.0104607596985233i</v>
      </c>
      <c r="P192" s="2" t="str">
        <f t="shared" si="25"/>
        <v>0.0019536018371582-0.0000911643373549094i</v>
      </c>
      <c r="Q192" s="2" t="str">
        <f t="shared" si="26"/>
        <v>1.16974115371844-223.637515073799i</v>
      </c>
      <c r="R192" s="2" t="str">
        <f t="shared" si="27"/>
        <v>-0.0966699625876048-2.33366396603312i</v>
      </c>
      <c r="S192" s="2" t="str">
        <f t="shared" si="31"/>
        <v>0.855743996192923-0.372671143464726i</v>
      </c>
      <c r="T192" s="2">
        <f t="shared" si="32"/>
        <v>-0.59891321633118433</v>
      </c>
      <c r="U192">
        <f t="shared" si="33"/>
        <v>-23.532823313544764</v>
      </c>
      <c r="W192" s="2" t="str">
        <f t="shared" si="34"/>
        <v>-35.1967823108182-81.9892456599081i</v>
      </c>
      <c r="X192" s="2">
        <f t="shared" si="35"/>
        <v>39.009703454883976</v>
      </c>
    </row>
    <row r="193" spans="12:24" x14ac:dyDescent="0.45">
      <c r="L193">
        <f t="shared" si="28"/>
        <v>1.9100000000000015</v>
      </c>
      <c r="M193" s="1">
        <f t="shared" si="29"/>
        <v>81.283051616410248</v>
      </c>
      <c r="N193" s="1">
        <f t="shared" si="24"/>
        <v>1.7036927618799588E-3</v>
      </c>
      <c r="O193" s="2" t="str">
        <f t="shared" si="30"/>
        <v>0.999942706131022+0.0107044128922973i</v>
      </c>
      <c r="P193" s="2" t="str">
        <f t="shared" si="25"/>
        <v>0.00195360183715821-0.000089089145398113i</v>
      </c>
      <c r="Q193" s="2" t="str">
        <f t="shared" si="26"/>
        <v>1.16974115371882-218.546809804121i</v>
      </c>
      <c r="R193" s="2" t="str">
        <f t="shared" si="27"/>
        <v>-0.0917697690208092-2.28054230866888i</v>
      </c>
      <c r="S193" s="2" t="str">
        <f t="shared" si="31"/>
        <v>0.849275290051772-0.378465796748683i</v>
      </c>
      <c r="T193" s="2">
        <f t="shared" si="32"/>
        <v>-0.6323255206121785</v>
      </c>
      <c r="U193">
        <f t="shared" si="33"/>
        <v>-24.019369719255053</v>
      </c>
      <c r="W193" s="2" t="str">
        <f t="shared" si="34"/>
        <v>-34.9304031845482-79.5257616237642i</v>
      </c>
      <c r="X193" s="2">
        <f t="shared" si="35"/>
        <v>38.776293017112515</v>
      </c>
    </row>
    <row r="194" spans="12:24" x14ac:dyDescent="0.45">
      <c r="L194">
        <f t="shared" si="28"/>
        <v>1.9200000000000015</v>
      </c>
      <c r="M194" s="1">
        <f t="shared" si="29"/>
        <v>83.176377110267424</v>
      </c>
      <c r="N194" s="1">
        <f t="shared" ref="N194:N257" si="36">M194/(CEdsp)</f>
        <v>1.7433768642312053E-3</v>
      </c>
      <c r="O194" s="2" t="str">
        <f t="shared" si="30"/>
        <v>0.999940005981164+0.0109537408399793i</v>
      </c>
      <c r="P194" s="2" t="str">
        <f t="shared" ref="P194:P257" si="37">IMDIV(IMSUB(IMPRODUCT(gg1_+gg2_,$O194),gg2_),IMSUB($O194,1))</f>
        <v>0.0019536018371582-0.000087061189684718i</v>
      </c>
      <c r="Q194" s="2" t="str">
        <f t="shared" ref="Q194:Q257" si="38">IMDIV(IMPRODUCT(gpi,$O194),IMSUB($O194,1))</f>
        <v>1.16974115371337-213.571980945798i</v>
      </c>
      <c r="R194" s="2" t="str">
        <f t="shared" ref="R194:R257" si="39">IMPRODUCT($P194,$Q194,gpd)</f>
        <v>-0.0870901204937194-2.22862982502309i</v>
      </c>
      <c r="S194" s="2" t="str">
        <f t="shared" si="31"/>
        <v>0.842607045936782-0.384233580496994i</v>
      </c>
      <c r="T194" s="2">
        <f t="shared" si="32"/>
        <v>-0.66704047222139495</v>
      </c>
      <c r="U194">
        <f t="shared" si="33"/>
        <v>-24.513254185300674</v>
      </c>
      <c r="W194" s="2" t="str">
        <f t="shared" si="34"/>
        <v>-34.6554853340703-77.1139449176771i</v>
      </c>
      <c r="X194" s="2">
        <f t="shared" si="35"/>
        <v>38.541580019979051</v>
      </c>
    </row>
    <row r="195" spans="12:24" x14ac:dyDescent="0.45">
      <c r="L195">
        <f t="shared" ref="L195:L258" si="40">L194+Graph_Step_Size</f>
        <v>1.9300000000000015</v>
      </c>
      <c r="M195" s="1">
        <f t="shared" ref="M195:M258" si="41">10^L195</f>
        <v>85.113803820237962</v>
      </c>
      <c r="N195" s="1">
        <f t="shared" si="36"/>
        <v>1.7839853280721878E-3</v>
      </c>
      <c r="O195" s="2" t="str">
        <f>IMEXP(2*PI()*N195&amp;"i")</f>
        <v>0.999937178579769+0.0112088756765057i</v>
      </c>
      <c r="P195" s="2" t="str">
        <f t="shared" si="37"/>
        <v>0.00195360183715821-0.0000850793949668874i</v>
      </c>
      <c r="Q195" s="2" t="str">
        <f t="shared" si="38"/>
        <v>1.16974115371981-208.710390778711i</v>
      </c>
      <c r="R195" s="2" t="str">
        <f t="shared" si="39"/>
        <v>-0.0826210908455211-2.17789899040974i</v>
      </c>
      <c r="S195" s="2" t="str">
        <f t="shared" ref="S195:S258" si="42">IMDIV($R195,IMSUM(1,$R195))</f>
        <v>0.835737305290182-0.389967060939106i</v>
      </c>
      <c r="T195" s="2">
        <f t="shared" ref="T195:T258" si="43">20*LOG10(SQRT(IMPRODUCT(IMCONJUGATE(S195),S195)+0))</f>
        <v>-0.70309775026314014</v>
      </c>
      <c r="U195">
        <f t="shared" ref="U195:U258" si="44">ATAN(IMAGINARY(S195)/IMREAL(S195))*180/PI()</f>
        <v>-25.014434292337302</v>
      </c>
      <c r="W195" s="2" t="str">
        <f t="shared" ref="W195:W258" si="45">IMPRODUCT($S195,IMDIV($O195,IMSUB($O195,1)))</f>
        <v>-34.3719553271276-74.7529568997027i</v>
      </c>
      <c r="X195" s="2">
        <f t="shared" ref="X195:X258" si="46">20*LOG10(SQRT(IMPRODUCT(IMCONJUGATE(W195),W195)+0))</f>
        <v>38.305524788524743</v>
      </c>
    </row>
    <row r="196" spans="12:24" x14ac:dyDescent="0.45">
      <c r="L196">
        <f t="shared" si="40"/>
        <v>1.9400000000000015</v>
      </c>
      <c r="M196" s="1">
        <f t="shared" si="41"/>
        <v>87.096358995608384</v>
      </c>
      <c r="N196" s="1">
        <f t="shared" si="36"/>
        <v>1.8255396845479517E-3</v>
      </c>
      <c r="O196" s="2" t="str">
        <f>IMEXP(2*PI()*N196&amp;"i")</f>
        <v>0.999934217929907+0.0114699526112647i</v>
      </c>
      <c r="P196" s="2" t="str">
        <f t="shared" si="37"/>
        <v>0.0019536018371582-0.0000831427104711197i</v>
      </c>
      <c r="Q196" s="2" t="str">
        <f t="shared" si="38"/>
        <v>1.16974115371172-203.959461623405i</v>
      </c>
      <c r="R196" s="2" t="str">
        <f t="shared" si="39"/>
        <v>-0.0783532006657197-2.1283229066688i</v>
      </c>
      <c r="S196" s="2" t="str">
        <f t="shared" si="42"/>
        <v>0.828664428903565-0.395658533133432i</v>
      </c>
      <c r="T196" s="2">
        <f t="shared" si="43"/>
        <v>-0.74053739293315268</v>
      </c>
      <c r="U196">
        <f t="shared" si="44"/>
        <v>-25.522857611342602</v>
      </c>
      <c r="W196" s="2" t="str">
        <f t="shared" si="45"/>
        <v>-34.0797527154378-72.4419963836107i</v>
      </c>
      <c r="X196" s="2">
        <f t="shared" si="46"/>
        <v>38.068087288895079</v>
      </c>
    </row>
    <row r="197" spans="12:24" x14ac:dyDescent="0.45">
      <c r="L197">
        <f t="shared" si="40"/>
        <v>1.9500000000000015</v>
      </c>
      <c r="M197" s="1">
        <f t="shared" si="41"/>
        <v>89.125093813374875</v>
      </c>
      <c r="N197" s="1">
        <f t="shared" si="36"/>
        <v>1.8680619663283375E-3</v>
      </c>
      <c r="O197" s="2" t="str">
        <f>IMEXP(2*PI()*N197&amp;"i")</f>
        <v>0.999931117752048+0.0117371099994693i</v>
      </c>
      <c r="P197" s="2" t="str">
        <f t="shared" si="37"/>
        <v>0.0019536018371582-0.0000812501093394992i</v>
      </c>
      <c r="Q197" s="2" t="str">
        <f t="shared" si="38"/>
        <v>1.16974115371497-199.316674474352i</v>
      </c>
      <c r="R197" s="2" t="str">
        <f t="shared" si="39"/>
        <v>-0.0742773971844135-2.07987528790442i</v>
      </c>
      <c r="S197" s="2" t="str">
        <f t="shared" si="42"/>
        <v>0.82138712199627-0.401300033002921i</v>
      </c>
      <c r="T197" s="2">
        <f t="shared" si="43"/>
        <v>-0.77939973164379706</v>
      </c>
      <c r="U197">
        <f t="shared" si="44"/>
        <v>-26.038461355222037</v>
      </c>
      <c r="W197" s="2" t="str">
        <f t="shared" si="45"/>
        <v>-33.7788311002588-70.1802985447765i</v>
      </c>
      <c r="X197" s="2">
        <f t="shared" si="46"/>
        <v>37.829227194223357</v>
      </c>
    </row>
    <row r="198" spans="12:24" x14ac:dyDescent="0.45">
      <c r="L198">
        <f t="shared" si="40"/>
        <v>1.9600000000000015</v>
      </c>
      <c r="M198" s="1">
        <f t="shared" si="41"/>
        <v>91.201083935591285</v>
      </c>
      <c r="N198" s="1">
        <f t="shared" si="36"/>
        <v>1.9115747192899933E-3</v>
      </c>
      <c r="O198" s="2" t="str">
        <f>IMEXP(2*PI()*N198&amp;"i")</f>
        <v>0.999927871470742+0.0120104894151748i</v>
      </c>
      <c r="P198" s="2" t="str">
        <f t="shared" si="37"/>
        <v>0.00195360183715821-0.000079400588092195i</v>
      </c>
      <c r="Q198" s="2" t="str">
        <f t="shared" si="38"/>
        <v>1.1697411537236-194.779567664354i</v>
      </c>
      <c r="R198" s="2" t="str">
        <f t="shared" si="39"/>
        <v>-0.0703850350785743-2.03253044654792i</v>
      </c>
      <c r="S198" s="2" t="str">
        <f t="shared" si="42"/>
        <v>0.813904459198653-0.406883351622366i</v>
      </c>
      <c r="T198" s="2">
        <f t="shared" si="43"/>
        <v>-0.81972532017165356</v>
      </c>
      <c r="U198">
        <f t="shared" si="44"/>
        <v>-26.56117204760632</v>
      </c>
      <c r="W198" s="2" t="str">
        <f t="shared" si="45"/>
        <v>-33.4691591934214-67.9671337452257i</v>
      </c>
      <c r="X198" s="2">
        <f t="shared" si="46"/>
        <v>37.58890395549308</v>
      </c>
    </row>
    <row r="199" spans="12:24" x14ac:dyDescent="0.45">
      <c r="L199">
        <f t="shared" si="40"/>
        <v>1.9700000000000015</v>
      </c>
      <c r="M199" s="1">
        <f t="shared" si="41"/>
        <v>93.325430079699501</v>
      </c>
      <c r="N199" s="1">
        <f t="shared" si="36"/>
        <v>1.9561010144705016E-3</v>
      </c>
      <c r="O199" s="2" t="str">
        <f>IMEXP(2*PI()*N199&amp;"i")</f>
        <v>0.999924472200676+0.0122902357259794i</v>
      </c>
      <c r="P199" s="2" t="str">
        <f t="shared" si="37"/>
        <v>0.00195360183715821-0.0000775931660879334i</v>
      </c>
      <c r="Q199" s="2" t="str">
        <f t="shared" si="38"/>
        <v>1.1697411537224-190.345735559318i</v>
      </c>
      <c r="R199" s="2" t="str">
        <f t="shared" si="39"/>
        <v>-0.0666678581257735-1.9862632797376i</v>
      </c>
      <c r="S199" s="2" t="str">
        <f t="shared" si="42"/>
        <v>0.806215909236423-0.412400051827316i</v>
      </c>
      <c r="T199" s="2">
        <f t="shared" si="43"/>
        <v>-0.86155485891266603</v>
      </c>
      <c r="U199">
        <f t="shared" si="44"/>
        <v>-27.090905211716901</v>
      </c>
      <c r="W199" s="2" t="str">
        <f t="shared" si="45"/>
        <v>-33.1507218650497-65.801806274181i</v>
      </c>
      <c r="X199" s="2">
        <f t="shared" si="46"/>
        <v>37.347076877292388</v>
      </c>
    </row>
    <row r="200" spans="12:24" x14ac:dyDescent="0.45">
      <c r="L200">
        <f t="shared" si="40"/>
        <v>1.9800000000000015</v>
      </c>
      <c r="M200" s="1">
        <f t="shared" si="41"/>
        <v>95.499258602143996</v>
      </c>
      <c r="N200" s="1">
        <f t="shared" si="36"/>
        <v>2.0016644603009382E-3</v>
      </c>
      <c r="O200" s="2" t="str">
        <f t="shared" ref="O200:O263" si="47">IMEXP(2*PI()*N200&amp;"i")</f>
        <v>0.999920912732076+0.0125764971694439i</v>
      </c>
      <c r="P200" s="2" t="str">
        <f t="shared" si="37"/>
        <v>0.00195360183715821-0.0000758268850073312i</v>
      </c>
      <c r="Q200" s="2" t="str">
        <f t="shared" si="38"/>
        <v>1.16974115372354-186.012827282773i</v>
      </c>
      <c r="R200" s="2" t="str">
        <f t="shared" si="39"/>
        <v>-0.0631179816948693-1.94104925600924i</v>
      </c>
      <c r="S200" s="2" t="str">
        <f t="shared" si="42"/>
        <v>0.798321359104106-0.41784148720467i</v>
      </c>
      <c r="T200" s="2">
        <f t="shared" si="43"/>
        <v>-0.90492911427728417</v>
      </c>
      <c r="U200">
        <f t="shared" si="44"/>
        <v>-27.627565082480771</v>
      </c>
      <c r="W200" s="2" t="str">
        <f t="shared" si="45"/>
        <v>-32.8235211693314-63.6836530018064i</v>
      </c>
      <c r="X200" s="2">
        <f t="shared" si="46"/>
        <v>37.103705198430042</v>
      </c>
    </row>
    <row r="201" spans="12:24" x14ac:dyDescent="0.45">
      <c r="L201">
        <f t="shared" si="40"/>
        <v>1.9900000000000015</v>
      </c>
      <c r="M201" s="1">
        <f t="shared" si="41"/>
        <v>97.723722095581465</v>
      </c>
      <c r="N201" s="1">
        <f t="shared" si="36"/>
        <v>2.0482892151233874E-3</v>
      </c>
      <c r="O201" s="2" t="str">
        <f t="shared" si="47"/>
        <v>0.999917185515415+0.0128694254312711i</v>
      </c>
      <c r="P201" s="2" t="str">
        <f t="shared" si="37"/>
        <v>0.00195360183715821-0.000074100808343893i</v>
      </c>
      <c r="Q201" s="2" t="str">
        <f t="shared" si="38"/>
        <v>1.16974115371601-181.778545469398i</v>
      </c>
      <c r="R201" s="2" t="str">
        <f t="shared" si="39"/>
        <v>-0.059727876021271-1.89686440228895i</v>
      </c>
      <c r="S201" s="2" t="str">
        <f t="shared" si="42"/>
        <v>0.790221137495559-0.42319882349968i</v>
      </c>
      <c r="T201" s="2">
        <f t="shared" si="43"/>
        <v>-0.94988883337511631</v>
      </c>
      <c r="U201">
        <f t="shared" si="44"/>
        <v>-28.171044344981677</v>
      </c>
      <c r="W201" s="2" t="str">
        <f t="shared" si="45"/>
        <v>-32.487577338607-61.6120419441252i</v>
      </c>
      <c r="X201" s="2">
        <f t="shared" si="46"/>
        <v>36.858748177261639</v>
      </c>
    </row>
    <row r="202" spans="12:24" x14ac:dyDescent="0.45">
      <c r="L202">
        <f t="shared" si="40"/>
        <v>2.0000000000000013</v>
      </c>
      <c r="M202" s="1">
        <f t="shared" si="41"/>
        <v>100.00000000000031</v>
      </c>
      <c r="N202" s="1">
        <f t="shared" si="36"/>
        <v>2.0960000000000067E-3</v>
      </c>
      <c r="O202" s="2" t="str">
        <f t="shared" si="47"/>
        <v>0.999913282645408+0.0131691757252835i</v>
      </c>
      <c r="P202" s="2" t="str">
        <f t="shared" si="37"/>
        <v>0.0019536018371582-0.0000724140209112243i</v>
      </c>
      <c r="Q202" s="2" t="str">
        <f t="shared" si="38"/>
        <v>1.16974115371044-177.640645046926i</v>
      </c>
      <c r="R202" s="2" t="str">
        <f t="shared" si="39"/>
        <v>-0.0564903502384607-1.85368529118243i</v>
      </c>
      <c r="S202" s="2" t="str">
        <f t="shared" si="42"/>
        <v>0.781916037250052-0.428463062454663i</v>
      </c>
      <c r="T202" s="2">
        <f t="shared" si="43"/>
        <v>-0.99647465414638969</v>
      </c>
      <c r="U202">
        <f t="shared" si="44"/>
        <v>-28.721223902442905</v>
      </c>
      <c r="W202" s="2" t="str">
        <f t="shared" si="45"/>
        <v>-32.1429297356756-59.5863707383737i</v>
      </c>
      <c r="X202" s="2">
        <f t="shared" si="46"/>
        <v>36.612165181569736</v>
      </c>
    </row>
    <row r="203" spans="12:24" x14ac:dyDescent="0.45">
      <c r="L203">
        <f t="shared" si="40"/>
        <v>2.0100000000000011</v>
      </c>
      <c r="M203" s="1">
        <f t="shared" si="41"/>
        <v>102.32929922807573</v>
      </c>
      <c r="N203" s="1">
        <f t="shared" si="36"/>
        <v>2.1448221118204672E-3</v>
      </c>
      <c r="O203" s="2" t="str">
        <f t="shared" si="47"/>
        <v>0.999909195844248+0.0134759068752396i</v>
      </c>
      <c r="P203" s="2" t="str">
        <f t="shared" si="37"/>
        <v>0.0019536018371582-0.000070765628349732i</v>
      </c>
      <c r="Q203" s="2" t="str">
        <f t="shared" si="38"/>
        <v>1.16974115372211-173.596932045776i</v>
      </c>
      <c r="R203" s="2" t="str">
        <f t="shared" si="39"/>
        <v>-0.0533985371175588-1.81148902855338i</v>
      </c>
      <c r="S203" s="2" t="str">
        <f t="shared" si="42"/>
        <v>0.773407336558887-0.43362506806652i</v>
      </c>
      <c r="T203" s="2">
        <f t="shared" si="43"/>
        <v>-1.0447270111887095</v>
      </c>
      <c r="U203">
        <f t="shared" si="44"/>
        <v>-29.277972676833198</v>
      </c>
      <c r="W203" s="2" t="str">
        <f t="shared" si="45"/>
        <v>-31.7896377536168-57.6060650287768i</v>
      </c>
      <c r="X203" s="2">
        <f t="shared" si="46"/>
        <v>36.363915782748968</v>
      </c>
    </row>
    <row r="204" spans="12:24" x14ac:dyDescent="0.45">
      <c r="L204">
        <f t="shared" si="40"/>
        <v>2.0200000000000009</v>
      </c>
      <c r="M204" s="1">
        <f t="shared" si="41"/>
        <v>104.71285480509026</v>
      </c>
      <c r="N204" s="1">
        <f t="shared" si="36"/>
        <v>2.194781436714692E-3</v>
      </c>
      <c r="O204" s="2" t="str">
        <f t="shared" si="47"/>
        <v>0.999904916444049+0.013789781398529i</v>
      </c>
      <c r="P204" s="2" t="str">
        <f t="shared" si="37"/>
        <v>0.00195360183715821-0.0000691547566614331i</v>
      </c>
      <c r="Q204" s="2" t="str">
        <f t="shared" si="38"/>
        <v>1.16974115371594-169.645262435791i</v>
      </c>
      <c r="R204" s="2" t="str">
        <f t="shared" si="39"/>
        <v>-0.0504458785102802-1.77025324138482i</v>
      </c>
      <c r="S204" s="2" t="str">
        <f t="shared" si="42"/>
        <v>0.764696818675292-0.438675595230654i</v>
      </c>
      <c r="T204" s="2">
        <f t="shared" si="43"/>
        <v>-1.0946860374950746</v>
      </c>
      <c r="U204">
        <f t="shared" si="44"/>
        <v>-29.841147445399763</v>
      </c>
      <c r="W204" s="2" t="str">
        <f t="shared" si="45"/>
        <v>-31.4277816526008-55.6705767643538i</v>
      </c>
      <c r="X204" s="2">
        <f t="shared" si="46"/>
        <v>36.11395985408133</v>
      </c>
    </row>
    <row r="205" spans="12:24" x14ac:dyDescent="0.45">
      <c r="L205">
        <f t="shared" si="40"/>
        <v>2.0300000000000007</v>
      </c>
      <c r="M205" s="1">
        <f t="shared" si="41"/>
        <v>107.15193052376085</v>
      </c>
      <c r="N205" s="1">
        <f t="shared" si="36"/>
        <v>2.2459044637780277E-3</v>
      </c>
      <c r="O205" s="2" t="str">
        <f t="shared" si="47"/>
        <v>0.999900435368476+0.0141109655917907i</v>
      </c>
      <c r="P205" s="2" t="str">
        <f t="shared" si="37"/>
        <v>0.0019536018371582-0.0000675805517409821i</v>
      </c>
      <c r="Q205" s="2" t="str">
        <f t="shared" si="38"/>
        <v>1.16974115371967-165.783540989435i</v>
      </c>
      <c r="R205" s="2" t="str">
        <f t="shared" si="39"/>
        <v>-0.047626111431667-1.72995606591653i</v>
      </c>
      <c r="S205" s="2" t="str">
        <f t="shared" si="42"/>
        <v>0.755786789856988-0.443605320699151i</v>
      </c>
      <c r="T205" s="2">
        <f t="shared" si="43"/>
        <v>-1.1463914624914315</v>
      </c>
      <c r="U205">
        <f t="shared" si="44"/>
        <v>-30.410592716007816</v>
      </c>
      <c r="W205" s="2" t="str">
        <f t="shared" si="45"/>
        <v>-31.0574633220528-53.7793824109546i</v>
      </c>
      <c r="X205" s="2">
        <f t="shared" si="46"/>
        <v>35.862257672711408</v>
      </c>
    </row>
    <row r="206" spans="12:24" x14ac:dyDescent="0.45">
      <c r="L206">
        <f t="shared" si="40"/>
        <v>2.0400000000000005</v>
      </c>
      <c r="M206" s="1">
        <f t="shared" si="41"/>
        <v>109.64781961431871</v>
      </c>
      <c r="N206" s="1">
        <f t="shared" si="36"/>
        <v>2.2982182991161202E-3</v>
      </c>
      <c r="O206" s="2" t="str">
        <f t="shared" si="47"/>
        <v>0.999895743113491+0.0144396296184944i</v>
      </c>
      <c r="P206" s="2" t="str">
        <f t="shared" si="37"/>
        <v>0.00195360183715821-0.0000660421789232645i</v>
      </c>
      <c r="Q206" s="2" t="str">
        <f t="shared" si="38"/>
        <v>1.16974115371587-162.009720170877i</v>
      </c>
      <c r="R206" s="2" t="str">
        <f t="shared" si="39"/>
        <v>-0.0449332547771262-1.69057613605268i</v>
      </c>
      <c r="S206" s="2" t="str">
        <f t="shared" si="42"/>
        <v>0.746680095276752-0.448404876260584i</v>
      </c>
      <c r="T206" s="2">
        <f t="shared" si="43"/>
        <v>-1.1998825067021772</v>
      </c>
      <c r="U206">
        <f t="shared" si="44"/>
        <v>-30.986140644394901</v>
      </c>
      <c r="W206" s="2" t="str">
        <f t="shared" si="45"/>
        <v>-30.6788069574449-51.931981081529i</v>
      </c>
      <c r="X206" s="2">
        <f t="shared" si="46"/>
        <v>35.608770024995017</v>
      </c>
    </row>
    <row r="207" spans="12:24" x14ac:dyDescent="0.45">
      <c r="L207">
        <f t="shared" si="40"/>
        <v>2.0500000000000003</v>
      </c>
      <c r="M207" s="1">
        <f t="shared" si="41"/>
        <v>112.20184543019644</v>
      </c>
      <c r="N207" s="1">
        <f t="shared" si="36"/>
        <v>2.3517506802169176E-3</v>
      </c>
      <c r="O207" s="2" t="str">
        <f t="shared" si="47"/>
        <v>0.999890829727209+0.0147759475985304i</v>
      </c>
      <c r="P207" s="2" t="str">
        <f t="shared" si="37"/>
        <v>0.00195360183715821-0.000064538822543093i</v>
      </c>
      <c r="Q207" s="2" t="str">
        <f t="shared" si="38"/>
        <v>1.16974115372224-158.321799050364i</v>
      </c>
      <c r="R207" s="2" t="str">
        <f t="shared" si="39"/>
        <v>-0.0423615966368668-1.65209257203314i</v>
      </c>
      <c r="S207" s="2" t="str">
        <f t="shared" si="42"/>
        <v>0.737380132633627-0.453064884011121i</v>
      </c>
      <c r="T207" s="2">
        <f t="shared" si="43"/>
        <v>-1.2551977734892712</v>
      </c>
      <c r="U207">
        <f t="shared" si="44"/>
        <v>-31.567610996115686</v>
      </c>
      <c r="W207" s="2" t="str">
        <f t="shared" si="45"/>
        <v>-30.2919596403501-50.1278925897542i</v>
      </c>
      <c r="X207" s="2">
        <f t="shared" si="46"/>
        <v>35.35345831477472</v>
      </c>
    </row>
    <row r="208" spans="12:24" x14ac:dyDescent="0.45">
      <c r="L208">
        <f t="shared" si="40"/>
        <v>2.06</v>
      </c>
      <c r="M208" s="1">
        <f t="shared" si="41"/>
        <v>114.81536214968835</v>
      </c>
      <c r="N208" s="1">
        <f t="shared" si="36"/>
        <v>2.4065299906574681E-3</v>
      </c>
      <c r="O208" s="2" t="str">
        <f t="shared" si="47"/>
        <v>0.99988568478879+0.0151200976998522i</v>
      </c>
      <c r="P208" s="2" t="str">
        <f t="shared" si="37"/>
        <v>0.0019536018371582-0.0000630696855003929i</v>
      </c>
      <c r="Q208" s="2" t="str">
        <f t="shared" si="38"/>
        <v>1.16974115372036-154.717822243298i</v>
      </c>
      <c r="R208" s="2" t="str">
        <f t="shared" si="39"/>
        <v>-0.0399056821788557-1.61448496936283i</v>
      </c>
      <c r="S208" s="2" t="str">
        <f t="shared" si="42"/>
        <v>0.727890863204198-0.45757599355458i</v>
      </c>
      <c r="T208" s="2">
        <f t="shared" si="43"/>
        <v>-1.3123751383516733</v>
      </c>
      <c r="U208">
        <f t="shared" si="44"/>
        <v>-32.15481115578212</v>
      </c>
      <c r="W208" s="2" t="str">
        <f t="shared" si="45"/>
        <v>-29.8970918109591-48.3666554334699i</v>
      </c>
      <c r="X208" s="2">
        <f t="shared" si="46"/>
        <v>35.096284674095472</v>
      </c>
    </row>
    <row r="209" spans="12:24" x14ac:dyDescent="0.45">
      <c r="L209">
        <f t="shared" si="40"/>
        <v>2.0699999999999998</v>
      </c>
      <c r="M209" s="1">
        <f t="shared" si="41"/>
        <v>117.48975549395293</v>
      </c>
      <c r="N209" s="1">
        <f t="shared" si="36"/>
        <v>2.4625852751532533E-3</v>
      </c>
      <c r="O209" s="2" t="str">
        <f t="shared" si="47"/>
        <v>0.999880297386351+0.0154722622322157i</v>
      </c>
      <c r="P209" s="2" t="str">
        <f t="shared" si="37"/>
        <v>0.00195360183715821-0.000061633988839838i</v>
      </c>
      <c r="Q209" s="2" t="str">
        <f t="shared" si="38"/>
        <v>1.16974115371764-151.195878873473i</v>
      </c>
      <c r="R209" s="2" t="str">
        <f t="shared" si="39"/>
        <v>-0.0375603020796795-1.57773338799306i</v>
      </c>
      <c r="S209" s="2" t="str">
        <f t="shared" si="42"/>
        <v>0.718216820084292-0.461928920937626i</v>
      </c>
      <c r="T209" s="2">
        <f t="shared" si="43"/>
        <v>-1.3714516363051321</v>
      </c>
      <c r="U209">
        <f t="shared" si="44"/>
        <v>-32.747536186039724</v>
      </c>
      <c r="W209" s="2" t="str">
        <f t="shared" si="45"/>
        <v>-29.4943976225982-46.6478247159573i</v>
      </c>
      <c r="X209" s="2">
        <f t="shared" si="46"/>
        <v>34.837212075841279</v>
      </c>
    </row>
    <row r="210" spans="12:24" x14ac:dyDescent="0.45">
      <c r="L210">
        <f t="shared" si="40"/>
        <v>2.0799999999999996</v>
      </c>
      <c r="M210" s="1">
        <f t="shared" si="41"/>
        <v>120.22644346174125</v>
      </c>
      <c r="N210" s="1">
        <f t="shared" si="36"/>
        <v>2.5199462549580966E-3</v>
      </c>
      <c r="O210" s="2" t="str">
        <f t="shared" si="47"/>
        <v>0.999874656093827+0.0158326277430646i</v>
      </c>
      <c r="P210" s="2" t="str">
        <f t="shared" si="37"/>
        <v>0.0019536018371582-0.0000602309713366411i</v>
      </c>
      <c r="Q210" s="2" t="str">
        <f t="shared" si="38"/>
        <v>1.16974115371341-147.754101559888i</v>
      </c>
      <c r="R210" s="2" t="str">
        <f t="shared" si="39"/>
        <v>-0.0353204814741614-1.54181834174881i</v>
      </c>
      <c r="S210" s="2" t="str">
        <f t="shared" si="42"/>
        <v>0.708363113384532-0.466114489091024i</v>
      </c>
      <c r="T210" s="2">
        <f t="shared" si="43"/>
        <v>-1.4324633479340747</v>
      </c>
      <c r="U210">
        <f t="shared" si="44"/>
        <v>-33.345568938365659</v>
      </c>
      <c r="W210" s="2" t="str">
        <f t="shared" si="45"/>
        <v>-29.0840951683962-44.9709700142679i</v>
      </c>
      <c r="X210" s="2">
        <f t="shared" si="46"/>
        <v>34.576204447699489</v>
      </c>
    </row>
    <row r="211" spans="12:24" x14ac:dyDescent="0.45">
      <c r="L211">
        <f t="shared" si="40"/>
        <v>2.0899999999999994</v>
      </c>
      <c r="M211" s="1">
        <f t="shared" si="41"/>
        <v>123.026877081238</v>
      </c>
      <c r="N211" s="1">
        <f t="shared" si="36"/>
        <v>2.5786433436227486E-3</v>
      </c>
      <c r="O211" s="2" t="str">
        <f t="shared" si="47"/>
        <v>0.999868748946748+0.0162013851156048i</v>
      </c>
      <c r="P211" s="2" t="str">
        <f t="shared" si="37"/>
        <v>0.00195360183715821-0.0000588598890907956i</v>
      </c>
      <c r="Q211" s="2" t="str">
        <f t="shared" si="38"/>
        <v>1.1697411537135-144.390665426652i</v>
      </c>
      <c r="R211" s="2" t="str">
        <f t="shared" si="39"/>
        <v>-0.0331814694012033-1.50672078799717i</v>
      </c>
      <c r="S211" s="2" t="str">
        <f t="shared" si="42"/>
        <v>0.698335432163224-0.470123669516703i</v>
      </c>
      <c r="T211" s="2">
        <f t="shared" si="43"/>
        <v>-1.4954452847382829</v>
      </c>
      <c r="U211">
        <f t="shared" si="44"/>
        <v>-33.948680217480458</v>
      </c>
      <c r="W211" s="2" t="str">
        <f t="shared" si="45"/>
        <v>-28.6664265710109-43.3356732053343i</v>
      </c>
      <c r="X211" s="2">
        <f t="shared" si="46"/>
        <v>34.313226786832033</v>
      </c>
    </row>
    <row r="212" spans="12:24" x14ac:dyDescent="0.45">
      <c r="L212">
        <f t="shared" si="40"/>
        <v>2.0999999999999992</v>
      </c>
      <c r="M212" s="1">
        <f t="shared" si="41"/>
        <v>125.89254117941654</v>
      </c>
      <c r="N212" s="1">
        <f t="shared" si="36"/>
        <v>2.6387076631205707E-3</v>
      </c>
      <c r="O212" s="2" t="str">
        <f t="shared" si="47"/>
        <v>0.999862563416872+0.0165787296691192i</v>
      </c>
      <c r="P212" s="2" t="str">
        <f t="shared" si="37"/>
        <v>0.0019536018371582-0.0000575200151377096i</v>
      </c>
      <c r="Q212" s="2" t="str">
        <f t="shared" si="38"/>
        <v>1.16974115371722-141.103787135402i</v>
      </c>
      <c r="R212" s="2" t="str">
        <f t="shared" si="39"/>
        <v>-0.0311387287304993-1.4724221175505i</v>
      </c>
      <c r="S212" s="2" t="str">
        <f t="shared" si="42"/>
        <v>0.688140042904021-0.473947624931682i</v>
      </c>
      <c r="T212" s="2">
        <f t="shared" si="43"/>
        <v>-1.5604312744223934</v>
      </c>
      <c r="U212">
        <f t="shared" si="44"/>
        <v>-34.556629000904344</v>
      </c>
      <c r="W212" s="2" t="str">
        <f t="shared" si="45"/>
        <v>-28.2416579274966-41.7415262618378i</v>
      </c>
      <c r="X212" s="2">
        <f t="shared" si="46"/>
        <v>34.048245274604263</v>
      </c>
    </row>
    <row r="213" spans="12:24" x14ac:dyDescent="0.45">
      <c r="L213">
        <f t="shared" si="40"/>
        <v>2.109999999999999</v>
      </c>
      <c r="M213" s="1">
        <f t="shared" si="41"/>
        <v>128.8249551693132</v>
      </c>
      <c r="N213" s="1">
        <f t="shared" si="36"/>
        <v>2.7001710603488049E-3</v>
      </c>
      <c r="O213" s="2" t="str">
        <f t="shared" si="47"/>
        <v>0.999856086385624+0.0169648612615702i</v>
      </c>
      <c r="P213" s="2" t="str">
        <f t="shared" si="37"/>
        <v>0.00195360183715821-0.0000562106390582284i</v>
      </c>
      <c r="Q213" s="2" t="str">
        <f t="shared" si="38"/>
        <v>1.16974115371962-137.89172393976i</v>
      </c>
      <c r="R213" s="2" t="str">
        <f t="shared" si="39"/>
        <v>-0.0291879265350561-1.43890414479975i</v>
      </c>
      <c r="S213" s="2" t="str">
        <f t="shared" si="42"/>
        <v>0.677783784371619-0.477577752545441i</v>
      </c>
      <c r="T213" s="2">
        <f t="shared" si="43"/>
        <v>-1.6274538468649011</v>
      </c>
      <c r="U213">
        <f t="shared" si="44"/>
        <v>-35.169162714544612</v>
      </c>
      <c r="W213" s="2" t="str">
        <f t="shared" si="45"/>
        <v>-27.8100791021677-40.1881290309008i</v>
      </c>
      <c r="X213" s="2">
        <f t="shared" si="46"/>
        <v>33.781227390635195</v>
      </c>
    </row>
    <row r="214" spans="12:24" x14ac:dyDescent="0.45">
      <c r="L214">
        <f t="shared" si="40"/>
        <v>2.1199999999999988</v>
      </c>
      <c r="M214" s="1">
        <f t="shared" si="41"/>
        <v>131.82567385564039</v>
      </c>
      <c r="N214" s="1">
        <f t="shared" si="36"/>
        <v>2.7630661240142227E-3</v>
      </c>
      <c r="O214" s="2" t="str">
        <f t="shared" si="47"/>
        <v>0.999849304116286+0.0173599843945409i</v>
      </c>
      <c r="P214" s="2" t="str">
        <f t="shared" si="37"/>
        <v>0.00195360183715821-0.0000549310666031383i</v>
      </c>
      <c r="Q214" s="2" t="str">
        <f t="shared" si="38"/>
        <v>1.16974115371756-134.752772761296i</v>
      </c>
      <c r="R214" s="2" t="str">
        <f t="shared" si="39"/>
        <v>-0.0273249249013973-1.406149098072i</v>
      </c>
      <c r="S214" s="2" t="str">
        <f t="shared" si="42"/>
        <v>0.667274058714233-0.481005727628736i</v>
      </c>
      <c r="T214" s="2">
        <f t="shared" si="43"/>
        <v>-1.6965441214666983</v>
      </c>
      <c r="U214">
        <f t="shared" si="44"/>
        <v>-35.786017565056696</v>
      </c>
      <c r="W214" s="2" t="str">
        <f t="shared" si="45"/>
        <v>-27.372003362139-38.6750870099311i</v>
      </c>
      <c r="X214" s="2">
        <f t="shared" si="46"/>
        <v>33.512142025468819</v>
      </c>
    </row>
    <row r="215" spans="12:24" x14ac:dyDescent="0.45">
      <c r="L215">
        <f t="shared" si="40"/>
        <v>2.1299999999999986</v>
      </c>
      <c r="M215" s="1">
        <f t="shared" si="41"/>
        <v>134.896288259165</v>
      </c>
      <c r="N215" s="1">
        <f t="shared" si="36"/>
        <v>2.8274262019120987E-3</v>
      </c>
      <c r="O215" s="2" t="str">
        <f t="shared" si="47"/>
        <v>0.999842202224877+0.0177643083205637i</v>
      </c>
      <c r="P215" s="2" t="str">
        <f t="shared" si="37"/>
        <v>0.0019536018371582-0.0000536806193267816i</v>
      </c>
      <c r="Q215" s="2" t="str">
        <f t="shared" si="38"/>
        <v>1.16974115371634-131.68526928654i</v>
      </c>
      <c r="R215" s="2" t="str">
        <f t="shared" si="39"/>
        <v>-0.0255457721536674-1.37413961020786i</v>
      </c>
      <c r="S215" s="2" t="str">
        <f t="shared" si="42"/>
        <v>0.656618818716255-0.484223547005196i</v>
      </c>
      <c r="T215" s="2">
        <f t="shared" si="43"/>
        <v>-1.7677316966421399</v>
      </c>
      <c r="U215">
        <f t="shared" si="44"/>
        <v>-36.406918929068134</v>
      </c>
      <c r="W215" s="2" t="str">
        <f t="shared" si="45"/>
        <v>-26.9277668514622-37.2020091347678i</v>
      </c>
      <c r="X215" s="2">
        <f t="shared" si="46"/>
        <v>33.24095959110452</v>
      </c>
    </row>
    <row r="216" spans="12:24" x14ac:dyDescent="0.45">
      <c r="L216">
        <f t="shared" si="40"/>
        <v>2.1399999999999983</v>
      </c>
      <c r="M216" s="1">
        <f t="shared" si="41"/>
        <v>138.03842646028798</v>
      </c>
      <c r="N216" s="1">
        <f t="shared" si="36"/>
        <v>2.8932854186076362E-3</v>
      </c>
      <c r="O216" s="2" t="str">
        <f t="shared" si="47"/>
        <v>0.999834765649658+0.0181780471528899i</v>
      </c>
      <c r="P216" s="2" t="str">
        <f t="shared" si="37"/>
        <v>0.0019536018371582-0.0000524586342256428i</v>
      </c>
      <c r="Q216" s="2" t="str">
        <f t="shared" si="38"/>
        <v>1.16974115371434-128.687587084545i</v>
      </c>
      <c r="R216" s="2" t="str">
        <f t="shared" si="39"/>
        <v>-0.0238466944704904-1.34285870935317i</v>
      </c>
      <c r="S216" s="2" t="str">
        <f t="shared" si="42"/>
        <v>0.645826551144551-0.487223572079387i</v>
      </c>
      <c r="T216" s="2">
        <f t="shared" si="43"/>
        <v>-1.8410445422305424</v>
      </c>
      <c r="U216">
        <f t="shared" si="44"/>
        <v>-37.03158179888581</v>
      </c>
      <c r="W216" s="2" t="str">
        <f t="shared" si="45"/>
        <v>-26.4777279014833-35.7685055960203i</v>
      </c>
      <c r="X216" s="2">
        <f t="shared" si="46"/>
        <v>32.96765212860759</v>
      </c>
    </row>
    <row r="217" spans="12:24" x14ac:dyDescent="0.45">
      <c r="L217">
        <f t="shared" si="40"/>
        <v>2.1499999999999981</v>
      </c>
      <c r="M217" s="1">
        <f t="shared" si="41"/>
        <v>141.25375446227491</v>
      </c>
      <c r="N217" s="1">
        <f t="shared" si="36"/>
        <v>2.9606786935292822E-3</v>
      </c>
      <c r="O217" s="2" t="str">
        <f t="shared" si="47"/>
        <v>0.999826978619207+0.0186014199777529i</v>
      </c>
      <c r="P217" s="2" t="str">
        <f t="shared" si="37"/>
        <v>0.0019536018371582-0.0000512644633864078i</v>
      </c>
      <c r="Q217" s="2" t="str">
        <f t="shared" si="38"/>
        <v>1.16974115372025-125.75813674452i</v>
      </c>
      <c r="R217" s="2" t="str">
        <f t="shared" si="39"/>
        <v>-0.022224087879766-1.31228980996013i</v>
      </c>
      <c r="S217" s="2" t="str">
        <f t="shared" si="42"/>
        <v>0.634906256175871-0.489998571003541i</v>
      </c>
      <c r="T217" s="2">
        <f t="shared" si="43"/>
        <v>-1.9165088955956469</v>
      </c>
      <c r="U217">
        <f t="shared" si="44"/>
        <v>-37.65971128385609</v>
      </c>
      <c r="W217" s="2" t="str">
        <f t="shared" si="45"/>
        <v>-26.0222661769348-34.3741857001196i</v>
      </c>
      <c r="X217" s="2">
        <f t="shared" si="46"/>
        <v>32.692193412032672</v>
      </c>
    </row>
    <row r="218" spans="12:24" x14ac:dyDescent="0.45">
      <c r="L218">
        <f t="shared" si="40"/>
        <v>2.1599999999999979</v>
      </c>
      <c r="M218" s="1">
        <f t="shared" si="41"/>
        <v>144.54397707459208</v>
      </c>
      <c r="N218" s="1">
        <f t="shared" si="36"/>
        <v>3.0296417594834501E-3</v>
      </c>
      <c r="O218" s="2" t="str">
        <f t="shared" si="47"/>
        <v>0.999818824618981+0.0190346509691766i</v>
      </c>
      <c r="P218" s="2" t="str">
        <f t="shared" si="37"/>
        <v>0.0019536018371582-0.0000500974736442812i</v>
      </c>
      <c r="Q218" s="2" t="str">
        <f t="shared" si="38"/>
        <v>1.16974115371384-122.895365033114i</v>
      </c>
      <c r="R218" s="2" t="str">
        <f t="shared" si="39"/>
        <v>-0.0206745106158518-1.28241670399362i</v>
      </c>
      <c r="S218" s="2" t="str">
        <f t="shared" si="42"/>
        <v>0.623867422938491-0.492541759576971i</v>
      </c>
      <c r="T218" s="2">
        <f t="shared" si="43"/>
        <v>-1.9941491621807652</v>
      </c>
      <c r="U218">
        <f t="shared" si="44"/>
        <v>-38.291003165999172</v>
      </c>
      <c r="W218" s="2" t="str">
        <f t="shared" si="45"/>
        <v>-25.5617816591999-33.0186557918946i</v>
      </c>
      <c r="X218" s="2">
        <f t="shared" si="46"/>
        <v>32.414559047892951</v>
      </c>
    </row>
    <row r="219" spans="12:24" x14ac:dyDescent="0.45">
      <c r="L219">
        <f t="shared" si="40"/>
        <v>2.1699999999999977</v>
      </c>
      <c r="M219" s="1">
        <f t="shared" si="41"/>
        <v>147.91083881682005</v>
      </c>
      <c r="N219" s="1">
        <f t="shared" si="36"/>
        <v>3.1002111816005483E-3</v>
      </c>
      <c r="O219" s="2" t="str">
        <f t="shared" si="47"/>
        <v>0.999810286356321+0.0194779695063851i</v>
      </c>
      <c r="P219" s="2" t="str">
        <f t="shared" si="37"/>
        <v>0.0019536018371582-0.0000489570462456341i</v>
      </c>
      <c r="Q219" s="2" t="str">
        <f t="shared" si="38"/>
        <v>1.16974115371764-120.097754070865i</v>
      </c>
      <c r="R219" s="2" t="str">
        <f t="shared" si="39"/>
        <v>-0.0191946758172362-1.25322355233735i</v>
      </c>
      <c r="S219" s="2" t="str">
        <f t="shared" si="42"/>
        <v>0.612720001247455-0.494846840467832i</v>
      </c>
      <c r="T219" s="2">
        <f t="shared" si="43"/>
        <v>-2.0739878213020084</v>
      </c>
      <c r="U219">
        <f t="shared" si="44"/>
        <v>-38.925144507921779</v>
      </c>
      <c r="W219" s="2" t="str">
        <f t="shared" si="45"/>
        <v>-25.0966934699674-31.7015172555602i</v>
      </c>
      <c r="X219" s="2">
        <f t="shared" si="46"/>
        <v>32.134726569392591</v>
      </c>
    </row>
    <row r="220" spans="12:24" x14ac:dyDescent="0.45">
      <c r="L220">
        <f t="shared" si="40"/>
        <v>2.1799999999999975</v>
      </c>
      <c r="M220" s="1">
        <f t="shared" si="41"/>
        <v>151.35612484361994</v>
      </c>
      <c r="N220" s="1">
        <f t="shared" si="36"/>
        <v>3.1724243767222741E-3</v>
      </c>
      <c r="O220" s="2" t="str">
        <f t="shared" si="47"/>
        <v>0.999801345723786+0.019931610293869i</v>
      </c>
      <c r="P220" s="2" t="str">
        <f t="shared" si="37"/>
        <v>0.00195360183715821-0.0000478425765204911i</v>
      </c>
      <c r="Q220" s="2" t="str">
        <f t="shared" si="38"/>
        <v>1.16974115371731-117.363820527406i</v>
      </c>
      <c r="R220" s="2" t="str">
        <f t="shared" si="39"/>
        <v>-0.0177814445558928-1.22469487639587i</v>
      </c>
      <c r="S220" s="2" t="str">
        <f t="shared" si="42"/>
        <v>0.601474369662951-0.496908040355172i</v>
      </c>
      <c r="T220" s="2">
        <f t="shared" si="43"/>
        <v>-2.1560453378989521</v>
      </c>
      <c r="U220">
        <f t="shared" si="44"/>
        <v>-39.56181431063618</v>
      </c>
      <c r="W220" s="2" t="str">
        <f t="shared" si="45"/>
        <v>-24.6274385408626-30.422364610842i</v>
      </c>
      <c r="X220" s="2">
        <f t="shared" si="46"/>
        <v>31.852675524702136</v>
      </c>
    </row>
    <row r="221" spans="12:24" x14ac:dyDescent="0.45">
      <c r="L221">
        <f t="shared" si="40"/>
        <v>2.1899999999999973</v>
      </c>
      <c r="M221" s="1">
        <f t="shared" si="41"/>
        <v>154.88166189124723</v>
      </c>
      <c r="N221" s="1">
        <f t="shared" si="36"/>
        <v>3.2463196332405421E-3</v>
      </c>
      <c r="O221" s="2" t="str">
        <f t="shared" si="47"/>
        <v>0.999791983760782+0.0203958134841639i</v>
      </c>
      <c r="P221" s="2" t="str">
        <f t="shared" si="37"/>
        <v>0.0019536018371582-0.000046753473563356i</v>
      </c>
      <c r="Q221" s="2" t="str">
        <f t="shared" si="38"/>
        <v>1.16974115371892-114.692114834973i</v>
      </c>
      <c r="R221" s="2" t="str">
        <f t="shared" si="39"/>
        <v>-0.0164318191794722-1.19681554988744i</v>
      </c>
      <c r="S221" s="2" t="str">
        <f t="shared" si="42"/>
        <v>0.590141300048125-0.498720144596219i</v>
      </c>
      <c r="T221" s="2">
        <f t="shared" si="43"/>
        <v>-2.2403400809687928</v>
      </c>
      <c r="U221">
        <f t="shared" si="44"/>
        <v>-40.200684218260264</v>
      </c>
      <c r="W221" s="2" t="str">
        <f t="shared" si="45"/>
        <v>-24.1544701363213-29.1807837205567i</v>
      </c>
      <c r="X221" s="2">
        <f t="shared" si="46"/>
        <v>31.568387558552281</v>
      </c>
    </row>
    <row r="222" spans="12:24" x14ac:dyDescent="0.45">
      <c r="L222">
        <f t="shared" si="40"/>
        <v>2.1999999999999971</v>
      </c>
      <c r="M222" s="1">
        <f t="shared" si="41"/>
        <v>158.4893192461104</v>
      </c>
      <c r="N222" s="1">
        <f t="shared" si="36"/>
        <v>3.3219361313984739E-3</v>
      </c>
      <c r="O222" s="2" t="str">
        <f t="shared" si="47"/>
        <v>0.99978218061337+0.0208708248033976i</v>
      </c>
      <c r="P222" s="2" t="str">
        <f t="shared" si="37"/>
        <v>0.0019536018371582-0.0000456891599163826i</v>
      </c>
      <c r="Q222" s="2" t="str">
        <f t="shared" si="38"/>
        <v>1.16974115371511-112.08122041984i</v>
      </c>
      <c r="R222" s="2" t="str">
        <f t="shared" si="39"/>
        <v>-0.0151429369510289-1.16957079082408i</v>
      </c>
      <c r="S222" s="2" t="str">
        <f t="shared" si="42"/>
        <v>0.578731918851077-0.500278529041518i</v>
      </c>
      <c r="T222" s="2">
        <f t="shared" si="43"/>
        <v>-2.3268882493589795</v>
      </c>
      <c r="U222">
        <f t="shared" si="44"/>
        <v>-40.841419266067717</v>
      </c>
      <c r="W222" s="2" t="str">
        <f t="shared" si="45"/>
        <v>-23.6782562391435-27.9763501251989i</v>
      </c>
      <c r="X222" s="2">
        <f t="shared" si="46"/>
        <v>31.281846486470798</v>
      </c>
    </row>
    <row r="223" spans="12:24" x14ac:dyDescent="0.45">
      <c r="L223">
        <f t="shared" si="40"/>
        <v>2.2099999999999969</v>
      </c>
      <c r="M223" s="1">
        <f t="shared" si="41"/>
        <v>162.18100973589188</v>
      </c>
      <c r="N223" s="1">
        <f t="shared" si="36"/>
        <v>3.3993139640642938E-3</v>
      </c>
      <c r="O223" s="2" t="str">
        <f t="shared" si="47"/>
        <v>0.999771915492193+0.0213568956796663i</v>
      </c>
      <c r="P223" s="2" t="str">
        <f t="shared" si="37"/>
        <v>0.0019536018371582-0.0000446490712668073i</v>
      </c>
      <c r="Q223" s="2" t="str">
        <f t="shared" si="38"/>
        <v>1.16974115371932-109.529752951218i</v>
      </c>
      <c r="R223" s="2" t="str">
        <f t="shared" si="39"/>
        <v>-0.0139120639786735-1.14294615367381i</v>
      </c>
      <c r="S223" s="2" t="str">
        <f t="shared" si="42"/>
        <v>0.567257665381402-0.50157918864698i</v>
      </c>
      <c r="T223" s="2">
        <f t="shared" si="43"/>
        <v>-2.4157038055224476</v>
      </c>
      <c r="U223">
        <f t="shared" si="44"/>
        <v>-41.483678668053628</v>
      </c>
      <c r="W223" s="2" t="str">
        <f t="shared" si="45"/>
        <v>-23.1992778101168-26.8086275191829i</v>
      </c>
      <c r="X223" s="2">
        <f t="shared" si="46"/>
        <v>30.993038361057291</v>
      </c>
    </row>
    <row r="224" spans="12:24" x14ac:dyDescent="0.45">
      <c r="L224">
        <f t="shared" si="40"/>
        <v>2.2199999999999966</v>
      </c>
      <c r="M224" s="1">
        <f t="shared" si="41"/>
        <v>165.95869074375491</v>
      </c>
      <c r="N224" s="1">
        <f t="shared" si="36"/>
        <v>3.4784941579891031E-3</v>
      </c>
      <c r="O224" s="2" t="str">
        <f t="shared" si="47"/>
        <v>0.999761166628408+0.0218542833742964i</v>
      </c>
      <c r="P224" s="2" t="str">
        <f t="shared" si="37"/>
        <v>0.0019536018371582-0.000043632656145498i</v>
      </c>
      <c r="Q224" s="2" t="str">
        <f t="shared" si="38"/>
        <v>1.16974115371551-107.036359607274i</v>
      </c>
      <c r="R224" s="2" t="str">
        <f t="shared" si="39"/>
        <v>-0.0127365894157638-1.11692752170149i</v>
      </c>
      <c r="S224" s="2" t="str">
        <f t="shared" si="42"/>
        <v>0.555730247394049-0.50261876255644i</v>
      </c>
      <c r="T224" s="2">
        <f t="shared" si="43"/>
        <v>-2.5067984178217371</v>
      </c>
      <c r="U224">
        <f t="shared" si="44"/>
        <v>-42.127116639477578</v>
      </c>
      <c r="W224" s="2" t="str">
        <f t="shared" si="45"/>
        <v>-22.7180269347304-25.6771663820727i</v>
      </c>
      <c r="X224" s="2">
        <f t="shared" si="46"/>
        <v>30.701951529711124</v>
      </c>
    </row>
    <row r="225" spans="12:24" x14ac:dyDescent="0.45">
      <c r="L225">
        <f t="shared" si="40"/>
        <v>2.2299999999999964</v>
      </c>
      <c r="M225" s="1">
        <f t="shared" si="41"/>
        <v>169.82436524617307</v>
      </c>
      <c r="N225" s="1">
        <f t="shared" si="36"/>
        <v>3.5595186955597875E-3</v>
      </c>
      <c r="O225" s="2" t="str">
        <f t="shared" si="47"/>
        <v>0.999749911227563+0.0223632511160531i</v>
      </c>
      <c r="P225" s="2" t="str">
        <f t="shared" si="37"/>
        <v>0.0019536018371582-0.0000426393756362706i</v>
      </c>
      <c r="Q225" s="2" t="str">
        <f t="shared" si="38"/>
        <v>1.16974115371627-104.599718357843i</v>
      </c>
      <c r="R225" s="2" t="str">
        <f t="shared" si="39"/>
        <v>-0.0116140199233515-1.09150109948395i</v>
      </c>
      <c r="S225" s="2" t="str">
        <f t="shared" si="42"/>
        <v>0.544161594333019-0.50339455536787i</v>
      </c>
      <c r="T225" s="2">
        <f t="shared" si="43"/>
        <v>-2.6001814118677693</v>
      </c>
      <c r="U225">
        <f t="shared" si="44"/>
        <v>-42.771383249657404</v>
      </c>
      <c r="W225" s="2" t="str">
        <f t="shared" si="45"/>
        <v>-22.2350048717577-24.5815027767547i</v>
      </c>
      <c r="X225" s="2">
        <f t="shared" si="46"/>
        <v>30.408576683326267</v>
      </c>
    </row>
    <row r="226" spans="12:24" x14ac:dyDescent="0.45">
      <c r="L226">
        <f t="shared" si="40"/>
        <v>2.2399999999999962</v>
      </c>
      <c r="M226" s="1">
        <f t="shared" si="41"/>
        <v>173.78008287493614</v>
      </c>
      <c r="N226" s="1">
        <f t="shared" si="36"/>
        <v>3.6424305370586618E-3</v>
      </c>
      <c r="O226" s="2" t="str">
        <f t="shared" si="47"/>
        <v>0.999738125421284+0.0228840682383559i</v>
      </c>
      <c r="P226" s="2" t="str">
        <f t="shared" si="37"/>
        <v>0.00195360183715821-0.0000416687030882121i</v>
      </c>
      <c r="Q226" s="2" t="str">
        <f t="shared" si="38"/>
        <v>1.16974115371881-102.218537263473i</v>
      </c>
      <c r="R226" s="2" t="str">
        <f t="shared" si="39"/>
        <v>-0.0105419743808174-1.0666534055955i</v>
      </c>
      <c r="S226" s="2" t="str">
        <f t="shared" si="42"/>
        <v>0.532563808621709-0.503904554334415i</v>
      </c>
      <c r="T226" s="2">
        <f t="shared" si="43"/>
        <v>-2.6958597313273724</v>
      </c>
      <c r="U226">
        <f t="shared" si="44"/>
        <v>-43.416125299807483</v>
      </c>
      <c r="W226" s="2" t="str">
        <f t="shared" si="45"/>
        <v>-21.7507200199136-23.5211573247075i</v>
      </c>
      <c r="X226" s="2">
        <f t="shared" si="46"/>
        <v>30.112906895518513</v>
      </c>
    </row>
    <row r="227" spans="12:24" x14ac:dyDescent="0.45">
      <c r="L227">
        <f t="shared" si="40"/>
        <v>2.249999999999996</v>
      </c>
      <c r="M227" s="1">
        <f t="shared" si="41"/>
        <v>177.82794100389066</v>
      </c>
      <c r="N227" s="1">
        <f t="shared" si="36"/>
        <v>3.7272736434415484E-3</v>
      </c>
      <c r="O227" s="2" t="str">
        <f t="shared" si="47"/>
        <v>0.999725784216699+0.0234170103195629i</v>
      </c>
      <c r="P227" s="2" t="str">
        <f t="shared" si="37"/>
        <v>0.0019536018371582-0.0000407201238382616i</v>
      </c>
      <c r="Q227" s="2" t="str">
        <f t="shared" si="38"/>
        <v>1.16974115371773-99.8915537904165i</v>
      </c>
      <c r="R227" s="2" t="str">
        <f t="shared" si="39"/>
        <v>-0.00951817883609642-1.04237126545977i</v>
      </c>
      <c r="S227" s="2" t="str">
        <f t="shared" si="42"/>
        <v>0.520949115416222-0.504147442298775i</v>
      </c>
      <c r="T227" s="2">
        <f t="shared" si="43"/>
        <v>-2.7938379085360947</v>
      </c>
      <c r="U227">
        <f t="shared" si="44"/>
        <v>-44.06098722053212</v>
      </c>
      <c r="W227" s="2" t="str">
        <f t="shared" si="45"/>
        <v>-21.2656858200222-22.4956343667287i</v>
      </c>
      <c r="X227" s="2">
        <f t="shared" si="46"/>
        <v>29.814937652049579</v>
      </c>
    </row>
    <row r="228" spans="12:24" x14ac:dyDescent="0.45">
      <c r="L228">
        <f t="shared" si="40"/>
        <v>2.2599999999999958</v>
      </c>
      <c r="M228" s="1">
        <f t="shared" si="41"/>
        <v>181.97008586099668</v>
      </c>
      <c r="N228" s="1">
        <f t="shared" si="36"/>
        <v>3.8140929996464904E-3</v>
      </c>
      <c r="O228" s="2" t="str">
        <f t="shared" si="47"/>
        <v>0.999712861443481+0.0239623593263854i</v>
      </c>
      <c r="P228" s="2" t="str">
        <f t="shared" si="37"/>
        <v>0.0019536018371582-0.0000397931349366015i</v>
      </c>
      <c r="Q228" s="2" t="str">
        <f t="shared" si="38"/>
        <v>1.16974115371608-97.6175341412238i</v>
      </c>
      <c r="R228" s="2" t="str">
        <f t="shared" si="39"/>
        <v>-0.00854046168125376-1.01864180436456i</v>
      </c>
      <c r="S228" s="2" t="str">
        <f t="shared" si="42"/>
        <v>0.509329811261262-0.504122606205681i</v>
      </c>
      <c r="T228" s="2">
        <f t="shared" si="43"/>
        <v>-2.8941180451898929</v>
      </c>
      <c r="U228">
        <f t="shared" si="44"/>
        <v>-44.705611983193648</v>
      </c>
      <c r="W228" s="2" t="str">
        <f t="shared" si="45"/>
        <v>-20.7804186110387-21.5044213153787i</v>
      </c>
      <c r="X228" s="2">
        <f t="shared" si="46"/>
        <v>29.514666870173709</v>
      </c>
    </row>
    <row r="229" spans="12:24" x14ac:dyDescent="0.45">
      <c r="L229">
        <f t="shared" si="40"/>
        <v>2.2699999999999956</v>
      </c>
      <c r="M229" s="1">
        <f t="shared" si="41"/>
        <v>186.20871366628504</v>
      </c>
      <c r="N229" s="1">
        <f t="shared" si="36"/>
        <v>3.9029346384453346E-3</v>
      </c>
      <c r="O229" s="2" t="str">
        <f t="shared" si="47"/>
        <v>0.999699329698396+0.024520403760498i</v>
      </c>
      <c r="P229" s="2" t="str">
        <f t="shared" si="37"/>
        <v>0.00195360183715821-0.0000388872448816963i</v>
      </c>
      <c r="Q229" s="2" t="str">
        <f t="shared" si="38"/>
        <v>1.16974115371738-95.3952726005638i</v>
      </c>
      <c r="R229" s="2" t="str">
        <f t="shared" si="39"/>
        <v>-0.00760674904722313-0.995452440635373i</v>
      </c>
      <c r="S229" s="2" t="str">
        <f t="shared" si="42"/>
        <v>0.497718212104839-0.503830141092655i</v>
      </c>
      <c r="T229" s="2">
        <f t="shared" si="43"/>
        <v>-2.9966998032739016</v>
      </c>
      <c r="U229">
        <f t="shared" si="44"/>
        <v>-45.349642019415938</v>
      </c>
      <c r="W229" s="2" t="str">
        <f t="shared" si="45"/>
        <v>-20.2954354591111-20.5469882032353i</v>
      </c>
      <c r="X229" s="2">
        <f t="shared" si="46"/>
        <v>29.212094907749069</v>
      </c>
    </row>
    <row r="230" spans="12:24" x14ac:dyDescent="0.45">
      <c r="L230">
        <f t="shared" si="40"/>
        <v>2.2799999999999954</v>
      </c>
      <c r="M230" s="1">
        <f t="shared" si="41"/>
        <v>190.54607179632276</v>
      </c>
      <c r="N230" s="1">
        <f t="shared" si="36"/>
        <v>3.9938456648509254E-3</v>
      </c>
      <c r="O230" s="2" t="str">
        <f t="shared" si="47"/>
        <v>0.99968516028724+0.0250914388084051i</v>
      </c>
      <c r="P230" s="2" t="str">
        <f t="shared" si="37"/>
        <v>0.00195360183715821-0.0000380019733586922i</v>
      </c>
      <c r="Q230" s="2" t="str">
        <f t="shared" si="38"/>
        <v>1.16974115371817-93.2235908959388i</v>
      </c>
      <c r="R230" s="2" t="str">
        <f t="shared" si="39"/>
        <v>-0.00671506040438492-0.97279087896445i</v>
      </c>
      <c r="S230" s="2" t="str">
        <f t="shared" si="42"/>
        <v>0.486126601138052-0.503270849509587i</v>
      </c>
      <c r="T230" s="2">
        <f t="shared" si="43"/>
        <v>-3.101580406321939</v>
      </c>
      <c r="U230">
        <f t="shared" si="44"/>
        <v>-45.992720142674997</v>
      </c>
      <c r="W230" s="2" t="str">
        <f t="shared" si="45"/>
        <v>-19.811251979118-19.6227874288204i</v>
      </c>
      <c r="X230" s="2">
        <f t="shared" si="46"/>
        <v>28.907224562020314</v>
      </c>
    </row>
    <row r="231" spans="12:24" x14ac:dyDescent="0.45">
      <c r="L231">
        <f t="shared" si="40"/>
        <v>2.2899999999999952</v>
      </c>
      <c r="M231" s="1">
        <f t="shared" si="41"/>
        <v>194.98445997580251</v>
      </c>
      <c r="N231" s="1">
        <f t="shared" si="36"/>
        <v>4.0868742810928208E-3</v>
      </c>
      <c r="O231" s="2" t="str">
        <f t="shared" si="47"/>
        <v>0.999670323164048+0.0256757664946314i</v>
      </c>
      <c r="P231" s="2" t="str">
        <f t="shared" si="37"/>
        <v>0.0019536018371582-0.0000371368509852877i</v>
      </c>
      <c r="Q231" s="2" t="str">
        <f t="shared" si="38"/>
        <v>1.16974115371536-91.1013375729494i</v>
      </c>
      <c r="R231" s="2" t="str">
        <f t="shared" si="39"/>
        <v>-0.00586350436179553-0.95064510389169i</v>
      </c>
      <c r="S231" s="2" t="str">
        <f t="shared" si="42"/>
        <v>0.474567176928885-0.502446236375097i</v>
      </c>
      <c r="T231" s="2">
        <f t="shared" si="43"/>
        <v>-3.2087546509864797</v>
      </c>
      <c r="U231">
        <f t="shared" si="44"/>
        <v>-46.634490466051936</v>
      </c>
      <c r="W231" s="2" t="str">
        <f t="shared" si="45"/>
        <v>-19.3283801683478-18.7312536997641i</v>
      </c>
      <c r="X231" s="2">
        <f t="shared" si="46"/>
        <v>28.600061058092827</v>
      </c>
    </row>
    <row r="232" spans="12:24" x14ac:dyDescent="0.45">
      <c r="L232">
        <f t="shared" si="40"/>
        <v>2.2999999999999949</v>
      </c>
      <c r="M232" s="1">
        <f t="shared" si="41"/>
        <v>199.52623149688571</v>
      </c>
      <c r="N232" s="1">
        <f t="shared" si="36"/>
        <v>4.1820698121747251E-3</v>
      </c>
      <c r="O232" s="2" t="str">
        <f t="shared" si="47"/>
        <v>0.999654786867445+0.0262736958383001i</v>
      </c>
      <c r="P232" s="2" t="str">
        <f t="shared" si="37"/>
        <v>0.0019536018371582-0.0000362914190614357i</v>
      </c>
      <c r="Q232" s="2" t="str">
        <f t="shared" si="38"/>
        <v>1.16974115371779-89.0273873847765i</v>
      </c>
      <c r="R232" s="2" t="str">
        <f t="shared" si="39"/>
        <v>-0.00505027465447632-0.929003373433858i</v>
      </c>
      <c r="S232" s="2" t="str">
        <f t="shared" si="42"/>
        <v>0.463052002314316-0.501358499330531i</v>
      </c>
      <c r="T232" s="2">
        <f t="shared" si="43"/>
        <v>-3.3182149288221958</v>
      </c>
      <c r="U232">
        <f t="shared" si="44"/>
        <v>-47.274599310173187</v>
      </c>
      <c r="W232" s="2" t="str">
        <f t="shared" si="45"/>
        <v>-18.8473262717219-17.8718041704806i</v>
      </c>
      <c r="X232" s="2">
        <f t="shared" si="46"/>
        <v>28.290612027195195</v>
      </c>
    </row>
    <row r="233" spans="12:24" x14ac:dyDescent="0.45">
      <c r="L233">
        <f t="shared" si="40"/>
        <v>2.3099999999999947</v>
      </c>
      <c r="M233" s="1">
        <f t="shared" si="41"/>
        <v>204.1737944669506</v>
      </c>
      <c r="N233" s="1">
        <f t="shared" si="36"/>
        <v>4.2794827320272845E-3</v>
      </c>
      <c r="O233" s="2" t="str">
        <f t="shared" si="47"/>
        <v>0.99963851845399+0.0268855430131648i</v>
      </c>
      <c r="P233" s="2" t="str">
        <f t="shared" si="37"/>
        <v>0.0019536018371582-0.0000354652293281612i</v>
      </c>
      <c r="Q233" s="2" t="str">
        <f t="shared" si="38"/>
        <v>1.16974115371836-87.0006406955612i</v>
      </c>
      <c r="R233" s="2" t="str">
        <f t="shared" si="39"/>
        <v>-0.00427364631337698-0.907854212858817i</v>
      </c>
      <c r="S233" s="2" t="str">
        <f t="shared" si="42"/>
        <v>0.451592954503449-0.500010514708333i</v>
      </c>
      <c r="T233" s="2">
        <f t="shared" si="43"/>
        <v>-3.4299512580732214</v>
      </c>
      <c r="U233">
        <f t="shared" si="44"/>
        <v>-47.912696095612723</v>
      </c>
      <c r="W233" s="2" t="str">
        <f t="shared" si="45"/>
        <v>-18.3685886975835-17.0438387693903i</v>
      </c>
      <c r="X233" s="2">
        <f t="shared" si="46"/>
        <v>27.978887474940336</v>
      </c>
    </row>
    <row r="234" spans="12:24" x14ac:dyDescent="0.45">
      <c r="L234">
        <f t="shared" si="40"/>
        <v>2.3199999999999945</v>
      </c>
      <c r="M234" s="1">
        <f t="shared" si="41"/>
        <v>208.92961308540137</v>
      </c>
      <c r="N234" s="1">
        <f t="shared" si="36"/>
        <v>4.3791646902700126E-3</v>
      </c>
      <c r="O234" s="2" t="str">
        <f t="shared" si="47"/>
        <v>0.9996214834284+0.0275116315111629i</v>
      </c>
      <c r="P234" s="2" t="str">
        <f t="shared" si="37"/>
        <v>0.0019536018371582-0.0000346578437289574i</v>
      </c>
      <c r="Q234" s="2" t="str">
        <f t="shared" si="38"/>
        <v>1.16974115371845-85.0200228973642i</v>
      </c>
      <c r="R234" s="2" t="str">
        <f t="shared" si="39"/>
        <v>-0.00353197200575575-0.887186408601509i</v>
      </c>
      <c r="S234" s="2" t="str">
        <f t="shared" si="42"/>
        <v>0.440201676825993-0.498405819279094i</v>
      </c>
      <c r="T234" s="2">
        <f t="shared" si="43"/>
        <v>-3.5439513251989148</v>
      </c>
      <c r="U234">
        <f t="shared" si="44"/>
        <v>-48.548434213997133</v>
      </c>
      <c r="W234" s="2" t="str">
        <f t="shared" si="45"/>
        <v>-17.8926560021221-16.2467407086123i</v>
      </c>
      <c r="X234" s="2">
        <f t="shared" si="46"/>
        <v>27.664899739850398</v>
      </c>
    </row>
    <row r="235" spans="12:24" x14ac:dyDescent="0.45">
      <c r="L235">
        <f t="shared" si="40"/>
        <v>2.3299999999999943</v>
      </c>
      <c r="M235" s="1">
        <f t="shared" si="41"/>
        <v>213.79620895022055</v>
      </c>
      <c r="N235" s="1">
        <f t="shared" si="36"/>
        <v>4.4811685395966224E-3</v>
      </c>
      <c r="O235" s="2" t="str">
        <f t="shared" si="47"/>
        <v>0.999603645670481+0.0281522923095566i</v>
      </c>
      <c r="P235" s="2" t="str">
        <f t="shared" si="37"/>
        <v>0.0019536018371582-0.0000338688341769688i</v>
      </c>
      <c r="Q235" s="2" t="str">
        <f t="shared" si="38"/>
        <v>1.1697411537159-83.0844838403936i</v>
      </c>
      <c r="R235" s="2" t="str">
        <f t="shared" si="39"/>
        <v>-0.00282367854084575-0.866989002318347i</v>
      </c>
      <c r="S235" s="2" t="str">
        <f t="shared" si="42"/>
        <v>0.428889532535338-0.496548587993156i</v>
      </c>
      <c r="T235" s="2">
        <f t="shared" si="43"/>
        <v>-3.6602005357600431</v>
      </c>
      <c r="U235">
        <f t="shared" si="44"/>
        <v>-49.181471872510691</v>
      </c>
      <c r="W235" s="2" t="str">
        <f t="shared" si="45"/>
        <v>-17.4200049596363-15.4798771669966i</v>
      </c>
      <c r="X235" s="2">
        <f t="shared" si="46"/>
        <v>27.348663442523499</v>
      </c>
    </row>
    <row r="236" spans="12:24" x14ac:dyDescent="0.45">
      <c r="L236">
        <f t="shared" si="40"/>
        <v>2.3399999999999941</v>
      </c>
      <c r="M236" s="1">
        <f t="shared" si="41"/>
        <v>218.77616239495231</v>
      </c>
      <c r="N236" s="1">
        <f t="shared" si="36"/>
        <v>4.5855483637982008E-3</v>
      </c>
      <c r="O236" s="2" t="str">
        <f t="shared" si="47"/>
        <v>0.99958496735863+0.02880786404173i</v>
      </c>
      <c r="P236" s="2" t="str">
        <f t="shared" si="37"/>
        <v>0.0019536018371582-0.000033097782329147i</v>
      </c>
      <c r="Q236" s="2" t="str">
        <f t="shared" si="38"/>
        <v>1.16974115371734-81.1929972762004i</v>
      </c>
      <c r="R236" s="2" t="str">
        <f t="shared" si="39"/>
        <v>-0.00214726353329739-0.847251285076959i</v>
      </c>
      <c r="S236" s="2" t="str">
        <f t="shared" si="42"/>
        <v>0.417667561044847-0.494443607975431i</v>
      </c>
      <c r="T236" s="2">
        <f t="shared" si="43"/>
        <v>-3.7786820742193377</v>
      </c>
      <c r="U236">
        <f t="shared" si="44"/>
        <v>-49.811472906725434</v>
      </c>
      <c r="W236" s="2" t="str">
        <f t="shared" si="45"/>
        <v>-16.9510987344683-14.7426001355578i</v>
      </c>
      <c r="X236" s="2">
        <f t="shared" si="46"/>
        <v>27.030195425888607</v>
      </c>
    </row>
    <row r="237" spans="12:24" x14ac:dyDescent="0.45">
      <c r="L237">
        <f t="shared" si="40"/>
        <v>2.3499999999999939</v>
      </c>
      <c r="M237" s="1">
        <f t="shared" si="41"/>
        <v>223.87211385683094</v>
      </c>
      <c r="N237" s="1">
        <f t="shared" si="36"/>
        <v>4.6923595064391763E-3</v>
      </c>
      <c r="O237" s="2" t="str">
        <f t="shared" si="47"/>
        <v>0.999565408889728+0.02947869317171i</v>
      </c>
      <c r="P237" s="2" t="str">
        <f t="shared" si="37"/>
        <v>0.0019536018371582-0.0000323442793636122i</v>
      </c>
      <c r="Q237" s="2" t="str">
        <f t="shared" si="38"/>
        <v>1.16974115371832-79.3445603135492i</v>
      </c>
      <c r="R237" s="2" t="str">
        <f t="shared" si="39"/>
        <v>-0.00150129221624492-0.82796279167817i</v>
      </c>
      <c r="S237" s="2" t="str">
        <f t="shared" si="42"/>
        <v>0.406546436940097-0.492096249070807i</v>
      </c>
      <c r="T237" s="2">
        <f t="shared" si="43"/>
        <v>-3.8993769721452431</v>
      </c>
      <c r="U237">
        <f t="shared" si="44"/>
        <v>-50.438107557010561</v>
      </c>
      <c r="W237" s="2" t="str">
        <f t="shared" si="45"/>
        <v>-16.4863851689421-14.034247412707i</v>
      </c>
      <c r="X237" s="2">
        <f t="shared" si="46"/>
        <v>26.709514687060093</v>
      </c>
    </row>
    <row r="238" spans="12:24" x14ac:dyDescent="0.45">
      <c r="L238">
        <f t="shared" si="40"/>
        <v>2.3599999999999937</v>
      </c>
      <c r="M238" s="1">
        <f t="shared" si="41"/>
        <v>229.08676527677417</v>
      </c>
      <c r="N238" s="1">
        <f t="shared" si="36"/>
        <v>4.8016586002011868E-3</v>
      </c>
      <c r="O238" s="2" t="str">
        <f t="shared" si="47"/>
        <v>0.999544928795277+0.0301651341724791i</v>
      </c>
      <c r="P238" s="2" t="str">
        <f t="shared" si="37"/>
        <v>0.0019536018371582-0.0000316079257626715i</v>
      </c>
      <c r="Q238" s="2" t="str">
        <f t="shared" si="38"/>
        <v>1.16974115371583-77.5381928866727i</v>
      </c>
      <c r="R238" s="2" t="str">
        <f t="shared" si="39"/>
        <v>-0.000884394397764738-0.809113295107226i</v>
      </c>
      <c r="S238" s="2" t="str">
        <f t="shared" si="42"/>
        <v>0.395536432069565-0.489512431272319i</v>
      </c>
      <c r="T238" s="2">
        <f t="shared" si="43"/>
        <v>-4.0222641842352527</v>
      </c>
      <c r="U238">
        <f t="shared" si="44"/>
        <v>-51.061053204239371</v>
      </c>
      <c r="W238" s="2" t="str">
        <f t="shared" si="45"/>
        <v>-16.026295199964-13.354143735285i</v>
      </c>
      <c r="X238" s="2">
        <f t="shared" si="46"/>
        <v>26.38664230137508</v>
      </c>
    </row>
    <row r="239" spans="12:24" x14ac:dyDescent="0.45">
      <c r="L239">
        <f t="shared" si="40"/>
        <v>2.3699999999999934</v>
      </c>
      <c r="M239" s="1">
        <f t="shared" si="41"/>
        <v>234.42288153198876</v>
      </c>
      <c r="N239" s="1">
        <f t="shared" si="36"/>
        <v>4.9135035969104851E-3</v>
      </c>
      <c r="O239" s="2" t="str">
        <f t="shared" si="47"/>
        <v>0.999523483653593+0.030867549708151i</v>
      </c>
      <c r="P239" s="2" t="str">
        <f t="shared" si="37"/>
        <v>0.0019536018371582-0.0000308883311024472i</v>
      </c>
      <c r="Q239" s="2" t="str">
        <f t="shared" si="38"/>
        <v>1.16974115371651-75.7729372356253i</v>
      </c>
      <c r="R239" s="2" t="str">
        <f t="shared" si="39"/>
        <v>-0.000295261555040413-0.790692801111278i</v>
      </c>
      <c r="S239" s="2" t="str">
        <f t="shared" si="42"/>
        <v>0.384647380972412-0.486698589392425i</v>
      </c>
      <c r="T239" s="2">
        <f t="shared" si="43"/>
        <v>-4.1473206715186448</v>
      </c>
      <c r="U239">
        <f t="shared" si="44"/>
        <v>-51.67999506098257</v>
      </c>
      <c r="W239" s="2" t="str">
        <f t="shared" si="45"/>
        <v>-15.5712414151409-12.7016020302071i</v>
      </c>
      <c r="X239" s="2">
        <f t="shared" si="46"/>
        <v>26.061601339254473</v>
      </c>
    </row>
    <row r="240" spans="12:24" x14ac:dyDescent="0.45">
      <c r="L240">
        <f t="shared" si="40"/>
        <v>2.3799999999999932</v>
      </c>
      <c r="M240" s="1">
        <f t="shared" si="41"/>
        <v>239.88329190194551</v>
      </c>
      <c r="N240" s="1">
        <f t="shared" si="36"/>
        <v>5.027953798264778E-3</v>
      </c>
      <c r="O240" s="2" t="str">
        <f t="shared" si="47"/>
        <v>0.999501027997859+0.0315863108200753i</v>
      </c>
      <c r="P240" s="2" t="str">
        <f t="shared" si="37"/>
        <v>0.0019536018371582-0.0000301851138439145i</v>
      </c>
      <c r="Q240" s="2" t="str">
        <f t="shared" si="38"/>
        <v>1.16974115371626-74.0478573984681i</v>
      </c>
      <c r="R240" s="2" t="str">
        <f t="shared" si="39"/>
        <v>0.000267355941796285-0.772691542900304i</v>
      </c>
      <c r="S240" s="2" t="str">
        <f t="shared" si="42"/>
        <v>0.373888649856151-0.48366163535801i</v>
      </c>
      <c r="T240" s="2">
        <f t="shared" si="43"/>
        <v>-4.2745214910644354</v>
      </c>
      <c r="U240">
        <f t="shared" si="44"/>
        <v>-52.294626814751773</v>
      </c>
      <c r="W240" s="2" t="str">
        <f t="shared" si="45"/>
        <v>-15.1216167572802-12.0759247706352i</v>
      </c>
      <c r="X240" s="2">
        <f t="shared" si="46"/>
        <v>25.734416776561769</v>
      </c>
    </row>
    <row r="241" spans="12:24" x14ac:dyDescent="0.45">
      <c r="L241">
        <f t="shared" si="40"/>
        <v>2.389999999999993</v>
      </c>
      <c r="M241" s="1">
        <f t="shared" si="41"/>
        <v>245.47089156849918</v>
      </c>
      <c r="N241" s="1">
        <f t="shared" si="36"/>
        <v>5.1450698872757428E-3</v>
      </c>
      <c r="O241" s="2" t="str">
        <f t="shared" si="47"/>
        <v>0.99947751421987+0.0323217971169427i</v>
      </c>
      <c r="P241" s="2" t="str">
        <f t="shared" si="37"/>
        <v>0.0019536018371582-0.000029497901132215i</v>
      </c>
      <c r="Q241" s="2" t="str">
        <f t="shared" si="38"/>
        <v>1.16974115371612-72.3620387150076i</v>
      </c>
      <c r="R241" s="2" t="str">
        <f t="shared" si="39"/>
        <v>0.000804651479797029-0.755099975968616i</v>
      </c>
      <c r="S241" s="2" t="str">
        <f t="shared" si="42"/>
        <v>0.363269109288619-0.480408918527437i</v>
      </c>
      <c r="T241" s="2">
        <f t="shared" si="43"/>
        <v>-4.4038398914626962</v>
      </c>
      <c r="U241">
        <f t="shared" si="44"/>
        <v>-52.904651220536181</v>
      </c>
      <c r="W241" s="2" t="str">
        <f t="shared" si="45"/>
        <v>-14.6777933841999-11.4764054199541i</v>
      </c>
      <c r="X241" s="2">
        <f t="shared" si="46"/>
        <v>25.405115399191459</v>
      </c>
    </row>
    <row r="242" spans="12:24" x14ac:dyDescent="0.45">
      <c r="L242">
        <f t="shared" si="40"/>
        <v>2.3999999999999928</v>
      </c>
      <c r="M242" s="1">
        <f t="shared" si="41"/>
        <v>251.18864315095405</v>
      </c>
      <c r="N242" s="1">
        <f t="shared" si="36"/>
        <v>5.2649139604439973E-3</v>
      </c>
      <c r="O242" s="2" t="str">
        <f t="shared" si="47"/>
        <v>0.999452892469245+0.0330743969689581i</v>
      </c>
      <c r="P242" s="2" t="str">
        <f t="shared" si="37"/>
        <v>0.0019536018371582-0.0000288263285979502i</v>
      </c>
      <c r="Q242" s="2" t="str">
        <f t="shared" si="38"/>
        <v>1.16974115371741-70.7145873418333i</v>
      </c>
      <c r="R242" s="2" t="str">
        <f t="shared" si="39"/>
        <v>0.00131776473489223-0.737908773034261i</v>
      </c>
      <c r="S242" s="2" t="str">
        <f t="shared" si="42"/>
        <v>0.35279711072076-0.476948184434455i</v>
      </c>
      <c r="T242" s="2">
        <f t="shared" si="43"/>
        <v>-4.5352474133407004</v>
      </c>
      <c r="U242">
        <f t="shared" si="44"/>
        <v>-53.509780640223774</v>
      </c>
      <c r="W242" s="2" t="str">
        <f t="shared" si="45"/>
        <v>-14.240121688689-10.9023299464521i</v>
      </c>
      <c r="X242" s="2">
        <f t="shared" si="46"/>
        <v>25.073725702626334</v>
      </c>
    </row>
    <row r="243" spans="12:24" x14ac:dyDescent="0.45">
      <c r="L243">
        <f t="shared" si="40"/>
        <v>2.4099999999999926</v>
      </c>
      <c r="M243" s="1">
        <f t="shared" si="41"/>
        <v>257.03957827688208</v>
      </c>
      <c r="N243" s="1">
        <f t="shared" si="36"/>
        <v>5.3875495606834486E-3</v>
      </c>
      <c r="O243" s="2" t="str">
        <f t="shared" si="47"/>
        <v>0.999427110547902+0.0338445077061528i</v>
      </c>
      <c r="P243" s="2" t="str">
        <f t="shared" si="37"/>
        <v>0.0019536018371582-0.0000281700401644124i</v>
      </c>
      <c r="Q243" s="2" t="str">
        <f t="shared" si="38"/>
        <v>1.16974115371723-69.1046297783862i</v>
      </c>
      <c r="R243" s="2" t="str">
        <f t="shared" si="39"/>
        <v>0.00180778408907733-0.721108819093531i</v>
      </c>
      <c r="S243" s="2" t="str">
        <f t="shared" si="42"/>
        <v>0.342480466907997-0.473287532368329i</v>
      </c>
      <c r="T243" s="2">
        <f t="shared" si="43"/>
        <v>-4.6687139941401776</v>
      </c>
      <c r="U243">
        <f t="shared" si="44"/>
        <v>-54.109737527181622</v>
      </c>
      <c r="W243" s="2" t="str">
        <f t="shared" si="45"/>
        <v>-13.8089294814909-10.3529783914987i</v>
      </c>
      <c r="X243" s="2">
        <f t="shared" si="46"/>
        <v>24.740277787236554</v>
      </c>
    </row>
    <row r="244" spans="12:24" x14ac:dyDescent="0.45">
      <c r="L244">
        <f t="shared" si="40"/>
        <v>2.4199999999999924</v>
      </c>
      <c r="M244" s="1">
        <f t="shared" si="41"/>
        <v>263.02679918953373</v>
      </c>
      <c r="N244" s="1">
        <f t="shared" si="36"/>
        <v>5.513041711012627E-3</v>
      </c>
      <c r="O244" s="2" t="str">
        <f t="shared" si="47"/>
        <v>0.99940011379958+0.0346325358209027i</v>
      </c>
      <c r="P244" s="2" t="str">
        <f t="shared" si="37"/>
        <v>0.0019536018371582-0.0000275286878589126i</v>
      </c>
      <c r="Q244" s="2" t="str">
        <f t="shared" si="38"/>
        <v>1.16974115371671-67.5313124038212i</v>
      </c>
      <c r="R244" s="2" t="str">
        <f t="shared" si="39"/>
        <v>0.00227574893906036-0.704691206588114i</v>
      </c>
      <c r="S244" s="2" t="str">
        <f t="shared" si="42"/>
        <v>0.332326436251402-0.469435372194756i</v>
      </c>
      <c r="T244" s="2">
        <f t="shared" si="43"/>
        <v>-4.8042080763830706</v>
      </c>
      <c r="U244">
        <f t="shared" si="44"/>
        <v>-54.704254854691946</v>
      </c>
      <c r="W244" s="2" t="str">
        <f t="shared" si="45"/>
        <v>-13.384521338176-9.82762647417724i</v>
      </c>
      <c r="X244" s="2">
        <f t="shared" si="46"/>
        <v>24.404803250094169</v>
      </c>
    </row>
    <row r="245" spans="12:24" x14ac:dyDescent="0.45">
      <c r="L245">
        <f t="shared" si="40"/>
        <v>2.4299999999999922</v>
      </c>
      <c r="M245" s="1">
        <f t="shared" si="41"/>
        <v>269.15348039268673</v>
      </c>
      <c r="N245" s="1">
        <f t="shared" si="36"/>
        <v>5.6414569490307138E-3</v>
      </c>
      <c r="O245" s="2" t="str">
        <f t="shared" si="47"/>
        <v>0.999371844994164+0.0354388971747221i</v>
      </c>
      <c r="P245" s="2" t="str">
        <f t="shared" si="37"/>
        <v>0.0019536018371582-0.0000269019316278663i</v>
      </c>
      <c r="Q245" s="2" t="str">
        <f t="shared" si="38"/>
        <v>1.1697411537169-65.9938010244016i</v>
      </c>
      <c r="R245" s="2" t="str">
        <f t="shared" si="39"/>
        <v>0.0027226519010733-0.688647230682134i</v>
      </c>
      <c r="S245" s="2" t="str">
        <f t="shared" si="42"/>
        <v>0.322341711034313-0.465400380813433i</v>
      </c>
      <c r="T245" s="2">
        <f t="shared" si="43"/>
        <v>-4.9416967186518992</v>
      </c>
      <c r="U245">
        <f t="shared" si="44"/>
        <v>-55.293076487526164</v>
      </c>
      <c r="W245" s="2" t="str">
        <f t="shared" si="45"/>
        <v>-12.9671781089034-9.32554721569372i</v>
      </c>
      <c r="X245" s="2">
        <f t="shared" si="46"/>
        <v>24.067335074076933</v>
      </c>
    </row>
    <row r="246" spans="12:24" x14ac:dyDescent="0.45">
      <c r="L246">
        <f t="shared" si="40"/>
        <v>2.439999999999992</v>
      </c>
      <c r="M246" s="1">
        <f t="shared" si="41"/>
        <v>275.42287033381172</v>
      </c>
      <c r="N246" s="1">
        <f t="shared" si="36"/>
        <v>5.7728633621966941E-3</v>
      </c>
      <c r="O246" s="2" t="str">
        <f t="shared" si="47"/>
        <v>0.999342244206576+0.0362640172094007i</v>
      </c>
      <c r="P246" s="2" t="str">
        <f t="shared" si="37"/>
        <v>0.0019536018371582-0.000026289439156713i</v>
      </c>
      <c r="Q246" s="2" t="str">
        <f t="shared" si="38"/>
        <v>1.16974115371664-64.4912804312025i</v>
      </c>
      <c r="R246" s="2" t="str">
        <f t="shared" si="39"/>
        <v>0.00314944091623604-0.672968384646778i</v>
      </c>
      <c r="S246" s="2" t="str">
        <f t="shared" si="42"/>
        <v>0.312532409487893-0.461191458633903i</v>
      </c>
      <c r="T246" s="2">
        <f t="shared" si="43"/>
        <v>-5.081145708514553</v>
      </c>
      <c r="U246">
        <f t="shared" si="44"/>
        <v>-55.875957496434644</v>
      </c>
      <c r="W246" s="2" t="str">
        <f t="shared" si="45"/>
        <v>-12.557156588291-8.84601256751028i</v>
      </c>
      <c r="X246" s="2">
        <f t="shared" si="46"/>
        <v>23.727907515031287</v>
      </c>
    </row>
    <row r="247" spans="12:24" x14ac:dyDescent="0.45">
      <c r="L247">
        <f t="shared" si="40"/>
        <v>2.4499999999999917</v>
      </c>
      <c r="M247" s="1">
        <f t="shared" si="41"/>
        <v>281.83829312644031</v>
      </c>
      <c r="N247" s="1">
        <f t="shared" si="36"/>
        <v>5.9073306239301893E-3</v>
      </c>
      <c r="O247" s="2" t="str">
        <f t="shared" si="47"/>
        <v>0.999311248689982+0.0371083311625516i</v>
      </c>
      <c r="P247" s="2" t="str">
        <f t="shared" si="37"/>
        <v>0.0019536018371582-0.0000256908856938402i</v>
      </c>
      <c r="Q247" s="2" t="str">
        <f t="shared" si="38"/>
        <v>1.1697411537176-63.022953967873i</v>
      </c>
      <c r="R247" s="2" t="str">
        <f t="shared" si="39"/>
        <v>0.00355702126127847-0.657646355349886i</v>
      </c>
      <c r="S247" s="2" t="str">
        <f t="shared" si="42"/>
        <v>0.302904071579706-0.456817686431685i</v>
      </c>
      <c r="T247" s="2">
        <f t="shared" si="43"/>
        <v>-5.2225196766477699</v>
      </c>
      <c r="U247">
        <f t="shared" si="44"/>
        <v>-56.452664415801372</v>
      </c>
      <c r="W247" s="2" t="str">
        <f t="shared" si="45"/>
        <v>-12.1546893409623-8.38829502794488i</v>
      </c>
      <c r="X247" s="2">
        <f t="shared" si="46"/>
        <v>23.386555987741019</v>
      </c>
    </row>
    <row r="248" spans="12:24" x14ac:dyDescent="0.45">
      <c r="L248">
        <f t="shared" si="40"/>
        <v>2.4599999999999915</v>
      </c>
      <c r="M248" s="1">
        <f t="shared" si="41"/>
        <v>288.4031503126551</v>
      </c>
      <c r="N248" s="1">
        <f t="shared" si="36"/>
        <v>6.0449300305532513E-3</v>
      </c>
      <c r="O248" s="2" t="str">
        <f t="shared" si="47"/>
        <v>0.999278792743036+0.0379722842876359i</v>
      </c>
      <c r="P248" s="2" t="str">
        <f t="shared" si="37"/>
        <v>0.0019536018371582-0.0000251059538785025i</v>
      </c>
      <c r="Q248" s="2" t="str">
        <f t="shared" si="38"/>
        <v>1.16974115371747-61.5880431082396i</v>
      </c>
      <c r="R248" s="2" t="str">
        <f t="shared" si="39"/>
        <v>0.00394625746865203-0.642673018848221i</v>
      </c>
      <c r="S248" s="2" t="str">
        <f t="shared" si="42"/>
        <v>0.29346165838391-0.452288282923957i</v>
      </c>
      <c r="T248" s="2">
        <f t="shared" si="43"/>
        <v>-5.3657822114335394</v>
      </c>
      <c r="U248">
        <f t="shared" si="44"/>
        <v>-57.022975445194596</v>
      </c>
      <c r="W248" s="2" t="str">
        <f t="shared" si="45"/>
        <v>-11.7599846768654-7.95166923294558i</v>
      </c>
      <c r="X248" s="2">
        <f t="shared" si="46"/>
        <v>23.043316951427421</v>
      </c>
    </row>
    <row r="249" spans="12:24" x14ac:dyDescent="0.45">
      <c r="L249">
        <f t="shared" si="40"/>
        <v>2.4699999999999913</v>
      </c>
      <c r="M249" s="1">
        <f t="shared" si="41"/>
        <v>295.12092266663291</v>
      </c>
      <c r="N249" s="1">
        <f t="shared" si="36"/>
        <v>6.1857345390926256E-3</v>
      </c>
      <c r="O249" s="2" t="str">
        <f t="shared" si="47"/>
        <v>0.999244807570899+0.038856332078531i</v>
      </c>
      <c r="P249" s="2" t="str">
        <f t="shared" si="37"/>
        <v>0.00195360183715821-0.0000245343335717584i</v>
      </c>
      <c r="Q249" s="2" t="str">
        <f t="shared" si="38"/>
        <v>1.169741153717-60.1857870435206i</v>
      </c>
      <c r="R249" s="2" t="str">
        <f t="shared" si="39"/>
        <v>0.00431797516065621-0.62804043608005i</v>
      </c>
      <c r="S249" s="2" t="str">
        <f t="shared" si="42"/>
        <v>0.284209554860571-0.447612563377039i</v>
      </c>
      <c r="T249" s="2">
        <f t="shared" si="43"/>
        <v>-5.5108959733374547</v>
      </c>
      <c r="U249">
        <f t="shared" si="44"/>
        <v>-57.586680595919177</v>
      </c>
      <c r="W249" s="2" t="str">
        <f t="shared" si="45"/>
        <v>-11.3732267691298-7.5354135078757i</v>
      </c>
      <c r="X249" s="2">
        <f t="shared" si="46"/>
        <v>22.698227795471762</v>
      </c>
    </row>
    <row r="250" spans="12:24" x14ac:dyDescent="0.45">
      <c r="L250">
        <f t="shared" si="40"/>
        <v>2.4799999999999911</v>
      </c>
      <c r="M250" s="1">
        <f t="shared" si="41"/>
        <v>301.99517204019554</v>
      </c>
      <c r="N250" s="1">
        <f t="shared" si="36"/>
        <v>6.3298188059624991E-3</v>
      </c>
      <c r="O250" s="2" t="str">
        <f t="shared" si="47"/>
        <v>0.999209221139726+0.0397609404987041i</v>
      </c>
      <c r="P250" s="2" t="str">
        <f t="shared" si="37"/>
        <v>0.0019536018371582-0.0000239757216932068i</v>
      </c>
      <c r="Q250" s="2" t="str">
        <f t="shared" si="38"/>
        <v>1.16974115371654-58.8154422789358i</v>
      </c>
      <c r="R250" s="2" t="str">
        <f t="shared" si="39"/>
        <v>0.00467296280026657-0.613740848655735i</v>
      </c>
      <c r="S250" s="2" t="str">
        <f t="shared" si="42"/>
        <v>0.275151575844008-0.442799899529804i</v>
      </c>
      <c r="T250" s="2">
        <f t="shared" si="43"/>
        <v>-5.6578228084062037</v>
      </c>
      <c r="U250">
        <f t="shared" si="44"/>
        <v>-58.143581784182352</v>
      </c>
      <c r="W250" s="2" t="str">
        <f t="shared" si="45"/>
        <v>-10.9945759061329-7.13881136834525i</v>
      </c>
      <c r="X250" s="2">
        <f t="shared" si="46"/>
        <v>22.351326726023789</v>
      </c>
    </row>
    <row r="251" spans="12:24" x14ac:dyDescent="0.45">
      <c r="L251">
        <f t="shared" si="40"/>
        <v>2.4899999999999909</v>
      </c>
      <c r="M251" s="1">
        <f t="shared" si="41"/>
        <v>309.02954325135278</v>
      </c>
      <c r="N251" s="1">
        <f t="shared" si="36"/>
        <v>6.4772592265483547E-3</v>
      </c>
      <c r="O251" s="2" t="str">
        <f t="shared" si="47"/>
        <v>0.999171958024326+0.0406865862150571i</v>
      </c>
      <c r="P251" s="2" t="str">
        <f t="shared" si="37"/>
        <v>0.00195360183715821-0.0000234298220593432i</v>
      </c>
      <c r="Q251" s="2" t="str">
        <f t="shared" si="38"/>
        <v>1.16974115371759-57.4762822394941i</v>
      </c>
      <c r="R251" s="2" t="str">
        <f t="shared" si="39"/>
        <v>0.00501197336390029-0.59976667474415i</v>
      </c>
      <c r="S251" s="2" t="str">
        <f t="shared" si="42"/>
        <v>0.266290975018478-0.43785968108422i</v>
      </c>
      <c r="T251" s="2">
        <f t="shared" si="43"/>
        <v>-5.8065238602786078</v>
      </c>
      <c r="U251">
        <f t="shared" si="44"/>
        <v>-58.693492872662191</v>
      </c>
      <c r="W251" s="2" t="str">
        <f t="shared" si="45"/>
        <v>-10.6241688684577-6.76115295945903i</v>
      </c>
      <c r="X251" s="2">
        <f t="shared" si="46"/>
        <v>22.002652654101244</v>
      </c>
    </row>
    <row r="252" spans="12:24" x14ac:dyDescent="0.45">
      <c r="L252">
        <f t="shared" si="40"/>
        <v>2.4999999999999907</v>
      </c>
      <c r="M252" s="1">
        <f t="shared" si="41"/>
        <v>316.2277660168312</v>
      </c>
      <c r="N252" s="1">
        <f t="shared" si="36"/>
        <v>6.6281339757127819E-3</v>
      </c>
      <c r="O252" s="2" t="str">
        <f t="shared" si="47"/>
        <v>0.999132939248666+0.0416337568365008i</v>
      </c>
      <c r="P252" s="2" t="str">
        <f t="shared" si="37"/>
        <v>0.0019536018371582-0.0000228963452269601i</v>
      </c>
      <c r="Q252" s="2" t="str">
        <f t="shared" si="38"/>
        <v>1.16974115371659-56.1675968847547i</v>
      </c>
      <c r="R252" s="2" t="str">
        <f t="shared" si="39"/>
        <v>0.00533572593836945-0.586110505052659i</v>
      </c>
      <c r="S252" s="2" t="str">
        <f t="shared" si="42"/>
        <v>0.257630456640827-0.432801278983524i</v>
      </c>
      <c r="T252" s="2">
        <f t="shared" si="43"/>
        <v>-5.9569596801344158</v>
      </c>
      <c r="U252">
        <f t="shared" si="44"/>
        <v>-59.236239662754286</v>
      </c>
      <c r="W252" s="2" t="str">
        <f t="shared" si="45"/>
        <v>-10.2621194207281-6.40173642418853i</v>
      </c>
      <c r="X252" s="2">
        <f t="shared" si="46"/>
        <v>21.652245085757041</v>
      </c>
    </row>
    <row r="253" spans="12:24" x14ac:dyDescent="0.45">
      <c r="L253">
        <f t="shared" si="40"/>
        <v>2.5099999999999905</v>
      </c>
      <c r="M253" s="1">
        <f t="shared" si="41"/>
        <v>323.59365692962137</v>
      </c>
      <c r="N253" s="1">
        <f t="shared" si="36"/>
        <v>6.7825230492448646E-3</v>
      </c>
      <c r="O253" s="2" t="str">
        <f t="shared" si="47"/>
        <v>0.999092082118904+0.0426029511573189i</v>
      </c>
      <c r="P253" s="2" t="str">
        <f t="shared" si="37"/>
        <v>0.0019536018371582-0.0000223750083393966i</v>
      </c>
      <c r="Q253" s="2" t="str">
        <f t="shared" si="38"/>
        <v>1.16974115371685-54.8886923323536i</v>
      </c>
      <c r="R253" s="2" t="str">
        <f t="shared" si="39"/>
        <v>0.00564490724637271-0.572765098898646i</v>
      </c>
      <c r="S253" s="2" t="str">
        <f t="shared" si="42"/>
        <v>0.249172189757198-0.427634010663981i</v>
      </c>
      <c r="T253" s="2">
        <f t="shared" si="43"/>
        <v>-6.1090903340650149</v>
      </c>
      <c r="U253">
        <f t="shared" si="44"/>
        <v>-59.771659839885494</v>
      </c>
      <c r="W253" s="2" t="str">
        <f t="shared" si="45"/>
        <v>-9.90851890771057-6.05986919298973i</v>
      </c>
      <c r="X253" s="2">
        <f t="shared" si="46"/>
        <v>21.300144014830252</v>
      </c>
    </row>
    <row r="254" spans="12:24" x14ac:dyDescent="0.45">
      <c r="L254">
        <f t="shared" si="40"/>
        <v>2.5199999999999902</v>
      </c>
      <c r="M254" s="1">
        <f t="shared" si="41"/>
        <v>331.13112148258369</v>
      </c>
      <c r="N254" s="1">
        <f t="shared" si="36"/>
        <v>6.9405083062749548E-3</v>
      </c>
      <c r="O254" s="2" t="str">
        <f t="shared" si="47"/>
        <v>0.999049300048572+0.0435946794053793i</v>
      </c>
      <c r="P254" s="2" t="str">
        <f t="shared" si="37"/>
        <v>0.0019536018371582-0.0000218655349769222i</v>
      </c>
      <c r="Q254" s="2" t="str">
        <f t="shared" si="38"/>
        <v>1.16974115371665-53.6388904900978i</v>
      </c>
      <c r="R254" s="2" t="str">
        <f t="shared" si="39"/>
        <v>0.00594017310289237-0.559723380370376i</v>
      </c>
      <c r="S254" s="2" t="str">
        <f t="shared" si="42"/>
        <v>0.240917824651132-0.422367107434041i</v>
      </c>
      <c r="T254" s="2">
        <f t="shared" si="43"/>
        <v>-6.2628755073951812</v>
      </c>
      <c r="U254">
        <f t="shared" si="44"/>
        <v>-60.299602874644449</v>
      </c>
      <c r="W254" s="2" t="str">
        <f t="shared" si="45"/>
        <v>-9.56343694372902-5.73486918814602i</v>
      </c>
      <c r="X254" s="2">
        <f t="shared" si="46"/>
        <v>20.946389818751065</v>
      </c>
    </row>
    <row r="255" spans="12:24" x14ac:dyDescent="0.45">
      <c r="L255">
        <f t="shared" si="40"/>
        <v>2.52999999999999</v>
      </c>
      <c r="M255" s="1">
        <f t="shared" si="41"/>
        <v>338.84415613919498</v>
      </c>
      <c r="N255" s="1">
        <f t="shared" si="36"/>
        <v>7.102173512677527E-3</v>
      </c>
      <c r="O255" s="2" t="str">
        <f t="shared" si="47"/>
        <v>0.999004502375573+0.0446094634952446i</v>
      </c>
      <c r="P255" s="2" t="str">
        <f t="shared" si="37"/>
        <v>0.0019536018371582-0.0000213676550099902i</v>
      </c>
      <c r="Q255" s="2" t="str">
        <f t="shared" si="38"/>
        <v>1.16974115371696-52.4175286964307i</v>
      </c>
      <c r="R255" s="2" t="str">
        <f t="shared" si="39"/>
        <v>0.00622214980640461-0.546978434575258i</v>
      </c>
      <c r="S255" s="2" t="str">
        <f t="shared" si="42"/>
        <v>0.232868511256516-0.417009684101101i</v>
      </c>
      <c r="T255" s="2">
        <f t="shared" si="43"/>
        <v>-6.4182746055418498</v>
      </c>
      <c r="U255">
        <f t="shared" si="44"/>
        <v>-60.819929882520881</v>
      </c>
      <c r="W255" s="2" t="str">
        <f t="shared" si="45"/>
        <v>-9.22692218421302-5.4260659377236i</v>
      </c>
      <c r="X255" s="2">
        <f t="shared" si="46"/>
        <v>20.591023157815599</v>
      </c>
    </row>
    <row r="256" spans="12:24" x14ac:dyDescent="0.45">
      <c r="L256">
        <f t="shared" si="40"/>
        <v>2.5399999999999898</v>
      </c>
      <c r="M256" s="1">
        <f t="shared" si="41"/>
        <v>346.73685045252387</v>
      </c>
      <c r="N256" s="1">
        <f t="shared" si="36"/>
        <v>7.2676043854849005E-3</v>
      </c>
      <c r="O256" s="2" t="str">
        <f t="shared" si="47"/>
        <v>0.998957594170588+0.0456478372862354i</v>
      </c>
      <c r="P256" s="2" t="str">
        <f t="shared" si="37"/>
        <v>0.0019536018371582-0.000020881104456201i</v>
      </c>
      <c r="Q256" s="2" t="str">
        <f t="shared" si="38"/>
        <v>1.169741153717-51.2239593690811i</v>
      </c>
      <c r="R256" s="2" t="str">
        <f t="shared" si="39"/>
        <v>0.00649143546724357-0.53452350397348i</v>
      </c>
      <c r="S256" s="2" t="str">
        <f t="shared" si="42"/>
        <v>0.225024919267224-0.411570710935172i</v>
      </c>
      <c r="T256" s="2">
        <f t="shared" si="43"/>
        <v>-6.5752468510452413</v>
      </c>
      <c r="U256">
        <f t="shared" si="44"/>
        <v>-61.332513445298126</v>
      </c>
      <c r="W256" s="2" t="str">
        <f t="shared" si="45"/>
        <v>-8.89900316818487-5.13280159531995i</v>
      </c>
      <c r="X256" s="2">
        <f t="shared" si="46"/>
        <v>20.234084878293963</v>
      </c>
    </row>
    <row r="257" spans="12:24" x14ac:dyDescent="0.45">
      <c r="L257">
        <f t="shared" si="40"/>
        <v>2.5499999999999896</v>
      </c>
      <c r="M257" s="1">
        <f t="shared" si="41"/>
        <v>354.81338923356714</v>
      </c>
      <c r="N257" s="1">
        <f t="shared" si="36"/>
        <v>7.4368886383355676E-3</v>
      </c>
      <c r="O257" s="2" t="str">
        <f t="shared" si="47"/>
        <v>0.998908476036505+0.0467103468454923i</v>
      </c>
      <c r="P257" s="2" t="str">
        <f t="shared" si="37"/>
        <v>0.0019536018371582-0.0000204056253399029i</v>
      </c>
      <c r="Q257" s="2" t="str">
        <f t="shared" si="38"/>
        <v>1.16974115371656-50.0575496617055i</v>
      </c>
      <c r="R257" s="2" t="str">
        <f t="shared" si="39"/>
        <v>0.00674860127641902-0.522351984795067i</v>
      </c>
      <c r="S257" s="2" t="str">
        <f t="shared" si="42"/>
        <v>0.217387259678534-0.406058988027917i</v>
      </c>
      <c r="T257" s="2">
        <f t="shared" si="43"/>
        <v>-6.7337513764639034</v>
      </c>
      <c r="U257">
        <f t="shared" si="44"/>
        <v>-61.837237397152393</v>
      </c>
      <c r="W257" s="2" t="str">
        <f t="shared" si="45"/>
        <v>-8.57968922058845-4.85443186307703i</v>
      </c>
      <c r="X257" s="2">
        <f t="shared" si="46"/>
        <v>19.87561591968149</v>
      </c>
    </row>
    <row r="258" spans="12:24" x14ac:dyDescent="0.45">
      <c r="L258">
        <f t="shared" si="40"/>
        <v>2.5599999999999894</v>
      </c>
      <c r="M258" s="1">
        <f t="shared" si="41"/>
        <v>363.07805477009276</v>
      </c>
      <c r="N258" s="1">
        <f t="shared" ref="N258:N321" si="48">M258/(CEdsp)</f>
        <v>7.6101160279811444E-3</v>
      </c>
      <c r="O258" s="2" t="str">
        <f t="shared" si="47"/>
        <v>0.998857043898447+0.047797550716084i</v>
      </c>
      <c r="P258" s="2" t="str">
        <f t="shared" ref="P258:P321" si="49">IMDIV(IMSUB(IMPRODUCT(gg1_+gg2_,$O258),gg2_),IMSUB($O258,1))</f>
        <v>0.0019536018371582-0.0000199409655554657i</v>
      </c>
      <c r="Q258" s="2" t="str">
        <f t="shared" ref="Q258:Q321" si="50">IMDIV(IMPRODUCT(gpi,$O258),IMSUB($O258,1))</f>
        <v>1.16974115371739-48.917681128343i</v>
      </c>
      <c r="R258" s="2" t="str">
        <f t="shared" ref="R258:R321" si="51">IMPRODUCT($P258,$Q258,gpd)</f>
        <v>0.00699419271718105-0.510457423538448i</v>
      </c>
      <c r="S258" s="2" t="str">
        <f t="shared" si="42"/>
        <v>0.209955307500863-0.400483122077546i</v>
      </c>
      <c r="T258" s="2">
        <f t="shared" si="43"/>
        <v>-6.8937473128737352</v>
      </c>
      <c r="U258">
        <f t="shared" si="44"/>
        <v>-62.333996578639592</v>
      </c>
      <c r="W258" s="2" t="str">
        <f t="shared" si="45"/>
        <v>-8.26897140362007-4.59032681660762i</v>
      </c>
      <c r="X258" s="2">
        <f t="shared" si="46"/>
        <v>19.515657226352157</v>
      </c>
    </row>
    <row r="259" spans="12:24" x14ac:dyDescent="0.45">
      <c r="L259">
        <f t="shared" ref="L259:L322" si="52">L258+Graph_Step_Size</f>
        <v>2.5699999999999892</v>
      </c>
      <c r="M259" s="1">
        <f t="shared" ref="M259:M322" si="53">10^L259</f>
        <v>371.53522909716344</v>
      </c>
      <c r="N259" s="1">
        <f t="shared" si="48"/>
        <v>7.7873784018765461E-3</v>
      </c>
      <c r="O259" s="2" t="str">
        <f t="shared" si="47"/>
        <v>0.998803188783954+0.048910020190196i</v>
      </c>
      <c r="P259" s="2" t="str">
        <f t="shared" si="49"/>
        <v>0.0019536018371582-0.0000194868787345115i</v>
      </c>
      <c r="Q259" s="2" t="str">
        <f t="shared" si="50"/>
        <v>1.16974115371717-47.8037493955095i</v>
      </c>
      <c r="R259" s="2" t="str">
        <f t="shared" si="51"/>
        <v>0.00722873072176408-0.498833513548765i</v>
      </c>
      <c r="S259" s="2" t="str">
        <f t="shared" ref="S259:S322" si="54">IMDIV($R259,IMSUM(1,$R259))</f>
        <v>0.202728425395191-0.394851505603583i</v>
      </c>
      <c r="T259" s="2">
        <f t="shared" ref="T259:T322" si="55">20*LOG10(SQRT(IMPRODUCT(IMCONJUGATE(S259),S259)+0))</f>
        <v>-7.0551938737616098</v>
      </c>
      <c r="U259">
        <f t="shared" ref="U259:U322" si="56">ATAN(IMAGINARY(S259)/IMREAL(S259))*180/PI()</f>
        <v>-62.822696561754874</v>
      </c>
      <c r="W259" s="2" t="str">
        <f t="shared" ref="W259:W322" si="57">IMPRODUCT($S259,IMDIV($O259,IMSUB($O259,1)))</f>
        <v>-7.96682350658274-4.33987163159418i</v>
      </c>
      <c r="X259" s="2">
        <f t="shared" ref="X259:X322" si="58">20*LOG10(SQRT(IMPRODUCT(IMCONJUGATE(W259),W259)+0))</f>
        <v>19.154249663825588</v>
      </c>
    </row>
    <row r="260" spans="12:24" x14ac:dyDescent="0.45">
      <c r="L260">
        <f t="shared" si="52"/>
        <v>2.579999999999989</v>
      </c>
      <c r="M260" s="1">
        <f t="shared" si="53"/>
        <v>380.18939632055185</v>
      </c>
      <c r="N260" s="1">
        <f t="shared" si="48"/>
        <v>7.9687697468787677E-3</v>
      </c>
      <c r="O260" s="2" t="str">
        <f t="shared" si="47"/>
        <v>0.99874679659288+0.0500483395874424i</v>
      </c>
      <c r="P260" s="2" t="str">
        <f t="shared" si="49"/>
        <v>0.00195360183715821-0.000019043124113783i</v>
      </c>
      <c r="Q260" s="2" t="str">
        <f t="shared" si="50"/>
        <v>1.16974115371685-46.7151638417476i</v>
      </c>
      <c r="R260" s="2" t="str">
        <f t="shared" si="51"/>
        <v>0.00745271277682699-0.487474091673953i</v>
      </c>
      <c r="S260" s="2" t="str">
        <f t="shared" si="54"/>
        <v>0.195705587991053-0.389172298570552i</v>
      </c>
      <c r="T260" s="2">
        <f t="shared" si="55"/>
        <v>-7.2180504341625982</v>
      </c>
      <c r="U260">
        <f t="shared" si="56"/>
        <v>-63.303253349135375</v>
      </c>
      <c r="W260" s="2" t="str">
        <f t="shared" si="57"/>
        <v>-7.67320306422671-4.10246721284195i</v>
      </c>
      <c r="X260" s="2">
        <f t="shared" si="58"/>
        <v>18.79143393979712</v>
      </c>
    </row>
    <row r="261" spans="12:24" x14ac:dyDescent="0.45">
      <c r="L261">
        <f t="shared" si="52"/>
        <v>2.5899999999999888</v>
      </c>
      <c r="M261" s="1">
        <f t="shared" si="53"/>
        <v>389.04514499427063</v>
      </c>
      <c r="N261" s="1">
        <f t="shared" si="48"/>
        <v>8.1543862390799134E-3</v>
      </c>
      <c r="O261" s="2" t="str">
        <f t="shared" si="47"/>
        <v>0.998687747856503+0.051213106538326i</v>
      </c>
      <c r="P261" s="2" t="str">
        <f t="shared" si="49"/>
        <v>0.00195360183715821-0.0000186094664088992i</v>
      </c>
      <c r="Q261" s="2" t="str">
        <f t="shared" si="50"/>
        <v>1.1697411537171-45.651347284472i</v>
      </c>
      <c r="R261" s="2" t="str">
        <f t="shared" si="51"/>
        <v>0.00766661397828399-0.476373134996965i</v>
      </c>
      <c r="S261" s="2" t="str">
        <f t="shared" si="54"/>
        <v>0.18888540665995-0.383453412379818i</v>
      </c>
      <c r="T261" s="2">
        <f t="shared" si="55"/>
        <v>-7.3822766049156243</v>
      </c>
      <c r="U261">
        <f t="shared" si="56"/>
        <v>-63.775593050664654</v>
      </c>
      <c r="W261" s="2" t="str">
        <f t="shared" si="57"/>
        <v>-7.38805239412873-3.87753072744775i</v>
      </c>
      <c r="X261" s="2">
        <f t="shared" si="58"/>
        <v>18.427250530057901</v>
      </c>
    </row>
    <row r="262" spans="12:24" x14ac:dyDescent="0.45">
      <c r="L262">
        <f t="shared" si="52"/>
        <v>2.5999999999999885</v>
      </c>
      <c r="M262" s="1">
        <f t="shared" si="53"/>
        <v>398.10717055348704</v>
      </c>
      <c r="N262" s="1">
        <f t="shared" si="48"/>
        <v>8.3443262948010889E-3</v>
      </c>
      <c r="O262" s="2" t="str">
        <f t="shared" si="47"/>
        <v>0.998625917485359+0.052404932272874i</v>
      </c>
      <c r="P262" s="2" t="str">
        <f t="shared" si="49"/>
        <v>0.00195360183715821-0.0000181856756888326i</v>
      </c>
      <c r="Q262" s="2" t="str">
        <f t="shared" si="50"/>
        <v>1.16974115371685-44.6117356739384i</v>
      </c>
      <c r="R262" s="2" t="str">
        <f t="shared" si="51"/>
        <v>0.00787088803923327-0.465524757642337i</v>
      </c>
      <c r="S262" s="2" t="str">
        <f t="shared" si="54"/>
        <v>0.182266154532869-0.37770249616755i</v>
      </c>
      <c r="T262" s="2">
        <f t="shared" si="55"/>
        <v>-7.547832301979442</v>
      </c>
      <c r="U262">
        <f t="shared" si="56"/>
        <v>-64.239651540408971</v>
      </c>
      <c r="W262" s="2" t="str">
        <f t="shared" si="57"/>
        <v>-7.11129964422503-3.66449604457884i</v>
      </c>
      <c r="X262" s="2">
        <f t="shared" si="58"/>
        <v>18.061739609362583</v>
      </c>
    </row>
    <row r="263" spans="12:24" x14ac:dyDescent="0.45">
      <c r="L263">
        <f t="shared" si="52"/>
        <v>2.6099999999999883</v>
      </c>
      <c r="M263" s="1">
        <f t="shared" si="53"/>
        <v>407.38027780410187</v>
      </c>
      <c r="N263" s="1">
        <f t="shared" si="48"/>
        <v>8.5386906227739746E-3</v>
      </c>
      <c r="O263" s="2" t="str">
        <f t="shared" si="47"/>
        <v>0.998561174505279+0.0536244419144662i</v>
      </c>
      <c r="P263" s="2" t="str">
        <f t="shared" si="49"/>
        <v>0.0019536018371582-0.0000177715272536902i</v>
      </c>
      <c r="Q263" s="2" t="str">
        <f t="shared" si="50"/>
        <v>1.16974115371716-43.5957777941784i</v>
      </c>
      <c r="R263" s="2" t="str">
        <f t="shared" si="51"/>
        <v>0.00806596825244982-0.454923207655424i</v>
      </c>
      <c r="S263" s="2" t="str">
        <f t="shared" si="54"/>
        <v>0.175845791565672-0.371926925331704i</v>
      </c>
      <c r="T263" s="2">
        <f t="shared" si="55"/>
        <v>-7.7146778107735683</v>
      </c>
      <c r="U263">
        <f t="shared" si="56"/>
        <v>-64.695374096894412</v>
      </c>
      <c r="W263" s="2" t="str">
        <f t="shared" si="57"/>
        <v>-6.84285984230792-3.46281408503563i</v>
      </c>
      <c r="X263" s="2">
        <f t="shared" si="58"/>
        <v>17.694940987281164</v>
      </c>
    </row>
    <row r="264" spans="12:24" x14ac:dyDescent="0.45">
      <c r="L264">
        <f t="shared" si="52"/>
        <v>2.6199999999999881</v>
      </c>
      <c r="M264" s="1">
        <f t="shared" si="53"/>
        <v>416.86938347032424</v>
      </c>
      <c r="N264" s="1">
        <f t="shared" si="48"/>
        <v>8.7375822775379967E-3</v>
      </c>
      <c r="O264" s="2" t="str">
        <f t="shared" ref="O264:O327" si="59">IMEXP(2*PI()*N264&amp;"i")</f>
        <v>0.998493381781067+0.0548722747788715i</v>
      </c>
      <c r="P264" s="2" t="str">
        <f t="shared" si="49"/>
        <v>0.00195360183715821-0.0000173668015166859i</v>
      </c>
      <c r="Q264" s="2" t="str">
        <f t="shared" si="50"/>
        <v>1.16974115371684-42.602934970733i</v>
      </c>
      <c r="R264" s="2" t="str">
        <f t="shared" si="51"/>
        <v>0.00825226840914703-0.444562863952606i</v>
      </c>
      <c r="S264" s="2" t="str">
        <f t="shared" si="54"/>
        <v>0.169621989472611-0.366133792196458i</v>
      </c>
      <c r="T264" s="2">
        <f t="shared" si="55"/>
        <v>-7.8827738455520278</v>
      </c>
      <c r="U264">
        <f t="shared" si="56"/>
        <v>-65.142715029621769</v>
      </c>
      <c r="W264" s="2" t="str">
        <f t="shared" si="57"/>
        <v>-6.58263593998393-3.27195308435659i</v>
      </c>
      <c r="X264" s="2">
        <f t="shared" si="58"/>
        <v>17.326894049026603</v>
      </c>
    </row>
    <row r="265" spans="12:24" x14ac:dyDescent="0.45">
      <c r="L265">
        <f t="shared" si="52"/>
        <v>2.6299999999999879</v>
      </c>
      <c r="M265" s="1">
        <f t="shared" si="53"/>
        <v>426.57951880158117</v>
      </c>
      <c r="N265" s="1">
        <f t="shared" si="48"/>
        <v>8.9411067140811422E-3</v>
      </c>
      <c r="O265" s="2" t="str">
        <f t="shared" si="59"/>
        <v>0.998422395727263+0.0561490846784902i</v>
      </c>
      <c r="P265" s="2" t="str">
        <f t="shared" si="49"/>
        <v>0.00195360183715821-0.0000169712838868878i</v>
      </c>
      <c r="Q265" s="2" t="str">
        <f t="shared" si="50"/>
        <v>1.1697411537169-41.6326807850439i</v>
      </c>
      <c r="R265" s="2" t="str">
        <f t="shared" si="51"/>
        <v>0.00843018367692931-0.43443823334093i</v>
      </c>
      <c r="S265" s="2" t="str">
        <f t="shared" si="54"/>
        <v>0.163592156366281-0.360329898710312i</v>
      </c>
      <c r="T265" s="2">
        <f t="shared" si="55"/>
        <v>-8.0520816038569354</v>
      </c>
      <c r="U265">
        <f t="shared" si="56"/>
        <v>-65.581637294437414</v>
      </c>
      <c r="W265" s="2" t="str">
        <f t="shared" si="57"/>
        <v>-6.33051984429423-3.09139877373244i</v>
      </c>
      <c r="X265" s="2">
        <f t="shared" si="58"/>
        <v>16.957637701212526</v>
      </c>
    </row>
    <row r="266" spans="12:24" x14ac:dyDescent="0.45">
      <c r="L266">
        <f t="shared" si="52"/>
        <v>2.6399999999999877</v>
      </c>
      <c r="M266" s="1">
        <f t="shared" si="53"/>
        <v>436.51583224015377</v>
      </c>
      <c r="N266" s="1">
        <f t="shared" si="48"/>
        <v>9.1493718437536242E-3</v>
      </c>
      <c r="O266" s="2" t="str">
        <f t="shared" si="59"/>
        <v>0.998348066005374+0.057455540231806i</v>
      </c>
      <c r="P266" s="2" t="str">
        <f t="shared" si="49"/>
        <v>0.0019536018371582-0.0000165847646554369i</v>
      </c>
      <c r="Q266" s="2" t="str">
        <f t="shared" si="50"/>
        <v>1.16974115371675-40.6845007953356i</v>
      </c>
      <c r="R266" s="2" t="str">
        <f t="shared" si="51"/>
        <v>0.00860009143795235-0.424543947605524i</v>
      </c>
      <c r="S266" s="2" t="str">
        <f t="shared" si="54"/>
        <v>0.157753460958567-0.354521751065832i</v>
      </c>
      <c r="T266" s="2">
        <f t="shared" si="55"/>
        <v>-8.2225628161194706</v>
      </c>
      <c r="U266">
        <f t="shared" si="56"/>
        <v>-66.012112100426336</v>
      </c>
      <c r="W266" s="2" t="str">
        <f t="shared" si="57"/>
        <v>-6.08639343094424-2.92065448335847i</v>
      </c>
      <c r="X266" s="2">
        <f t="shared" si="58"/>
        <v>16.587210322472991</v>
      </c>
    </row>
    <row r="267" spans="12:24" x14ac:dyDescent="0.45">
      <c r="L267">
        <f t="shared" si="52"/>
        <v>2.6499999999999875</v>
      </c>
      <c r="M267" s="1">
        <f t="shared" si="53"/>
        <v>446.68359215095063</v>
      </c>
      <c r="N267" s="1">
        <f t="shared" si="48"/>
        <v>9.362488091483925E-3</v>
      </c>
      <c r="O267" s="2" t="str">
        <f t="shared" si="59"/>
        <v>0.998270235206961+0.0587923251780289i</v>
      </c>
      <c r="P267" s="2" t="str">
        <f t="shared" si="49"/>
        <v>0.0019536018371582-0.0000162070388847051i</v>
      </c>
      <c r="Q267" s="2" t="str">
        <f t="shared" si="50"/>
        <v>1.16974115371716-39.7578922638519i</v>
      </c>
      <c r="R267" s="2" t="str">
        <f t="shared" si="51"/>
        <v>0.00876235208935327-0.414874760663303i</v>
      </c>
      <c r="S267" s="2" t="str">
        <f t="shared" si="54"/>
        <v>0.152102856195021-0.348715556121419i</v>
      </c>
      <c r="T267" s="2">
        <f t="shared" si="55"/>
        <v>-8.394179790509229</v>
      </c>
      <c r="U267">
        <f t="shared" si="56"/>
        <v>-66.43411851072932</v>
      </c>
      <c r="W267" s="2" t="str">
        <f t="shared" si="57"/>
        <v>-5.85012953379682-2.75924117316465i</v>
      </c>
      <c r="X267" s="2">
        <f t="shared" si="58"/>
        <v>16.215649718845093</v>
      </c>
    </row>
    <row r="268" spans="12:24" x14ac:dyDescent="0.45">
      <c r="L268">
        <f t="shared" si="52"/>
        <v>2.6599999999999873</v>
      </c>
      <c r="M268" s="1">
        <f t="shared" si="53"/>
        <v>457.08818961486179</v>
      </c>
      <c r="N268" s="1">
        <f t="shared" si="48"/>
        <v>9.5805684543275038E-3</v>
      </c>
      <c r="O268" s="2" t="str">
        <f t="shared" si="59"/>
        <v>0.998188738521913+0.0601601386969088i</v>
      </c>
      <c r="P268" s="2" t="str">
        <f t="shared" si="49"/>
        <v>0.00195360183715821-0.0000158379062992993i</v>
      </c>
      <c r="Q268" s="2" t="str">
        <f t="shared" si="50"/>
        <v>1.16974115371684-38.8523638902967i</v>
      </c>
      <c r="R268" s="2" t="str">
        <f t="shared" si="51"/>
        <v>0.00891730980773902-0.405425545781405i</v>
      </c>
      <c r="S268" s="2" t="str">
        <f t="shared" si="54"/>
        <v>0.146637102211898-0.342917219500647i</v>
      </c>
      <c r="T268" s="2">
        <f t="shared" si="55"/>
        <v>-8.5668954531555901</v>
      </c>
      <c r="U268">
        <f t="shared" si="56"/>
        <v>-66.847643039543357</v>
      </c>
      <c r="W268" s="2" t="str">
        <f t="shared" si="57"/>
        <v>-5.62159290599355-2.60669739606277i</v>
      </c>
      <c r="X268" s="2">
        <f t="shared" si="58"/>
        <v>15.842993083789628</v>
      </c>
    </row>
    <row r="269" spans="12:24" x14ac:dyDescent="0.45">
      <c r="L269">
        <f t="shared" si="52"/>
        <v>2.6699999999999871</v>
      </c>
      <c r="M269" s="1">
        <f t="shared" si="53"/>
        <v>467.7351412871846</v>
      </c>
      <c r="N269" s="1">
        <f t="shared" si="48"/>
        <v>9.8037285613793903E-3</v>
      </c>
      <c r="O269" s="2" t="str">
        <f t="shared" si="59"/>
        <v>0.99810340339124+0.0615596957336862i</v>
      </c>
      <c r="P269" s="2" t="str">
        <f t="shared" si="49"/>
        <v>0.0019536018371582-0.0000154771711802032i</v>
      </c>
      <c r="Q269" s="2" t="str">
        <f t="shared" si="50"/>
        <v>1.16974115371718-37.9674355513398i</v>
      </c>
      <c r="R269" s="2" t="str">
        <f t="shared" si="51"/>
        <v>0.00906529327920926-0.396191292858928i</v>
      </c>
      <c r="S269" s="2" t="str">
        <f t="shared" si="54"/>
        <v>0.14135278852138-0.337132345241902i</v>
      </c>
      <c r="T269" s="2">
        <f t="shared" si="55"/>
        <v>-8.7406733838837045</v>
      </c>
      <c r="U269">
        <f t="shared" si="56"/>
        <v>-67.252679247424467</v>
      </c>
      <c r="W269" s="2" t="str">
        <f t="shared" si="57"/>
        <v>-5.40064114875713-2.46257919897888i</v>
      </c>
      <c r="X269" s="2">
        <f t="shared" si="58"/>
        <v>15.469276962709031</v>
      </c>
    </row>
    <row r="270" spans="12:24" x14ac:dyDescent="0.45">
      <c r="L270">
        <f t="shared" si="52"/>
        <v>2.6799999999999868</v>
      </c>
      <c r="M270" s="1">
        <f t="shared" si="53"/>
        <v>478.63009232262397</v>
      </c>
      <c r="N270" s="1">
        <f t="shared" si="48"/>
        <v>1.0032086735082199E-2</v>
      </c>
      <c r="O270" s="2" t="str">
        <f t="shared" si="59"/>
        <v>0.998014049143644+0.0629917273291339i</v>
      </c>
      <c r="P270" s="2" t="str">
        <f t="shared" si="49"/>
        <v>0.0019536018371582-0.0000151246422607985i</v>
      </c>
      <c r="Q270" s="2" t="str">
        <f t="shared" si="50"/>
        <v>1.16974115371699-37.1026380460469i</v>
      </c>
      <c r="R270" s="2" t="str">
        <f t="shared" si="51"/>
        <v>0.00920661639653403-0.387167105770499i</v>
      </c>
      <c r="S270" s="2" t="str">
        <f t="shared" si="54"/>
        <v>0.136246355346324-0.331366236869663i</v>
      </c>
      <c r="T270" s="2">
        <f t="shared" si="55"/>
        <v>-8.9154778476255281</v>
      </c>
      <c r="U270">
        <f t="shared" si="56"/>
        <v>-67.649227336822733</v>
      </c>
      <c r="W270" s="2" t="str">
        <f t="shared" si="57"/>
        <v>-5.18712560458427-2.32645996698989i</v>
      </c>
      <c r="X270" s="2">
        <f t="shared" si="58"/>
        <v>15.094537221802248</v>
      </c>
    </row>
    <row r="271" spans="12:24" x14ac:dyDescent="0.45">
      <c r="L271">
        <f t="shared" si="52"/>
        <v>2.6899999999999866</v>
      </c>
      <c r="M271" s="1">
        <f t="shared" si="53"/>
        <v>489.77881936843141</v>
      </c>
      <c r="N271" s="1">
        <f t="shared" si="48"/>
        <v>1.0265764053962323E-2</v>
      </c>
      <c r="O271" s="2" t="str">
        <f t="shared" si="59"/>
        <v>0.997920486615148+0.0644569809546328i</v>
      </c>
      <c r="P271" s="2" t="str">
        <f t="shared" si="49"/>
        <v>0.00195360183715821-0.0000147801326255512i</v>
      </c>
      <c r="Q271" s="2" t="str">
        <f t="shared" si="50"/>
        <v>1.16974115371694-36.2575128471037i</v>
      </c>
      <c r="R271" s="2" t="str">
        <f t="shared" si="51"/>
        <v>0.00934157892498788-0.378348199770273i</v>
      </c>
      <c r="S271" s="2" t="str">
        <f t="shared" si="54"/>
        <v>0.131314114040732-0.325623899759071i</v>
      </c>
      <c r="T271" s="2">
        <f t="shared" si="55"/>
        <v>-9.0912738216813391</v>
      </c>
      <c r="U271">
        <f t="shared" si="56"/>
        <v>-68.037293749615174</v>
      </c>
      <c r="W271" s="2" t="str">
        <f t="shared" si="57"/>
        <v>-4.98089221215859-2.19793021587737i</v>
      </c>
      <c r="X271" s="2">
        <f t="shared" si="58"/>
        <v>14.718809021081526</v>
      </c>
    </row>
    <row r="272" spans="12:24" x14ac:dyDescent="0.45">
      <c r="L272">
        <f t="shared" si="52"/>
        <v>2.6999999999999864</v>
      </c>
      <c r="M272" s="1">
        <f t="shared" si="53"/>
        <v>501.18723362725666</v>
      </c>
      <c r="N272" s="1">
        <f t="shared" si="48"/>
        <v>1.0504884416827299E-2</v>
      </c>
      <c r="O272" s="2" t="str">
        <f t="shared" si="59"/>
        <v>0.997822517750975+0.0659562208522088i</v>
      </c>
      <c r="P272" s="2" t="str">
        <f t="shared" si="49"/>
        <v>0.0019536018371582-0.0000144434596107222i</v>
      </c>
      <c r="Q272" s="2" t="str">
        <f t="shared" si="50"/>
        <v>1.16974115371706-35.4316118576956i</v>
      </c>
      <c r="R272" s="2" t="str">
        <f t="shared" si="51"/>
        <v>0.00947046713820226-0.369729898954968i</v>
      </c>
      <c r="S272" s="2" t="str">
        <f t="shared" si="54"/>
        <v>0.126552266546082-0.319910044667162i</v>
      </c>
      <c r="T272" s="2">
        <f t="shared" si="55"/>
        <v>-9.2680270190163867</v>
      </c>
      <c r="U272">
        <f t="shared" si="56"/>
        <v>-68.416890768242482</v>
      </c>
      <c r="W272" s="2" t="str">
        <f t="shared" si="57"/>
        <v>-4.78178232090135-2.07659733833825i</v>
      </c>
      <c r="X272" s="2">
        <f t="shared" si="58"/>
        <v>14.342126791367118</v>
      </c>
    </row>
    <row r="273" spans="12:24" x14ac:dyDescent="0.45">
      <c r="L273">
        <f t="shared" si="52"/>
        <v>2.7099999999999862</v>
      </c>
      <c r="M273" s="1">
        <f t="shared" si="53"/>
        <v>512.86138399134882</v>
      </c>
      <c r="N273" s="1">
        <f t="shared" si="48"/>
        <v>1.0749574608458672E-2</v>
      </c>
      <c r="O273" s="2" t="str">
        <f t="shared" si="59"/>
        <v>0.997719935188874+0.0674902283794442i</v>
      </c>
      <c r="P273" s="2" t="str">
        <f t="shared" si="49"/>
        <v>0.0019536018371582-0.0000141144447079037i</v>
      </c>
      <c r="Q273" s="2" t="str">
        <f t="shared" si="50"/>
        <v>1.16974115371717-34.6244971739213i</v>
      </c>
      <c r="R273" s="2" t="str">
        <f t="shared" si="51"/>
        <v>0.00959355442532072-0.361307633784661i</v>
      </c>
      <c r="S273" s="2" t="str">
        <f t="shared" si="54"/>
        <v>0.121956923846574-0.314229092306934i</v>
      </c>
      <c r="T273" s="2">
        <f t="shared" si="55"/>
        <v>-9.4457039077864522</v>
      </c>
      <c r="U273">
        <f t="shared" si="56"/>
        <v>-68.788036121897008</v>
      </c>
      <c r="W273" s="2" t="str">
        <f t="shared" si="57"/>
        <v>-4.58963346361778-1.96208530897889i</v>
      </c>
      <c r="X273" s="2">
        <f t="shared" si="58"/>
        <v>13.964524215067247</v>
      </c>
    </row>
    <row r="274" spans="12:24" x14ac:dyDescent="0.45">
      <c r="L274">
        <f t="shared" si="52"/>
        <v>2.719999999999986</v>
      </c>
      <c r="M274" s="1">
        <f t="shared" si="53"/>
        <v>524.80746024975622</v>
      </c>
      <c r="N274" s="1">
        <f t="shared" si="48"/>
        <v>1.099996436683489E-2</v>
      </c>
      <c r="O274" s="2" t="str">
        <f t="shared" si="59"/>
        <v>0.997612521823034+0.06905980235916i</v>
      </c>
      <c r="P274" s="2" t="str">
        <f t="shared" si="49"/>
        <v>0.0019536018371582-0.0000137929134685618i</v>
      </c>
      <c r="Q274" s="2" t="str">
        <f t="shared" si="50"/>
        <v>1.16974115371694-33.8357408526083i</v>
      </c>
      <c r="R274" s="2" t="str">
        <f t="shared" si="51"/>
        <v>0.0097111018710457-0.353076938659911i</v>
      </c>
      <c r="S274" s="2" t="str">
        <f t="shared" si="54"/>
        <v>0.117524123398489-0.308585178844032i</v>
      </c>
      <c r="T274" s="2">
        <f t="shared" si="55"/>
        <v>-9.6242717272959908</v>
      </c>
      <c r="U274">
        <f t="shared" si="56"/>
        <v>-69.150752599000754</v>
      </c>
      <c r="W274" s="2" t="str">
        <f t="shared" si="57"/>
        <v>-4.40428008619128-1.85403435306143i</v>
      </c>
      <c r="X274" s="2">
        <f t="shared" si="58"/>
        <v>13.586034210539321</v>
      </c>
    </row>
    <row r="275" spans="12:24" x14ac:dyDescent="0.45">
      <c r="L275">
        <f t="shared" si="52"/>
        <v>2.7299999999999858</v>
      </c>
      <c r="M275" s="1">
        <f t="shared" si="53"/>
        <v>537.03179637023538</v>
      </c>
      <c r="N275" s="1">
        <f t="shared" si="48"/>
        <v>1.1256186451920135E-2</v>
      </c>
      <c r="O275" s="2" t="str">
        <f t="shared" si="59"/>
        <v>0.997500050347694+0.0706657594337479i</v>
      </c>
      <c r="P275" s="2" t="str">
        <f t="shared" si="49"/>
        <v>0.0019536018371582-0.0000134786954127479i</v>
      </c>
      <c r="Q275" s="2" t="str">
        <f t="shared" si="50"/>
        <v>1.16974115371711-33.0649246844108i</v>
      </c>
      <c r="R275" s="2" t="str">
        <f t="shared" si="51"/>
        <v>0.00982335880922263-0.345033449554049i</v>
      </c>
      <c r="S275" s="2" t="str">
        <f t="shared" si="54"/>
        <v>0.11324984551916-0.302982162201016i</v>
      </c>
      <c r="T275" s="2">
        <f t="shared" si="55"/>
        <v>-9.8036985005867852</v>
      </c>
      <c r="U275">
        <f t="shared" si="56"/>
        <v>-69.505067667174259</v>
      </c>
      <c r="W275" s="2" t="str">
        <f t="shared" si="57"/>
        <v>-4.22555423374116-1.75210058377259i</v>
      </c>
      <c r="X275" s="2">
        <f t="shared" si="58"/>
        <v>13.206688919836143</v>
      </c>
    </row>
    <row r="276" spans="12:24" x14ac:dyDescent="0.45">
      <c r="L276">
        <f t="shared" si="52"/>
        <v>2.7399999999999856</v>
      </c>
      <c r="M276" s="1">
        <f t="shared" si="53"/>
        <v>549.5408738576067</v>
      </c>
      <c r="N276" s="1">
        <f t="shared" si="48"/>
        <v>1.1518376716055437E-2</v>
      </c>
      <c r="O276" s="2" t="str">
        <f t="shared" si="59"/>
        <v>0.997382282779509+0.0723089344240114i</v>
      </c>
      <c r="P276" s="2" t="str">
        <f t="shared" si="49"/>
        <v>0.0019536018371582-0.000013171623937603i</v>
      </c>
      <c r="Q276" s="2" t="str">
        <f t="shared" si="50"/>
        <v>1.16974115371715-32.3116399720673i</v>
      </c>
      <c r="R276" s="2" t="str">
        <f t="shared" si="51"/>
        <v>0.00993056335189007-0.337172901699277i</v>
      </c>
      <c r="S276" s="2" t="str">
        <f t="shared" si="54"/>
        <v>0.109130028731596-0.297423629058604i</v>
      </c>
      <c r="T276" s="2">
        <f t="shared" si="55"/>
        <v>-9.9839530438712707</v>
      </c>
      <c r="U276">
        <f t="shared" si="56"/>
        <v>-69.851013101572477</v>
      </c>
      <c r="W276" s="2" t="str">
        <f t="shared" si="57"/>
        <v>-4.0532861930527-1.6559556125746i</v>
      </c>
      <c r="X276" s="2">
        <f t="shared" si="58"/>
        <v>12.826519699623031</v>
      </c>
    </row>
    <row r="277" spans="12:24" x14ac:dyDescent="0.45">
      <c r="L277">
        <f t="shared" si="52"/>
        <v>2.7499999999999853</v>
      </c>
      <c r="M277" s="1">
        <f t="shared" si="53"/>
        <v>562.34132519033028</v>
      </c>
      <c r="N277" s="1">
        <f t="shared" si="48"/>
        <v>1.1786674175989323E-2</v>
      </c>
      <c r="O277" s="2" t="str">
        <f t="shared" si="59"/>
        <v>0.99725896995771+0.073990180692353i</v>
      </c>
      <c r="P277" s="2" t="str">
        <f t="shared" si="49"/>
        <v>0.00195360183715821-0.0000128715362298321i</v>
      </c>
      <c r="Q277" s="2" t="str">
        <f t="shared" si="50"/>
        <v>1.16974115371701-31.5754873137038i</v>
      </c>
      <c r="R277" s="2" t="str">
        <f t="shared" si="51"/>
        <v>0.0100329428942198-0.329491127325443i</v>
      </c>
      <c r="S277" s="2" t="str">
        <f t="shared" si="54"/>
        <v>0.105160584068659-0.291912902450091i</v>
      </c>
      <c r="T277" s="2">
        <f t="shared" si="55"/>
        <v>-10.165004973008159</v>
      </c>
      <c r="U277">
        <f t="shared" si="56"/>
        <v>-70.188624622514638</v>
      </c>
      <c r="W277" s="2" t="str">
        <f t="shared" si="57"/>
        <v>-3.8873050914669-1.56528613694662i</v>
      </c>
      <c r="X277" s="2">
        <f t="shared" si="58"/>
        <v>12.445557115069318</v>
      </c>
    </row>
    <row r="278" spans="12:24" x14ac:dyDescent="0.45">
      <c r="L278">
        <f t="shared" si="52"/>
        <v>2.7599999999999851</v>
      </c>
      <c r="M278" s="1">
        <f t="shared" si="53"/>
        <v>575.43993733713762</v>
      </c>
      <c r="N278" s="1">
        <f t="shared" si="48"/>
        <v>1.2061221086586405E-2</v>
      </c>
      <c r="O278" s="2" t="str">
        <f t="shared" si="59"/>
        <v>0.997129851021029+0.0757103705101258i</v>
      </c>
      <c r="P278" s="2" t="str">
        <f t="shared" si="49"/>
        <v>0.00195360183715821-0.0000125782731785492i</v>
      </c>
      <c r="Q278" s="2" t="str">
        <f t="shared" si="50"/>
        <v>1.16974115371705-30.8560763910624i</v>
      </c>
      <c r="R278" s="2" t="str">
        <f t="shared" si="51"/>
        <v>0.0101307145969955-0.321984053450182i</v>
      </c>
      <c r="S278" s="2" t="str">
        <f t="shared" si="54"/>
        <v>0.101337408348998-0.286453049850361i</v>
      </c>
      <c r="T278" s="2">
        <f t="shared" si="55"/>
        <v>-10.346824707232384</v>
      </c>
      <c r="U278">
        <f t="shared" si="56"/>
        <v>-70.517941543038063</v>
      </c>
      <c r="W278" s="2" t="str">
        <f t="shared" si="57"/>
        <v>-3.72743945272364-1.47979350957509i</v>
      </c>
      <c r="X278" s="2">
        <f t="shared" si="58"/>
        <v>12.063830936502873</v>
      </c>
    </row>
    <row r="279" spans="12:24" x14ac:dyDescent="0.45">
      <c r="L279">
        <f t="shared" si="52"/>
        <v>2.7699999999999849</v>
      </c>
      <c r="M279" s="1">
        <f t="shared" si="53"/>
        <v>588.84365535556867</v>
      </c>
      <c r="N279" s="1">
        <f t="shared" si="48"/>
        <v>1.2342163016252719E-2</v>
      </c>
      <c r="O279" s="2" t="str">
        <f t="shared" si="59"/>
        <v>0.996994652860327+0.0774703954289379i</v>
      </c>
      <c r="P279" s="2" t="str">
        <f t="shared" si="49"/>
        <v>0.00195360183715821-0.0000122916792916957i</v>
      </c>
      <c r="Q279" s="2" t="str">
        <f t="shared" si="50"/>
        <v>1.16974115371701-30.1530257625487i</v>
      </c>
      <c r="R279" s="2" t="str">
        <f t="shared" si="51"/>
        <v>0.010224085847094-0.314647699719378i</v>
      </c>
      <c r="S279" s="2" t="str">
        <f t="shared" si="54"/>
        <v>0.0976563964430301-0.281046891668221i</v>
      </c>
      <c r="T279" s="2">
        <f t="shared" si="55"/>
        <v>-10.529383470332919</v>
      </c>
      <c r="U279">
        <f t="shared" si="56"/>
        <v>-70.839006427026533</v>
      </c>
      <c r="W279" s="2" t="str">
        <f t="shared" si="57"/>
        <v>-3.57351771054097-1.39919329277729i</v>
      </c>
      <c r="X279" s="2">
        <f t="shared" si="58"/>
        <v>11.681370138634332</v>
      </c>
    </row>
    <row r="280" spans="12:24" x14ac:dyDescent="0.45">
      <c r="L280">
        <f t="shared" si="52"/>
        <v>2.7799999999999847</v>
      </c>
      <c r="M280" s="1">
        <f t="shared" si="53"/>
        <v>602.55958607433695</v>
      </c>
      <c r="N280" s="1">
        <f t="shared" si="48"/>
        <v>1.2629648924118103E-2</v>
      </c>
      <c r="O280" s="2" t="str">
        <f t="shared" si="59"/>
        <v>0.996853089545821+0.0792711666556752i</v>
      </c>
      <c r="P280" s="2" t="str">
        <f t="shared" si="49"/>
        <v>0.00195360183715821-0.0000120116026133751i</v>
      </c>
      <c r="Q280" s="2" t="str">
        <f t="shared" si="50"/>
        <v>1.16974115371712-29.465962660984i</v>
      </c>
      <c r="R280" s="2" t="str">
        <f t="shared" si="51"/>
        <v>0.0103132546974334-0.307478176296693i</v>
      </c>
      <c r="S280" s="2" t="str">
        <f t="shared" si="54"/>
        <v>0.0941134525534328-0.275697010056545i</v>
      </c>
      <c r="T280" s="2">
        <f t="shared" si="55"/>
        <v>-10.712653289482382</v>
      </c>
      <c r="U280">
        <f t="shared" si="56"/>
        <v>-71.151864758316563</v>
      </c>
      <c r="W280" s="2" t="str">
        <f t="shared" si="57"/>
        <v>-3.42536868094127-1.32321480167589i</v>
      </c>
      <c r="X280" s="2">
        <f t="shared" si="58"/>
        <v>11.298202902149892</v>
      </c>
    </row>
    <row r="281" spans="12:24" x14ac:dyDescent="0.45">
      <c r="L281">
        <f t="shared" si="52"/>
        <v>2.7899999999999845</v>
      </c>
      <c r="M281" s="1">
        <f t="shared" si="53"/>
        <v>616.59500186146022</v>
      </c>
      <c r="N281" s="1">
        <f t="shared" si="48"/>
        <v>1.2923831239016206E-2</v>
      </c>
      <c r="O281" s="2" t="str">
        <f t="shared" si="59"/>
        <v>0.996704861727741+0.081113615430979i</v>
      </c>
      <c r="P281" s="2" t="str">
        <f t="shared" si="49"/>
        <v>0.0019536018371582-0.0000117378946429242i</v>
      </c>
      <c r="Q281" s="2" t="str">
        <f t="shared" si="50"/>
        <v>1.16974115371705-28.7945227959572i</v>
      </c>
      <c r="R281" s="2" t="str">
        <f t="shared" si="51"/>
        <v>0.0103984102871151-0.300471681801106i</v>
      </c>
      <c r="S281" s="2" t="str">
        <f t="shared" si="54"/>
        <v>0.0907045005391344-0.270405757961896i</v>
      </c>
      <c r="T281" s="2">
        <f t="shared" si="55"/>
        <v>-10.896606991905511</v>
      </c>
      <c r="U281">
        <f t="shared" si="56"/>
        <v>-71.456564621154769</v>
      </c>
      <c r="W281" s="2" t="str">
        <f t="shared" si="57"/>
        <v>-3.2828219945409-1.25160063936179i</v>
      </c>
      <c r="X281" s="2">
        <f t="shared" si="58"/>
        <v>10.914356617483218</v>
      </c>
    </row>
    <row r="282" spans="12:24" x14ac:dyDescent="0.45">
      <c r="L282">
        <f t="shared" si="52"/>
        <v>2.7999999999999843</v>
      </c>
      <c r="M282" s="1">
        <f t="shared" si="53"/>
        <v>630.95734448017072</v>
      </c>
      <c r="N282" s="1">
        <f t="shared" si="48"/>
        <v>1.3224865940304378E-2</v>
      </c>
      <c r="O282" s="2" t="str">
        <f t="shared" si="59"/>
        <v>0.996549656009216+0.0829986934108814i</v>
      </c>
      <c r="P282" s="2" t="str">
        <f t="shared" si="49"/>
        <v>0.0019536018371582-0.0000114704102565866i</v>
      </c>
      <c r="Q282" s="2" t="str">
        <f t="shared" si="50"/>
        <v>1.16974115371707-28.1383501606713i</v>
      </c>
      <c r="R282" s="2" t="str">
        <f t="shared" si="51"/>
        <v>0.0104797332425597-0.293624501291349i</v>
      </c>
      <c r="S282" s="2" t="str">
        <f t="shared" si="54"/>
        <v>0.08742549331563-0.265175268341652i</v>
      </c>
      <c r="T282" s="2">
        <f t="shared" si="55"/>
        <v>-11.081218199573135</v>
      </c>
      <c r="U282">
        <f t="shared" si="56"/>
        <v>-71.753156392289739</v>
      </c>
      <c r="W282" s="2" t="str">
        <f t="shared" si="57"/>
        <v>-3.14570849018461-1.18410622700975i</v>
      </c>
      <c r="X282" s="2">
        <f t="shared" si="58"/>
        <v>10.529857890584625</v>
      </c>
    </row>
    <row r="283" spans="12:24" x14ac:dyDescent="0.45">
      <c r="L283">
        <f t="shared" si="52"/>
        <v>2.8099999999999841</v>
      </c>
      <c r="M283" s="1">
        <f t="shared" si="53"/>
        <v>645.65422903463241</v>
      </c>
      <c r="N283" s="1">
        <f t="shared" si="48"/>
        <v>1.3532912640565895E-2</v>
      </c>
      <c r="O283" s="2" t="str">
        <f t="shared" si="59"/>
        <v>0.996387144290115+0.0849273730512719i</v>
      </c>
      <c r="P283" s="2" t="str">
        <f t="shared" si="49"/>
        <v>0.0019536018371582-0.0000112090076303691i</v>
      </c>
      <c r="Q283" s="2" t="str">
        <f t="shared" si="50"/>
        <v>1.1697411537171-27.497096843181i</v>
      </c>
      <c r="R283" s="2" t="str">
        <f t="shared" si="51"/>
        <v>0.0105573960606602-0.286933004296167i</v>
      </c>
      <c r="S283" s="2" t="str">
        <f t="shared" si="54"/>
        <v>0.0842724213679041-0.260007463483044i</v>
      </c>
      <c r="T283" s="2">
        <f t="shared" si="55"/>
        <v>-11.266461322101184</v>
      </c>
      <c r="U283">
        <f t="shared" si="56"/>
        <v>-72.041692444835348</v>
      </c>
      <c r="W283" s="2" t="str">
        <f t="shared" si="57"/>
        <v>-3.01386057143515-1.12049933164378i</v>
      </c>
      <c r="X283" s="2">
        <f t="shared" si="58"/>
        <v>10.144732550505433</v>
      </c>
    </row>
    <row r="284" spans="12:24" x14ac:dyDescent="0.45">
      <c r="L284">
        <f t="shared" si="52"/>
        <v>2.8199999999999839</v>
      </c>
      <c r="M284" s="1">
        <f t="shared" si="53"/>
        <v>660.69344800757176</v>
      </c>
      <c r="N284" s="1">
        <f t="shared" si="48"/>
        <v>1.3848134670238705E-2</v>
      </c>
      <c r="O284" s="2" t="str">
        <f t="shared" si="59"/>
        <v>0.996216983080533+0.0869006479948283i</v>
      </c>
      <c r="P284" s="2" t="str">
        <f t="shared" si="49"/>
        <v>0.0019536018371582-0.0000109535481648883i</v>
      </c>
      <c r="Q284" s="2" t="str">
        <f t="shared" si="50"/>
        <v>1.16974115371704-26.8704228419233i</v>
      </c>
      <c r="R284" s="2" t="str">
        <f t="shared" si="51"/>
        <v>0.0106315634746681-0.280393642889373i</v>
      </c>
      <c r="S284" s="2" t="str">
        <f t="shared" si="54"/>
        <v>0.0812413204145128-0.254904064364957i</v>
      </c>
      <c r="T284" s="2">
        <f t="shared" si="55"/>
        <v>-11.452311548023975</v>
      </c>
      <c r="U284">
        <f t="shared" si="56"/>
        <v>-72.322226864003653</v>
      </c>
      <c r="W284" s="2" t="str">
        <f t="shared" si="57"/>
        <v>-2.88711252753527-1.06055959398679i</v>
      </c>
      <c r="X284" s="2">
        <f t="shared" si="58"/>
        <v>9.7590056586320522</v>
      </c>
    </row>
    <row r="285" spans="12:24" x14ac:dyDescent="0.45">
      <c r="L285">
        <f t="shared" si="52"/>
        <v>2.8299999999999836</v>
      </c>
      <c r="M285" s="1">
        <f t="shared" si="53"/>
        <v>676.08297539195689</v>
      </c>
      <c r="N285" s="1">
        <f t="shared" si="48"/>
        <v>1.4170699164215417E-2</v>
      </c>
      <c r="O285" s="2" t="str">
        <f t="shared" si="59"/>
        <v>0.996038812782541+0.088919533460009i</v>
      </c>
      <c r="P285" s="2" t="str">
        <f t="shared" si="49"/>
        <v>0.00195360183715821-0.0000107038964118449i</v>
      </c>
      <c r="Q285" s="2" t="str">
        <f t="shared" si="50"/>
        <v>1.16974115371697-26.2579958854409i</v>
      </c>
      <c r="R285" s="2" t="str">
        <f t="shared" si="51"/>
        <v>0.0107023928036216-0.27400294980866i</v>
      </c>
      <c r="S285" s="2" t="str">
        <f t="shared" si="54"/>
        <v>0.0783282782632256-0.249866600009298i</v>
      </c>
      <c r="T285" s="2">
        <f t="shared" si="55"/>
        <v>-11.638744834606001</v>
      </c>
      <c r="U285">
        <f t="shared" si="56"/>
        <v>-72.59481517471994</v>
      </c>
      <c r="W285" s="2" t="str">
        <f t="shared" si="57"/>
        <v>-2.7653008205326-1.00407805857529i</v>
      </c>
      <c r="X285" s="2">
        <f t="shared" si="58"/>
        <v>9.372701519405048</v>
      </c>
    </row>
    <row r="286" spans="12:24" x14ac:dyDescent="0.45">
      <c r="L286">
        <f t="shared" si="52"/>
        <v>2.8399999999999834</v>
      </c>
      <c r="M286" s="1">
        <f t="shared" si="53"/>
        <v>691.83097091891034</v>
      </c>
      <c r="N286" s="1">
        <f t="shared" si="48"/>
        <v>1.4500777150460361E-2</v>
      </c>
      <c r="O286" s="2" t="str">
        <f t="shared" si="59"/>
        <v>0.995852256938765+0.0909850666316607i</v>
      </c>
      <c r="P286" s="2" t="str">
        <f t="shared" si="49"/>
        <v>0.0019536018371582-0.0000104599200024945i</v>
      </c>
      <c r="Q286" s="2" t="str">
        <f t="shared" si="50"/>
        <v>1.169741153717-25.6594912562048i</v>
      </c>
      <c r="R286" s="2" t="str">
        <f t="shared" si="51"/>
        <v>0.0107700342859984-0.267757536617176i</v>
      </c>
      <c r="S286" s="2" t="str">
        <f t="shared" si="54"/>
        <v>0.0755294408998399-0.244896416774581i</v>
      </c>
      <c r="T286" s="2">
        <f t="shared" si="55"/>
        <v>-11.825737896347494</v>
      </c>
      <c r="U286">
        <f t="shared" si="56"/>
        <v>-72.859514081074792</v>
      </c>
      <c r="W286" s="2" t="str">
        <f t="shared" si="57"/>
        <v>-2.64826434031069-0.950856708078445i</v>
      </c>
      <c r="X286" s="2">
        <f t="shared" si="58"/>
        <v>8.9858436923692171</v>
      </c>
    </row>
    <row r="287" spans="12:24" x14ac:dyDescent="0.45">
      <c r="L287">
        <f t="shared" si="52"/>
        <v>2.8499999999999832</v>
      </c>
      <c r="M287" s="1">
        <f t="shared" si="53"/>
        <v>707.94578438411111</v>
      </c>
      <c r="N287" s="1">
        <f t="shared" si="48"/>
        <v>1.483854364069097E-2</v>
      </c>
      <c r="O287" s="2" t="str">
        <f t="shared" si="59"/>
        <v>0.995656921446294+0.0930983070527493i</v>
      </c>
      <c r="P287" s="2" t="str">
        <f t="shared" si="49"/>
        <v>0.0019536018371582-0.0000102214895769597i</v>
      </c>
      <c r="Q287" s="2" t="str">
        <f t="shared" si="50"/>
        <v>1.16974115371701-25.0745916184418i</v>
      </c>
      <c r="R287" s="2" t="str">
        <f t="shared" si="51"/>
        <v>0.0108346313984609-0.261654091906914i</v>
      </c>
      <c r="S287" s="2" t="str">
        <f t="shared" si="54"/>
        <v>0.0728410178526913-0.239994687549901i</v>
      </c>
      <c r="T287" s="2">
        <f t="shared" si="55"/>
        <v>-12.013268192328731</v>
      </c>
      <c r="U287">
        <f t="shared" si="56"/>
        <v>-73.11638121746951</v>
      </c>
      <c r="W287" s="2" t="str">
        <f t="shared" si="57"/>
        <v>-2.5358446292997-0.900708003532449i</v>
      </c>
      <c r="X287" s="2">
        <f t="shared" si="58"/>
        <v>8.5984550054118429</v>
      </c>
    </row>
    <row r="288" spans="12:24" x14ac:dyDescent="0.45">
      <c r="L288">
        <f t="shared" si="52"/>
        <v>2.859999999999983</v>
      </c>
      <c r="M288" s="1">
        <f t="shared" si="53"/>
        <v>724.43596007496194</v>
      </c>
      <c r="N288" s="1">
        <f t="shared" si="48"/>
        <v>1.5184177723171204E-2</v>
      </c>
      <c r="O288" s="2" t="str">
        <f t="shared" si="59"/>
        <v>0.995452393734361+0.0952603370166747i</v>
      </c>
      <c r="P288" s="2" t="str">
        <f t="shared" si="49"/>
        <v>0.00195360183715821-9.98847871583752E-06i</v>
      </c>
      <c r="Q288" s="2" t="str">
        <f t="shared" si="50"/>
        <v>1.16974115371701-24.5029868498752i</v>
      </c>
      <c r="R288" s="2" t="str">
        <f t="shared" si="51"/>
        <v>0.0108963211601629-0.255689379542908i</v>
      </c>
      <c r="S288" s="2" t="str">
        <f t="shared" si="54"/>
        <v>0.0702592868752843-0.235162420812664i</v>
      </c>
      <c r="T288" s="2">
        <f t="shared" si="55"/>
        <v>-12.201313912533674</v>
      </c>
      <c r="U288">
        <f t="shared" si="56"/>
        <v>-73.365474911334815</v>
      </c>
      <c r="W288" s="2" t="str">
        <f t="shared" si="57"/>
        <v>-2.42788607865064-0.853454431980245i</v>
      </c>
      <c r="X288" s="2">
        <f t="shared" si="58"/>
        <v>8.2105575690482766</v>
      </c>
    </row>
    <row r="289" spans="12:24" x14ac:dyDescent="0.45">
      <c r="L289">
        <f t="shared" si="52"/>
        <v>2.8699999999999828</v>
      </c>
      <c r="M289" s="1">
        <f t="shared" si="53"/>
        <v>741.31024130088861</v>
      </c>
      <c r="N289" s="1">
        <f t="shared" si="48"/>
        <v>1.5537862657666626E-2</v>
      </c>
      <c r="O289" s="2" t="str">
        <f t="shared" si="59"/>
        <v>0.99523824190416+0.0974722619595769i</v>
      </c>
      <c r="P289" s="2" t="str">
        <f t="shared" si="49"/>
        <v>0.0019536018371582-9.76076387352765E-06i</v>
      </c>
      <c r="Q289" s="2" t="str">
        <f t="shared" si="50"/>
        <v>1.169741153717-23.9443738772907i</v>
      </c>
      <c r="R289" s="2" t="str">
        <f t="shared" si="51"/>
        <v>0.010955234423337-0.249860236947359i</v>
      </c>
      <c r="S289" s="2" t="str">
        <f t="shared" si="54"/>
        <v>0.0677805979896582-0.230400469518408i</v>
      </c>
      <c r="T289" s="2">
        <f t="shared" si="55"/>
        <v>-12.389853963279482</v>
      </c>
      <c r="U289">
        <f t="shared" si="56"/>
        <v>-73.606853957198723</v>
      </c>
      <c r="W289" s="2" t="str">
        <f t="shared" si="57"/>
        <v>-2.32423609765352-0.808928062806237i</v>
      </c>
      <c r="X289" s="2">
        <f t="shared" si="58"/>
        <v>7.8221727916314983</v>
      </c>
    </row>
    <row r="290" spans="12:24" x14ac:dyDescent="0.45">
      <c r="L290">
        <f t="shared" si="52"/>
        <v>2.8799999999999826</v>
      </c>
      <c r="M290" s="1">
        <f t="shared" si="53"/>
        <v>758.5775750291541</v>
      </c>
      <c r="N290" s="1">
        <f t="shared" si="48"/>
        <v>1.5899785972611071E-2</v>
      </c>
      <c r="O290" s="2" t="str">
        <f t="shared" si="59"/>
        <v>0.995014013829107+0.0997352108519821i</v>
      </c>
      <c r="P290" s="2" t="str">
        <f t="shared" si="49"/>
        <v>0.0019536018371582-9.53822431221117E-06i</v>
      </c>
      <c r="Q290" s="2" t="str">
        <f t="shared" si="50"/>
        <v>1.16974115371701-23.3984565158389i</v>
      </c>
      <c r="R290" s="2" t="str">
        <f t="shared" si="51"/>
        <v>0.0110114961509198-0.244163573422764i</v>
      </c>
      <c r="S290" s="2" t="str">
        <f t="shared" si="54"/>
        <v>0.065401376932624-0.225709539795442i</v>
      </c>
      <c r="T290" s="2">
        <f t="shared" si="55"/>
        <v>-12.578867951875349</v>
      </c>
      <c r="U290">
        <f t="shared" si="56"/>
        <v>-73.840577401827346</v>
      </c>
      <c r="W290" s="2" t="str">
        <f t="shared" si="57"/>
        <v>-2.22474525815685-0.766970113865588i</v>
      </c>
      <c r="X290" s="2">
        <f t="shared" si="58"/>
        <v>7.4333213953613875</v>
      </c>
    </row>
    <row r="291" spans="12:24" x14ac:dyDescent="0.45">
      <c r="L291">
        <f t="shared" si="52"/>
        <v>2.8899999999999824</v>
      </c>
      <c r="M291" s="1">
        <f t="shared" si="53"/>
        <v>776.24711662866071</v>
      </c>
      <c r="N291" s="1">
        <f t="shared" si="48"/>
        <v>1.6270139564536729E-2</v>
      </c>
      <c r="O291" s="2" t="str">
        <f t="shared" si="59"/>
        <v>0.994779236213772+0.10205033658908i</v>
      </c>
      <c r="P291" s="2" t="str">
        <f t="shared" si="49"/>
        <v>0.0019536018371582-9.32074203796242E-06i</v>
      </c>
      <c r="Q291" s="2" t="str">
        <f t="shared" si="50"/>
        <v>1.16974115371705-22.8649453119901i</v>
      </c>
      <c r="R291" s="2" t="str">
        <f t="shared" si="51"/>
        <v>0.0110652256815946-0.238596368513131i</v>
      </c>
      <c r="S291" s="2" t="str">
        <f t="shared" si="54"/>
        <v>0.063118128045964-0.221090199421431i</v>
      </c>
      <c r="T291" s="2">
        <f t="shared" si="55"/>
        <v>-12.768336170623275</v>
      </c>
      <c r="U291">
        <f t="shared" si="56"/>
        <v>-74.066704340205078</v>
      </c>
      <c r="W291" s="2" t="str">
        <f t="shared" si="57"/>
        <v>-2.12926741571753-0.72743052832891i</v>
      </c>
      <c r="X291" s="2">
        <f t="shared" si="58"/>
        <v>7.0440234329845381</v>
      </c>
    </row>
    <row r="292" spans="12:24" x14ac:dyDescent="0.45">
      <c r="L292">
        <f t="shared" si="52"/>
        <v>2.8999999999999821</v>
      </c>
      <c r="M292" s="1">
        <f t="shared" si="53"/>
        <v>794.32823472424957</v>
      </c>
      <c r="N292" s="1">
        <f t="shared" si="48"/>
        <v>1.6649119799820273E-2</v>
      </c>
      <c r="O292" s="2" t="str">
        <f t="shared" si="59"/>
        <v>0.994533413609637+0.10441881637886i</v>
      </c>
      <c r="P292" s="2" t="str">
        <f t="shared" si="49"/>
        <v>0.0019536018371582-9.10820173862595E-06i</v>
      </c>
      <c r="Q292" s="2" t="str">
        <f t="shared" si="50"/>
        <v>1.16974115371697-22.3435573900574i</v>
      </c>
      <c r="R292" s="2" t="str">
        <f t="shared" si="51"/>
        <v>0.01111653698287-0.233155670402451i</v>
      </c>
      <c r="S292" s="2" t="str">
        <f t="shared" si="54"/>
        <v>0.0609274366509456-0.216542886062901i</v>
      </c>
      <c r="T292" s="2">
        <f t="shared" si="55"/>
        <v>-12.958239580263688</v>
      </c>
      <c r="U292">
        <f t="shared" si="56"/>
        <v>-74.285293722032748</v>
      </c>
      <c r="W292" s="2" t="str">
        <f t="shared" si="57"/>
        <v>-2.03765980916627-0.690167563003639i</v>
      </c>
      <c r="X292" s="2">
        <f t="shared" si="58"/>
        <v>6.6542983050816797</v>
      </c>
    </row>
    <row r="293" spans="12:24" x14ac:dyDescent="0.45">
      <c r="L293">
        <f t="shared" si="52"/>
        <v>2.9099999999999819</v>
      </c>
      <c r="M293" s="1">
        <f t="shared" si="53"/>
        <v>812.83051616406578</v>
      </c>
      <c r="N293" s="1">
        <f t="shared" si="48"/>
        <v>1.7036927618798818E-2</v>
      </c>
      <c r="O293" s="2" t="str">
        <f t="shared" si="59"/>
        <v>0.994276027385765+0.106841852127247i</v>
      </c>
      <c r="P293" s="2" t="str">
        <f t="shared" si="49"/>
        <v>0.0019536018371582-8.90049072193242E-06i</v>
      </c>
      <c r="Q293" s="2" t="str">
        <f t="shared" si="50"/>
        <v>1.16974115371695-21.8340163022085i</v>
      </c>
      <c r="R293" s="2" t="str">
        <f t="shared" si="51"/>
        <v>0.0111655388929168-0.227838594349563i</v>
      </c>
      <c r="S293" s="2" t="str">
        <f t="shared" si="54"/>
        <v>0.0588259709463598-0.212067915262097i</v>
      </c>
      <c r="T293" s="2">
        <f t="shared" si="55"/>
        <v>-13.148559792964619</v>
      </c>
      <c r="U293">
        <f t="shared" si="56"/>
        <v>-74.496404168373019</v>
      </c>
      <c r="W293" s="2" t="str">
        <f t="shared" si="57"/>
        <v>-1.94978314022288-0.655047388745545i</v>
      </c>
      <c r="X293" s="2">
        <f t="shared" si="58"/>
        <v>6.2641647778467853</v>
      </c>
    </row>
    <row r="294" spans="12:24" x14ac:dyDescent="0.45">
      <c r="L294">
        <f t="shared" si="52"/>
        <v>2.9199999999999817</v>
      </c>
      <c r="M294" s="1">
        <f t="shared" si="53"/>
        <v>831.76377110263672</v>
      </c>
      <c r="N294" s="1">
        <f t="shared" si="48"/>
        <v>1.7433768642311265E-2</v>
      </c>
      <c r="O294" s="2" t="str">
        <f t="shared" si="59"/>
        <v>0.994006534652369+0.109320670819329i</v>
      </c>
      <c r="P294" s="2" t="str">
        <f t="shared" si="49"/>
        <v>0.0019536018371582-8.69749885634403E-06i</v>
      </c>
      <c r="Q294" s="2" t="str">
        <f t="shared" si="50"/>
        <v>1.16974115371698-21.3360518818841i</v>
      </c>
      <c r="R294" s="2" t="str">
        <f t="shared" si="51"/>
        <v>0.0112123353513494-0.222642321158573i</v>
      </c>
      <c r="S294" s="2" t="str">
        <f t="shared" si="54"/>
        <v>0.0568104834675063-0.207665488159085i</v>
      </c>
      <c r="T294" s="2">
        <f t="shared" si="55"/>
        <v>-13.339279054942157</v>
      </c>
      <c r="U294">
        <f t="shared" si="56"/>
        <v>-74.700093798169362</v>
      </c>
      <c r="W294" s="2" t="str">
        <f t="shared" si="57"/>
        <v>-1.8655016347404-0.621943703434072i</v>
      </c>
      <c r="X294" s="2">
        <f t="shared" si="58"/>
        <v>5.8736410012708218</v>
      </c>
    </row>
    <row r="295" spans="12:24" x14ac:dyDescent="0.45">
      <c r="L295">
        <f t="shared" si="52"/>
        <v>2.9299999999999815</v>
      </c>
      <c r="M295" s="1">
        <f t="shared" si="53"/>
        <v>851.13803820234057</v>
      </c>
      <c r="N295" s="1">
        <f t="shared" si="48"/>
        <v>1.783985328072106E-2</v>
      </c>
      <c r="O295" s="2" t="str">
        <f t="shared" si="59"/>
        <v>0.993724367135205+0.111856524895672i</v>
      </c>
      <c r="P295" s="2" t="str">
        <f t="shared" si="49"/>
        <v>0.00195360183715821-8.49911851231474E-06i</v>
      </c>
      <c r="Q295" s="2" t="str">
        <f t="shared" si="50"/>
        <v>1.16974115371702-20.8494001005456i</v>
      </c>
      <c r="R295" s="2" t="str">
        <f t="shared" si="51"/>
        <v>0.0112570256197384-0.217564095684012i</v>
      </c>
      <c r="S295" s="2" t="str">
        <f t="shared" si="54"/>
        <v>0.0548778121425907-0.20333569893972i</v>
      </c>
      <c r="T295" s="2">
        <f t="shared" si="55"/>
        <v>-13.530380228795169</v>
      </c>
      <c r="U295">
        <f t="shared" si="56"/>
        <v>-74.89642006420857</v>
      </c>
      <c r="W295" s="2" t="str">
        <f t="shared" si="57"/>
        <v>-1.78468308709226-0.590737357868221i</v>
      </c>
      <c r="X295" s="2">
        <f t="shared" si="58"/>
        <v>5.4827445276491389</v>
      </c>
    </row>
    <row r="296" spans="12:24" x14ac:dyDescent="0.45">
      <c r="L296">
        <f t="shared" si="52"/>
        <v>2.9399999999999813</v>
      </c>
      <c r="M296" s="1">
        <f t="shared" si="53"/>
        <v>870.96358995604385</v>
      </c>
      <c r="N296" s="1">
        <f t="shared" si="48"/>
        <v>1.825539684547868E-2</v>
      </c>
      <c r="O296" s="2" t="str">
        <f t="shared" si="59"/>
        <v>0.99342892999862+0.114450692622615i</v>
      </c>
      <c r="P296" s="2" t="str">
        <f t="shared" si="49"/>
        <v>0.0019536018371582-8.30524450555782E-06i</v>
      </c>
      <c r="Q296" s="2" t="str">
        <f t="shared" si="50"/>
        <v>1.16974115371698-20.3738029276789i</v>
      </c>
      <c r="R296" s="2" t="str">
        <f t="shared" si="51"/>
        <v>0.0112997044921192-0.212601225369968i</v>
      </c>
      <c r="S296" s="2" t="str">
        <f t="shared" si="54"/>
        <v>0.053024880980999-0.199078542002955i</v>
      </c>
      <c r="T296" s="2">
        <f t="shared" si="55"/>
        <v>-13.721846775626826</v>
      </c>
      <c r="U296">
        <f t="shared" si="56"/>
        <v>-75.08543959819805</v>
      </c>
      <c r="W296" s="2" t="str">
        <f t="shared" si="57"/>
        <v>-1.70719888915252-0.561315994825207i</v>
      </c>
      <c r="X296" s="2">
        <f t="shared" si="58"/>
        <v>5.0914923303420174</v>
      </c>
    </row>
    <row r="297" spans="12:24" x14ac:dyDescent="0.45">
      <c r="L297">
        <f t="shared" si="52"/>
        <v>2.9499999999999811</v>
      </c>
      <c r="M297" s="1">
        <f t="shared" si="53"/>
        <v>891.250938133707</v>
      </c>
      <c r="N297" s="1">
        <f t="shared" si="48"/>
        <v>1.8680619663282501E-2</v>
      </c>
      <c r="O297" s="2" t="str">
        <f t="shared" si="59"/>
        <v>0.993119600614999+0.117104478455375i</v>
      </c>
      <c r="P297" s="2" t="str">
        <f t="shared" si="49"/>
        <v>0.0019536018371582-8.11577404088846E-06i</v>
      </c>
      <c r="Q297" s="2" t="str">
        <f t="shared" si="50"/>
        <v>1.16974115371709-19.9090081939768i</v>
      </c>
      <c r="R297" s="2" t="str">
        <f t="shared" si="51"/>
        <v>0.0113404624961108-0.207751078822397i</v>
      </c>
      <c r="S297" s="2" t="str">
        <f t="shared" si="54"/>
        <v>0.0512487004265437-0.194893918843176i</v>
      </c>
      <c r="T297" s="2">
        <f t="shared" si="55"/>
        <v>-13.91366273702247</v>
      </c>
      <c r="U297">
        <f t="shared" si="56"/>
        <v>-75.267208064540498</v>
      </c>
      <c r="W297" s="2" t="str">
        <f t="shared" si="57"/>
        <v>-1.63292404524809-0.53357370142794i</v>
      </c>
      <c r="X297" s="2">
        <f t="shared" si="58"/>
        <v>4.6999008227210366</v>
      </c>
    </row>
    <row r="298" spans="12:24" x14ac:dyDescent="0.45">
      <c r="L298">
        <f t="shared" si="52"/>
        <v>2.9599999999999809</v>
      </c>
      <c r="M298" s="1">
        <f t="shared" si="53"/>
        <v>912.01083935587019</v>
      </c>
      <c r="N298" s="1">
        <f t="shared" si="48"/>
        <v>1.9115747192899039E-2</v>
      </c>
      <c r="O298" s="2" t="str">
        <f t="shared" si="59"/>
        <v>0.992795727278256+0.119819213392672i</v>
      </c>
      <c r="P298" s="2" t="str">
        <f t="shared" si="49"/>
        <v>0.0019536018371582-7.93060665791191E-06i</v>
      </c>
      <c r="Q298" s="2" t="str">
        <f t="shared" si="50"/>
        <v>1.16974115371705-19.4547694576287i</v>
      </c>
      <c r="R298" s="2" t="str">
        <f t="shared" si="51"/>
        <v>0.0113793860849048-0.203011084413846i</v>
      </c>
      <c r="S298" s="2" t="str">
        <f t="shared" si="54"/>
        <v>0.0495463674068159-0.190781644645488i</v>
      </c>
      <c r="T298" s="2">
        <f t="shared" si="55"/>
        <v>-14.105812716944639</v>
      </c>
      <c r="U298">
        <f t="shared" si="56"/>
        <v>-75.441780022460108</v>
      </c>
      <c r="W298" s="2" t="str">
        <f t="shared" si="57"/>
        <v>-1.56173717439204-0.507410674877126i</v>
      </c>
      <c r="X298" s="2">
        <f t="shared" si="58"/>
        <v>4.3079858772411841</v>
      </c>
    </row>
    <row r="299" spans="12:24" x14ac:dyDescent="0.45">
      <c r="L299">
        <f t="shared" si="52"/>
        <v>2.9699999999999807</v>
      </c>
      <c r="M299" s="1">
        <f t="shared" si="53"/>
        <v>933.25430079695047</v>
      </c>
      <c r="N299" s="1">
        <f t="shared" si="48"/>
        <v>1.9561010144704082E-2</v>
      </c>
      <c r="O299" s="2" t="str">
        <f t="shared" si="59"/>
        <v>0.992456627858946+0.122596255321479i</v>
      </c>
      <c r="P299" s="2" t="str">
        <f t="shared" si="49"/>
        <v>0.0019536018371582-7.74964417779182E-06i</v>
      </c>
      <c r="Q299" s="2" t="str">
        <f t="shared" si="50"/>
        <v>1.16974115371702-19.0108458736468i</v>
      </c>
      <c r="R299" s="2" t="str">
        <f t="shared" si="51"/>
        <v>0.0114165578206516-0.198378728919872i</v>
      </c>
      <c r="S299" s="2" t="str">
        <f t="shared" si="54"/>
        <v>0.047915065108307-0.186741454593692i</v>
      </c>
      <c r="T299" s="2">
        <f t="shared" si="55"/>
        <v>-14.298281863599589</v>
      </c>
      <c r="U299">
        <f t="shared" si="56"/>
        <v>-75.60920879606519</v>
      </c>
      <c r="W299" s="2" t="str">
        <f t="shared" si="57"/>
        <v>-1.49352050103483-0.48273290152882i</v>
      </c>
      <c r="X299" s="2">
        <f t="shared" si="58"/>
        <v>3.9157628445877597</v>
      </c>
    </row>
    <row r="300" spans="12:24" x14ac:dyDescent="0.45">
      <c r="L300">
        <f t="shared" si="52"/>
        <v>2.9799999999999804</v>
      </c>
      <c r="M300" s="1">
        <f t="shared" si="53"/>
        <v>954.99258602139355</v>
      </c>
      <c r="N300" s="1">
        <f t="shared" si="48"/>
        <v>2.0016644603008411E-2</v>
      </c>
      <c r="O300" s="2" t="str">
        <f t="shared" si="59"/>
        <v>0.992101588398443+0.125436989350375i</v>
      </c>
      <c r="P300" s="2" t="str">
        <f t="shared" si="49"/>
        <v>0.0019536018371582-7.57279065117105E-06i</v>
      </c>
      <c r="Q300" s="2" t="str">
        <f t="shared" si="50"/>
        <v>1.16974115371702-18.5770020661595i</v>
      </c>
      <c r="R300" s="2" t="str">
        <f t="shared" si="51"/>
        <v>0.0114520565495819-0.193851556186417i</v>
      </c>
      <c r="S300" s="2" t="str">
        <f t="shared" si="54"/>
        <v>0.0463520625050879-0.182773009892332i</v>
      </c>
      <c r="T300" s="2">
        <f t="shared" si="55"/>
        <v>-14.491055851325774</v>
      </c>
      <c r="U300">
        <f t="shared" si="56"/>
        <v>-75.769546351972423</v>
      </c>
      <c r="W300" s="2" t="str">
        <f t="shared" si="57"/>
        <v>-1.42815983549827-0.459451849228335i</v>
      </c>
      <c r="X300" s="2">
        <f t="shared" si="58"/>
        <v>3.5232465728491742</v>
      </c>
    </row>
    <row r="301" spans="12:24" x14ac:dyDescent="0.45">
      <c r="L301">
        <f t="shared" si="52"/>
        <v>2.9899999999999802</v>
      </c>
      <c r="M301" s="1">
        <f t="shared" si="53"/>
        <v>977.23722095576716</v>
      </c>
      <c r="N301" s="1">
        <f t="shared" si="48"/>
        <v>2.0482892151232879E-2</v>
      </c>
      <c r="O301" s="2" t="str">
        <f t="shared" si="59"/>
        <v>0.99172986163956+0.128342828129891i</v>
      </c>
      <c r="P301" s="2" t="str">
        <f t="shared" si="49"/>
        <v>0.00195360183715821-7.39995230716699E-06i</v>
      </c>
      <c r="Q301" s="2" t="str">
        <f t="shared" si="50"/>
        <v>1.16974115371701-18.1530080036029i</v>
      </c>
      <c r="R301" s="2" t="str">
        <f t="shared" si="51"/>
        <v>0.0114859575692641-0.189427165827431i</v>
      </c>
      <c r="S301" s="2" t="str">
        <f t="shared" si="54"/>
        <v>0.044854713667193-0.178875903505625i</v>
      </c>
      <c r="T301" s="2">
        <f t="shared" si="55"/>
        <v>-14.684120862548244</v>
      </c>
      <c r="U301">
        <f t="shared" si="56"/>
        <v>-75.922843184103613</v>
      </c>
      <c r="W301" s="2" t="str">
        <f t="shared" si="57"/>
        <v>-1.3655445451855-0.437484172753271i</v>
      </c>
      <c r="X301" s="2">
        <f t="shared" si="58"/>
        <v>3.1304514266735906</v>
      </c>
    </row>
    <row r="302" spans="12:24" x14ac:dyDescent="0.45">
      <c r="L302">
        <f t="shared" si="52"/>
        <v>2.99999999999998</v>
      </c>
      <c r="M302" s="1">
        <f t="shared" si="53"/>
        <v>999.99999999995441</v>
      </c>
      <c r="N302" s="1">
        <f t="shared" si="48"/>
        <v>2.0959999999999045E-2</v>
      </c>
      <c r="O302" s="2" t="str">
        <f t="shared" si="59"/>
        <v>0.991340665490874+0.13131521215804i</v>
      </c>
      <c r="P302" s="2" t="str">
        <f t="shared" si="49"/>
        <v>0.0019536018371582-7.23103750388906E-06i</v>
      </c>
      <c r="Q302" s="2" t="str">
        <f t="shared" si="50"/>
        <v>1.16974115371703-17.7386388767475i</v>
      </c>
      <c r="R302" s="2" t="str">
        <f t="shared" si="51"/>
        <v>0.0115183327882975-0.185103211952071i</v>
      </c>
      <c r="S302" s="2" t="str">
        <f t="shared" si="54"/>
        <v>0.0434204568731236-0.175049665617368i</v>
      </c>
      <c r="T302" s="2">
        <f t="shared" si="55"/>
        <v>-14.877463569836262</v>
      </c>
      <c r="U302">
        <f t="shared" si="56"/>
        <v>-76.069148205288641</v>
      </c>
      <c r="W302" s="2" t="str">
        <f t="shared" si="57"/>
        <v>-1.30556751759076-0.416751432167111i</v>
      </c>
      <c r="X302" s="2">
        <f t="shared" si="58"/>
        <v>2.7373913063758519</v>
      </c>
    </row>
    <row r="303" spans="12:24" x14ac:dyDescent="0.45">
      <c r="L303">
        <f t="shared" si="52"/>
        <v>3.0099999999999798</v>
      </c>
      <c r="M303" s="1">
        <f t="shared" si="53"/>
        <v>1023.2929922807075</v>
      </c>
      <c r="N303" s="1">
        <f t="shared" si="48"/>
        <v>2.1448221118203631E-2</v>
      </c>
      <c r="O303" s="2" t="str">
        <f t="shared" si="59"/>
        <v>0.990933181421908+0.134355610069156i</v>
      </c>
      <c r="P303" s="2" t="str">
        <f t="shared" si="49"/>
        <v>0.0019536018371582-0.0000070659566795319i</v>
      </c>
      <c r="Q303" s="2" t="str">
        <f t="shared" si="50"/>
        <v>1.16974115371699-17.3336749794912i</v>
      </c>
      <c r="R303" s="2" t="str">
        <f t="shared" si="51"/>
        <v>0.011549250878869-0.180877401920782i</v>
      </c>
      <c r="S303" s="2" t="str">
        <f t="shared" si="54"/>
        <v>0.042046813549346-0.171293768816875i</v>
      </c>
      <c r="T303" s="2">
        <f t="shared" si="55"/>
        <v>-15.071071118099811</v>
      </c>
      <c r="U303">
        <f t="shared" si="56"/>
        <v>-76.208508645276424</v>
      </c>
      <c r="W303" s="2" t="str">
        <f t="shared" si="57"/>
        <v>-1.24812511606256-0.397179823841943i</v>
      </c>
      <c r="X303" s="2">
        <f t="shared" si="58"/>
        <v>2.3440796669596202</v>
      </c>
    </row>
    <row r="304" spans="12:24" x14ac:dyDescent="0.45">
      <c r="L304">
        <f t="shared" si="52"/>
        <v>3.0199999999999796</v>
      </c>
      <c r="M304" s="1">
        <f t="shared" si="53"/>
        <v>1047.1285480508507</v>
      </c>
      <c r="N304" s="1">
        <f t="shared" si="48"/>
        <v>2.1947814367145831E-2</v>
      </c>
      <c r="O304" s="2" t="str">
        <f t="shared" si="59"/>
        <v>0.990506552786234+0.137465518903948i</v>
      </c>
      <c r="P304" s="2" t="str">
        <f t="shared" si="49"/>
        <v>0.0019536018371582-6.90462230518244E-06i</v>
      </c>
      <c r="Q304" s="2" t="str">
        <f t="shared" si="50"/>
        <v>1.16974115371706-16.937901592358i</v>
      </c>
      <c r="R304" s="2" t="str">
        <f t="shared" si="51"/>
        <v>0.0115787774223912-0.176747495129594i</v>
      </c>
      <c r="S304" s="2" t="str">
        <f t="shared" si="54"/>
        <v>0.0407313870578907-0.167607633016961i</v>
      </c>
      <c r="T304" s="2">
        <f t="shared" si="55"/>
        <v>-15.264931106954444</v>
      </c>
      <c r="U304">
        <f t="shared" si="56"/>
        <v>-76.340969954820068</v>
      </c>
      <c r="W304" s="2" t="str">
        <f t="shared" si="57"/>
        <v>-1.19311712920846-0.378699923871429i</v>
      </c>
      <c r="X304" s="2">
        <f t="shared" si="58"/>
        <v>1.9505295370297191</v>
      </c>
    </row>
    <row r="305" spans="12:24" x14ac:dyDescent="0.45">
      <c r="L305">
        <f t="shared" si="52"/>
        <v>3.0299999999999794</v>
      </c>
      <c r="M305" s="1">
        <f t="shared" si="53"/>
        <v>1071.5193052375564</v>
      </c>
      <c r="N305" s="1">
        <f t="shared" si="48"/>
        <v>2.2459044637779185E-2</v>
      </c>
      <c r="O305" s="2" t="str">
        <f t="shared" si="59"/>
        <v>0.990059883069424+0.140646464358542i</v>
      </c>
      <c r="P305" s="2" t="str">
        <f t="shared" si="49"/>
        <v>0.0019536018371582-6.74694883819705E-06i</v>
      </c>
      <c r="Q305" s="2" t="str">
        <f t="shared" si="50"/>
        <v>1.16974115371706-16.5511088686407i</v>
      </c>
      <c r="R305" s="2" t="str">
        <f t="shared" si="51"/>
        <v>0.0116069750486227-0.172711301822022i</v>
      </c>
      <c r="S305" s="2" t="str">
        <f t="shared" si="54"/>
        <v>0.0394718613518235-0.163990630110708i</v>
      </c>
      <c r="T305" s="2">
        <f t="shared" si="55"/>
        <v>-15.459031573278498</v>
      </c>
      <c r="U305">
        <f t="shared" si="56"/>
        <v>-76.466575715446353</v>
      </c>
      <c r="W305" s="2" t="str">
        <f t="shared" si="57"/>
        <v>-1.14044671476425-0.361246443566115i</v>
      </c>
      <c r="X305" s="2">
        <f t="shared" si="58"/>
        <v>1.5567535375721051</v>
      </c>
    </row>
    <row r="306" spans="12:24" x14ac:dyDescent="0.45">
      <c r="L306">
        <f t="shared" si="52"/>
        <v>3.0399999999999792</v>
      </c>
      <c r="M306" s="1">
        <f t="shared" si="53"/>
        <v>1096.4781961431327</v>
      </c>
      <c r="N306" s="1">
        <f t="shared" si="48"/>
        <v>2.2982182991160061E-2</v>
      </c>
      <c r="O306" s="2" t="str">
        <f t="shared" si="59"/>
        <v>0.989592234058701+0.143900001010105i</v>
      </c>
      <c r="P306" s="2" t="str">
        <f t="shared" si="49"/>
        <v>0.0019536018371582-6.59285267696162E-06i</v>
      </c>
      <c r="Q306" s="2" t="str">
        <f t="shared" si="50"/>
        <v>1.16974115371699-16.1730917231256i</v>
      </c>
      <c r="R306" s="2" t="str">
        <f t="shared" si="51"/>
        <v>0.0116339035685086-0.168766681927904i</v>
      </c>
      <c r="S306" s="2" t="str">
        <f t="shared" si="54"/>
        <v>0.0382659995166993-0.160442088374338i</v>
      </c>
      <c r="T306" s="2">
        <f t="shared" si="55"/>
        <v>-15.65336097398529</v>
      </c>
      <c r="U306">
        <f t="shared" si="56"/>
        <v>-76.58536755458131</v>
      </c>
      <c r="W306" s="2" t="str">
        <f t="shared" si="57"/>
        <v>-1.09002033868856-0.344757996697585i</v>
      </c>
      <c r="X306" s="2">
        <f t="shared" si="58"/>
        <v>1.1627639005820114</v>
      </c>
    </row>
    <row r="307" spans="12:24" x14ac:dyDescent="0.45">
      <c r="L307">
        <f t="shared" si="52"/>
        <v>3.049999999999979</v>
      </c>
      <c r="M307" s="1">
        <f t="shared" si="53"/>
        <v>1122.0184543019097</v>
      </c>
      <c r="N307" s="1">
        <f t="shared" si="48"/>
        <v>2.351750680216803E-2</v>
      </c>
      <c r="O307" s="2" t="str">
        <f t="shared" si="59"/>
        <v>0.989102623930992+0.147227712516452i</v>
      </c>
      <c r="P307" s="2" t="str">
        <f t="shared" si="49"/>
        <v>0.0019536018371582-6.44225211650863E-06i</v>
      </c>
      <c r="Q307" s="2" t="str">
        <f t="shared" si="50"/>
        <v>1.16974115371707-15.8036497233402i</v>
      </c>
      <c r="R307" s="2" t="str">
        <f t="shared" si="51"/>
        <v>0.0116596201010525-0.164911543928566i</v>
      </c>
      <c r="S307" s="2" t="str">
        <f t="shared" si="54"/>
        <v>0.0371116422147946-0.156961296623996i</v>
      </c>
      <c r="T307" s="2">
        <f t="shared" si="55"/>
        <v>-15.847908169028425</v>
      </c>
      <c r="U307">
        <f t="shared" si="56"/>
        <v>-76.697385065680578</v>
      </c>
      <c r="W307" s="2" t="str">
        <f t="shared" si="57"/>
        <v>-1.04174771018435-0.329176878138933i</v>
      </c>
      <c r="X307" s="2">
        <f t="shared" si="58"/>
        <v>0.76857248752575957</v>
      </c>
    </row>
    <row r="308" spans="12:24" x14ac:dyDescent="0.45">
      <c r="L308">
        <f t="shared" si="52"/>
        <v>3.0599999999999787</v>
      </c>
      <c r="M308" s="1">
        <f t="shared" si="53"/>
        <v>1148.1536214968278</v>
      </c>
      <c r="N308" s="1">
        <f t="shared" si="48"/>
        <v>2.4065299906573513E-2</v>
      </c>
      <c r="O308" s="2" t="str">
        <f t="shared" si="59"/>
        <v>0.988590025255989+0.150631211786811i</v>
      </c>
      <c r="P308" s="2" t="str">
        <f t="shared" si="49"/>
        <v>0.0019536018371582-6.29506730531032E-06i</v>
      </c>
      <c r="Q308" s="2" t="str">
        <f t="shared" si="50"/>
        <v>1.16974115371704-15.4425869832697i</v>
      </c>
      <c r="R308" s="2" t="str">
        <f t="shared" si="51"/>
        <v>0.0116841791944565-0.161143843747756i</v>
      </c>
      <c r="S308" s="2" t="str">
        <f t="shared" si="54"/>
        <v>0.0360067060475038-0.153547508134658i</v>
      </c>
      <c r="T308" s="2">
        <f t="shared" si="55"/>
        <v>-16.042662404653321</v>
      </c>
      <c r="U308">
        <f t="shared" si="56"/>
        <v>-76.80266573304435</v>
      </c>
      <c r="W308" s="2" t="str">
        <f t="shared" si="57"/>
        <v>-0.995541713292408-0.314448853533866i</v>
      </c>
      <c r="X308" s="2">
        <f t="shared" si="58"/>
        <v>0.37419080762621293</v>
      </c>
    </row>
    <row r="309" spans="12:24" x14ac:dyDescent="0.45">
      <c r="L309">
        <f t="shared" si="52"/>
        <v>3.0699999999999785</v>
      </c>
      <c r="M309" s="1">
        <f t="shared" si="53"/>
        <v>1174.8975549394722</v>
      </c>
      <c r="N309" s="1">
        <f t="shared" si="48"/>
        <v>2.4625852751531337E-2</v>
      </c>
      <c r="O309" s="2" t="str">
        <f t="shared" si="59"/>
        <v>0.988053362910716+0.154112141120761i</v>
      </c>
      <c r="P309" s="2" t="str">
        <f t="shared" si="49"/>
        <v>0.00195360183715821-6.15122020259751E-06i</v>
      </c>
      <c r="Q309" s="2" t="str">
        <f t="shared" si="50"/>
        <v>1.16974115371706-15.08971205948i</v>
      </c>
      <c r="R309" s="2" t="str">
        <f t="shared" si="51"/>
        <v>0.0117076329418628-0.157461583667676i</v>
      </c>
      <c r="S309" s="2" t="str">
        <f t="shared" si="54"/>
        <v>0.0349491818500755-0.150199944329575i</v>
      </c>
      <c r="T309" s="2">
        <f t="shared" si="55"/>
        <v>-16.237613296908211</v>
      </c>
      <c r="U309">
        <f t="shared" si="56"/>
        <v>-76.901244860975197</v>
      </c>
      <c r="W309" s="2" t="str">
        <f t="shared" si="57"/>
        <v>-0.951318335647273-0.300522959616427i</v>
      </c>
      <c r="X309" s="2">
        <f t="shared" si="58"/>
        <v>-2.0369964039749833E-2</v>
      </c>
    </row>
    <row r="310" spans="12:24" x14ac:dyDescent="0.45">
      <c r="L310">
        <f t="shared" si="52"/>
        <v>3.0799999999999783</v>
      </c>
      <c r="M310" s="1">
        <f t="shared" si="53"/>
        <v>1202.264434617354</v>
      </c>
      <c r="N310" s="1">
        <f t="shared" si="48"/>
        <v>2.5199462549579742E-2</v>
      </c>
      <c r="O310" s="2" t="str">
        <f t="shared" si="59"/>
        <v>0.987491511901949+0.157672172312059i</v>
      </c>
      <c r="P310" s="2" t="str">
        <f t="shared" si="49"/>
        <v>0.0019536018371582-6.01063453738927E-06i</v>
      </c>
      <c r="Q310" s="2" t="str">
        <f t="shared" si="50"/>
        <v>1.16974115371707-14.7448378495969i</v>
      </c>
      <c r="R310" s="2" t="str">
        <f t="shared" si="51"/>
        <v>0.0117300310918084-0.153862811269614i</v>
      </c>
      <c r="S310" s="2" t="str">
        <f t="shared" si="54"/>
        <v>0.03393713293148-0.146917798248945i</v>
      </c>
      <c r="T310" s="2">
        <f t="shared" si="55"/>
        <v>-16.432750815422338</v>
      </c>
      <c r="U310">
        <f t="shared" si="56"/>
        <v>-76.993155507012773</v>
      </c>
      <c r="W310" s="2" t="str">
        <f t="shared" si="57"/>
        <v>-0.908996594936329-0.287351314794724i</v>
      </c>
      <c r="X310" s="2">
        <f t="shared" si="58"/>
        <v>-0.41509896863331563</v>
      </c>
    </row>
    <row r="311" spans="12:24" x14ac:dyDescent="0.45">
      <c r="L311">
        <f t="shared" si="52"/>
        <v>3.0899999999999781</v>
      </c>
      <c r="M311" s="1">
        <f t="shared" si="53"/>
        <v>1230.2687708123201</v>
      </c>
      <c r="N311" s="1">
        <f t="shared" si="48"/>
        <v>2.578643343622623E-2</v>
      </c>
      <c r="O311" s="2" t="str">
        <f t="shared" si="59"/>
        <v>0.986903295092754+0.161313006713858i</v>
      </c>
      <c r="P311" s="2" t="str">
        <f t="shared" si="49"/>
        <v>0.0019536018371582-5.87323576787032E-06i</v>
      </c>
      <c r="Q311" s="2" t="str">
        <f t="shared" si="50"/>
        <v>1.16974115371707-14.407781493086i</v>
      </c>
      <c r="R311" s="2" t="str">
        <f t="shared" si="51"/>
        <v>0.0117514211537671-0.150345618398587i</v>
      </c>
      <c r="S311" s="2" t="str">
        <f t="shared" si="54"/>
        <v>0.0329686932712977-0.143700237806559i</v>
      </c>
      <c r="T311" s="2">
        <f t="shared" si="55"/>
        <v>-16.628065267455916</v>
      </c>
      <c r="U311">
        <f t="shared" si="56"/>
        <v>-77.078428418900629</v>
      </c>
      <c r="W311" s="2" t="str">
        <f t="shared" si="57"/>
        <v>-0.868498463553755-0.274888939609908i</v>
      </c>
      <c r="X311" s="2">
        <f t="shared" si="58"/>
        <v>-0.80998564583809152</v>
      </c>
    </row>
    <row r="312" spans="12:24" x14ac:dyDescent="0.45">
      <c r="L312">
        <f t="shared" si="52"/>
        <v>3.0999999999999779</v>
      </c>
      <c r="M312" s="1">
        <f t="shared" si="53"/>
        <v>1258.9254117941043</v>
      </c>
      <c r="N312" s="1">
        <f t="shared" si="48"/>
        <v>2.6387076631204428E-2</v>
      </c>
      <c r="O312" s="2" t="str">
        <f t="shared" si="59"/>
        <v>0.986287480829259+0.16503637526156i</v>
      </c>
      <c r="P312" s="2" t="str">
        <f t="shared" si="49"/>
        <v>0.0019536018371582-0.0000057389510417669i</v>
      </c>
      <c r="Q312" s="2" t="str">
        <f t="shared" si="50"/>
        <v>1.16974115371706-14.0783642742795i</v>
      </c>
      <c r="R312" s="2" t="str">
        <f t="shared" si="51"/>
        <v>0.0117718484989296-0.146908140151407i</v>
      </c>
      <c r="S312" s="2" t="str">
        <f t="shared" si="54"/>
        <v>0.0320420656842102-0.14054640884316i</v>
      </c>
      <c r="T312" s="2">
        <f t="shared" si="55"/>
        <v>-16.823547282230113</v>
      </c>
      <c r="U312">
        <f t="shared" si="56"/>
        <v>-77.157091975025892</v>
      </c>
      <c r="W312" s="2" t="str">
        <f t="shared" si="57"/>
        <v>-0.829748791895744-0.263093586678484i</v>
      </c>
      <c r="X312" s="2">
        <f t="shared" si="58"/>
        <v>-1.20501971634121</v>
      </c>
    </row>
    <row r="313" spans="12:24" x14ac:dyDescent="0.45">
      <c r="L313">
        <f t="shared" si="52"/>
        <v>3.1099999999999777</v>
      </c>
      <c r="M313" s="1">
        <f t="shared" si="53"/>
        <v>1288.2495516930683</v>
      </c>
      <c r="N313" s="1">
        <f t="shared" si="48"/>
        <v>2.700171060348671E-2</v>
      </c>
      <c r="O313" s="2" t="str">
        <f t="shared" si="59"/>
        <v>0.98564278046367+0.168844038449229i</v>
      </c>
      <c r="P313" s="2" t="str">
        <f t="shared" si="49"/>
        <v>0.00195360183715821-5.60770915771896E-06i</v>
      </c>
      <c r="Q313" s="2" t="str">
        <f t="shared" si="50"/>
        <v>1.169741153717-13.7564115275998i</v>
      </c>
      <c r="R313" s="2" t="str">
        <f t="shared" si="51"/>
        <v>0.0117913564564405-0.143548553887699i</v>
      </c>
      <c r="S313" s="2" t="str">
        <f t="shared" si="54"/>
        <v>0.0311555199617901-0.137455437985403i</v>
      </c>
      <c r="T313" s="2">
        <f t="shared" si="55"/>
        <v>-17.019187795532584</v>
      </c>
      <c r="U313">
        <f t="shared" si="56"/>
        <v>-77.229172128053179</v>
      </c>
      <c r="W313" s="2" t="str">
        <f t="shared" si="57"/>
        <v>-0.792675230702157-0.251925579728311i</v>
      </c>
      <c r="X313" s="2">
        <f t="shared" si="58"/>
        <v>-1.6001911645014992</v>
      </c>
    </row>
    <row r="314" spans="12:24" x14ac:dyDescent="0.45">
      <c r="L314">
        <f t="shared" si="52"/>
        <v>3.1199999999999775</v>
      </c>
      <c r="M314" s="1">
        <f t="shared" si="53"/>
        <v>1318.2567385563398</v>
      </c>
      <c r="N314" s="1">
        <f t="shared" si="48"/>
        <v>2.7630661240140884E-2</v>
      </c>
      <c r="O314" s="2" t="str">
        <f t="shared" si="59"/>
        <v>0.984967845769419+0.172737786255208i</v>
      </c>
      <c r="P314" s="2" t="str">
        <f t="shared" si="49"/>
        <v>0.00195360183715821-5.47944052785392E-06i</v>
      </c>
      <c r="Q314" s="2" t="str">
        <f t="shared" si="50"/>
        <v>1.16974115371703-13.4417525449302i</v>
      </c>
      <c r="R314" s="2" t="str">
        <f t="shared" si="51"/>
        <v>0.0118099864052823-0.140265078263306i</v>
      </c>
      <c r="S314" s="2" t="str">
        <f t="shared" si="54"/>
        <v>0.0303073910002758-0.134426435319067i</v>
      </c>
      <c r="T314" s="2">
        <f t="shared" si="55"/>
        <v>-17.214978034601931</v>
      </c>
      <c r="U314">
        <f t="shared" si="56"/>
        <v>-77.294692351494334</v>
      </c>
      <c r="W314" s="2" t="str">
        <f t="shared" si="57"/>
        <v>-0.75720815280885-0.241347661341207i</v>
      </c>
      <c r="X314" s="2">
        <f t="shared" si="58"/>
        <v>-1.9954902212049006</v>
      </c>
    </row>
    <row r="315" spans="12:24" x14ac:dyDescent="0.45">
      <c r="L315">
        <f t="shared" si="52"/>
        <v>3.1299999999999772</v>
      </c>
      <c r="M315" s="1">
        <f t="shared" si="53"/>
        <v>1348.9628825915834</v>
      </c>
      <c r="N315" s="1">
        <f t="shared" si="48"/>
        <v>2.8274262019119589E-2</v>
      </c>
      <c r="O315" s="2" t="str">
        <f t="shared" si="59"/>
        <v>0.984261266244198+0.176719438012257i</v>
      </c>
      <c r="P315" s="2" t="str">
        <f t="shared" si="49"/>
        <v>0.0019536018371582-5.35407714041531E-06i</v>
      </c>
      <c r="Q315" s="2" t="str">
        <f t="shared" si="50"/>
        <v>1.16974115371704-13.1342204850807i</v>
      </c>
      <c r="R315" s="2" t="str">
        <f t="shared" si="51"/>
        <v>0.0118277778620768-0.137055972285563i</v>
      </c>
      <c r="S315" s="2" t="str">
        <f t="shared" si="54"/>
        <v>0.0294960769222289-0.131458496885137i</v>
      </c>
      <c r="T315" s="2">
        <f t="shared" si="55"/>
        <v>-17.410909503287691</v>
      </c>
      <c r="U315">
        <f t="shared" si="56"/>
        <v>-77.353673588934683</v>
      </c>
      <c r="W315" s="2" t="str">
        <f t="shared" si="57"/>
        <v>-0.723280574638506-0.231324849020697i</v>
      </c>
      <c r="X315" s="2">
        <f t="shared" si="58"/>
        <v>-2.3909073468993216</v>
      </c>
    </row>
    <row r="316" spans="12:24" x14ac:dyDescent="0.45">
      <c r="L316">
        <f t="shared" si="52"/>
        <v>3.139999999999977</v>
      </c>
      <c r="M316" s="1">
        <f t="shared" si="53"/>
        <v>1380.3842646028129</v>
      </c>
      <c r="N316" s="1">
        <f t="shared" si="48"/>
        <v>2.8932854186074958E-2</v>
      </c>
      <c r="O316" s="2" t="str">
        <f t="shared" si="59"/>
        <v>0.983521566296543+0.180790842217174i</v>
      </c>
      <c r="P316" s="2" t="str">
        <f t="shared" si="49"/>
        <v>0.00195360183715821-5.23155252392226E-06i</v>
      </c>
      <c r="Q316" s="2" t="str">
        <f t="shared" si="50"/>
        <v>1.16974115371705-12.8336522853033i</v>
      </c>
      <c r="R316" s="2" t="str">
        <f t="shared" si="51"/>
        <v>0.0118447685648913-0.133919534389961i</v>
      </c>
      <c r="S316" s="2" t="str">
        <f t="shared" si="54"/>
        <v>0.0287200371990058-0.128550707007254i</v>
      </c>
      <c r="T316" s="2">
        <f t="shared" si="55"/>
        <v>-17.606973967481377</v>
      </c>
      <c r="U316">
        <f t="shared" si="56"/>
        <v>-77.406134205706735</v>
      </c>
      <c r="W316" s="2" t="str">
        <f t="shared" si="57"/>
        <v>-0.690828077723594-0.221824299209174i</v>
      </c>
      <c r="X316" s="2">
        <f t="shared" si="58"/>
        <v>-2.7864332147994246</v>
      </c>
    </row>
    <row r="317" spans="12:24" x14ac:dyDescent="0.45">
      <c r="L317">
        <f t="shared" si="52"/>
        <v>3.1499999999999768</v>
      </c>
      <c r="M317" s="1">
        <f t="shared" si="53"/>
        <v>1412.5375446226803</v>
      </c>
      <c r="N317" s="1">
        <f t="shared" si="48"/>
        <v>2.9606786935291382E-2</v>
      </c>
      <c r="O317" s="2" t="str">
        <f t="shared" si="59"/>
        <v>0.982747202311484+0.184953876274467i</v>
      </c>
      <c r="P317" s="2" t="str">
        <f t="shared" si="49"/>
        <v>0.0019536018371582-5.11180171201573E-06i</v>
      </c>
      <c r="Q317" s="2" t="str">
        <f t="shared" si="50"/>
        <v>1.16974115371703-12.5398885748103i</v>
      </c>
      <c r="R317" s="2" t="str">
        <f t="shared" si="51"/>
        <v>0.0118609945532775-0.130854101537697i</v>
      </c>
      <c r="S317" s="2" t="str">
        <f t="shared" si="54"/>
        <v>0.0279777907803224-0.125702140458811i</v>
      </c>
      <c r="T317" s="2">
        <f t="shared" si="55"/>
        <v>-17.803163440813247</v>
      </c>
      <c r="U317">
        <f t="shared" si="56"/>
        <v>-77.452089942766719</v>
      </c>
      <c r="W317" s="2" t="str">
        <f t="shared" si="57"/>
        <v>-0.659788730522943-0.212815178887014i</v>
      </c>
      <c r="X317" s="2">
        <f t="shared" si="58"/>
        <v>-3.1820586942510247</v>
      </c>
    </row>
    <row r="318" spans="12:24" x14ac:dyDescent="0.45">
      <c r="L318">
        <f t="shared" si="52"/>
        <v>3.1599999999999766</v>
      </c>
      <c r="M318" s="1">
        <f t="shared" si="53"/>
        <v>1445.4397707458504</v>
      </c>
      <c r="N318" s="1">
        <f t="shared" si="48"/>
        <v>3.0296417594833026E-2</v>
      </c>
      <c r="O318" s="2" t="str">
        <f t="shared" si="59"/>
        <v>0.981936559590684+0.189210446168309i</v>
      </c>
      <c r="P318" s="2" t="str">
        <f t="shared" si="49"/>
        <v>0.0019536018371582-4.99476120877953E-06i</v>
      </c>
      <c r="Q318" s="2" t="str">
        <f t="shared" si="50"/>
        <v>1.16974115371702-12.2527735902453i</v>
      </c>
      <c r="R318" s="2" t="str">
        <f t="shared" si="51"/>
        <v>0.0118764902447332-0.127858048333626i</v>
      </c>
      <c r="S318" s="2" t="str">
        <f t="shared" si="54"/>
        <v>0.0272679142364866-0.122911864477788i</v>
      </c>
      <c r="T318" s="2">
        <f t="shared" si="55"/>
        <v>-17.999470170607694</v>
      </c>
      <c r="U318">
        <f t="shared" si="56"/>
        <v>-77.491553872538049</v>
      </c>
      <c r="W318" s="2" t="str">
        <f t="shared" si="57"/>
        <v>-0.630103010763778-0.204268544395102i</v>
      </c>
      <c r="X318" s="2">
        <f t="shared" si="58"/>
        <v>-3.5777748342440825</v>
      </c>
    </row>
    <row r="319" spans="12:24" x14ac:dyDescent="0.45">
      <c r="L319">
        <f t="shared" si="52"/>
        <v>3.1699999999999764</v>
      </c>
      <c r="M319" s="1">
        <f t="shared" si="53"/>
        <v>1479.1083881681284</v>
      </c>
      <c r="N319" s="1">
        <f t="shared" si="48"/>
        <v>3.1002111816003972E-2</v>
      </c>
      <c r="O319" s="2" t="str">
        <f t="shared" si="59"/>
        <v>0.981087949162374+0.193562486056484i</v>
      </c>
      <c r="P319" s="2" t="str">
        <f t="shared" si="49"/>
        <v>0.0019536018371582-4.88036895511842E-06i</v>
      </c>
      <c r="Q319" s="2" t="str">
        <f t="shared" si="50"/>
        <v>1.16974115371703-11.9721550930684i</v>
      </c>
      <c r="R319" s="2" t="str">
        <f t="shared" si="51"/>
        <v>0.0118912885077009-0.124929786164159i</v>
      </c>
      <c r="S319" s="2" t="str">
        <f t="shared" si="54"/>
        <v>0.0265890399181334-0.120178940637209i</v>
      </c>
      <c r="T319" s="2">
        <f t="shared" si="55"/>
        <v>-18.195886624089198</v>
      </c>
      <c r="U319">
        <f t="shared" si="56"/>
        <v>-77.524536356534554</v>
      </c>
      <c r="W319" s="2" t="str">
        <f t="shared" si="57"/>
        <v>-0.601713728514243-0.196157227131357i</v>
      </c>
      <c r="X319" s="2">
        <f t="shared" si="58"/>
        <v>-3.973572847058866</v>
      </c>
    </row>
    <row r="320" spans="12:24" x14ac:dyDescent="0.45">
      <c r="L320">
        <f t="shared" si="52"/>
        <v>3.1799999999999762</v>
      </c>
      <c r="M320" s="1">
        <f t="shared" si="53"/>
        <v>1513.5612484361259</v>
      </c>
      <c r="N320" s="1">
        <f t="shared" si="48"/>
        <v>3.1724243767221202E-2</v>
      </c>
      <c r="O320" s="2" t="str">
        <f t="shared" si="59"/>
        <v>0.980199604456283+0.19801195777969i</v>
      </c>
      <c r="P320" s="2" t="str">
        <f t="shared" si="49"/>
        <v>0.0019536018371582-0.000004768564296077i</v>
      </c>
      <c r="Q320" s="2" t="str">
        <f t="shared" si="50"/>
        <v>1.16974115371702-11.6978842888058i</v>
      </c>
      <c r="R320" s="2" t="str">
        <f t="shared" si="51"/>
        <v>0.0119054207312708-0.122067762354641i</v>
      </c>
      <c r="S320" s="2" t="str">
        <f t="shared" si="54"/>
        <v>0.025939854137776-0.11750242657887i</v>
      </c>
      <c r="T320" s="2">
        <f t="shared" si="55"/>
        <v>-18.392405474828287</v>
      </c>
      <c r="U320">
        <f t="shared" si="56"/>
        <v>-77.551045004554823</v>
      </c>
      <c r="W320" s="2" t="str">
        <f t="shared" si="57"/>
        <v>-0.574565950165889-0.188455725782634i</v>
      </c>
      <c r="X320" s="2">
        <f t="shared" si="58"/>
        <v>-4.3694440920317437</v>
      </c>
    </row>
    <row r="321" spans="12:24" x14ac:dyDescent="0.45">
      <c r="L321">
        <f t="shared" si="52"/>
        <v>3.189999999999976</v>
      </c>
      <c r="M321" s="1">
        <f t="shared" si="53"/>
        <v>1548.816618912397</v>
      </c>
      <c r="N321" s="1">
        <f t="shared" si="48"/>
        <v>3.246319633240384E-2</v>
      </c>
      <c r="O321" s="2" t="str">
        <f t="shared" si="59"/>
        <v>0.979269677838672+0.20256085027898i</v>
      </c>
      <c r="P321" s="2" t="str">
        <f t="shared" si="49"/>
        <v>0.0019536018371582-4.65928794829787E-06i</v>
      </c>
      <c r="Q321" s="2" t="str">
        <f t="shared" si="50"/>
        <v>1.16974115371704-11.4298157481245i</v>
      </c>
      <c r="R321" s="2" t="str">
        <f t="shared" si="51"/>
        <v>0.0119189168917866-0.119270459345759i</v>
      </c>
      <c r="S321" s="2" t="str">
        <f t="shared" si="54"/>
        <v>0.0253190953769491-0.114881377617692i</v>
      </c>
      <c r="T321" s="2">
        <f t="shared" si="55"/>
        <v>-18.589019589418772</v>
      </c>
      <c r="U321">
        <f t="shared" si="56"/>
        <v>-77.571084635234186</v>
      </c>
      <c r="W321" s="2" t="str">
        <f t="shared" si="57"/>
        <v>-0.548606923482701-0.181140104764301i</v>
      </c>
      <c r="X321" s="2">
        <f t="shared" si="58"/>
        <v>-4.7653800594235554</v>
      </c>
    </row>
    <row r="322" spans="12:24" x14ac:dyDescent="0.45">
      <c r="L322">
        <f t="shared" si="52"/>
        <v>3.1999999999999758</v>
      </c>
      <c r="M322" s="1">
        <f t="shared" si="53"/>
        <v>1584.8931924610256</v>
      </c>
      <c r="N322" s="1">
        <f t="shared" ref="N322:N385" si="60">M322/(CEdsp)</f>
        <v>3.3219361313983099E-2</v>
      </c>
      <c r="O322" s="2" t="str">
        <f t="shared" si="59"/>
        <v>0.978296237002477+0.207211178913671i</v>
      </c>
      <c r="P322" s="2" t="str">
        <f t="shared" ref="P322:P385" si="61">IMDIV(IMSUB(IMPRODUCT(gg1_+gg2_,$O322),gg2_),IMSUB($O322,1))</f>
        <v>0.0019536018371582-4.55248196879465E-06i</v>
      </c>
      <c r="Q322" s="2" t="str">
        <f t="shared" ref="Q322:Q385" si="62">IMDIV(IMPRODUCT(gpi,$O322),IMSUB($O322,1))</f>
        <v>1.16974115371704-11.1678073296878i</v>
      </c>
      <c r="R322" s="2" t="str">
        <f t="shared" ref="R322:R385" si="63">IMPRODUCT($P322,$Q322,gpd)</f>
        <v>0.0119318056164131-0.116536393888533i</v>
      </c>
      <c r="S322" s="2" t="str">
        <f t="shared" si="54"/>
        <v>0.0247255525221077-0.112314848223861i</v>
      </c>
      <c r="T322" s="2">
        <f t="shared" si="55"/>
        <v>-18.785722014374041</v>
      </c>
      <c r="U322">
        <f t="shared" si="56"/>
        <v>-77.58465723780715</v>
      </c>
      <c r="W322" s="2" t="str">
        <f t="shared" si="57"/>
        <v>-0.523786003852154-0.174187898550454i</v>
      </c>
      <c r="X322" s="2">
        <f t="shared" si="58"/>
        <v>-5.1613723543739916</v>
      </c>
    </row>
    <row r="323" spans="12:24" x14ac:dyDescent="0.45">
      <c r="L323">
        <f t="shared" ref="L323:L386" si="64">L322+Graph_Step_Size</f>
        <v>3.2099999999999755</v>
      </c>
      <c r="M323" s="1">
        <f t="shared" ref="M323:M386" si="65">10^L323</f>
        <v>1621.8100973588398</v>
      </c>
      <c r="N323" s="1">
        <f t="shared" si="60"/>
        <v>3.3993139640641282E-2</v>
      </c>
      <c r="O323" s="2" t="str">
        <f t="shared" si="59"/>
        <v>0.977277261207499+0.211964984671452i</v>
      </c>
      <c r="P323" s="2" t="str">
        <f t="shared" si="61"/>
        <v>0.0019536018371582-4.44808972424001E-06i</v>
      </c>
      <c r="Q323" s="2" t="str">
        <f t="shared" si="62"/>
        <v>1.16974115371702-10.9117201047539i</v>
      </c>
      <c r="R323" s="2" t="str">
        <f t="shared" si="63"/>
        <v>0.0119441142438583-0.113864116257508i</v>
      </c>
      <c r="S323" s="2" t="str">
        <f t="shared" ref="S323:S386" si="66">IMDIV($R323,IMSUM(1,$R323))</f>
        <v>0.0241580631321104-0.109801893389639i</v>
      </c>
      <c r="T323" s="2">
        <f t="shared" ref="T323:T386" si="67">20*LOG10(SQRT(IMPRODUCT(IMCONJUGATE(S323),S323)+0))</f>
        <v>-18.982505963227062</v>
      </c>
      <c r="U323">
        <f t="shared" ref="U323:U386" si="68">ATAN(IMAGINARY(S323)/IMREAL(S323))*180/PI()</f>
        <v>-77.591761934881873</v>
      </c>
      <c r="W323" s="2" t="str">
        <f t="shared" ref="W323:W386" si="69">IMPRODUCT($S323,IMDIV($O323,IMSUB($O323,1)))</f>
        <v>-0.500054581854539-0.16757802158994i</v>
      </c>
      <c r="X323" s="2">
        <f t="shared" ref="X323:X386" si="70">20*LOG10(SQRT(IMPRODUCT(IMCONJUGATE(W323),W323)+0))</f>
        <v>-5.5574126809190698</v>
      </c>
    </row>
    <row r="324" spans="12:24" x14ac:dyDescent="0.45">
      <c r="L324">
        <f t="shared" si="64"/>
        <v>3.2199999999999753</v>
      </c>
      <c r="M324" s="1">
        <f t="shared" si="65"/>
        <v>1659.5869074374668</v>
      </c>
      <c r="N324" s="1">
        <f t="shared" si="60"/>
        <v>3.4784941579889303E-2</v>
      </c>
      <c r="O324" s="2" t="str">
        <f t="shared" si="59"/>
        <v>0.97621063736549+0.216824333261891i</v>
      </c>
      <c r="P324" s="2" t="str">
        <f t="shared" si="61"/>
        <v>0.00195360183715821-4.34605586077511E-06i</v>
      </c>
      <c r="Q324" s="2" t="str">
        <f t="shared" si="62"/>
        <v>1.16974115371704-10.6614182834713i</v>
      </c>
      <c r="R324" s="2" t="str">
        <f t="shared" si="63"/>
        <v>0.0119558688823717-0.11125220948164i</v>
      </c>
      <c r="S324" s="2" t="str">
        <f t="shared" si="66"/>
        <v>0.0236155117396201-0.107341569887367i</v>
      </c>
      <c r="T324" s="2">
        <f t="shared" si="67"/>
        <v>-19.179364803827465</v>
      </c>
      <c r="U324">
        <f t="shared" si="68"/>
        <v>-77.592394946060281</v>
      </c>
      <c r="W324" s="2" t="str">
        <f t="shared" si="69"/>
        <v>-0.477366012248516-0.161290683514517i</v>
      </c>
      <c r="X324" s="2">
        <f t="shared" si="70"/>
        <v>-5.9534928260592093</v>
      </c>
    </row>
    <row r="325" spans="12:24" x14ac:dyDescent="0.45">
      <c r="L325">
        <f t="shared" si="64"/>
        <v>3.2299999999999751</v>
      </c>
      <c r="M325" s="1">
        <f t="shared" si="65"/>
        <v>1698.2436524616483</v>
      </c>
      <c r="N325" s="1">
        <f t="shared" si="60"/>
        <v>3.5595186955596152E-2</v>
      </c>
      <c r="O325" s="2" t="str">
        <f t="shared" si="59"/>
        <v>0.975094155964937+0.221791314083819i</v>
      </c>
      <c r="P325" s="2" t="str">
        <f t="shared" si="61"/>
        <v>0.0019536018371582-0.0000042463262747916i</v>
      </c>
      <c r="Q325" s="2" t="str">
        <f t="shared" si="62"/>
        <v>1.16974115371704-10.4167691428398i</v>
      </c>
      <c r="R325" s="2" t="str">
        <f t="shared" si="63"/>
        <v>0.0119670944651122-0.108699288592565i</v>
      </c>
      <c r="S325" s="2" t="str">
        <f t="shared" si="66"/>
        <v>0.0230968281883715-0.104932937425077i</v>
      </c>
      <c r="T325" s="2">
        <f t="shared" si="67"/>
        <v>-19.376292045814463</v>
      </c>
      <c r="U325">
        <f t="shared" si="68"/>
        <v>-77.586549552263506</v>
      </c>
      <c r="W325" s="2" t="str">
        <f t="shared" si="69"/>
        <v>-0.455675544455831-0.155307309357314i</v>
      </c>
      <c r="X325" s="2">
        <f t="shared" si="70"/>
        <v>-6.3496046438486831</v>
      </c>
    </row>
    <row r="326" spans="12:24" x14ac:dyDescent="0.45">
      <c r="L326">
        <f t="shared" si="64"/>
        <v>3.2399999999999749</v>
      </c>
      <c r="M326" s="1">
        <f t="shared" si="65"/>
        <v>1737.8008287492769</v>
      </c>
      <c r="N326" s="1">
        <f t="shared" si="60"/>
        <v>3.6424305370584845E-2</v>
      </c>
      <c r="O326" s="2" t="str">
        <f t="shared" si="59"/>
        <v>0.973925506830296+0.22686803905652i</v>
      </c>
      <c r="P326" s="2" t="str">
        <f t="shared" si="61"/>
        <v>0.0019536018371582-4.14884808409755E-06i</v>
      </c>
      <c r="Q326" s="2" t="str">
        <f t="shared" si="62"/>
        <v>1.16974115371703-10.1776429562911i</v>
      </c>
      <c r="R326" s="2" t="str">
        <f t="shared" si="63"/>
        <v>0.0119778148030447-0.106203999889775i</v>
      </c>
      <c r="S326" s="2" t="str">
        <f t="shared" si="66"/>
        <v>0.0226009860079544-0.102575059705712i</v>
      </c>
      <c r="T326" s="2">
        <f t="shared" si="67"/>
        <v>-19.573281328255558</v>
      </c>
      <c r="U326">
        <f t="shared" si="68"/>
        <v>-77.574216060591013</v>
      </c>
      <c r="W326" s="2" t="str">
        <f t="shared" si="69"/>
        <v>-0.434940254612531-0.149610464511583i</v>
      </c>
      <c r="X326" s="2">
        <f t="shared" si="70"/>
        <v>-6.7457400394898146</v>
      </c>
    </row>
    <row r="327" spans="12:24" x14ac:dyDescent="0.45">
      <c r="L327">
        <f t="shared" si="64"/>
        <v>3.2499999999999747</v>
      </c>
      <c r="M327" s="1">
        <f t="shared" si="65"/>
        <v>1778.2794100388203</v>
      </c>
      <c r="N327" s="1">
        <f t="shared" si="60"/>
        <v>3.7272736434413672E-2</v>
      </c>
      <c r="O327" s="2" t="str">
        <f t="shared" si="59"/>
        <v>0.972702274710401+0.232056641303823i</v>
      </c>
      <c r="P327" s="2" t="str">
        <f t="shared" si="61"/>
        <v>0.0019536018371582-4.05356959992794E-06i</v>
      </c>
      <c r="Q327" s="2" t="str">
        <f t="shared" si="62"/>
        <v>1.16974115371703-9.94391292485694i</v>
      </c>
      <c r="R327" s="2" t="str">
        <f t="shared" si="63"/>
        <v>0.0119880526354411-0.103765020222353i</v>
      </c>
      <c r="S327" s="2" t="str">
        <f t="shared" si="66"/>
        <v>0.0221270008273835-0.100267005395757i</v>
      </c>
      <c r="T327" s="2">
        <f t="shared" si="67"/>
        <v>-19.770326407433984</v>
      </c>
      <c r="U327">
        <f t="shared" si="68"/>
        <v>-77.555381769587001</v>
      </c>
      <c r="W327" s="2" t="str">
        <f t="shared" si="69"/>
        <v>-0.415118979241441-0.144183784171075i</v>
      </c>
      <c r="X327" s="2">
        <f t="shared" si="70"/>
        <v>-7.1418909534064579</v>
      </c>
    </row>
    <row r="328" spans="12:24" x14ac:dyDescent="0.45">
      <c r="L328">
        <f t="shared" si="64"/>
        <v>3.2599999999999745</v>
      </c>
      <c r="M328" s="1">
        <f t="shared" si="65"/>
        <v>1819.7008586098782</v>
      </c>
      <c r="N328" s="1">
        <f t="shared" si="60"/>
        <v>3.8140929996463048E-2</v>
      </c>
      <c r="O328" s="2" t="str">
        <f t="shared" ref="O328:O391" si="71">IMEXP(2*PI()*N328&amp;"i")</f>
        <v>0.971421934690753+0.23735927367953i</v>
      </c>
      <c r="P328" s="2" t="str">
        <f t="shared" si="61"/>
        <v>0.0019536018371582-3.96044029959106E-06i</v>
      </c>
      <c r="Q328" s="2" t="str">
        <f t="shared" si="62"/>
        <v>1.16974115371704-9.7154551098844i</v>
      </c>
      <c r="R328" s="2" t="str">
        <f t="shared" si="63"/>
        <v>0.0119978296781093-0.101381056286857i</v>
      </c>
      <c r="S328" s="2" t="str">
        <f t="shared" si="66"/>
        <v>0.0216739288284859-0.0980078490088133i</v>
      </c>
      <c r="T328" s="2">
        <f t="shared" si="67"/>
        <v>-19.967421144769073</v>
      </c>
      <c r="U328">
        <f t="shared" si="68"/>
        <v>-77.530030934772213</v>
      </c>
      <c r="W328" s="2" t="str">
        <f t="shared" si="69"/>
        <v>-0.396172250588459-0.139011907005004i</v>
      </c>
      <c r="X328" s="2">
        <f t="shared" si="70"/>
        <v>-7.5380493452730599</v>
      </c>
    </row>
    <row r="329" spans="12:24" x14ac:dyDescent="0.45">
      <c r="L329">
        <f t="shared" si="64"/>
        <v>3.2699999999999743</v>
      </c>
      <c r="M329" s="1">
        <f t="shared" si="65"/>
        <v>1862.087136662758</v>
      </c>
      <c r="N329" s="1">
        <f t="shared" si="60"/>
        <v>3.9029346384451408E-2</v>
      </c>
      <c r="O329" s="2" t="str">
        <f t="shared" si="71"/>
        <v>0.970081847424427+0.242778107121729i</v>
      </c>
      <c r="P329" s="2" t="str">
        <f t="shared" si="61"/>
        <v>0.00195360183715821-3.86941079937665E-06i</v>
      </c>
      <c r="Q329" s="2" t="str">
        <f t="shared" si="62"/>
        <v>1.16974115371702-9.49214836726519i</v>
      </c>
      <c r="R329" s="2" t="str">
        <f t="shared" si="63"/>
        <v>0.0120071666694702-0.0990508439409958i</v>
      </c>
      <c r="S329" s="2" t="str">
        <f t="shared" si="66"/>
        <v>0.0212408652398812-0.0957966717093539i</v>
      </c>
      <c r="T329" s="2">
        <f t="shared" si="67"/>
        <v>-20.164559494853528</v>
      </c>
      <c r="U329">
        <f t="shared" si="68"/>
        <v>-77.4981447342998</v>
      </c>
      <c r="W329" s="2" t="str">
        <f t="shared" si="69"/>
        <v>-0.37806223365451-0.134080412831858i</v>
      </c>
      <c r="X329" s="2">
        <f t="shared" si="70"/>
        <v>-7.9342071779745016</v>
      </c>
    </row>
    <row r="330" spans="12:24" x14ac:dyDescent="0.45">
      <c r="L330">
        <f t="shared" si="64"/>
        <v>3.279999999999974</v>
      </c>
      <c r="M330" s="1">
        <f t="shared" si="65"/>
        <v>1905.460717963135</v>
      </c>
      <c r="N330" s="1">
        <f t="shared" si="60"/>
        <v>3.9938456648507314E-2</v>
      </c>
      <c r="O330" s="2" t="str">
        <f t="shared" si="71"/>
        <v>0.96867925417635+0.248315328822751i</v>
      </c>
      <c r="P330" s="2" t="str">
        <f t="shared" si="61"/>
        <v>0.0019536018371582-3.78043282880783E-06i</v>
      </c>
      <c r="Q330" s="2" t="str">
        <f t="shared" si="62"/>
        <v>1.16974115371705-9.27387428314114i</v>
      </c>
      <c r="R330" s="2" t="str">
        <f t="shared" si="63"/>
        <v>0.0120160834145237-0.0967731475327203i</v>
      </c>
      <c r="S330" s="2" t="str">
        <f t="shared" si="66"/>
        <v>0.0208269428720321-0.0936325620417013i</v>
      </c>
      <c r="T330" s="2">
        <f t="shared" si="67"/>
        <v>-20.361735493589585</v>
      </c>
      <c r="U330">
        <f t="shared" si="68"/>
        <v>-77.45970123464447</v>
      </c>
      <c r="W330" s="2" t="str">
        <f t="shared" si="69"/>
        <v>-0.360752664945469-0.129375764067008i</v>
      </c>
      <c r="X330" s="2">
        <f t="shared" si="70"/>
        <v>-8.3303564014700964</v>
      </c>
    </row>
    <row r="331" spans="12:24" x14ac:dyDescent="0.45">
      <c r="L331">
        <f t="shared" si="64"/>
        <v>3.2899999999999738</v>
      </c>
      <c r="M331" s="1">
        <f t="shared" si="65"/>
        <v>1949.8445997579286</v>
      </c>
      <c r="N331" s="1">
        <f t="shared" si="60"/>
        <v>4.0868742810926187E-2</v>
      </c>
      <c r="O331" s="2" t="str">
        <f t="shared" si="71"/>
        <v>0.967211271675778+0.253973140200544i</v>
      </c>
      <c r="P331" s="2" t="str">
        <f t="shared" si="61"/>
        <v>0.0019536018371582-3.69345920450732E-06i</v>
      </c>
      <c r="Q331" s="2" t="str">
        <f t="shared" si="62"/>
        <v>1.16974115371706-9.06051711105418i</v>
      </c>
      <c r="R331" s="2" t="str">
        <f t="shared" si="63"/>
        <v>0.0120245988268821-0.0945467592443789i</v>
      </c>
      <c r="S331" s="2" t="str">
        <f t="shared" si="66"/>
        <v>0.0204313306937678-0.091514616588955i</v>
      </c>
      <c r="T331" s="2">
        <f t="shared" si="67"/>
        <v>-20.558943246406724</v>
      </c>
      <c r="U331">
        <f t="shared" si="68"/>
        <v>-77.414675356159563</v>
      </c>
      <c r="W331" s="2" t="str">
        <f t="shared" si="69"/>
        <v>-0.344208792953557-0.124885250730395i</v>
      </c>
      <c r="X331" s="2">
        <f t="shared" si="70"/>
        <v>-8.7264889365341318</v>
      </c>
    </row>
    <row r="332" spans="12:24" x14ac:dyDescent="0.45">
      <c r="L332">
        <f t="shared" si="64"/>
        <v>3.2999999999999736</v>
      </c>
      <c r="M332" s="1">
        <f t="shared" si="65"/>
        <v>1995.2623149687599</v>
      </c>
      <c r="N332" s="1">
        <f t="shared" si="60"/>
        <v>4.1820698121745208E-2</v>
      </c>
      <c r="O332" s="2" t="str">
        <f t="shared" si="71"/>
        <v>0.96567488677191+0.259753754656326i</v>
      </c>
      <c r="P332" s="2" t="str">
        <f t="shared" si="61"/>
        <v>0.0019536018371582-3.60844380555747E-06i</v>
      </c>
      <c r="Q332" s="2" t="str">
        <f t="shared" si="62"/>
        <v>1.16974115371704-8.85196371050487i</v>
      </c>
      <c r="R332" s="2" t="str">
        <f t="shared" si="63"/>
        <v>0.0120327309688691-0.0923704984515732i</v>
      </c>
      <c r="S332" s="2" t="str">
        <f t="shared" si="66"/>
        <v>0.0200532324503325-0.0894419405664016i</v>
      </c>
      <c r="T332" s="2">
        <f t="shared" si="67"/>
        <v>-20.756176916543396</v>
      </c>
      <c r="U332">
        <f t="shared" si="68"/>
        <v>-77.363038838440644</v>
      </c>
      <c r="W332" s="2" t="str">
        <f t="shared" si="69"/>
        <v>-0.328397320376129-0.120596938810338i</v>
      </c>
      <c r="X332" s="2">
        <f t="shared" si="70"/>
        <v>-9.1225966583464633</v>
      </c>
    </row>
    <row r="333" spans="12:24" x14ac:dyDescent="0.45">
      <c r="L333">
        <f t="shared" si="64"/>
        <v>3.3099999999999734</v>
      </c>
      <c r="M333" s="1">
        <f t="shared" si="65"/>
        <v>2041.7379446694049</v>
      </c>
      <c r="N333" s="1">
        <f t="shared" si="60"/>
        <v>4.2794827320270727E-2</v>
      </c>
      <c r="O333" s="2" t="str">
        <f t="shared" si="71"/>
        <v>0.964066950887681+0.265659395102319i</v>
      </c>
      <c r="P333" s="2" t="str">
        <f t="shared" si="61"/>
        <v>0.0019536018371582-3.52534154879648E-06i</v>
      </c>
      <c r="Q333" s="2" t="str">
        <f t="shared" si="62"/>
        <v>1.16974115371705-8.64810348688779i</v>
      </c>
      <c r="R333" s="2" t="str">
        <f t="shared" si="63"/>
        <v>0.0120404970898439-0.0902432110963831i</v>
      </c>
      <c r="S333" s="2" t="str">
        <f t="shared" si="66"/>
        <v>0.0196918853230048-0.0874136483536787i</v>
      </c>
      <c r="T333" s="2">
        <f t="shared" si="67"/>
        <v>-20.953430713373361</v>
      </c>
      <c r="U333">
        <f t="shared" si="68"/>
        <v>-77.304760205347918</v>
      </c>
      <c r="W333" s="2" t="str">
        <f t="shared" si="69"/>
        <v>-0.31328634807087-0.116499621790279i</v>
      </c>
      <c r="X333" s="2">
        <f t="shared" si="70"/>
        <v>-9.5186713799027363</v>
      </c>
    </row>
    <row r="334" spans="12:24" x14ac:dyDescent="0.45">
      <c r="L334">
        <f t="shared" si="64"/>
        <v>3.3199999999999732</v>
      </c>
      <c r="M334" s="1">
        <f t="shared" si="65"/>
        <v>2089.296130853912</v>
      </c>
      <c r="N334" s="1">
        <f t="shared" si="60"/>
        <v>4.3791646902697996E-2</v>
      </c>
      <c r="O334" s="2" t="str">
        <f t="shared" si="71"/>
        <v>0.96238417426698+0.27169229124225i</v>
      </c>
      <c r="P334" s="2" t="str">
        <f t="shared" si="61"/>
        <v>0.0019536018371582-3.44410836495309E-06i</v>
      </c>
      <c r="Q334" s="2" t="str">
        <f t="shared" si="62"/>
        <v>1.16974115371705-8.44882833277148i</v>
      </c>
      <c r="R334" s="2" t="str">
        <f t="shared" si="63"/>
        <v>0.0120479136627842-0.0881637690746209i</v>
      </c>
      <c r="S334" s="2" t="str">
        <f t="shared" si="66"/>
        <v>0.0193465586300737-0.0854288639697535i</v>
      </c>
      <c r="T334" s="2">
        <f t="shared" si="67"/>
        <v>-21.150698880757766</v>
      </c>
      <c r="U334">
        <f t="shared" si="68"/>
        <v>-77.239804729612288</v>
      </c>
      <c r="W334" s="2" t="str">
        <f t="shared" si="69"/>
        <v>-0.298845320740446-0.112582775154639i</v>
      </c>
      <c r="X334" s="2">
        <f t="shared" si="70"/>
        <v>-9.9147048352139286</v>
      </c>
    </row>
    <row r="335" spans="12:24" x14ac:dyDescent="0.45">
      <c r="L335">
        <f t="shared" si="64"/>
        <v>3.329999999999973</v>
      </c>
      <c r="M335" s="1">
        <f t="shared" si="65"/>
        <v>2137.9620895021012</v>
      </c>
      <c r="N335" s="1">
        <f t="shared" si="60"/>
        <v>4.4811685395964043E-2</v>
      </c>
      <c r="O335" s="2" t="str">
        <f t="shared" si="71"/>
        <v>0.960623120010747+0.277854676586193i</v>
      </c>
      <c r="P335" s="2" t="str">
        <f t="shared" si="61"/>
        <v>0.0019536018371582-3.36470117523061E-06i</v>
      </c>
      <c r="Q335" s="2" t="str">
        <f t="shared" si="62"/>
        <v>1.16974115371704-8.25403257049098i</v>
      </c>
      <c r="R335" s="2" t="str">
        <f t="shared" si="63"/>
        <v>0.0120549964192293-0.0861310696367831i</v>
      </c>
      <c r="S335" s="2" t="str">
        <f t="shared" si="66"/>
        <v>0.0190165525688989-0.0834867214945497i</v>
      </c>
      <c r="T335" s="2">
        <f t="shared" si="67"/>
        <v>-21.347975685402858</v>
      </c>
      <c r="U335">
        <f t="shared" si="68"/>
        <v>-77.168134396913658</v>
      </c>
      <c r="W335" s="2" t="str">
        <f t="shared" si="69"/>
        <v>-0.285044974334198-0.108836513699691i</v>
      </c>
      <c r="X335" s="2">
        <f t="shared" si="70"/>
        <v>-10.310688662265019</v>
      </c>
    </row>
    <row r="336" spans="12:24" x14ac:dyDescent="0.45">
      <c r="L336">
        <f t="shared" si="64"/>
        <v>3.3399999999999728</v>
      </c>
      <c r="M336" s="1">
        <f t="shared" si="65"/>
        <v>2187.7616239494168</v>
      </c>
      <c r="N336" s="1">
        <f t="shared" si="60"/>
        <v>4.5855483637979776E-2</v>
      </c>
      <c r="O336" s="2" t="str">
        <f t="shared" si="71"/>
        <v>0.958780197897673+0.284148785180052i</v>
      </c>
      <c r="P336" s="2" t="str">
        <f t="shared" si="61"/>
        <v>0.0019536018371582-3.28707786845447E-06i</v>
      </c>
      <c r="Q336" s="2" t="str">
        <f t="shared" si="62"/>
        <v>1.16974115371705-8.06361289602222i</v>
      </c>
      <c r="R336" s="2" t="str">
        <f t="shared" si="63"/>
        <v>0.0120617603826477-0.0841440348023778i</v>
      </c>
      <c r="S336" s="2" t="str">
        <f t="shared" si="66"/>
        <v>0.018701196998635-0.0815863654408398i</v>
      </c>
      <c r="T336" s="2">
        <f t="shared" si="67"/>
        <v>-21.545255405203896</v>
      </c>
      <c r="U336">
        <f t="shared" si="68"/>
        <v>-77.089707869344949</v>
      </c>
      <c r="W336" s="2" t="str">
        <f t="shared" si="69"/>
        <v>-0.271857285149905-0.105251551484337i</v>
      </c>
      <c r="X336" s="2">
        <f t="shared" si="70"/>
        <v>-10.706614385699812</v>
      </c>
    </row>
    <row r="337" spans="12:24" x14ac:dyDescent="0.45">
      <c r="L337">
        <f t="shared" si="64"/>
        <v>3.3499999999999726</v>
      </c>
      <c r="M337" s="1">
        <f t="shared" si="65"/>
        <v>2238.7211385682003</v>
      </c>
      <c r="N337" s="1">
        <f t="shared" si="60"/>
        <v>4.6923595064389478E-2</v>
      </c>
      <c r="O337" s="2" t="str">
        <f t="shared" si="71"/>
        <v>0.956851657985563+0.290576848028674i</v>
      </c>
      <c r="P337" s="2" t="str">
        <f t="shared" si="61"/>
        <v>0.0019536018371582-3.21119727860256E-06i</v>
      </c>
      <c r="Q337" s="2" t="str">
        <f t="shared" si="62"/>
        <v>1.16974115371704-7.87746832410838i</v>
      </c>
      <c r="R337" s="2" t="str">
        <f t="shared" si="63"/>
        <v>0.0120682199003068-0.0822016107873162i</v>
      </c>
      <c r="S337" s="2" t="str">
        <f t="shared" si="66"/>
        <v>0.0183998502631222-0.0797269510798295i</v>
      </c>
      <c r="T337" s="2">
        <f t="shared" si="67"/>
        <v>-21.742532317553966</v>
      </c>
      <c r="U337">
        <f t="shared" si="68"/>
        <v>-77.004480448168962</v>
      </c>
      <c r="W337" s="2" t="str">
        <f t="shared" si="69"/>
        <v>-0.259255420614537-0.101819164264509i</v>
      </c>
      <c r="X337" s="2">
        <f t="shared" si="70"/>
        <v>-11.102473399198519</v>
      </c>
    </row>
    <row r="338" spans="12:24" x14ac:dyDescent="0.45">
      <c r="L338">
        <f t="shared" si="64"/>
        <v>3.3599999999999723</v>
      </c>
      <c r="M338" s="1">
        <f t="shared" si="65"/>
        <v>2290.8676527676284</v>
      </c>
      <c r="N338" s="1">
        <f t="shared" si="60"/>
        <v>4.8016586002009497E-2</v>
      </c>
      <c r="O338" s="2" t="str">
        <f t="shared" si="71"/>
        <v>0.954833583989821+0.297141089190226i</v>
      </c>
      <c r="P338" s="2" t="str">
        <f t="shared" si="61"/>
        <v>0.0019536018371582-3.13701916314502E-06i</v>
      </c>
      <c r="Q338" s="2" t="str">
        <f t="shared" si="62"/>
        <v>1.16974115371705-7.6955001346084i</v>
      </c>
      <c r="R338" s="2" t="str">
        <f t="shared" si="63"/>
        <v>0.0120743886736986-0.0803027674440594i</v>
      </c>
      <c r="S338" s="2" t="str">
        <f t="shared" si="66"/>
        <v>0.018111898053343-0.0779076447236652i</v>
      </c>
      <c r="T338" s="2">
        <f t="shared" si="67"/>
        <v>-21.939800687596097</v>
      </c>
      <c r="U338">
        <f t="shared" si="68"/>
        <v>-76.912404035791084</v>
      </c>
      <c r="W338" s="2" t="str">
        <f t="shared" si="69"/>
        <v>-0.247213691719428-0.0985311542632589i</v>
      </c>
      <c r="X338" s="2">
        <f t="shared" si="70"/>
        <v>-11.498256947512974</v>
      </c>
    </row>
    <row r="339" spans="12:24" x14ac:dyDescent="0.45">
      <c r="L339">
        <f t="shared" si="64"/>
        <v>3.3699999999999721</v>
      </c>
      <c r="M339" s="1">
        <f t="shared" si="65"/>
        <v>2344.2288153197737</v>
      </c>
      <c r="N339" s="1">
        <f t="shared" si="60"/>
        <v>4.9135035969102459E-2</v>
      </c>
      <c r="O339" s="2" t="str">
        <f t="shared" si="71"/>
        <v>0.952721886435956+0.303843721518008i</v>
      </c>
      <c r="P339" s="2" t="str">
        <f t="shared" si="61"/>
        <v>0.0019536018371582-3.06450418142099E-06i</v>
      </c>
      <c r="Q339" s="2" t="str">
        <f t="shared" si="62"/>
        <v>1.16974115371704-7.517611820038i</v>
      </c>
      <c r="R339" s="2" t="str">
        <f t="shared" si="63"/>
        <v>0.0120802797876101-0.0784464977142053i</v>
      </c>
      <c r="S339" s="2" t="str">
        <f t="shared" si="66"/>
        <v>0.0178367523088021-0.076127623967886i</v>
      </c>
      <c r="T339" s="2">
        <f t="shared" si="67"/>
        <v>-22.137054756398488</v>
      </c>
      <c r="U339">
        <f t="shared" si="68"/>
        <v>-76.81342709685083</v>
      </c>
      <c r="W339" s="2" t="str">
        <f t="shared" si="69"/>
        <v>-0.235707507082168-0.0953798171367277i</v>
      </c>
      <c r="X339" s="2">
        <f t="shared" si="70"/>
        <v>-11.893956108125863</v>
      </c>
    </row>
    <row r="340" spans="12:24" x14ac:dyDescent="0.45">
      <c r="L340">
        <f t="shared" si="64"/>
        <v>3.3799999999999719</v>
      </c>
      <c r="M340" s="1">
        <f t="shared" si="65"/>
        <v>2398.8329190193363</v>
      </c>
      <c r="N340" s="1">
        <f t="shared" si="60"/>
        <v>5.0279537982645291E-2</v>
      </c>
      <c r="O340" s="2" t="str">
        <f t="shared" si="71"/>
        <v>0.950512295583606+0.310686942024258i</v>
      </c>
      <c r="P340" s="2" t="str">
        <f t="shared" si="61"/>
        <v>0.0019536018371582-2.99361387385565E-06i</v>
      </c>
      <c r="Q340" s="2" t="str">
        <f t="shared" si="62"/>
        <v>1.16974115371705-7.34370903427637i</v>
      </c>
      <c r="R340" s="2" t="str">
        <f t="shared" si="63"/>
        <v>0.0120859057378744-0.0766318170932426i</v>
      </c>
      <c r="S340" s="2" t="str">
        <f t="shared" si="66"/>
        <v>0.0175738501570888-0.074386077896711i</v>
      </c>
      <c r="T340" s="2">
        <f t="shared" si="67"/>
        <v>-22.334288729027769</v>
      </c>
      <c r="U340">
        <f t="shared" si="68"/>
        <v>-76.70749461837066</v>
      </c>
      <c r="W340" s="2" t="str">
        <f t="shared" si="69"/>
        <v>-0.224713328605188-0.0923579110038239i</v>
      </c>
      <c r="X340" s="2">
        <f t="shared" si="70"/>
        <v>-12.289561772492982</v>
      </c>
    </row>
    <row r="341" spans="12:24" x14ac:dyDescent="0.45">
      <c r="L341">
        <f t="shared" si="64"/>
        <v>3.3899999999999717</v>
      </c>
      <c r="M341" s="1">
        <f t="shared" si="65"/>
        <v>2454.7089156848724</v>
      </c>
      <c r="N341" s="1">
        <f t="shared" si="60"/>
        <v>5.1450698872754927E-2</v>
      </c>
      <c r="O341" s="2" t="str">
        <f t="shared" si="71"/>
        <v>0.948200354120143+0.317672926838966i</v>
      </c>
      <c r="P341" s="2" t="str">
        <f t="shared" si="61"/>
        <v>0.0019536018371582-2.92431064150369E-06i</v>
      </c>
      <c r="Q341" s="2" t="str">
        <f t="shared" si="62"/>
        <v>1.16974115371703-7.17369954240909i</v>
      </c>
      <c r="R341" s="2" t="str">
        <f t="shared" si="63"/>
        <v>0.0120912784578744-0.07485776310716i</v>
      </c>
      <c r="S341" s="2" t="str">
        <f t="shared" si="66"/>
        <v>0.0173226528908548-0.0726822072538302i</v>
      </c>
      <c r="T341" s="2">
        <f t="shared" si="67"/>
        <v>-22.531496762499938</v>
      </c>
      <c r="U341">
        <f t="shared" si="68"/>
        <v>-76.594548068878552</v>
      </c>
      <c r="W341" s="2" t="str">
        <f t="shared" si="69"/>
        <v>-0.214208628698602-0.0894586274147874i</v>
      </c>
      <c r="X341" s="2">
        <f t="shared" si="70"/>
        <v>-12.685064626833425</v>
      </c>
    </row>
    <row r="342" spans="12:24" x14ac:dyDescent="0.45">
      <c r="L342">
        <f t="shared" si="64"/>
        <v>3.3999999999999715</v>
      </c>
      <c r="M342" s="1">
        <f t="shared" si="65"/>
        <v>2511.8864315094161</v>
      </c>
      <c r="N342" s="1">
        <f t="shared" si="60"/>
        <v>5.2649139604437366E-2</v>
      </c>
      <c r="O342" s="2" t="str">
        <f t="shared" si="71"/>
        <v>0.945781409622731+0.324803825734919i</v>
      </c>
      <c r="P342" s="2" t="str">
        <f t="shared" si="61"/>
        <v>0.0019536018371582-2.85655772604054E-06i</v>
      </c>
      <c r="Q342" s="2" t="str">
        <f t="shared" si="62"/>
        <v>1.16974115371704-7.00749317168087i</v>
      </c>
      <c r="R342" s="2" t="str">
        <f t="shared" si="63"/>
        <v>0.0120964093438584-0.0731233948006368i</v>
      </c>
      <c r="S342" s="2" t="str">
        <f t="shared" si="66"/>
        <v>0.0170826449813976-0.0710152245812421i</v>
      </c>
      <c r="T342" s="2">
        <f t="shared" si="67"/>
        <v>-22.728672953583654</v>
      </c>
      <c r="U342">
        <f t="shared" si="68"/>
        <v>-76.474525356428543</v>
      </c>
      <c r="W342" s="2" t="str">
        <f t="shared" si="69"/>
        <v>-0.204171849033236-0.0866755641409108i</v>
      </c>
      <c r="X342" s="2">
        <f t="shared" si="70"/>
        <v>-13.080455132426192</v>
      </c>
    </row>
    <row r="343" spans="12:24" x14ac:dyDescent="0.45">
      <c r="L343">
        <f t="shared" si="64"/>
        <v>3.4099999999999713</v>
      </c>
      <c r="M343" s="1">
        <f t="shared" si="65"/>
        <v>2570.3957827686954</v>
      </c>
      <c r="N343" s="1">
        <f t="shared" si="60"/>
        <v>5.3875495606831858E-2</v>
      </c>
      <c r="O343" s="2" t="str">
        <f t="shared" si="71"/>
        <v>0.943250606788481+0.332081756188385i</v>
      </c>
      <c r="P343" s="2" t="str">
        <f t="shared" si="61"/>
        <v>0.0019536018371582-2.79031919022698E-06i</v>
      </c>
      <c r="Q343" s="2" t="str">
        <f t="shared" si="62"/>
        <v>1.16974115371704-6.84500176353138i</v>
      </c>
      <c r="R343" s="2" t="str">
        <f t="shared" si="63"/>
        <v>0.0121013092791091-0.0714277922365352i</v>
      </c>
      <c r="S343" s="2" t="str">
        <f t="shared" si="66"/>
        <v>0.0168533331279868-0.0693843543285155i</v>
      </c>
      <c r="T343" s="2">
        <f t="shared" si="67"/>
        <v>-22.925811326431862</v>
      </c>
      <c r="U343">
        <f t="shared" si="68"/>
        <v>-76.347360785458619</v>
      </c>
      <c r="W343" s="2" t="str">
        <f t="shared" si="69"/>
        <v>-0.194582360788336-0.0840026996742476i</v>
      </c>
      <c r="X343" s="2">
        <f t="shared" si="70"/>
        <v>-13.475723505371221</v>
      </c>
    </row>
    <row r="344" spans="12:24" x14ac:dyDescent="0.45">
      <c r="L344">
        <f t="shared" si="64"/>
        <v>3.4199999999999711</v>
      </c>
      <c r="M344" s="1">
        <f t="shared" si="65"/>
        <v>2630.2679918952094</v>
      </c>
      <c r="N344" s="1">
        <f t="shared" si="60"/>
        <v>5.5130417110123592E-2</v>
      </c>
      <c r="O344" s="2" t="str">
        <f t="shared" si="71"/>
        <v>0.940602879433367+0.339508796942964i</v>
      </c>
      <c r="P344" s="2" t="str">
        <f t="shared" si="61"/>
        <v>0.0019536018371582-0.000002725559898782i</v>
      </c>
      <c r="Q344" s="2" t="str">
        <f t="shared" si="62"/>
        <v>1.16974115371704-6.68613912668762i</v>
      </c>
      <c r="R344" s="2" t="str">
        <f t="shared" si="63"/>
        <v>0.012105988657031-0.0697700560064177i</v>
      </c>
      <c r="S344" s="2" t="str">
        <f t="shared" si="66"/>
        <v>0.0166342453420652-0.0677888329346966i</v>
      </c>
      <c r="T344" s="2">
        <f t="shared" si="67"/>
        <v>-23.122905820017543</v>
      </c>
      <c r="U344">
        <f t="shared" si="68"/>
        <v>-76.212985012408524</v>
      </c>
      <c r="W344" s="2" t="str">
        <f t="shared" si="69"/>
        <v>-0.185420426357188-0.0814343693325987i</v>
      </c>
      <c r="X344" s="2">
        <f t="shared" si="70"/>
        <v>-13.870859695773516</v>
      </c>
    </row>
    <row r="345" spans="12:24" x14ac:dyDescent="0.45">
      <c r="L345">
        <f t="shared" si="64"/>
        <v>3.4299999999999708</v>
      </c>
      <c r="M345" s="1">
        <f t="shared" si="65"/>
        <v>2691.5348039267365</v>
      </c>
      <c r="N345" s="1">
        <f t="shared" si="60"/>
        <v>5.6414569490304399E-2</v>
      </c>
      <c r="O345" s="2" t="str">
        <f t="shared" si="71"/>
        <v>0.937832942261632+0.347086981042058i</v>
      </c>
      <c r="P345" s="2" t="str">
        <f t="shared" si="61"/>
        <v>0.0019536018371582-2.66224549961946E-06i</v>
      </c>
      <c r="Q345" s="2" t="str">
        <f t="shared" si="62"/>
        <v>1.16974115371704-6.53082099128731i</v>
      </c>
      <c r="R345" s="2" t="str">
        <f t="shared" si="63"/>
        <v>0.0121104574031974-0.0681493067518234i</v>
      </c>
      <c r="S345" s="2" t="str">
        <f t="shared" si="66"/>
        <v>0.0164249300654227-0.0662279088849633i</v>
      </c>
      <c r="T345" s="2">
        <f t="shared" si="67"/>
        <v>-23.3199502753465</v>
      </c>
      <c r="U345">
        <f t="shared" si="68"/>
        <v>-76.071325000036595</v>
      </c>
      <c r="W345" s="2" t="str">
        <f t="shared" si="69"/>
        <v>-0.176667162473156-0.078965242871048i</v>
      </c>
      <c r="X345" s="2">
        <f t="shared" si="70"/>
        <v>-14.265853366303411</v>
      </c>
    </row>
    <row r="346" spans="12:24" x14ac:dyDescent="0.45">
      <c r="L346">
        <f t="shared" si="64"/>
        <v>3.4399999999999706</v>
      </c>
      <c r="M346" s="1">
        <f t="shared" si="65"/>
        <v>2754.228703337983</v>
      </c>
      <c r="N346" s="1">
        <f t="shared" si="60"/>
        <v>5.7728633621964127E-2</v>
      </c>
      <c r="O346" s="2" t="str">
        <f t="shared" si="71"/>
        <v>0.934935282408671+0.354818288293344i</v>
      </c>
      <c r="P346" s="2" t="str">
        <f t="shared" si="61"/>
        <v>0.0019536018371582-2.60034240570827E-06i</v>
      </c>
      <c r="Q346" s="2" t="str">
        <f t="shared" si="62"/>
        <v>1.16974115371704-6.37896496400798i</v>
      </c>
      <c r="R346" s="2" t="str">
        <f t="shared" si="63"/>
        <v>0.0121147249963983-0.0665646846960393i</v>
      </c>
      <c r="S346" s="2" t="str">
        <f t="shared" si="66"/>
        <v>0.0162249553214216-0.0647008427439829i</v>
      </c>
      <c r="T346" s="2">
        <f t="shared" si="67"/>
        <v>-23.516938422421244</v>
      </c>
      <c r="U346">
        <f t="shared" si="68"/>
        <v>-75.922303970376973</v>
      </c>
      <c r="W346" s="2" t="str">
        <f t="shared" si="69"/>
        <v>-0.168304504717894-0.076590303507052i</v>
      </c>
      <c r="X346" s="2">
        <f t="shared" si="70"/>
        <v>-14.660693870087849</v>
      </c>
    </row>
    <row r="347" spans="12:24" x14ac:dyDescent="0.45">
      <c r="L347">
        <f t="shared" si="64"/>
        <v>3.4499999999999704</v>
      </c>
      <c r="M347" s="1">
        <f t="shared" si="65"/>
        <v>2818.3829312642633</v>
      </c>
      <c r="N347" s="1">
        <f t="shared" si="60"/>
        <v>5.9073306239298962E-2</v>
      </c>
      <c r="O347" s="2" t="str">
        <f t="shared" si="71"/>
        <v>0.931904150761782+0.362704637126356i</v>
      </c>
      <c r="P347" s="2" t="str">
        <f t="shared" si="61"/>
        <v>0.0019536018371582-0.0000025398177769913i</v>
      </c>
      <c r="Q347" s="2" t="str">
        <f t="shared" si="62"/>
        <v>1.16974115371704-6.23049048417753i</v>
      </c>
      <c r="R347" s="2" t="str">
        <f t="shared" si="63"/>
        <v>0.0121188004887529-0.0650153491861116i</v>
      </c>
      <c r="S347" s="2" t="str">
        <f t="shared" si="66"/>
        <v>0.0160339078983665-0.0632069071678038i</v>
      </c>
      <c r="T347" s="2">
        <f t="shared" si="67"/>
        <v>-23.713863866928268</v>
      </c>
      <c r="U347">
        <f t="shared" si="68"/>
        <v>-75.765841356261291</v>
      </c>
      <c r="W347" s="2" t="str">
        <f t="shared" si="69"/>
        <v>-0.16031517337313-0.0743048282715863i</v>
      </c>
      <c r="X347" s="2">
        <f t="shared" si="70"/>
        <v>-15.055370227882941</v>
      </c>
    </row>
    <row r="348" spans="12:24" x14ac:dyDescent="0.45">
      <c r="L348">
        <f t="shared" si="64"/>
        <v>3.4599999999999702</v>
      </c>
      <c r="M348" s="1">
        <f t="shared" si="65"/>
        <v>2884.0315031264108</v>
      </c>
      <c r="N348" s="1">
        <f t="shared" si="60"/>
        <v>6.0449300305529571E-2</v>
      </c>
      <c r="O348" s="2" t="str">
        <f t="shared" si="71"/>
        <v>0.928733553064766+0.370747875802i</v>
      </c>
      <c r="P348" s="2" t="str">
        <f t="shared" si="61"/>
        <v>0.00195360183715821-2.48063950300839E-06i</v>
      </c>
      <c r="Q348" s="2" t="str">
        <f t="shared" si="62"/>
        <v>1.16974115371704-6.0853187808408i</v>
      </c>
      <c r="R348" s="2" t="str">
        <f t="shared" si="63"/>
        <v>0.0121226925249059-0.0635004782448354i</v>
      </c>
      <c r="S348" s="2" t="str">
        <f t="shared" si="66"/>
        <v>0.0158513925640684-0.0617453868959986i</v>
      </c>
      <c r="T348" s="2">
        <f t="shared" si="67"/>
        <v>-23.910720076620748</v>
      </c>
      <c r="U348">
        <f t="shared" si="68"/>
        <v>-75.601852751361378</v>
      </c>
      <c r="W348" s="2" t="str">
        <f t="shared" si="69"/>
        <v>-0.152682640577162-0.0721043696039104i</v>
      </c>
      <c r="X348" s="2">
        <f t="shared" si="70"/>
        <v>-15.449871104478722</v>
      </c>
    </row>
    <row r="349" spans="12:24" x14ac:dyDescent="0.45">
      <c r="L349">
        <f t="shared" si="64"/>
        <v>3.46999999999997</v>
      </c>
      <c r="M349" s="1">
        <f t="shared" si="65"/>
        <v>2951.209226666183</v>
      </c>
      <c r="N349" s="1">
        <f t="shared" si="60"/>
        <v>6.1857345390923198E-2</v>
      </c>
      <c r="O349" s="2" t="str">
        <f t="shared" si="71"/>
        <v>0.925417240814138+0.378949772930328i</v>
      </c>
      <c r="P349" s="2" t="str">
        <f t="shared" si="61"/>
        <v>0.0019536018371582-2.42277618579449E-06i</v>
      </c>
      <c r="Q349" s="2" t="str">
        <f t="shared" si="62"/>
        <v>1.16974115371704-5.94337283075954i</v>
      </c>
      <c r="R349" s="2" t="str">
        <f t="shared" si="63"/>
        <v>0.0121264093603627-0.0620192681324814i</v>
      </c>
      <c r="S349" s="2" t="str">
        <f t="shared" si="66"/>
        <v>0.0156770313106871-0.0603155787256681i</v>
      </c>
      <c r="T349" s="2">
        <f t="shared" si="67"/>
        <v>-24.10750036736594</v>
      </c>
      <c r="U349">
        <f t="shared" si="68"/>
        <v>-75.430249858684405</v>
      </c>
      <c r="W349" s="2" t="str">
        <f t="shared" si="69"/>
        <v>-0.14539109874719-0.0699847381124901i</v>
      </c>
      <c r="X349" s="2">
        <f t="shared" si="70"/>
        <v>-15.844184784281239</v>
      </c>
    </row>
    <row r="350" spans="12:24" x14ac:dyDescent="0.45">
      <c r="L350">
        <f t="shared" si="64"/>
        <v>3.4799999999999698</v>
      </c>
      <c r="M350" s="1">
        <f t="shared" si="65"/>
        <v>3019.9517204018084</v>
      </c>
      <c r="N350" s="1">
        <f t="shared" si="60"/>
        <v>6.329818805962191E-2</v>
      </c>
      <c r="O350" s="2" t="str">
        <f t="shared" si="71"/>
        <v>0.921948701956719+0.387312007250384i</v>
      </c>
      <c r="P350" s="2" t="str">
        <f t="shared" si="61"/>
        <v>0.0019536018371582-2.36619712299207E-06i</v>
      </c>
      <c r="Q350" s="2" t="str">
        <f t="shared" si="62"/>
        <v>1.16974115371705-5.80457731732145i</v>
      </c>
      <c r="R350" s="2" t="str">
        <f t="shared" si="63"/>
        <v>0.0121299588790058-0.0605709329180133i</v>
      </c>
      <c r="S350" s="2" t="str">
        <f t="shared" si="66"/>
        <v>0.0155104626289232-0.0589167914687898i</v>
      </c>
      <c r="T350" s="2">
        <f t="shared" si="67"/>
        <v>-24.304197888828476</v>
      </c>
      <c r="U350">
        <f t="shared" si="68"/>
        <v>-75.250940437458979</v>
      </c>
      <c r="W350" s="2" t="str">
        <f t="shared" si="69"/>
        <v>-0.13842543022864-0.0679419864291908i</v>
      </c>
      <c r="X350" s="2">
        <f t="shared" si="70"/>
        <v>-16.23829914601853</v>
      </c>
    </row>
    <row r="351" spans="12:24" x14ac:dyDescent="0.45">
      <c r="L351">
        <f t="shared" si="64"/>
        <v>3.4899999999999696</v>
      </c>
      <c r="M351" s="1">
        <f t="shared" si="65"/>
        <v>3090.2954325133778</v>
      </c>
      <c r="N351" s="1">
        <f t="shared" si="60"/>
        <v>6.4772592265480405E-2</v>
      </c>
      <c r="O351" s="2" t="str">
        <f t="shared" si="71"/>
        <v>0.918321151400601+0.395836156623262i</v>
      </c>
      <c r="P351" s="2" t="str">
        <f t="shared" si="61"/>
        <v>0.0019536018371582-2.31087229159626E-06i</v>
      </c>
      <c r="Q351" s="2" t="str">
        <f t="shared" si="62"/>
        <v>1.16974115371705-5.66885859033543i</v>
      </c>
      <c r="R351" s="2" t="str">
        <f t="shared" si="63"/>
        <v>0.0121333486098113-0.0591547040595471i</v>
      </c>
      <c r="S351" s="2" t="str">
        <f t="shared" si="66"/>
        <v>0.0153513408106232-0.0575483458943237i</v>
      </c>
      <c r="T351" s="2">
        <f t="shared" si="67"/>
        <v>-24.500805609756394</v>
      </c>
      <c r="U351">
        <f t="shared" si="68"/>
        <v>-75.063828248371777</v>
      </c>
      <c r="W351" s="2" t="str">
        <f t="shared" si="69"/>
        <v>-0.131771178132919-0.0659723940881956i</v>
      </c>
      <c r="X351" s="2">
        <f t="shared" si="70"/>
        <v>-16.632201636512416</v>
      </c>
    </row>
    <row r="352" spans="12:24" x14ac:dyDescent="0.45">
      <c r="L352">
        <f t="shared" si="64"/>
        <v>3.4999999999999694</v>
      </c>
      <c r="M352" s="1">
        <f t="shared" si="65"/>
        <v>3162.2776601681612</v>
      </c>
      <c r="N352" s="1">
        <f t="shared" si="60"/>
        <v>6.6281339757124663E-2</v>
      </c>
      <c r="O352" s="2" t="str">
        <f t="shared" si="71"/>
        <v>0.914527521354012+0.404523686186714i</v>
      </c>
      <c r="P352" s="2" t="str">
        <f t="shared" si="61"/>
        <v>0.0019536018371582-2.25677233190675E-06i</v>
      </c>
      <c r="Q352" s="2" t="str">
        <f t="shared" si="62"/>
        <v>1.16974115371704-5.53614462669065i</v>
      </c>
      <c r="R352" s="2" t="str">
        <f t="shared" si="63"/>
        <v>0.0121365857428207-0.0577698299938295i</v>
      </c>
      <c r="S352" s="2" t="str">
        <f t="shared" si="66"/>
        <v>0.0151993352788981-0.0562095746563639i</v>
      </c>
      <c r="T352" s="2">
        <f t="shared" si="67"/>
        <v>-24.697316302838107</v>
      </c>
      <c r="U352">
        <f t="shared" si="68"/>
        <v>-74.868812997082784</v>
      </c>
      <c r="W352" s="2" t="str">
        <f t="shared" si="69"/>
        <v>-0.12541451832535-0.0640724533653024i</v>
      </c>
      <c r="X352" s="2">
        <f t="shared" si="70"/>
        <v>-17.025879243455289</v>
      </c>
    </row>
    <row r="353" spans="12:24" x14ac:dyDescent="0.45">
      <c r="L353">
        <f t="shared" si="64"/>
        <v>3.5099999999999691</v>
      </c>
      <c r="M353" s="1">
        <f t="shared" si="65"/>
        <v>3235.9365692960532</v>
      </c>
      <c r="N353" s="1">
        <f t="shared" si="60"/>
        <v>6.7825230492445279E-2</v>
      </c>
      <c r="O353" s="2" t="str">
        <f t="shared" si="71"/>
        <v>0.910560451509349+0.413375935616831i</v>
      </c>
      <c r="P353" s="2" t="str">
        <f t="shared" si="61"/>
        <v>0.0019536018371582-2.20386853171934E-06i</v>
      </c>
      <c r="Q353" s="2" t="str">
        <f t="shared" si="62"/>
        <v>1.16974115371704-5.40636499185634i</v>
      </c>
      <c r="R353" s="2" t="str">
        <f t="shared" si="63"/>
        <v>0.0121396771443944-0.0564155757344856i</v>
      </c>
      <c r="S353" s="2" t="str">
        <f t="shared" si="66"/>
        <v>0.0150541299448473-0.0548998222095568i</v>
      </c>
      <c r="T353" s="2">
        <f t="shared" si="67"/>
        <v>-24.89372252909525</v>
      </c>
      <c r="U353">
        <f t="shared" si="68"/>
        <v>-74.665790275969513</v>
      </c>
      <c r="W353" s="2" t="str">
        <f t="shared" si="69"/>
        <v>-0.119342232525458-0.0622388560171014i</v>
      </c>
      <c r="X353" s="2">
        <f t="shared" si="70"/>
        <v>-17.419318467129713</v>
      </c>
    </row>
    <row r="354" spans="12:24" x14ac:dyDescent="0.45">
      <c r="L354">
        <f t="shared" si="64"/>
        <v>3.5199999999999689</v>
      </c>
      <c r="M354" s="1">
        <f t="shared" si="65"/>
        <v>3311.311214825676</v>
      </c>
      <c r="N354" s="1">
        <f t="shared" si="60"/>
        <v>6.9405083062746176E-2</v>
      </c>
      <c r="O354" s="2" t="str">
        <f t="shared" si="71"/>
        <v>0.90641227909278+0.42239410543926i</v>
      </c>
      <c r="P354" s="2" t="str">
        <f t="shared" si="61"/>
        <v>0.0019536018371582-0.0000021521328110837i</v>
      </c>
      <c r="Q354" s="2" t="str">
        <f t="shared" si="62"/>
        <v>1.16974115371704-5.27945080220111i</v>
      </c>
      <c r="R354" s="2" t="str">
        <f t="shared" si="63"/>
        <v>0.0121426293717722-0.0550912224788211i</v>
      </c>
      <c r="S354" s="2" t="str">
        <f t="shared" si="66"/>
        <v>0.014915422589986-0.0536184447129109i</v>
      </c>
      <c r="T354" s="2">
        <f t="shared" si="67"/>
        <v>-25.090016621776584</v>
      </c>
      <c r="U354">
        <f t="shared" si="68"/>
        <v>-74.454651504055292</v>
      </c>
      <c r="W354" s="2" t="str">
        <f t="shared" si="69"/>
        <v>-0.113541682482354-0.0604684808631963i</v>
      </c>
      <c r="X354" s="2">
        <f t="shared" si="70"/>
        <v>-17.81250529100468</v>
      </c>
    </row>
    <row r="355" spans="12:24" x14ac:dyDescent="0.45">
      <c r="L355">
        <f t="shared" si="64"/>
        <v>3.5299999999999687</v>
      </c>
      <c r="M355" s="1">
        <f t="shared" si="65"/>
        <v>3388.4415613917849</v>
      </c>
      <c r="N355" s="1">
        <f t="shared" si="60"/>
        <v>7.1021735126771818E-2</v>
      </c>
      <c r="O355" s="2" t="str">
        <f t="shared" si="71"/>
        <v>0.902075028803251+0.431579242329394i</v>
      </c>
      <c r="P355" s="2" t="str">
        <f t="shared" si="61"/>
        <v>0.0019536018371582-2.10153770725311E-06i</v>
      </c>
      <c r="Q355" s="2" t="str">
        <f t="shared" si="62"/>
        <v>1.16974115371703-5.15533468810939i</v>
      </c>
      <c r="R355" s="2" t="str">
        <f t="shared" si="63"/>
        <v>0.0121454486869823-0.0537960672229405i</v>
      </c>
      <c r="S355" s="2" t="str">
        <f t="shared" si="66"/>
        <v>0.0147829242735116-0.0523648099230472i</v>
      </c>
      <c r="T355" s="2">
        <f t="shared" si="67"/>
        <v>-25.286190669715275</v>
      </c>
      <c r="U355">
        <f t="shared" si="68"/>
        <v>-74.235283865056545</v>
      </c>
      <c r="W355" s="2" t="str">
        <f t="shared" si="69"/>
        <v>-0.10800078518852-0.0587583821581693i</v>
      </c>
      <c r="X355" s="2">
        <f t="shared" si="70"/>
        <v>-18.205425151138229</v>
      </c>
    </row>
    <row r="356" spans="12:24" x14ac:dyDescent="0.45">
      <c r="L356">
        <f t="shared" si="64"/>
        <v>3.5399999999999685</v>
      </c>
      <c r="M356" s="1">
        <f t="shared" si="65"/>
        <v>3467.36850452507</v>
      </c>
      <c r="N356" s="1">
        <f t="shared" si="60"/>
        <v>7.2676043854845468E-2</v>
      </c>
      <c r="O356" s="2" t="str">
        <f t="shared" si="71"/>
        <v>0.897540402668536+0.440932223337785i</v>
      </c>
      <c r="P356" s="2" t="str">
        <f t="shared" si="61"/>
        <v>0.0019536018371582-2.05205635990533E-06i</v>
      </c>
      <c r="Q356" s="2" t="str">
        <f t="shared" si="62"/>
        <v>1.16974115371704-5.03395075787373i</v>
      </c>
      <c r="R356" s="2" t="str">
        <f t="shared" si="63"/>
        <v>0.0121481410701259-0.0525294223849626i</v>
      </c>
      <c r="S356" s="2" t="str">
        <f t="shared" si="66"/>
        <v>0.0146563587635425-0.0511382970778589i</v>
      </c>
      <c r="T356" s="2">
        <f t="shared" si="67"/>
        <v>-25.482236500111512</v>
      </c>
      <c r="U356">
        <f t="shared" si="68"/>
        <v>-74.007570243499856</v>
      </c>
      <c r="W356" s="2" t="str">
        <f t="shared" si="69"/>
        <v>-0.102707989095948-0.0571057787032005i</v>
      </c>
      <c r="X356" s="2">
        <f t="shared" si="70"/>
        <v>-18.598062904316659</v>
      </c>
    </row>
    <row r="357" spans="12:24" x14ac:dyDescent="0.45">
      <c r="L357">
        <f t="shared" si="64"/>
        <v>3.5499999999999683</v>
      </c>
      <c r="M357" s="1">
        <f t="shared" si="65"/>
        <v>3548.1338923354956</v>
      </c>
      <c r="N357" s="1">
        <f t="shared" si="60"/>
        <v>7.4368886383351984E-2</v>
      </c>
      <c r="O357" s="2" t="str">
        <f t="shared" si="71"/>
        <v>0.892799769850208+0.450453738973733i</v>
      </c>
      <c r="P357" s="2" t="str">
        <f t="shared" si="61"/>
        <v>0.0019536018371582-2.00366249675731E-06i</v>
      </c>
      <c r="Q357" s="2" t="str">
        <f t="shared" si="62"/>
        <v>1.16974115371705-4.91523456234213i</v>
      </c>
      <c r="R357" s="2" t="str">
        <f t="shared" si="63"/>
        <v>0.0121507122320594-0.0512906154361141i</v>
      </c>
      <c r="S357" s="2" t="str">
        <f t="shared" si="66"/>
        <v>0.014535461991482-0.0499382967714931i</v>
      </c>
      <c r="T357" s="2">
        <f t="shared" si="67"/>
        <v>-25.678145660698895</v>
      </c>
      <c r="U357">
        <f t="shared" si="68"/>
        <v>-73.771389158862334</v>
      </c>
      <c r="W357" s="2" t="str">
        <f t="shared" si="69"/>
        <v>-0.0976522512993839-0.0555080436503589i</v>
      </c>
      <c r="X357" s="2">
        <f t="shared" si="70"/>
        <v>-18.990402794849985</v>
      </c>
    </row>
    <row r="358" spans="12:24" x14ac:dyDescent="0.45">
      <c r="L358">
        <f t="shared" si="64"/>
        <v>3.5599999999999681</v>
      </c>
      <c r="M358" s="1">
        <f t="shared" si="65"/>
        <v>3630.7805477007482</v>
      </c>
      <c r="N358" s="1">
        <f t="shared" si="60"/>
        <v>7.6101160279807692E-2</v>
      </c>
      <c r="O358" s="2" t="str">
        <f t="shared" si="71"/>
        <v>0.887844156434062+0.460144275076729i</v>
      </c>
      <c r="P358" s="2" t="str">
        <f t="shared" si="61"/>
        <v>0.0019536018371582-1.95633041948487E-06i</v>
      </c>
      <c r="Q358" s="2" t="str">
        <f t="shared" si="62"/>
        <v>1.16974115371704-4.7991230602987i</v>
      </c>
      <c r="R358" s="2" t="str">
        <f t="shared" si="63"/>
        <v>0.0121531676265074-0.0500789885394759i</v>
      </c>
      <c r="S358" s="2" t="str">
        <f t="shared" si="66"/>
        <v>0.0144199815286833-0.0487642108214737i</v>
      </c>
      <c r="T358" s="2">
        <f t="shared" si="67"/>
        <v>-25.87390940125443</v>
      </c>
      <c r="U358">
        <f t="shared" si="68"/>
        <v>-73.526614697676465</v>
      </c>
      <c r="W358" s="2" t="str">
        <f t="shared" si="69"/>
        <v>-0.0928230156520556-0.0539626949554752i</v>
      </c>
      <c r="X358" s="2">
        <f t="shared" si="70"/>
        <v>-19.382428419948774</v>
      </c>
    </row>
    <row r="359" spans="12:24" x14ac:dyDescent="0.45">
      <c r="L359">
        <f t="shared" si="64"/>
        <v>3.5699999999999679</v>
      </c>
      <c r="M359" s="1">
        <f t="shared" si="65"/>
        <v>3715.3522909714534</v>
      </c>
      <c r="N359" s="1">
        <f t="shared" si="60"/>
        <v>7.787378401876166E-2</v>
      </c>
      <c r="O359" s="2" t="str">
        <f t="shared" si="71"/>
        <v>0.882664235247692+0.470004093401969i</v>
      </c>
      <c r="P359" s="2" t="str">
        <f t="shared" si="61"/>
        <v>0.00195360183715821-0.0000019100349898743i</v>
      </c>
      <c r="Q359" s="2" t="str">
        <f t="shared" si="62"/>
        <v>1.16974115371704-4.68555458455762i</v>
      </c>
      <c r="R359" s="2" t="str">
        <f t="shared" si="63"/>
        <v>0.0121555124616316-0.048893898196173i</v>
      </c>
      <c r="S359" s="2" t="str">
        <f t="shared" si="66"/>
        <v>0.0143096760846113-0.0476154521287546i</v>
      </c>
      <c r="T359" s="2">
        <f t="shared" si="67"/>
        <v>-26.069518654405137</v>
      </c>
      <c r="U359">
        <f t="shared" si="68"/>
        <v>-73.273116443549725</v>
      </c>
      <c r="W359" s="2" t="str">
        <f t="shared" si="69"/>
        <v>-0.0882101917801978-0.0524673864382672i</v>
      </c>
      <c r="X359" s="2">
        <f t="shared" si="70"/>
        <v>-19.774122693592982</v>
      </c>
    </row>
    <row r="360" spans="12:24" x14ac:dyDescent="0.45">
      <c r="L360">
        <f t="shared" si="64"/>
        <v>3.5799999999999677</v>
      </c>
      <c r="M360" s="1">
        <f t="shared" si="65"/>
        <v>3801.8939632053334</v>
      </c>
      <c r="N360" s="1">
        <f t="shared" si="60"/>
        <v>7.9687697468783791E-2</v>
      </c>
      <c r="O360" s="2" t="str">
        <f t="shared" si="71"/>
        <v>0.877250315752573+0.480033210842762i</v>
      </c>
      <c r="P360" s="2" t="str">
        <f t="shared" si="61"/>
        <v>0.0019536018371582-0.0000018647516163119i</v>
      </c>
      <c r="Q360" s="2" t="str">
        <f t="shared" si="62"/>
        <v>1.16974115371705-4.57446880874952i</v>
      </c>
      <c r="R360" s="2" t="str">
        <f t="shared" si="63"/>
        <v>0.0121577517110753-0.047734714898788i</v>
      </c>
      <c r="S360" s="2" t="str">
        <f t="shared" si="66"/>
        <v>0.0142043150257061-0.0464914445314011i</v>
      </c>
      <c r="T360" s="2">
        <f t="shared" si="67"/>
        <v>-26.264964015687799</v>
      </c>
      <c r="U360">
        <f t="shared" si="68"/>
        <v>-73.010759405050422</v>
      </c>
      <c r="W360" s="2" t="str">
        <f t="shared" si="69"/>
        <v>-0.0838041349633915-0.0510198994109045i</v>
      </c>
      <c r="X360" s="2">
        <f t="shared" si="70"/>
        <v>-20.165467808809154</v>
      </c>
    </row>
    <row r="361" spans="12:24" x14ac:dyDescent="0.45">
      <c r="L361">
        <f t="shared" si="64"/>
        <v>3.5899999999999674</v>
      </c>
      <c r="M361" s="1">
        <f t="shared" si="65"/>
        <v>3890.4514499425204</v>
      </c>
      <c r="N361" s="1">
        <f t="shared" si="60"/>
        <v>8.1543862390795224E-2</v>
      </c>
      <c r="O361" s="2" t="str">
        <f t="shared" si="71"/>
        <v>0.871592334064278+0.490231377209154i</v>
      </c>
      <c r="P361" s="2" t="str">
        <f t="shared" si="61"/>
        <v>0.0019536018371582-1.82045624042625E-06i</v>
      </c>
      <c r="Q361" s="2" t="str">
        <f t="shared" si="62"/>
        <v>1.16974115371704-4.46580671477965i</v>
      </c>
      <c r="R361" s="2" t="str">
        <f t="shared" si="63"/>
        <v>0.0121598901245159-0.0466008227917884i</v>
      </c>
      <c r="S361" s="2" t="str">
        <f t="shared" si="66"/>
        <v>0.0141036779141918-0.0453916226525678i</v>
      </c>
      <c r="T361" s="2">
        <f t="shared" si="67"/>
        <v>-26.460235722810573</v>
      </c>
      <c r="U361">
        <f t="shared" si="68"/>
        <v>-72.73940394140034</v>
      </c>
      <c r="W361" s="2" t="str">
        <f t="shared" si="69"/>
        <v>-0.0795956268486668-0.0496181348386885i</v>
      </c>
      <c r="X361" s="2">
        <f t="shared" si="70"/>
        <v>-20.556445198258643</v>
      </c>
    </row>
    <row r="362" spans="12:24" x14ac:dyDescent="0.45">
      <c r="L362">
        <f t="shared" si="64"/>
        <v>3.5999999999999672</v>
      </c>
      <c r="M362" s="1">
        <f t="shared" si="65"/>
        <v>3981.0717055346731</v>
      </c>
      <c r="N362" s="1">
        <f t="shared" si="60"/>
        <v>8.3443262948006747E-2</v>
      </c>
      <c r="O362" s="2" t="str">
        <f t="shared" si="71"/>
        <v>0.865679843161318+0.500598051478624i</v>
      </c>
      <c r="P362" s="2" t="str">
        <f t="shared" si="61"/>
        <v>0.00195360183715821-1.77712532419906E-06i</v>
      </c>
      <c r="Q362" s="2" t="str">
        <f t="shared" si="62"/>
        <v>1.16974115371705-4.3595105609382i</v>
      </c>
      <c r="R362" s="2" t="str">
        <f t="shared" si="63"/>
        <v>0.0121619322377365-0.045491619338755i</v>
      </c>
      <c r="S362" s="2" t="str">
        <f t="shared" si="66"/>
        <v>0.0140075540660702-0.0443154317433653i</v>
      </c>
      <c r="T362" s="2">
        <f t="shared" si="67"/>
        <v>-26.655323634068026</v>
      </c>
      <c r="U362">
        <f t="shared" si="68"/>
        <v>-72.458905685933416</v>
      </c>
      <c r="W362" s="2" t="str">
        <f t="shared" si="69"/>
        <v>-0.0755758569671168-0.04826010599872i</v>
      </c>
      <c r="X362" s="2">
        <f t="shared" si="70"/>
        <v>-20.947035493042168</v>
      </c>
    </row>
    <row r="363" spans="12:24" x14ac:dyDescent="0.45">
      <c r="L363">
        <f t="shared" si="64"/>
        <v>3.609999999999967</v>
      </c>
      <c r="M363" s="1">
        <f t="shared" si="65"/>
        <v>4073.8027780408202</v>
      </c>
      <c r="N363" s="1">
        <f t="shared" si="60"/>
        <v>8.5386906227735593E-2</v>
      </c>
      <c r="O363" s="2" t="str">
        <f t="shared" si="71"/>
        <v>0.859502003350616+0.51113237643127i</v>
      </c>
      <c r="P363" s="2" t="str">
        <f t="shared" si="61"/>
        <v>0.0019536018371582-1.73473583720933E-06i</v>
      </c>
      <c r="Q363" s="2" t="str">
        <f t="shared" si="62"/>
        <v>1.16974115371703-4.25552385064182i</v>
      </c>
      <c r="R363" s="2" t="str">
        <f t="shared" si="63"/>
        <v>0.0121638823822449-0.0444065149961989i</v>
      </c>
      <c r="S363" s="2" t="str">
        <f t="shared" si="66"/>
        <v>0.013915742127583-0.0432623275211776i</v>
      </c>
      <c r="T363" s="2">
        <f t="shared" si="67"/>
        <v>-26.850217205854207</v>
      </c>
      <c r="U363">
        <f t="shared" si="68"/>
        <v>-72.169115467261378</v>
      </c>
      <c r="W363" s="2" t="str">
        <f t="shared" si="69"/>
        <v>-0.0717364050226867-0.0469439316046256i</v>
      </c>
      <c r="X363" s="2">
        <f t="shared" si="70"/>
        <v>-21.337218479615277</v>
      </c>
    </row>
    <row r="364" spans="12:24" x14ac:dyDescent="0.45">
      <c r="L364">
        <f t="shared" si="64"/>
        <v>3.6199999999999668</v>
      </c>
      <c r="M364" s="1">
        <f t="shared" si="65"/>
        <v>4168.6938347030391</v>
      </c>
      <c r="N364" s="1">
        <f t="shared" si="60"/>
        <v>8.73758227753757E-2</v>
      </c>
      <c r="O364" s="2" t="str">
        <f t="shared" si="71"/>
        <v>0.85304757306593+0.521833151578478i</v>
      </c>
      <c r="P364" s="2" t="str">
        <f t="shared" si="61"/>
        <v>0.00195360183715819-0.0000016932652440379i</v>
      </c>
      <c r="Q364" s="2" t="str">
        <f t="shared" si="62"/>
        <v>1.16974115371704-4.15379130178686i</v>
      </c>
      <c r="R364" s="2" t="str">
        <f t="shared" si="63"/>
        <v>0.0121657446944656-0.043344932893763i</v>
      </c>
      <c r="S364" s="2" t="str">
        <f t="shared" si="66"/>
        <v>0.0138280496694396-0.0422317760039316i</v>
      </c>
      <c r="T364" s="2">
        <f t="shared" si="67"/>
        <v>-27.044905469217863</v>
      </c>
      <c r="U364">
        <f t="shared" si="68"/>
        <v>-71.869879228089417</v>
      </c>
      <c r="W364" s="2" t="str">
        <f t="shared" si="69"/>
        <v>-0.0680692239236529-0.045667829367401i</v>
      </c>
      <c r="X364" s="2">
        <f t="shared" si="70"/>
        <v>-21.72697305470556</v>
      </c>
    </row>
    <row r="365" spans="12:24" x14ac:dyDescent="0.45">
      <c r="L365">
        <f t="shared" si="64"/>
        <v>3.6299999999999666</v>
      </c>
      <c r="M365" s="1">
        <f t="shared" si="65"/>
        <v>4265.7951880156043</v>
      </c>
      <c r="N365" s="1">
        <f t="shared" si="60"/>
        <v>8.9411067140807071E-2</v>
      </c>
      <c r="O365" s="2" t="str">
        <f t="shared" si="71"/>
        <v>0.846304900084566+0.532698804290805i</v>
      </c>
      <c r="P365" s="2" t="str">
        <f t="shared" si="61"/>
        <v>0.0019536018371582-1.65269149215965E-06i</v>
      </c>
      <c r="Q365" s="2" t="str">
        <f t="shared" si="62"/>
        <v>1.16974115371705-4.054258816694i</v>
      </c>
      <c r="R365" s="2" t="str">
        <f t="shared" si="63"/>
        <v>0.0121675231245071-0.0423063085205928i</v>
      </c>
      <c r="S365" s="2" t="str">
        <f t="shared" si="66"/>
        <v>0.0137442927981139-0.0412232533407869i</v>
      </c>
      <c r="T365" s="2">
        <f t="shared" si="67"/>
        <v>-27.239377005399955</v>
      </c>
      <c r="U365">
        <f t="shared" si="68"/>
        <v>-71.561037941647868</v>
      </c>
      <c r="W365" s="2" t="str">
        <f t="shared" si="69"/>
        <v>-0.0645666235282102-0.0444301099642865i</v>
      </c>
      <c r="X365" s="2">
        <f t="shared" si="70"/>
        <v>-22.116277178116526</v>
      </c>
    </row>
    <row r="366" spans="12:24" x14ac:dyDescent="0.45">
      <c r="L366">
        <f t="shared" si="64"/>
        <v>3.6399999999999664</v>
      </c>
      <c r="M366" s="1">
        <f t="shared" si="65"/>
        <v>4365.158322401322</v>
      </c>
      <c r="N366" s="1">
        <f t="shared" si="60"/>
        <v>9.1493718437531707E-2</v>
      </c>
      <c r="O366" s="2" t="str">
        <f t="shared" si="71"/>
        <v>0.839261913257626+0.543727359027619i</v>
      </c>
      <c r="P366" s="2" t="str">
        <f t="shared" si="61"/>
        <v>0.0019536018371582-1.61299299979131E-06i</v>
      </c>
      <c r="Q366" s="2" t="str">
        <f t="shared" si="62"/>
        <v>1.16974115371704-3.95687345262407i</v>
      </c>
      <c r="R366" s="2" t="str">
        <f t="shared" si="63"/>
        <v>0.0121692214445433-0.0412900894176662i</v>
      </c>
      <c r="S366" s="2" t="str">
        <f t="shared" si="66"/>
        <v>0.0136642957835617-0.0402362456396477i</v>
      </c>
      <c r="T366" s="2">
        <f t="shared" si="67"/>
        <v>-27.43361992029326</v>
      </c>
      <c r="U366">
        <f t="shared" si="68"/>
        <v>-71.242427525662791</v>
      </c>
      <c r="W366" s="2" t="str">
        <f t="shared" si="69"/>
        <v>-0.0612212550764179-0.0432291713894022i</v>
      </c>
      <c r="X366" s="2">
        <f t="shared" si="70"/>
        <v>-22.505107823298395</v>
      </c>
    </row>
    <row r="367" spans="12:24" x14ac:dyDescent="0.45">
      <c r="L367">
        <f t="shared" si="64"/>
        <v>3.6499999999999662</v>
      </c>
      <c r="M367" s="1">
        <f t="shared" si="65"/>
        <v>4466.8359215092851</v>
      </c>
      <c r="N367" s="1">
        <f t="shared" si="60"/>
        <v>9.3624880914834618E-2</v>
      </c>
      <c r="O367" s="2" t="str">
        <f t="shared" si="71"/>
        <v>0.831906114859865+0.55491640456808i</v>
      </c>
      <c r="P367" s="2" t="str">
        <f t="shared" si="61"/>
        <v>0.0019536018371582-0.0000015741486442219i</v>
      </c>
      <c r="Q367" s="2" t="str">
        <f t="shared" si="62"/>
        <v>1.16974115371705-3.86158339284523i</v>
      </c>
      <c r="R367" s="2" t="str">
        <f t="shared" si="63"/>
        <v>0.0121708432568125-0.0402957348758818i</v>
      </c>
      <c r="S367" s="2" t="str">
        <f t="shared" si="66"/>
        <v>0.0135878907027075-0.0392702487919009i</v>
      </c>
      <c r="T367" s="2">
        <f t="shared" si="67"/>
        <v>-27.627621817753937</v>
      </c>
      <c r="U367">
        <f t="shared" si="68"/>
        <v>-70.913878753833757</v>
      </c>
      <c r="W367" s="2" t="str">
        <f t="shared" si="69"/>
        <v>-0.0580260962817151-0.0420634936615085i</v>
      </c>
      <c r="X367" s="2">
        <f t="shared" si="70"/>
        <v>-22.893440925552305</v>
      </c>
    </row>
    <row r="368" spans="12:24" x14ac:dyDescent="0.45">
      <c r="L368">
        <f t="shared" si="64"/>
        <v>3.6599999999999659</v>
      </c>
      <c r="M368" s="1">
        <f t="shared" si="65"/>
        <v>4570.8818961483958</v>
      </c>
      <c r="N368" s="1">
        <f t="shared" si="60"/>
        <v>9.5805684543270375E-2</v>
      </c>
      <c r="O368" s="2" t="str">
        <f t="shared" si="71"/>
        <v>0.824224573677007+0.566263059140323i</v>
      </c>
      <c r="P368" s="2" t="str">
        <f t="shared" si="61"/>
        <v>0.00195360183715821-1.53613775010775E-06i</v>
      </c>
      <c r="Q368" s="2" t="str">
        <f t="shared" si="62"/>
        <v>1.16974115371705-3.76833791823093i</v>
      </c>
      <c r="R368" s="2" t="str">
        <f t="shared" si="63"/>
        <v>0.0121723920012575-0.0393227156396808i</v>
      </c>
      <c r="S368" s="2" t="str">
        <f t="shared" si="66"/>
        <v>0.0135149170980842-0.0383247682946984i</v>
      </c>
      <c r="T368" s="2">
        <f t="shared" si="67"/>
        <v>-27.821369771699231</v>
      </c>
      <c r="U368">
        <f t="shared" si="68"/>
        <v>-70.57521716475047</v>
      </c>
      <c r="W368" s="2" t="str">
        <f t="shared" si="69"/>
        <v>-0.0549744370559842-0.0409316338658121i</v>
      </c>
      <c r="X368" s="2">
        <f t="shared" si="70"/>
        <v>-23.28125132773674</v>
      </c>
    </row>
    <row r="369" spans="12:24" x14ac:dyDescent="0.45">
      <c r="L369">
        <f t="shared" si="64"/>
        <v>3.6699999999999657</v>
      </c>
      <c r="M369" s="1">
        <f t="shared" si="65"/>
        <v>4677.3514128716188</v>
      </c>
      <c r="N369" s="1">
        <f t="shared" si="60"/>
        <v>9.8037285613789132E-2</v>
      </c>
      <c r="O369" s="2" t="str">
        <f t="shared" si="71"/>
        <v>0.816203918961239+0.577763933343294i</v>
      </c>
      <c r="P369" s="2" t="str">
        <f t="shared" si="61"/>
        <v>0.00195360183715821-1.49894007821039E-06i</v>
      </c>
      <c r="Q369" s="2" t="str">
        <f t="shared" si="62"/>
        <v>1.16974115371704-3.67708737936885i</v>
      </c>
      <c r="R369" s="2" t="str">
        <f t="shared" si="63"/>
        <v>0.0121738709628204-0.038370513616003i</v>
      </c>
      <c r="S369" s="2" t="str">
        <f t="shared" si="66"/>
        <v>0.0134452216510214-0.0373993190711034i</v>
      </c>
      <c r="T369" s="2">
        <f t="shared" si="67"/>
        <v>-28.01485029691505</v>
      </c>
      <c r="U369">
        <f t="shared" si="68"/>
        <v>-70.226262968205035</v>
      </c>
      <c r="W369" s="2" t="str">
        <f t="shared" si="69"/>
        <v>-0.0520598658430879-0.0398322215082096i</v>
      </c>
      <c r="X369" s="2">
        <f t="shared" si="70"/>
        <v>-23.668512723327474</v>
      </c>
    </row>
    <row r="370" spans="12:24" x14ac:dyDescent="0.45">
      <c r="L370">
        <f t="shared" si="64"/>
        <v>3.6799999999999655</v>
      </c>
      <c r="M370" s="1">
        <f t="shared" si="65"/>
        <v>4786.300923226011</v>
      </c>
      <c r="N370" s="1">
        <f t="shared" si="60"/>
        <v>0.10032086735081719</v>
      </c>
      <c r="O370" s="2" t="str">
        <f t="shared" si="71"/>
        <v>0.807830335399561+0.589415090753734i</v>
      </c>
      <c r="P370" s="2" t="str">
        <f t="shared" si="61"/>
        <v>0.0019536018371582-1.46253581417632E-06i</v>
      </c>
      <c r="Q370" s="2" t="str">
        <f t="shared" si="62"/>
        <v>1.16974115371704-3.58778316915963i</v>
      </c>
      <c r="R370" s="2" t="str">
        <f t="shared" si="63"/>
        <v>0.0121752832784095-0.0374386215883547i</v>
      </c>
      <c r="S370" s="2" t="str">
        <f t="shared" si="66"/>
        <v>0.0133786578688056-0.0364934252883592i</v>
      </c>
      <c r="T370" s="2">
        <f t="shared" si="67"/>
        <v>-28.208049318497427</v>
      </c>
      <c r="U370">
        <f t="shared" si="68"/>
        <v>-69.866830948835926</v>
      </c>
      <c r="W370" s="2" t="str">
        <f t="shared" si="69"/>
        <v>-0.0492762565365824-0.0387639541617235i</v>
      </c>
      <c r="X370" s="2">
        <f t="shared" si="70"/>
        <v>-24.055197596681719</v>
      </c>
    </row>
    <row r="371" spans="12:24" x14ac:dyDescent="0.45">
      <c r="L371">
        <f t="shared" si="64"/>
        <v>3.6899999999999653</v>
      </c>
      <c r="M371" s="1">
        <f t="shared" si="65"/>
        <v>4897.7881936840722</v>
      </c>
      <c r="N371" s="1">
        <f t="shared" si="60"/>
        <v>0.10265764053961815</v>
      </c>
      <c r="O371" s="2" t="str">
        <f t="shared" si="71"/>
        <v>0.799089559254882+0.601212006109192i</v>
      </c>
      <c r="P371" s="2" t="str">
        <f t="shared" si="61"/>
        <v>0.00195360183715821-1.42690555755803E-06i</v>
      </c>
      <c r="Q371" s="2" t="str">
        <f t="shared" si="62"/>
        <v>1.16974115371705-3.50037769588532i</v>
      </c>
      <c r="R371" s="2" t="str">
        <f t="shared" si="63"/>
        <v>0.0121766319435517-0.0365265429357772i</v>
      </c>
      <c r="S371" s="2" t="str">
        <f t="shared" si="66"/>
        <v>0.0133150857852508-0.0356066201745297i</v>
      </c>
      <c r="T371" s="2">
        <f t="shared" si="67"/>
        <v>-28.400952139843124</v>
      </c>
      <c r="U371">
        <f t="shared" si="68"/>
        <v>-69.496730367055406</v>
      </c>
      <c r="W371" s="2" t="str">
        <f t="shared" si="69"/>
        <v>-0.0466177559582062-0.0377255933861758i</v>
      </c>
      <c r="X371" s="2">
        <f t="shared" si="70"/>
        <v>-24.441277160340299</v>
      </c>
    </row>
    <row r="372" spans="12:24" x14ac:dyDescent="0.45">
      <c r="L372">
        <f t="shared" si="64"/>
        <v>3.6999999999999651</v>
      </c>
      <c r="M372" s="1">
        <f t="shared" si="65"/>
        <v>5011.8723362723231</v>
      </c>
      <c r="N372" s="1">
        <f t="shared" si="60"/>
        <v>0.10504884416826789</v>
      </c>
      <c r="O372" s="2" t="str">
        <f t="shared" si="71"/>
        <v>0.789966875856199+0.613149520957161i</v>
      </c>
      <c r="P372" s="2" t="str">
        <f t="shared" si="61"/>
        <v>0.00195360183715821-1.39203031101608E-06i</v>
      </c>
      <c r="Q372" s="2" t="str">
        <f t="shared" si="62"/>
        <v>1.16974115371704-3.41482435672587i</v>
      </c>
      <c r="R372" s="2" t="str">
        <f t="shared" si="63"/>
        <v>0.0121779198187441-0.035633791356489i</v>
      </c>
      <c r="S372" s="2" t="str">
        <f t="shared" si="66"/>
        <v>0.0132543716741355-0.034738445833701i</v>
      </c>
      <c r="T372" s="2">
        <f t="shared" si="67"/>
        <v>-28.593543409104953</v>
      </c>
      <c r="U372">
        <f t="shared" si="68"/>
        <v>-69.115764857201597</v>
      </c>
      <c r="W372" s="2" t="str">
        <f t="shared" si="69"/>
        <v>-0.0440787718745048-0.0367159609033316i</v>
      </c>
      <c r="X372" s="2">
        <f t="shared" si="70"/>
        <v>-24.826721289200037</v>
      </c>
    </row>
    <row r="373" spans="12:24" x14ac:dyDescent="0.45">
      <c r="L373">
        <f t="shared" si="64"/>
        <v>3.7099999999999649</v>
      </c>
      <c r="M373" s="1">
        <f t="shared" si="65"/>
        <v>5128.6138399132387</v>
      </c>
      <c r="N373" s="1">
        <f t="shared" si="60"/>
        <v>0.10749574608458148</v>
      </c>
      <c r="O373" s="2" t="str">
        <f t="shared" si="71"/>
        <v>0.780447118632098+0.625221796660079i</v>
      </c>
      <c r="P373" s="2" t="str">
        <f t="shared" si="61"/>
        <v>0.0019536018371582-1.35789146974055E-06i</v>
      </c>
      <c r="Q373" s="2" t="str">
        <f t="shared" si="62"/>
        <v>1.16974115371704-3.33107751170293i</v>
      </c>
      <c r="R373" s="2" t="str">
        <f t="shared" si="63"/>
        <v>0.01217914963552-0.0347598905959903i</v>
      </c>
      <c r="S373" s="2" t="str">
        <f t="shared" si="66"/>
        <v>0.0131963877749908-0.0338884530599361i</v>
      </c>
      <c r="T373" s="2">
        <f t="shared" si="67"/>
        <v>-28.785807084015545</v>
      </c>
      <c r="U373">
        <f t="shared" si="68"/>
        <v>-68.723732322859007</v>
      </c>
      <c r="W373" s="2" t="str">
        <f t="shared" si="69"/>
        <v>-0.0416539615298135-0.0357339350108996i</v>
      </c>
      <c r="X373" s="2">
        <f t="shared" si="70"/>
        <v>-25.211498451368634</v>
      </c>
    </row>
    <row r="374" spans="12:24" x14ac:dyDescent="0.45">
      <c r="L374">
        <f t="shared" si="64"/>
        <v>3.7199999999999647</v>
      </c>
      <c r="M374" s="1">
        <f t="shared" si="65"/>
        <v>5248.0746024973068</v>
      </c>
      <c r="N374" s="1">
        <f t="shared" si="60"/>
        <v>0.10999964366834356</v>
      </c>
      <c r="O374" s="2" t="str">
        <f t="shared" si="71"/>
        <v>0.770514669901045+0.637422264646666i</v>
      </c>
      <c r="P374" s="2" t="str">
        <f t="shared" si="61"/>
        <v>0.0019536018371582-1.32447081092049E-06i</v>
      </c>
      <c r="Q374" s="2" t="str">
        <f t="shared" si="62"/>
        <v>1.16974115371704-3.24909245802861i</v>
      </c>
      <c r="R374" s="2" t="str">
        <f t="shared" si="63"/>
        <v>0.0121803240022415-0.0339043741793913i</v>
      </c>
      <c r="S374" s="2" t="str">
        <f t="shared" si="66"/>
        <v>0.0131410120307325-0.0330562011501139i</v>
      </c>
      <c r="T374" s="2">
        <f t="shared" si="67"/>
        <v>-28.977726394983936</v>
      </c>
      <c r="U374">
        <f t="shared" si="68"/>
        <v>-68.320424829289436</v>
      </c>
      <c r="W374" s="2" t="str">
        <f t="shared" si="69"/>
        <v>-0.0393382206745609-0.0347784472198004i</v>
      </c>
      <c r="X374" s="2">
        <f t="shared" si="70"/>
        <v>-25.595575635511022</v>
      </c>
    </row>
    <row r="375" spans="12:24" x14ac:dyDescent="0.45">
      <c r="L375">
        <f t="shared" si="64"/>
        <v>3.7299999999999645</v>
      </c>
      <c r="M375" s="1">
        <f t="shared" si="65"/>
        <v>5370.3179637020876</v>
      </c>
      <c r="N375" s="1">
        <f t="shared" si="60"/>
        <v>0.11256186451919575</v>
      </c>
      <c r="O375" s="2" t="str">
        <f t="shared" si="71"/>
        <v>0.760153463652882+0.64974357380164i</v>
      </c>
      <c r="P375" s="2" t="str">
        <f t="shared" si="61"/>
        <v>0.0019536018371582-1.29175048350155E-06i</v>
      </c>
      <c r="Q375" s="2" t="str">
        <f t="shared" si="62"/>
        <v>1.16974115371705-3.16882540483722i</v>
      </c>
      <c r="R375" s="2" t="str">
        <f t="shared" si="63"/>
        <v>0.0121814454096289-0.0330667851477362i</v>
      </c>
      <c r="S375" s="2" t="str">
        <f t="shared" si="66"/>
        <v>0.0130881278366527-0.032241257715773i</v>
      </c>
      <c r="T375" s="2">
        <f t="shared" si="67"/>
        <v>-29.16928380635953</v>
      </c>
      <c r="U375">
        <f t="shared" si="68"/>
        <v>-67.905628492917941</v>
      </c>
      <c r="W375" s="2" t="str">
        <f t="shared" si="69"/>
        <v>-0.0371266730686532-0.0338484791001184i</v>
      </c>
      <c r="X375" s="2">
        <f t="shared" si="70"/>
        <v>-25.978918274479202</v>
      </c>
    </row>
    <row r="376" spans="12:24" x14ac:dyDescent="0.45">
      <c r="L376">
        <f t="shared" si="64"/>
        <v>3.7399999999999642</v>
      </c>
      <c r="M376" s="1">
        <f t="shared" si="65"/>
        <v>5495.4087385757957</v>
      </c>
      <c r="N376" s="1">
        <f t="shared" si="60"/>
        <v>0.11518376716054868</v>
      </c>
      <c r="O376" s="2" t="str">
        <f t="shared" si="71"/>
        <v>0.749346990578344+0.662177534888627i</v>
      </c>
      <c r="P376" s="2" t="str">
        <f t="shared" si="61"/>
        <v>0.0019536018371582-1.25971299802309E-06i</v>
      </c>
      <c r="Q376" s="2" t="str">
        <f t="shared" si="62"/>
        <v>1.16974115371704-3.09023344827715i</v>
      </c>
      <c r="R376" s="2" t="str">
        <f t="shared" si="63"/>
        <v>0.0121825162360412-0.0322466757980873i</v>
      </c>
      <c r="S376" s="2" t="str">
        <f t="shared" si="66"/>
        <v>0.0130376238003073-0.0314431984940545i</v>
      </c>
      <c r="T376" s="2">
        <f t="shared" si="67"/>
        <v>-29.360460975750936</v>
      </c>
      <c r="U376">
        <f t="shared" si="68"/>
        <v>-67.479123367815234</v>
      </c>
      <c r="W376" s="2" t="str">
        <f t="shared" si="69"/>
        <v>-0.0350146604404499-0.0329430593220781i</v>
      </c>
      <c r="X376" s="2">
        <f t="shared" si="70"/>
        <v>-26.361490165004284</v>
      </c>
    </row>
    <row r="377" spans="12:24" x14ac:dyDescent="0.45">
      <c r="L377">
        <f t="shared" si="64"/>
        <v>3.749999999999964</v>
      </c>
      <c r="M377" s="1">
        <f t="shared" si="65"/>
        <v>5623.41325190303</v>
      </c>
      <c r="N377" s="1">
        <f t="shared" si="60"/>
        <v>0.11786674175988751</v>
      </c>
      <c r="O377" s="2" t="str">
        <f t="shared" si="71"/>
        <v>0.738078305627675+0.674715061905231i</v>
      </c>
      <c r="P377" s="2" t="str">
        <f t="shared" si="61"/>
        <v>0.00195360183715821-1.22834121659321E-06i</v>
      </c>
      <c r="Q377" s="2" t="str">
        <f t="shared" si="62"/>
        <v>1.16974115371704-3.01327454693911i</v>
      </c>
      <c r="R377" s="2" t="str">
        <f t="shared" si="63"/>
        <v>0.0121835387525198-0.0314436074271175i</v>
      </c>
      <c r="S377" s="2" t="str">
        <f t="shared" si="66"/>
        <v>0.0129893935118506-0.030661607157793i</v>
      </c>
      <c r="T377" s="2">
        <f t="shared" si="67"/>
        <v>-29.5512387112834</v>
      </c>
      <c r="U377">
        <f t="shared" si="68"/>
        <v>-67.040683329110195</v>
      </c>
      <c r="W377" s="2" t="str">
        <f t="shared" si="69"/>
        <v>-0.0329977328825607-0.0320612608792401i</v>
      </c>
      <c r="X377" s="2">
        <f t="shared" si="70"/>
        <v>-26.743253383217457</v>
      </c>
    </row>
    <row r="378" spans="12:24" x14ac:dyDescent="0.45">
      <c r="L378">
        <f t="shared" si="64"/>
        <v>3.7599999999999638</v>
      </c>
      <c r="M378" s="1">
        <f t="shared" si="65"/>
        <v>5754.3993733710968</v>
      </c>
      <c r="N378" s="1">
        <f t="shared" si="60"/>
        <v>0.12061221086585819</v>
      </c>
      <c r="O378" s="2" t="str">
        <f t="shared" si="71"/>
        <v>0.72633003840537+0.687346110274914i</v>
      </c>
      <c r="P378" s="2" t="str">
        <f t="shared" si="61"/>
        <v>0.0019536018371582-1.19761834296832E-06i</v>
      </c>
      <c r="Q378" s="2" t="str">
        <f t="shared" si="62"/>
        <v>1.16974115371705-2.93790749759682i</v>
      </c>
      <c r="R378" s="2" t="str">
        <f t="shared" si="63"/>
        <v>0.0121845151276012-0.0306571500779633i</v>
      </c>
      <c r="S378" s="2" t="str">
        <f t="shared" si="66"/>
        <v>0.0129433353243827-0.0298960751248003i</v>
      </c>
      <c r="T378" s="2">
        <f t="shared" si="67"/>
        <v>-29.741596926666958</v>
      </c>
      <c r="U378">
        <f t="shared" si="68"/>
        <v>-66.590075953283346</v>
      </c>
      <c r="W378" s="2" t="str">
        <f t="shared" si="69"/>
        <v>-0.0310716396664295-0.0312021984819245i</v>
      </c>
      <c r="X378" s="2">
        <f t="shared" si="70"/>
        <v>-27.124168195748588</v>
      </c>
    </row>
    <row r="379" spans="12:24" x14ac:dyDescent="0.45">
      <c r="L379">
        <f t="shared" si="64"/>
        <v>3.7699999999999636</v>
      </c>
      <c r="M379" s="1">
        <f t="shared" si="65"/>
        <v>5888.4365535554052</v>
      </c>
      <c r="N379" s="1">
        <f t="shared" si="60"/>
        <v>0.12342163016252129</v>
      </c>
      <c r="O379" s="2" t="str">
        <f t="shared" si="71"/>
        <v>0.714084406735968+0.700059611787839i</v>
      </c>
      <c r="P379" s="2" t="str">
        <f t="shared" si="61"/>
        <v>0.0019536018371582-1.16752791286349E-06i</v>
      </c>
      <c r="Q379" s="2" t="str">
        <f t="shared" si="62"/>
        <v>1.16974115371704-2.86409191123479i</v>
      </c>
      <c r="R379" s="2" t="str">
        <f t="shared" si="63"/>
        <v>0.0121854474319133-0.0298868822900752i</v>
      </c>
      <c r="S379" s="2" t="str">
        <f t="shared" si="66"/>
        <v>0.0128993521438969-0.0291462013663429i</v>
      </c>
      <c r="T379" s="2">
        <f t="shared" si="67"/>
        <v>-29.931514593941376</v>
      </c>
      <c r="U379">
        <f t="shared" si="68"/>
        <v>-66.12706239527401</v>
      </c>
      <c r="W379" s="2" t="str">
        <f t="shared" si="69"/>
        <v>-0.0292323204583524-0.030365026109624i</v>
      </c>
      <c r="X379" s="2">
        <f t="shared" si="70"/>
        <v>-27.504192966135665</v>
      </c>
    </row>
    <row r="380" spans="12:24" x14ac:dyDescent="0.45">
      <c r="L380">
        <f t="shared" si="64"/>
        <v>3.7799999999999634</v>
      </c>
      <c r="M380" s="1">
        <f t="shared" si="65"/>
        <v>6025.5958607430712</v>
      </c>
      <c r="N380" s="1">
        <f t="shared" si="60"/>
        <v>0.12629648924117479</v>
      </c>
      <c r="O380" s="2" t="str">
        <f t="shared" si="71"/>
        <v>0.701323233765657+0.712843406212389i</v>
      </c>
      <c r="P380" s="2" t="str">
        <f t="shared" si="61"/>
        <v>0.00195360183715821-1.13805378419009E-06i</v>
      </c>
      <c r="Q380" s="2" t="str">
        <f t="shared" si="62"/>
        <v>1.16974115371704-2.7917881893372i</v>
      </c>
      <c r="R380" s="2" t="str">
        <f t="shared" si="63"/>
        <v>0.0121863376425653-0.0291323908517905i</v>
      </c>
      <c r="S380" s="2" t="str">
        <f t="shared" si="66"/>
        <v>0.0128573512284296-0.0284115922147927i</v>
      </c>
      <c r="T380" s="2">
        <f t="shared" si="67"/>
        <v>-30.120969693754397</v>
      </c>
      <c r="U380">
        <f t="shared" si="68"/>
        <v>-65.651397262337298</v>
      </c>
      <c r="W380" s="2" t="str">
        <f t="shared" si="69"/>
        <v>-0.0274758969202616-0.0295489347118764i</v>
      </c>
      <c r="X380" s="2">
        <f t="shared" si="70"/>
        <v>-27.883284056259207</v>
      </c>
    </row>
    <row r="381" spans="12:24" x14ac:dyDescent="0.45">
      <c r="L381">
        <f t="shared" si="64"/>
        <v>3.7899999999999632</v>
      </c>
      <c r="M381" s="1">
        <f t="shared" si="65"/>
        <v>6165.9500186143023</v>
      </c>
      <c r="N381" s="1">
        <f t="shared" si="60"/>
        <v>0.12923831239015579</v>
      </c>
      <c r="O381" s="2" t="str">
        <f t="shared" si="71"/>
        <v>0.688027968996228+0.725684169511039i</v>
      </c>
      <c r="P381" s="2" t="str">
        <f t="shared" si="61"/>
        <v>0.0019536018371582-1.10918012755578E-06i</v>
      </c>
      <c r="Q381" s="2" t="str">
        <f t="shared" si="62"/>
        <v>1.16974115371704-2.72095750041058i</v>
      </c>
      <c r="R381" s="2" t="str">
        <f t="shared" si="63"/>
        <v>0.0121871876473358-0.0283932705553463i</v>
      </c>
      <c r="S381" s="2" t="str">
        <f t="shared" si="66"/>
        <v>0.0128172439960269-0.0276918611704054i</v>
      </c>
      <c r="T381" s="2">
        <f t="shared" si="67"/>
        <v>-30.309939163019681</v>
      </c>
      <c r="U381">
        <f t="shared" si="68"/>
        <v>-65.162828484594655</v>
      </c>
      <c r="W381" s="2" t="str">
        <f t="shared" si="69"/>
        <v>-0.0257986646792619-0.0287531500477139i</v>
      </c>
      <c r="X381" s="2">
        <f t="shared" si="70"/>
        <v>-28.261395722497646</v>
      </c>
    </row>
    <row r="382" spans="12:24" x14ac:dyDescent="0.45">
      <c r="L382">
        <f t="shared" si="64"/>
        <v>3.799999999999963</v>
      </c>
      <c r="M382" s="1">
        <f t="shared" si="65"/>
        <v>6309.5734448014009</v>
      </c>
      <c r="N382" s="1">
        <f t="shared" si="60"/>
        <v>0.13224865940303737</v>
      </c>
      <c r="O382" s="2" t="str">
        <f t="shared" si="71"/>
        <v>0.674179713681895+0.738567338608876i</v>
      </c>
      <c r="P382" s="2" t="str">
        <f t="shared" si="61"/>
        <v>0.00195360183715821-1.08089141674753E-06i</v>
      </c>
      <c r="Q382" s="2" t="str">
        <f t="shared" si="62"/>
        <v>1.16974115371704-2.65156175671209i</v>
      </c>
      <c r="R382" s="2" t="str">
        <f t="shared" si="63"/>
        <v>0.0121879992486732-0.0276691239540403i</v>
      </c>
      <c r="S382" s="2" t="str">
        <f t="shared" si="66"/>
        <v>0.0127789458411622-0.0269866287071523i</v>
      </c>
      <c r="T382" s="2">
        <f t="shared" si="67"/>
        <v>-30.498398839789964</v>
      </c>
      <c r="U382">
        <f t="shared" si="68"/>
        <v>-64.661097182212913</v>
      </c>
      <c r="W382" s="2" t="str">
        <f t="shared" si="69"/>
        <v>-0.0241970856505569-0.0279769306544339i</v>
      </c>
      <c r="X382" s="2">
        <f t="shared" si="70"/>
        <v>-28.638480006275408</v>
      </c>
    </row>
    <row r="383" spans="12:24" x14ac:dyDescent="0.45">
      <c r="L383">
        <f t="shared" si="64"/>
        <v>3.8099999999999627</v>
      </c>
      <c r="M383" s="1">
        <f t="shared" si="65"/>
        <v>6456.5422903460103</v>
      </c>
      <c r="N383" s="1">
        <f t="shared" si="60"/>
        <v>0.13532912640565237</v>
      </c>
      <c r="O383" s="2" t="str">
        <f t="shared" si="71"/>
        <v>0.659759251055422+0.751477032680833i</v>
      </c>
      <c r="P383" s="2" t="str">
        <f t="shared" si="61"/>
        <v>0.00195360183715821-1.05317241931968E-06i</v>
      </c>
      <c r="Q383" s="2" t="str">
        <f t="shared" si="62"/>
        <v>1.16974115371704-2.58356359115328i</v>
      </c>
      <c r="R383" s="2" t="str">
        <f t="shared" si="63"/>
        <v>0.012188774167514-0.0269595611212187i</v>
      </c>
      <c r="S383" s="2" t="str">
        <f t="shared" si="66"/>
        <v>0.0127423759592518-0.0262955220774963i</v>
      </c>
      <c r="T383" s="2">
        <f t="shared" si="67"/>
        <v>-30.686323405171009</v>
      </c>
      <c r="U383">
        <f t="shared" si="68"/>
        <v>-64.145937529143893</v>
      </c>
      <c r="W383" s="2" t="str">
        <f t="shared" si="69"/>
        <v>-0.0226677806990037-0.0272195659369937i</v>
      </c>
      <c r="X383" s="2">
        <f t="shared" si="70"/>
        <v>-29.014486618655951</v>
      </c>
    </row>
    <row r="384" spans="12:24" x14ac:dyDescent="0.45">
      <c r="L384">
        <f t="shared" si="64"/>
        <v>3.8199999999999625</v>
      </c>
      <c r="M384" s="1">
        <f t="shared" si="65"/>
        <v>6606.9344800753906</v>
      </c>
      <c r="N384" s="1">
        <f t="shared" si="60"/>
        <v>0.13848134670238019</v>
      </c>
      <c r="O384" s="2" t="str">
        <f t="shared" si="71"/>
        <v>0.644747081888164+0.764395970944835i</v>
      </c>
      <c r="P384" s="2" t="str">
        <f t="shared" si="61"/>
        <v>0.00195360183715821-1.02600818724713E-06i</v>
      </c>
      <c r="Q384" s="2" t="str">
        <f t="shared" si="62"/>
        <v>1.16974115371704-2.51692633434804i</v>
      </c>
      <c r="R384" s="2" t="str">
        <f t="shared" si="63"/>
        <v>0.0121895140469272-0.0262641994107724i</v>
      </c>
      <c r="S384" s="2" t="str">
        <f t="shared" si="66"/>
        <v>0.0127074571789303-0.0256181751159881i</v>
      </c>
      <c r="T384" s="2">
        <f t="shared" si="67"/>
        <v>-30.873686322086261</v>
      </c>
      <c r="U384">
        <f t="shared" si="68"/>
        <v>-63.617076613366969</v>
      </c>
      <c r="W384" s="2" t="str">
        <f t="shared" si="69"/>
        <v>-0.0212075226251636-0.0264803743698739i</v>
      </c>
      <c r="X384" s="2">
        <f t="shared" si="70"/>
        <v>-29.389362818603292</v>
      </c>
    </row>
    <row r="385" spans="12:24" x14ac:dyDescent="0.45">
      <c r="L385">
        <f t="shared" si="64"/>
        <v>3.8299999999999623</v>
      </c>
      <c r="M385" s="1">
        <f t="shared" si="65"/>
        <v>6760.8297539192345</v>
      </c>
      <c r="N385" s="1">
        <f t="shared" si="60"/>
        <v>0.14170699164214715</v>
      </c>
      <c r="O385" s="2" t="str">
        <f t="shared" si="71"/>
        <v>0.629123465928856+0.777305386973269i</v>
      </c>
      <c r="P385" s="2" t="str">
        <f t="shared" si="61"/>
        <v>0.00195360183715821-9.99384047601172E-07i</v>
      </c>
      <c r="Q385" s="2" t="str">
        <f t="shared" si="62"/>
        <v>1.16974115371704-2.45161399177163i</v>
      </c>
      <c r="R385" s="2" t="str">
        <f t="shared" si="63"/>
        <v>0.0121902204555939-0.0255826632187901i</v>
      </c>
      <c r="S385" s="2" t="str">
        <f t="shared" si="66"/>
        <v>0.0126741158017617-0.0249542280415126i</v>
      </c>
      <c r="T385" s="2">
        <f t="shared" si="67"/>
        <v>-31.060459770691871</v>
      </c>
      <c r="U385">
        <f t="shared" si="68"/>
        <v>-63.074234293563968</v>
      </c>
      <c r="W385" s="2" t="str">
        <f t="shared" si="69"/>
        <v>-0.0198132294622802-0.0257587018037442i</v>
      </c>
      <c r="X385" s="2">
        <f t="shared" si="70"/>
        <v>-29.76305328451069</v>
      </c>
    </row>
    <row r="386" spans="12:24" x14ac:dyDescent="0.45">
      <c r="L386">
        <f t="shared" si="64"/>
        <v>3.8399999999999621</v>
      </c>
      <c r="M386" s="1">
        <f t="shared" si="65"/>
        <v>6918.3097091887666</v>
      </c>
      <c r="N386" s="1">
        <f t="shared" ref="N386:N449" si="72">M386/(CEdsp)</f>
        <v>0.14500777150459657</v>
      </c>
      <c r="O386" s="2" t="str">
        <f t="shared" si="71"/>
        <v>0.612868469808314+0.790184939564667i</v>
      </c>
      <c r="P386" s="2" t="str">
        <f t="shared" ref="P386:P449" si="73">IMDIV(IMSUB(IMPRODUCT(gg1_+gg2_,$O386),gg2_),IMSUB($O386,1))</f>
        <v>0.0019536018371582-9.73285593265279E-07i</v>
      </c>
      <c r="Q386" s="2" t="str">
        <f t="shared" ref="Q386:Q449" si="74">IMDIV(IMPRODUCT(gpi,$O386),IMSUB($O386,1))</f>
        <v>1.16974115371704-2.38759122099545i</v>
      </c>
      <c r="R386" s="2" t="str">
        <f t="shared" ref="R386:R449" si="75">IMPRODUCT($P386,$Q386,gpd)</f>
        <v>0.0121908948911276-0.0249145837460026i</v>
      </c>
      <c r="S386" s="2" t="str">
        <f t="shared" si="66"/>
        <v>0.0126422814490736-0.0243033272579922i</v>
      </c>
      <c r="T386" s="2">
        <f t="shared" si="67"/>
        <v>-31.246614580225533</v>
      </c>
      <c r="U386">
        <f t="shared" si="68"/>
        <v>-62.517123052164855</v>
      </c>
      <c r="W386" s="2" t="str">
        <f t="shared" si="69"/>
        <v>-0.0184819580711981-0.0250539198697231i</v>
      </c>
      <c r="X386" s="2">
        <f t="shared" si="70"/>
        <v>-30.135499978564688</v>
      </c>
    </row>
    <row r="387" spans="12:24" x14ac:dyDescent="0.45">
      <c r="L387">
        <f t="shared" ref="L387:L450" si="76">L386+Graph_Step_Size</f>
        <v>3.8499999999999619</v>
      </c>
      <c r="M387" s="1">
        <f t="shared" ref="M387:M450" si="77">10^L387</f>
        <v>7079.4578438407671</v>
      </c>
      <c r="N387" s="1">
        <f t="shared" si="72"/>
        <v>0.14838543640690249</v>
      </c>
      <c r="O387" s="2" t="str">
        <f t="shared" si="71"/>
        <v>0.595962022041527+0.803012620252119i</v>
      </c>
      <c r="P387" s="2" t="str">
        <f t="shared" si="73"/>
        <v>0.0019536018371582-9.47698673712219E-07i</v>
      </c>
      <c r="Q387" s="2" t="str">
        <f t="shared" si="74"/>
        <v>1.16974115371705-2.32482330896033i</v>
      </c>
      <c r="R387" s="2" t="str">
        <f t="shared" si="75"/>
        <v>0.0121915387832435-0.0242595987606295i</v>
      </c>
      <c r="S387" s="2" t="str">
        <f t="shared" ref="S387:S450" si="78">IMDIV($R387,IMSUM(1,$R387))</f>
        <v>0.0126118869156216-0.0236651251533251i</v>
      </c>
      <c r="T387" s="2">
        <f t="shared" ref="T387:T450" si="79">20*LOG10(SQRT(IMPRODUCT(IMCONJUGATE(S387),S387)+0))</f>
        <v>-31.43212015705376</v>
      </c>
      <c r="U387">
        <f t="shared" ref="U387:U450" si="80">ATAN(IMAGINARY(S387)/IMREAL(S387))*180/PI()</f>
        <v>-61.945447844696183</v>
      </c>
      <c r="W387" s="2" t="str">
        <f t="shared" ref="W387:W450" si="81">IMPRODUCT($S387,IMDIV($O387,IMSUB($O387,1)))</f>
        <v>-0.0172108980207879-0.0243654244744587i</v>
      </c>
      <c r="X387" s="2">
        <f t="shared" ref="X387:X450" si="82">20*LOG10(SQRT(IMPRODUCT(IMCONJUGATE(W387),W387)+0))</f>
        <v>-30.506642003478031</v>
      </c>
    </row>
    <row r="388" spans="12:24" x14ac:dyDescent="0.45">
      <c r="L388">
        <f t="shared" si="76"/>
        <v>3.8599999999999617</v>
      </c>
      <c r="M388" s="1">
        <f t="shared" si="77"/>
        <v>7244.3596007492733</v>
      </c>
      <c r="N388" s="1">
        <f t="shared" si="72"/>
        <v>0.15184177723170478</v>
      </c>
      <c r="O388" s="2" t="str">
        <f t="shared" si="71"/>
        <v>0.578383975804908+0.815764657564979i</v>
      </c>
      <c r="P388" s="2" t="str">
        <f t="shared" si="73"/>
        <v>0.0019536018371582-9.22609385683038E-07i</v>
      </c>
      <c r="Q388" s="2" t="str">
        <f t="shared" si="74"/>
        <v>1.16974115371704-2.26327614924829i</v>
      </c>
      <c r="R388" s="2" t="str">
        <f t="shared" si="75"/>
        <v>0.0121921534967821-0.0236173523612082i</v>
      </c>
      <c r="S388" s="2" t="str">
        <f t="shared" si="78"/>
        <v>0.0125828680297922-0.0230392798962833i</v>
      </c>
      <c r="T388" s="2">
        <f t="shared" si="79"/>
        <v>-31.616944408671372</v>
      </c>
      <c r="U388">
        <f t="shared" si="80"/>
        <v>-61.358905945367965</v>
      </c>
      <c r="W388" s="2" t="str">
        <f t="shared" si="81"/>
        <v>-0.0159973657419634-0.023692634379633i</v>
      </c>
      <c r="X388" s="2">
        <f t="shared" si="82"/>
        <v>-30.876415451095536</v>
      </c>
    </row>
    <row r="389" spans="12:24" x14ac:dyDescent="0.45">
      <c r="L389">
        <f t="shared" si="76"/>
        <v>3.8699999999999615</v>
      </c>
      <c r="M389" s="1">
        <f t="shared" si="77"/>
        <v>7413.1024130085189</v>
      </c>
      <c r="N389" s="1">
        <f t="shared" si="72"/>
        <v>0.15537862657665855</v>
      </c>
      <c r="O389" s="2" t="str">
        <f t="shared" si="71"/>
        <v>0.560114180214431+0.828415418206781i</v>
      </c>
      <c r="P389" s="2" t="str">
        <f t="shared" si="73"/>
        <v>0.0019536018371582-8.98004063927522E-07i</v>
      </c>
      <c r="Q389" s="2" t="str">
        <f t="shared" si="74"/>
        <v>1.16974115371704-2.20291621931018i</v>
      </c>
      <c r="R389" s="2" t="str">
        <f t="shared" si="75"/>
        <v>0.0121927403345964-0.0229874947389647i</v>
      </c>
      <c r="S389" s="2" t="str">
        <f t="shared" si="78"/>
        <v>0.012555163520081-0.0224254552310822i</v>
      </c>
      <c r="T389" s="2">
        <f t="shared" si="79"/>
        <v>-31.801053663378248</v>
      </c>
      <c r="U389">
        <f t="shared" si="80"/>
        <v>-60.757186788828356</v>
      </c>
      <c r="W389" s="2" t="str">
        <f t="shared" si="81"/>
        <v>-0.0148387989439231-0.0230349898598805i</v>
      </c>
      <c r="X389" s="2">
        <f t="shared" si="82"/>
        <v>-31.244753242329541</v>
      </c>
    </row>
    <row r="390" spans="12:24" x14ac:dyDescent="0.45">
      <c r="L390">
        <f t="shared" si="76"/>
        <v>3.8799999999999613</v>
      </c>
      <c r="M390" s="1">
        <f t="shared" si="77"/>
        <v>7585.7757502911654</v>
      </c>
      <c r="N390" s="1">
        <f t="shared" si="72"/>
        <v>0.15899785972610284</v>
      </c>
      <c r="O390" s="2" t="str">
        <f t="shared" si="71"/>
        <v>0.541132560879945+0.840937305365574i</v>
      </c>
      <c r="P390" s="2" t="str">
        <f t="shared" si="73"/>
        <v>0.0019536018371582-8.73869271883856E-07i</v>
      </c>
      <c r="Q390" s="2" t="str">
        <f t="shared" si="74"/>
        <v>1.16974115371704-2.14371055760325i</v>
      </c>
      <c r="R390" s="2" t="str">
        <f t="shared" si="75"/>
        <v>0.0121933005403041-0.0223696819392426i</v>
      </c>
      <c r="S390" s="2" t="str">
        <f t="shared" si="78"/>
        <v>0.0125287148875779-0.0218233202692696i</v>
      </c>
      <c r="T390" s="2">
        <f t="shared" si="79"/>
        <v>-31.984412585346465</v>
      </c>
      <c r="U390">
        <f t="shared" si="80"/>
        <v>-60.139971808025287</v>
      </c>
      <c r="W390" s="2" t="str">
        <f t="shared" si="81"/>
        <v>-0.0137327512817312-0.0223919514334218i</v>
      </c>
      <c r="X390" s="2">
        <f t="shared" si="82"/>
        <v>-31.611584957847864</v>
      </c>
    </row>
    <row r="391" spans="12:24" x14ac:dyDescent="0.45">
      <c r="L391">
        <f t="shared" si="76"/>
        <v>3.889999999999961</v>
      </c>
      <c r="M391" s="1">
        <f t="shared" si="77"/>
        <v>7762.4711662862292</v>
      </c>
      <c r="N391" s="1">
        <f t="shared" si="72"/>
        <v>0.16270139564535938</v>
      </c>
      <c r="O391" s="2" t="str">
        <f t="shared" si="71"/>
        <v>0.521419210561708+0.853300654433832i</v>
      </c>
      <c r="P391" s="2" t="str">
        <f t="shared" si="73"/>
        <v>0.0019536018371582-8.50191792340478E-07i</v>
      </c>
      <c r="Q391" s="2" t="str">
        <f t="shared" si="74"/>
        <v>1.16974115371704-2.0856267405895i</v>
      </c>
      <c r="R391" s="2" t="str">
        <f t="shared" si="75"/>
        <v>0.0121938353009137-0.0217635756214814i</v>
      </c>
      <c r="S391" s="2" t="str">
        <f t="shared" si="78"/>
        <v>0.0125034662842141-0.0212325492785531i</v>
      </c>
      <c r="T391" s="2">
        <f t="shared" si="79"/>
        <v>-32.166984084761772</v>
      </c>
      <c r="U391">
        <f t="shared" si="80"/>
        <v>-59.506934268108118</v>
      </c>
      <c r="W391" s="2" t="str">
        <f t="shared" si="81"/>
        <v>-0.0126768872648598-0.0217629986600356i</v>
      </c>
      <c r="X391" s="2">
        <f t="shared" si="82"/>
        <v>-31.976836658885553</v>
      </c>
    </row>
    <row r="392" spans="12:24" x14ac:dyDescent="0.45">
      <c r="L392">
        <f t="shared" si="76"/>
        <v>3.8999999999999608</v>
      </c>
      <c r="M392" s="1">
        <f t="shared" si="77"/>
        <v>7943.2823472421096</v>
      </c>
      <c r="N392" s="1">
        <f t="shared" si="72"/>
        <v>0.16649119799819462</v>
      </c>
      <c r="O392" s="2" t="str">
        <f t="shared" ref="O392:O455" si="83">IMEXP(2*PI()*N392&amp;"i")</f>
        <v>0.500954490806807+0.865473626484651i</v>
      </c>
      <c r="P392" s="2" t="str">
        <f t="shared" si="73"/>
        <v>0.0019536018371582-8.26958617902652E-07i</v>
      </c>
      <c r="Q392" s="2" t="str">
        <f t="shared" si="74"/>
        <v>1.16974115371704-2.02863285954128i</v>
      </c>
      <c r="R392" s="2" t="str">
        <f t="shared" si="75"/>
        <v>0.0121943457493311-0.021168842817181i</v>
      </c>
      <c r="S392" s="2" t="str">
        <f t="shared" si="78"/>
        <v>0.012479364396538-0.0206528214681308i</v>
      </c>
      <c r="T392" s="2">
        <f t="shared" si="79"/>
        <v>-32.348729222699639</v>
      </c>
      <c r="U392">
        <f t="shared" si="80"/>
        <v>-58.857739096294146</v>
      </c>
      <c r="W392" s="2" t="str">
        <f t="shared" si="81"/>
        <v>-0.0116689773967856-0.0211476290012696i</v>
      </c>
      <c r="X392" s="2">
        <f t="shared" si="82"/>
        <v>-32.340430697502626</v>
      </c>
    </row>
    <row r="393" spans="12:24" x14ac:dyDescent="0.45">
      <c r="L393">
        <f t="shared" si="76"/>
        <v>3.9099999999999606</v>
      </c>
      <c r="M393" s="1">
        <f t="shared" si="77"/>
        <v>8128.3051616402554</v>
      </c>
      <c r="N393" s="1">
        <f t="shared" si="72"/>
        <v>0.17036927618797976</v>
      </c>
      <c r="O393" s="2" t="str">
        <f t="shared" si="83"/>
        <v>0.479719145495277+0.877422099929835i</v>
      </c>
      <c r="P393" s="2" t="str">
        <f t="shared" si="73"/>
        <v>0.0019536018371582-8.04156941491796E-07i</v>
      </c>
      <c r="Q393" s="2" t="str">
        <f t="shared" si="74"/>
        <v>1.16974115371704-1.97269749709662i</v>
      </c>
      <c r="R393" s="2" t="str">
        <f t="shared" si="75"/>
        <v>0.0121948329667472-0.0205851556852567i</v>
      </c>
      <c r="S393" s="2" t="str">
        <f t="shared" si="78"/>
        <v>0.0124563583347865-0.020083820770039i</v>
      </c>
      <c r="T393" s="2">
        <f t="shared" si="79"/>
        <v>-32.529607110369959</v>
      </c>
      <c r="U393">
        <f t="shared" si="80"/>
        <v>-58.192042707649783</v>
      </c>
      <c r="W393" s="2" t="str">
        <f t="shared" si="81"/>
        <v>-0.0107068935362114-0.0205453567380389i</v>
      </c>
      <c r="X393" s="2">
        <f t="shared" si="82"/>
        <v>-32.702285515554294</v>
      </c>
    </row>
    <row r="394" spans="12:24" x14ac:dyDescent="0.45">
      <c r="L394">
        <f t="shared" si="76"/>
        <v>3.9199999999999604</v>
      </c>
      <c r="M394" s="1">
        <f t="shared" si="77"/>
        <v>8317.6377110259546</v>
      </c>
      <c r="N394" s="1">
        <f t="shared" si="72"/>
        <v>0.17433768642310402</v>
      </c>
      <c r="O394" s="2" t="str">
        <f t="shared" si="83"/>
        <v>0.45769442727749+0.889109560874885i</v>
      </c>
      <c r="P394" s="2" t="str">
        <f t="shared" si="73"/>
        <v>0.00195360183715821-7.81774146647926E-07i</v>
      </c>
      <c r="Q394" s="2" t="str">
        <f t="shared" si="74"/>
        <v>1.16974115371704-1.91778970350136i</v>
      </c>
      <c r="R394" s="2" t="str">
        <f t="shared" si="75"/>
        <v>0.0121952979849167-0.0200121912641249i</v>
      </c>
      <c r="S394" s="2" t="str">
        <f t="shared" si="78"/>
        <v>0.0124343995270448-0.0195252356159726i</v>
      </c>
      <c r="T394" s="2">
        <f t="shared" si="79"/>
        <v>-32.70957480233146</v>
      </c>
      <c r="U394">
        <f t="shared" si="80"/>
        <v>-57.509492826704978</v>
      </c>
      <c r="W394" s="2" t="str">
        <f t="shared" si="81"/>
        <v>-0.00978860447092805-0.019955711940997i</v>
      </c>
      <c r="X394" s="2">
        <f t="shared" si="82"/>
        <v>-33.06231543157957</v>
      </c>
    </row>
    <row r="395" spans="12:24" x14ac:dyDescent="0.45">
      <c r="L395">
        <f t="shared" si="76"/>
        <v>3.9299999999999602</v>
      </c>
      <c r="M395" s="1">
        <f t="shared" si="77"/>
        <v>8511.3803820229914</v>
      </c>
      <c r="N395" s="1">
        <f t="shared" si="72"/>
        <v>0.17839853280720191</v>
      </c>
      <c r="O395" s="2" t="str">
        <f t="shared" si="83"/>
        <v>0.434862237935411+0.900496992786653i</v>
      </c>
      <c r="P395" s="2" t="str">
        <f t="shared" si="73"/>
        <v>0.0019536018371582-7.59797797690318E-07i</v>
      </c>
      <c r="Q395" s="2" t="str">
        <f t="shared" si="74"/>
        <v>1.16974115371704-1.86387897247008i</v>
      </c>
      <c r="R395" s="2" t="str">
        <f t="shared" si="75"/>
        <v>0.0121957417883278-0.0194496312198107i</v>
      </c>
      <c r="S395" s="2" t="str">
        <f t="shared" si="78"/>
        <v>0.0124134416182835-0.0189767587089724i</v>
      </c>
      <c r="T395" s="2">
        <f t="shared" si="79"/>
        <v>-32.888587183245441</v>
      </c>
      <c r="U395">
        <f t="shared" si="80"/>
        <v>-56.809728304852875</v>
      </c>
      <c r="W395" s="2" t="str">
        <f t="shared" si="81"/>
        <v>-0.00891217169579278-0.0193782394892611i</v>
      </c>
      <c r="X395" s="2">
        <f t="shared" si="82"/>
        <v>-33.420430414746235</v>
      </c>
    </row>
    <row r="396" spans="12:24" x14ac:dyDescent="0.45">
      <c r="L396">
        <f t="shared" si="76"/>
        <v>3.93999999999996</v>
      </c>
      <c r="M396" s="1">
        <f t="shared" si="77"/>
        <v>8709.6358995600149</v>
      </c>
      <c r="N396" s="1">
        <f t="shared" si="72"/>
        <v>0.18255396845477792</v>
      </c>
      <c r="O396" s="2" t="str">
        <f t="shared" si="83"/>
        <v>0.411205283749789+0.911542766202582i</v>
      </c>
      <c r="P396" s="2" t="str">
        <f t="shared" si="73"/>
        <v>0.0019536018371582-7.38215629692992E-07i</v>
      </c>
      <c r="Q396" s="2" t="str">
        <f t="shared" si="74"/>
        <v>1.16974115371704-1.81093521659103i</v>
      </c>
      <c r="R396" s="2" t="str">
        <f t="shared" si="75"/>
        <v>0.0121961653162724-0.018897161589299i</v>
      </c>
      <c r="S396" s="2" t="str">
        <f t="shared" si="78"/>
        <v>0.0123934403740877-0.0184380867893044i</v>
      </c>
      <c r="T396" s="2">
        <f t="shared" si="79"/>
        <v>-33.066596847698136</v>
      </c>
      <c r="U396">
        <f t="shared" si="80"/>
        <v>-56.092378933457596</v>
      </c>
      <c r="W396" s="2" t="str">
        <f t="shared" si="81"/>
        <v>-0.00807574538673311-0.018812498133266i</v>
      </c>
      <c r="X396" s="2">
        <f t="shared" si="82"/>
        <v>-33.776535844913724</v>
      </c>
    </row>
    <row r="397" spans="12:24" x14ac:dyDescent="0.45">
      <c r="L397">
        <f t="shared" si="76"/>
        <v>3.9499999999999598</v>
      </c>
      <c r="M397" s="1">
        <f t="shared" si="77"/>
        <v>8912.5093813366439</v>
      </c>
      <c r="N397" s="1">
        <f t="shared" si="72"/>
        <v>0.18680619663281606</v>
      </c>
      <c r="O397" s="2" t="str">
        <f t="shared" si="83"/>
        <v>0.386707247001508+0.922202529337517i</v>
      </c>
      <c r="P397" s="2" t="str">
        <f t="shared" si="73"/>
        <v>0.0019536018371582-7.17015538215267E-07i</v>
      </c>
      <c r="Q397" s="2" t="str">
        <f t="shared" si="74"/>
        <v>1.16974115371704-1.75892874219352i</v>
      </c>
      <c r="R397" s="2" t="str">
        <f t="shared" si="75"/>
        <v>0.0121965694648163-0.0183544725182733i</v>
      </c>
      <c r="S397" s="2" t="str">
        <f t="shared" si="78"/>
        <v>0.0123743535888866-0.0179089203937721i</v>
      </c>
      <c r="T397" s="2">
        <f t="shared" si="79"/>
        <v>-33.243553972585353</v>
      </c>
      <c r="U397">
        <f t="shared" si="80"/>
        <v>-55.357065252620352</v>
      </c>
      <c r="W397" s="2" t="str">
        <f t="shared" si="81"/>
        <v>-0.00727756056311805-0.0182580595976571i</v>
      </c>
      <c r="X397" s="2">
        <f t="shared" si="82"/>
        <v>-34.13053225779975</v>
      </c>
    </row>
    <row r="398" spans="12:24" x14ac:dyDescent="0.45">
      <c r="L398">
        <f t="shared" si="76"/>
        <v>3.9599999999999596</v>
      </c>
      <c r="M398" s="1">
        <f t="shared" si="77"/>
        <v>9120.1083935582501</v>
      </c>
      <c r="N398" s="1">
        <f t="shared" si="72"/>
        <v>0.19115747192898092</v>
      </c>
      <c r="O398" s="2" t="str">
        <f t="shared" si="83"/>
        <v>0.361352974778217+0.932429100585634i</v>
      </c>
      <c r="P398" s="2" t="str">
        <f t="shared" si="73"/>
        <v>0.0019536018371582-6.96185568850243E-07i</v>
      </c>
      <c r="Q398" s="2" t="str">
        <f t="shared" si="74"/>
        <v>1.16974115371704-1.70783022358808i</v>
      </c>
      <c r="R398" s="2" t="str">
        <f t="shared" si="75"/>
        <v>0.0121969550886748-0.0178212579923122i</v>
      </c>
      <c r="S398" s="2" t="str">
        <f t="shared" si="78"/>
        <v>0.0123561409985171-0.0173889636076275i</v>
      </c>
      <c r="T398" s="2">
        <f t="shared" si="79"/>
        <v>-33.419406181501657</v>
      </c>
      <c r="U398">
        <f t="shared" si="80"/>
        <v>-54.603398355540747</v>
      </c>
      <c r="W398" s="2" t="str">
        <f t="shared" si="81"/>
        <v>-0.00651593343127395-0.0177145077202858i</v>
      </c>
      <c r="X398" s="2">
        <f t="shared" si="82"/>
        <v>-34.482315074137858</v>
      </c>
    </row>
    <row r="399" spans="12:24" x14ac:dyDescent="0.45">
      <c r="L399">
        <f t="shared" si="76"/>
        <v>3.9699999999999593</v>
      </c>
      <c r="M399" s="1">
        <f t="shared" si="77"/>
        <v>9332.5430079690432</v>
      </c>
      <c r="N399" s="1">
        <f t="shared" si="72"/>
        <v>0.19561010144703114</v>
      </c>
      <c r="O399" s="2" t="str">
        <f t="shared" si="83"/>
        <v>0.335128686294317+0.942172364072862i</v>
      </c>
      <c r="P399" s="2" t="str">
        <f t="shared" si="73"/>
        <v>0.0019536018371582-6.7571390637723E-07i</v>
      </c>
      <c r="Q399" s="2" t="str">
        <f t="shared" si="74"/>
        <v>1.16974115371704-1.65761067658089i</v>
      </c>
      <c r="R399" s="2" t="str">
        <f t="shared" si="75"/>
        <v>0.0121973230030002-0.0172972155605113i</v>
      </c>
      <c r="S399" s="2" t="str">
        <f t="shared" si="78"/>
        <v>0.0123387641969553-0.0168779238081384i</v>
      </c>
      <c r="T399" s="2">
        <f t="shared" si="79"/>
        <v>-33.594098400531422</v>
      </c>
      <c r="U399">
        <f t="shared" si="80"/>
        <v>-53.830979688417081</v>
      </c>
      <c r="W399" s="2" t="str">
        <f t="shared" si="81"/>
        <v>-0.0057892579023411-0.0171814376234601i</v>
      </c>
      <c r="X399" s="2">
        <f t="shared" si="82"/>
        <v>-34.831774311619959</v>
      </c>
    </row>
    <row r="400" spans="12:24" x14ac:dyDescent="0.45">
      <c r="L400">
        <f t="shared" si="76"/>
        <v>3.9799999999999591</v>
      </c>
      <c r="M400" s="1">
        <f t="shared" si="77"/>
        <v>9549.9258602134705</v>
      </c>
      <c r="N400" s="1">
        <f t="shared" si="72"/>
        <v>0.20016644603007436</v>
      </c>
      <c r="O400" s="2" t="str">
        <f t="shared" si="83"/>
        <v>0.308022199962355+0.951379169590312i</v>
      </c>
      <c r="P400" s="2" t="str">
        <f t="shared" si="73"/>
        <v>0.0019536018371582-6.55588863653552E-07i</v>
      </c>
      <c r="Q400" s="2" t="str">
        <f t="shared" si="74"/>
        <v>1.16974115371704-1.60824143115341i</v>
      </c>
      <c r="R400" s="2" t="str">
        <f t="shared" si="75"/>
        <v>0.0121976739850793-0.0167820460503943i</v>
      </c>
      <c r="S400" s="2" t="str">
        <f t="shared" si="78"/>
        <v>0.0123221865570658-0.0163755113987709i</v>
      </c>
      <c r="T400" s="2">
        <f t="shared" si="79"/>
        <v>-33.76757270477998</v>
      </c>
      <c r="U400">
        <f t="shared" si="80"/>
        <v>-53.039400845833882</v>
      </c>
      <c r="W400" s="2" t="str">
        <f t="shared" si="81"/>
        <v>-0.00509600227809608-0.0166584549136958i</v>
      </c>
      <c r="X400" s="2">
        <f t="shared" si="82"/>
        <v>-35.178794278302348</v>
      </c>
    </row>
    <row r="401" spans="12:24" x14ac:dyDescent="0.45">
      <c r="L401">
        <f t="shared" si="76"/>
        <v>3.9899999999999589</v>
      </c>
      <c r="M401" s="1">
        <f t="shared" si="77"/>
        <v>9772.3722095571957</v>
      </c>
      <c r="N401" s="1">
        <f t="shared" si="72"/>
        <v>0.20482892151231882</v>
      </c>
      <c r="O401" s="2" t="str">
        <f t="shared" si="83"/>
        <v>0.280023181475095+0.959993238432733i</v>
      </c>
      <c r="P401" s="2" t="str">
        <f t="shared" si="73"/>
        <v>0.0019536018371582-6.35798870092425E-07i</v>
      </c>
      <c r="Q401" s="2" t="str">
        <f t="shared" si="74"/>
        <v>1.16974115371704-1.55969410318732i</v>
      </c>
      <c r="R401" s="2" t="str">
        <f t="shared" si="75"/>
        <v>0.012198008775949-0.016275453272862i</v>
      </c>
      <c r="S401" s="2" t="str">
        <f t="shared" si="78"/>
        <v>0.0123063731552237-0.0158814395328197i</v>
      </c>
      <c r="T401" s="2">
        <f t="shared" si="79"/>
        <v>-33.93976815492357</v>
      </c>
      <c r="U401">
        <f t="shared" si="80"/>
        <v>-52.228243361593485</v>
      </c>
      <c r="W401" s="2" t="str">
        <f t="shared" si="81"/>
        <v>-0.00443470609879509-0.0161451749062639i</v>
      </c>
      <c r="X401" s="2">
        <f t="shared" si="82"/>
        <v>-35.523253246031757</v>
      </c>
    </row>
    <row r="402" spans="12:24" x14ac:dyDescent="0.45">
      <c r="L402">
        <f t="shared" si="76"/>
        <v>3.9999999999999587</v>
      </c>
      <c r="M402" s="1">
        <f t="shared" si="77"/>
        <v>9999.9999999990487</v>
      </c>
      <c r="N402" s="1">
        <f t="shared" si="72"/>
        <v>0.20959999999998008</v>
      </c>
      <c r="O402" s="2" t="str">
        <f t="shared" si="83"/>
        <v>0.251123414166699+0.967955076879739i</v>
      </c>
      <c r="P402" s="2" t="str">
        <f t="shared" si="73"/>
        <v>0.00195360183715821-6.16332459659213E-07i</v>
      </c>
      <c r="Q402" s="2" t="str">
        <f t="shared" si="74"/>
        <v>1.16974115371704-1.51194056510082i</v>
      </c>
      <c r="R402" s="2" t="str">
        <f t="shared" si="75"/>
        <v>0.0121983280819302-0.0157771437157814i</v>
      </c>
      <c r="S402" s="2" t="str">
        <f t="shared" si="78"/>
        <v>0.0122912906996804-0.0153954238251802i</v>
      </c>
      <c r="T402" s="2">
        <f t="shared" si="79"/>
        <v>-34.110620622987909</v>
      </c>
      <c r="U402">
        <f t="shared" si="80"/>
        <v>-51.397078494937126</v>
      </c>
      <c r="W402" s="2" t="str">
        <f t="shared" si="81"/>
        <v>-0.00380397714751455-0.0156412218708576i</v>
      </c>
      <c r="X402" s="2">
        <f t="shared" si="82"/>
        <v>-35.865023102312612</v>
      </c>
    </row>
    <row r="403" spans="12:24" x14ac:dyDescent="0.45">
      <c r="L403">
        <f t="shared" si="76"/>
        <v>4.0099999999999589</v>
      </c>
      <c r="M403" s="1">
        <f t="shared" si="77"/>
        <v>10232.929922806587</v>
      </c>
      <c r="N403" s="1">
        <f t="shared" si="72"/>
        <v>0.21448221118202607</v>
      </c>
      <c r="O403" s="2" t="str">
        <f t="shared" si="83"/>
        <v>0.221317092917537+0.9752018992919i</v>
      </c>
      <c r="P403" s="2" t="str">
        <f t="shared" si="73"/>
        <v>0.00195360183715821-5.9717825844545E-07i</v>
      </c>
      <c r="Q403" s="2" t="str">
        <f t="shared" si="74"/>
        <v>1.16974115371704-1.46495291524866i</v>
      </c>
      <c r="R403" s="2" t="str">
        <f t="shared" si="75"/>
        <v>0.0121986325760832-0.0152868262246736i</v>
      </c>
      <c r="S403" s="2" t="str">
        <f t="shared" si="78"/>
        <v>0.0122769074625496-0.0149171820508089i</v>
      </c>
      <c r="T403" s="2">
        <f t="shared" si="79"/>
        <v>-34.280062606487498</v>
      </c>
      <c r="U403">
        <f t="shared" si="80"/>
        <v>-50.545467012129293</v>
      </c>
      <c r="W403" s="2" t="str">
        <f t="shared" si="81"/>
        <v>-0.00320248860591928-0.0151462282947053i</v>
      </c>
      <c r="X403" s="2">
        <f t="shared" si="82"/>
        <v>-36.203968978879821</v>
      </c>
    </row>
    <row r="404" spans="12:24" x14ac:dyDescent="0.45">
      <c r="L404">
        <f t="shared" si="76"/>
        <v>4.0199999999999587</v>
      </c>
      <c r="M404" s="1">
        <f t="shared" si="77"/>
        <v>10471.285480508017</v>
      </c>
      <c r="N404" s="1">
        <f t="shared" si="72"/>
        <v>0.21947814367144805</v>
      </c>
      <c r="O404" s="2" t="str">
        <f t="shared" si="83"/>
        <v>0.190601142845237+0.981667563050796i</v>
      </c>
      <c r="P404" s="2" t="str">
        <f t="shared" si="73"/>
        <v>0.00195360183715821-5.78324971585588E-07i</v>
      </c>
      <c r="Q404" s="2" t="str">
        <f t="shared" si="74"/>
        <v>1.16974115371704-1.41870344592057i</v>
      </c>
      <c r="R404" s="2" t="str">
        <f t="shared" si="75"/>
        <v>0.012198922899588-0.0148042116687772i</v>
      </c>
      <c r="S404" s="2" t="str">
        <f t="shared" si="78"/>
        <v>0.012263193215304-0.014446433828238i</v>
      </c>
      <c r="T404" s="2">
        <f t="shared" si="79"/>
        <v>-34.448023029973733</v>
      </c>
      <c r="U404">
        <f t="shared" si="80"/>
        <v>-49.672958963370526</v>
      </c>
      <c r="W404" s="2" t="str">
        <f t="shared" si="81"/>
        <v>-0.00262897635682734-0.0146598341594203i</v>
      </c>
      <c r="X404" s="2">
        <f t="shared" si="82"/>
        <v>-36.539948855074506</v>
      </c>
    </row>
    <row r="405" spans="12:24" x14ac:dyDescent="0.45">
      <c r="L405">
        <f t="shared" si="76"/>
        <v>4.0299999999999585</v>
      </c>
      <c r="M405" s="1">
        <f t="shared" si="77"/>
        <v>10715.193052375043</v>
      </c>
      <c r="N405" s="1">
        <f t="shared" si="72"/>
        <v>0.22459044637778092</v>
      </c>
      <c r="O405" s="2" t="str">
        <f t="shared" si="83"/>
        <v>0.158975563982827+0.98728251785208i</v>
      </c>
      <c r="P405" s="2" t="str">
        <f t="shared" si="73"/>
        <v>0.0019536018371582-5.59761369585761E-07i</v>
      </c>
      <c r="Q405" s="2" t="str">
        <f t="shared" si="74"/>
        <v>1.16974115371704-1.37316460975383i</v>
      </c>
      <c r="R405" s="2" t="str">
        <f t="shared" si="75"/>
        <v>0.0121991996630505-0.0143290125905619i</v>
      </c>
      <c r="S405" s="2" t="str">
        <f t="shared" si="78"/>
        <v>0.0122501191676829-0.0139829002863111i</v>
      </c>
      <c r="T405" s="2">
        <f t="shared" si="79"/>
        <v>-34.614427032945109</v>
      </c>
      <c r="U405">
        <f t="shared" si="80"/>
        <v>-48.779093455012777</v>
      </c>
      <c r="W405" s="2" t="str">
        <f t="shared" si="81"/>
        <v>-0.00208223642941131-0.0141816862278126i</v>
      </c>
      <c r="X405" s="2">
        <f t="shared" si="82"/>
        <v>-36.872813133928403</v>
      </c>
    </row>
    <row r="406" spans="12:24" x14ac:dyDescent="0.45">
      <c r="L406">
        <f t="shared" si="76"/>
        <v>4.0399999999999583</v>
      </c>
      <c r="M406" s="1">
        <f t="shared" si="77"/>
        <v>10964.781961430805</v>
      </c>
      <c r="N406" s="1">
        <f t="shared" si="72"/>
        <v>0.22982182991158967</v>
      </c>
      <c r="O406" s="2" t="str">
        <f t="shared" si="83"/>
        <v>0.126443803078463+0.991973772164897i</v>
      </c>
      <c r="P406" s="2" t="str">
        <f t="shared" si="73"/>
        <v>0.0019536018371582-5.41476273879725E-07i</v>
      </c>
      <c r="Q406" s="2" t="str">
        <f t="shared" si="74"/>
        <v>1.16974115371704-1.32830898435425i</v>
      </c>
      <c r="R406" s="2" t="str">
        <f t="shared" si="75"/>
        <v>0.0121994634477383-0.013860942836548i</v>
      </c>
      <c r="S406" s="2" t="str">
        <f t="shared" si="78"/>
        <v>0.0122376579099233-0.0135263037120867i</v>
      </c>
      <c r="T406" s="2">
        <f t="shared" si="79"/>
        <v>-34.779195742964035</v>
      </c>
      <c r="U406">
        <f t="shared" si="80"/>
        <v>-47.863398417070044</v>
      </c>
      <c r="W406" s="2" t="str">
        <f t="shared" si="81"/>
        <v>-0.00156112258336615-0.0137114373367888i</v>
      </c>
      <c r="X406" s="2">
        <f t="shared" si="82"/>
        <v>-37.202404188647613</v>
      </c>
    </row>
    <row r="407" spans="12:24" x14ac:dyDescent="0.45">
      <c r="L407">
        <f t="shared" si="76"/>
        <v>4.0499999999999581</v>
      </c>
      <c r="M407" s="1">
        <f t="shared" si="77"/>
        <v>11220.184543018562</v>
      </c>
      <c r="N407" s="1">
        <f t="shared" si="72"/>
        <v>0.23517506802166907</v>
      </c>
      <c r="O407" s="2" t="str">
        <f t="shared" si="83"/>
        <v>0.0930131535554681+0.995664880000127i</v>
      </c>
      <c r="P407" s="2" t="str">
        <f t="shared" si="73"/>
        <v>0.0019536018371582-5.23458541613471E-07i</v>
      </c>
      <c r="Q407" s="2" t="str">
        <f t="shared" si="74"/>
        <v>1.16974115371704-1.28410923489409i</v>
      </c>
      <c r="R407" s="2" t="str">
        <f t="shared" si="75"/>
        <v>0.0121997148067443-0.0133997171670138i</v>
      </c>
      <c r="S407" s="2" t="str">
        <f t="shared" si="78"/>
        <v>0.0122257833582366-0.0130763671775934i</v>
      </c>
      <c r="T407" s="2">
        <f t="shared" si="79"/>
        <v>-34.942246032707622</v>
      </c>
      <c r="U407">
        <f t="shared" si="80"/>
        <v>-46.925390366025354</v>
      </c>
      <c r="W407" s="2" t="str">
        <f t="shared" si="81"/>
        <v>-0.00106454402888255-0.0132487456923181i</v>
      </c>
      <c r="X407" s="2">
        <f t="shared" si="82"/>
        <v>-37.528555876949731</v>
      </c>
    </row>
    <row r="408" spans="12:24" x14ac:dyDescent="0.45">
      <c r="L408">
        <f t="shared" si="76"/>
        <v>4.0599999999999579</v>
      </c>
      <c r="M408" s="1">
        <f t="shared" si="77"/>
        <v>11481.536214967729</v>
      </c>
      <c r="N408" s="1">
        <f t="shared" si="72"/>
        <v>0.24065299906572363</v>
      </c>
      <c r="O408" s="2" t="str">
        <f t="shared" si="83"/>
        <v>0.0586951845423378+0.998275951484128i</v>
      </c>
      <c r="P408" s="2" t="str">
        <f t="shared" si="73"/>
        <v>0.0019536018371582-5.05697049446819E-07i</v>
      </c>
      <c r="Q408" s="2" t="str">
        <f t="shared" si="74"/>
        <v>1.16974115371704-1.24053807442733i</v>
      </c>
      <c r="R408" s="2" t="str">
        <f t="shared" si="75"/>
        <v>0.0121999542660848-0.0129450508418851i</v>
      </c>
      <c r="S408" s="2" t="str">
        <f t="shared" si="78"/>
        <v>0.012214470703473-0.0126328141428275i</v>
      </c>
      <c r="T408" s="2">
        <f t="shared" si="79"/>
        <v>-35.10349025954303</v>
      </c>
      <c r="U408">
        <f t="shared" si="80"/>
        <v>-45.964574162933225</v>
      </c>
      <c r="W408" s="2" t="str">
        <f t="shared" si="81"/>
        <v>-0.0005914632798124-0.0127932741622594i</v>
      </c>
      <c r="X408" s="2">
        <f t="shared" si="82"/>
        <v>-37.851093020436338</v>
      </c>
    </row>
    <row r="409" spans="12:24" x14ac:dyDescent="0.45">
      <c r="L409">
        <f t="shared" si="76"/>
        <v>4.0699999999999577</v>
      </c>
      <c r="M409" s="1">
        <f t="shared" si="77"/>
        <v>11748.97554939415</v>
      </c>
      <c r="N409" s="1">
        <f t="shared" si="72"/>
        <v>0.24625852751530139</v>
      </c>
      <c r="O409" s="2" t="str">
        <f t="shared" si="83"/>
        <v>0.0235061997131486+0.999723691114223i</v>
      </c>
      <c r="P409" s="2" t="str">
        <f t="shared" si="73"/>
        <v>0.0019536018371582-4.8818067633723E-07i</v>
      </c>
      <c r="Q409" s="2" t="str">
        <f t="shared" si="74"/>
        <v>1.16974115371704-1.19756822162996i</v>
      </c>
      <c r="R409" s="2" t="str">
        <f t="shared" si="75"/>
        <v>0.0122001823257281-0.0124966591797533i</v>
      </c>
      <c r="S409" s="2" t="str">
        <f t="shared" si="78"/>
        <v>0.0122036963629208-0.0121953680320523i</v>
      </c>
      <c r="T409" s="2">
        <f t="shared" si="79"/>
        <v>-35.262835986066904</v>
      </c>
      <c r="U409">
        <f t="shared" si="80"/>
        <v>-44.980442766866112</v>
      </c>
      <c r="W409" s="2" t="str">
        <f t="shared" si="81"/>
        <v>-0.000140894138008626-0.0123446895626013i</v>
      </c>
      <c r="X409" s="2">
        <f t="shared" si="82"/>
        <v>-38.169830845880853</v>
      </c>
    </row>
    <row r="410" spans="12:24" x14ac:dyDescent="0.45">
      <c r="L410">
        <f t="shared" si="76"/>
        <v>4.0799999999999574</v>
      </c>
      <c r="M410" s="1">
        <f t="shared" si="77"/>
        <v>12022.644346172956</v>
      </c>
      <c r="N410" s="1">
        <f t="shared" si="72"/>
        <v>0.25199462549578516</v>
      </c>
      <c r="O410" s="2" t="str">
        <f t="shared" si="83"/>
        <v>-0.0125322735365372+0.999921467976363i</v>
      </c>
      <c r="P410" s="2" t="str">
        <f t="shared" si="73"/>
        <v>0.0019536018371582-4.70898285102688E-07i</v>
      </c>
      <c r="Q410" s="2" t="str">
        <f t="shared" si="74"/>
        <v>1.16974115371704-1.15517235563445i</v>
      </c>
      <c r="R410" s="2" t="str">
        <f t="shared" si="75"/>
        <v>0.0122003994605577-0.0120542570865721i</v>
      </c>
      <c r="S410" s="2" t="str">
        <f t="shared" si="78"/>
        <v>0.0121934379352101-0.0117637517800603i</v>
      </c>
      <c r="T410" s="2">
        <f t="shared" si="79"/>
        <v>-35.42018567987926</v>
      </c>
      <c r="U410">
        <f t="shared" si="80"/>
        <v>-43.972476983731347</v>
      </c>
      <c r="W410" s="2" t="str">
        <f t="shared" si="81"/>
        <v>0.000288100192549763-0.0119026619323695i</v>
      </c>
      <c r="X410" s="2">
        <f t="shared" si="82"/>
        <v>-38.484574384970891</v>
      </c>
    </row>
    <row r="411" spans="12:24" x14ac:dyDescent="0.45">
      <c r="L411">
        <f t="shared" si="76"/>
        <v>4.0899999999999572</v>
      </c>
      <c r="M411" s="1">
        <f t="shared" si="77"/>
        <v>12302.687708122614</v>
      </c>
      <c r="N411" s="1">
        <f t="shared" si="72"/>
        <v>0.25786433436224998</v>
      </c>
      <c r="O411" s="2" t="str">
        <f t="shared" si="83"/>
        <v>-0.0493929643209107+0.998779422633242i</v>
      </c>
      <c r="P411" s="2" t="str">
        <f t="shared" si="73"/>
        <v>0.0019536018371582-4.5383870270969E-07i</v>
      </c>
      <c r="Q411" s="2" t="str">
        <f t="shared" si="74"/>
        <v>1.16974115371704-1.11332306758498i</v>
      </c>
      <c r="R411" s="2" t="str">
        <f t="shared" si="75"/>
        <v>0.0122006061212692-0.0116175585501348i</v>
      </c>
      <c r="S411" s="2" t="str">
        <f t="shared" si="78"/>
        <v>0.0121836741583032-0.011337687344627i</v>
      </c>
      <c r="T411" s="2">
        <f t="shared" si="79"/>
        <v>-35.575436390665431</v>
      </c>
      <c r="U411">
        <f t="shared" si="80"/>
        <v>-42.940145210544635</v>
      </c>
      <c r="W411" s="2" t="str">
        <f t="shared" si="81"/>
        <v>0.000696408862520316-0.011466863792096i</v>
      </c>
      <c r="X411" s="2">
        <f t="shared" si="82"/>
        <v>-38.795117828653332</v>
      </c>
    </row>
    <row r="412" spans="12:24" x14ac:dyDescent="0.45">
      <c r="L412">
        <f t="shared" si="76"/>
        <v>4.099999999999957</v>
      </c>
      <c r="M412" s="1">
        <f t="shared" si="77"/>
        <v>12589.254117940442</v>
      </c>
      <c r="N412" s="1">
        <f t="shared" si="72"/>
        <v>0.26387076631203166</v>
      </c>
      <c r="O412" s="2" t="str">
        <f t="shared" si="83"/>
        <v>-0.0870423079744957+0.996204615840778i</v>
      </c>
      <c r="P412" s="2" t="str">
        <f t="shared" si="73"/>
        <v>0.0019536018371582-4.36990699005831E-07i</v>
      </c>
      <c r="Q412" s="2" t="str">
        <f t="shared" si="74"/>
        <v>1.16974115371704-1.0719928084889i</v>
      </c>
      <c r="R412" s="2" t="str">
        <f t="shared" si="75"/>
        <v>0.0122008027352007-0.011186276095903i</v>
      </c>
      <c r="S412" s="2" t="str">
        <f t="shared" si="78"/>
        <v>0.0121743848705755-0.0109168951808604i</v>
      </c>
      <c r="T412" s="2">
        <f t="shared" si="79"/>
        <v>-35.728479402443149</v>
      </c>
      <c r="U412">
        <f t="shared" si="80"/>
        <v>-41.882903175241431</v>
      </c>
      <c r="W412" s="2" t="str">
        <f t="shared" si="81"/>
        <v>0.00108487500475113-0.0110369693802987i</v>
      </c>
      <c r="X412" s="2">
        <f t="shared" si="82"/>
        <v>-39.101243831797809</v>
      </c>
    </row>
    <row r="413" spans="12:24" x14ac:dyDescent="0.45">
      <c r="L413">
        <f t="shared" si="76"/>
        <v>4.1099999999999568</v>
      </c>
      <c r="M413" s="1">
        <f t="shared" si="77"/>
        <v>12882.495516930079</v>
      </c>
      <c r="N413" s="1">
        <f t="shared" si="72"/>
        <v>0.27001710603485446</v>
      </c>
      <c r="O413" s="2" t="str">
        <f t="shared" si="83"/>
        <v>-0.12543986571208+0.992101224719602i</v>
      </c>
      <c r="P413" s="2" t="str">
        <f t="shared" si="73"/>
        <v>0.0019536018371582-4.20342963721007E-07i</v>
      </c>
      <c r="Q413" s="2" t="str">
        <f t="shared" si="74"/>
        <v>1.16974115371704-1.03115383288234i</v>
      </c>
      <c r="R413" s="2" t="str">
        <f t="shared" si="75"/>
        <v>0.0122009897070974-0.0107601201991552i</v>
      </c>
      <c r="S413" s="2" t="str">
        <f t="shared" si="78"/>
        <v>0.0121655509750095-0.0105010936725629i</v>
      </c>
      <c r="T413" s="2">
        <f t="shared" si="79"/>
        <v>-35.879199858581494</v>
      </c>
      <c r="U413">
        <f t="shared" si="80"/>
        <v>-40.800193672159118</v>
      </c>
      <c r="W413" s="2" t="str">
        <f t="shared" si="81"/>
        <v>0.00145429723164821-0.0106126538619017i</v>
      </c>
      <c r="X413" s="2">
        <f t="shared" si="82"/>
        <v>-39.402722763387942</v>
      </c>
    </row>
    <row r="414" spans="12:24" x14ac:dyDescent="0.45">
      <c r="L414">
        <f t="shared" si="76"/>
        <v>4.1199999999999566</v>
      </c>
      <c r="M414" s="1">
        <f t="shared" si="77"/>
        <v>13182.567385562756</v>
      </c>
      <c r="N414" s="1">
        <f t="shared" si="72"/>
        <v>0.27630661240139537</v>
      </c>
      <c r="O414" s="2" t="str">
        <f t="shared" si="83"/>
        <v>-0.164537715185608+0.986370792492103i</v>
      </c>
      <c r="P414" s="2" t="str">
        <f t="shared" si="73"/>
        <v>0.0019536018371582-4.03884081636731E-07i</v>
      </c>
      <c r="Q414" s="2" t="str">
        <f t="shared" si="74"/>
        <v>1.16974115371704-0.990778137759676i</v>
      </c>
      <c r="R414" s="2" t="str">
        <f t="shared" si="75"/>
        <v>0.0122011674198077-0.0103387986477142i</v>
      </c>
      <c r="S414" s="2" t="str">
        <f t="shared" si="78"/>
        <v>0.0121571544065475-0.0100899985150282i</v>
      </c>
      <c r="T414" s="2">
        <f t="shared" si="79"/>
        <v>-36.027476356915791</v>
      </c>
      <c r="U414">
        <f t="shared" si="80"/>
        <v>-39.691446293348427</v>
      </c>
      <c r="W414" s="2" t="str">
        <f t="shared" si="81"/>
        <v>0.00180543100039346-0.0101935925018831i</v>
      </c>
      <c r="X414" s="2">
        <f t="shared" si="82"/>
        <v>-39.699311896893413</v>
      </c>
    </row>
    <row r="415" spans="12:24" x14ac:dyDescent="0.45">
      <c r="L415">
        <f t="shared" si="76"/>
        <v>4.1299999999999564</v>
      </c>
      <c r="M415" s="1">
        <f t="shared" si="77"/>
        <v>13489.62882591519</v>
      </c>
      <c r="N415" s="1">
        <f t="shared" si="72"/>
        <v>0.2827426201911824</v>
      </c>
      <c r="O415" s="2" t="str">
        <f t="shared" si="83"/>
        <v>-0.204279813450871+0.978912538389655i</v>
      </c>
      <c r="P415" s="2" t="str">
        <f t="shared" si="73"/>
        <v>0.00195360183715821-3.87602505434346E-07i</v>
      </c>
      <c r="Q415" s="2" t="str">
        <f t="shared" si="74"/>
        <v>1.16974115371704-0.95083739613867i</v>
      </c>
      <c r="R415" s="2" t="str">
        <f t="shared" si="75"/>
        <v>0.012201336234912-0.00992201584869761i</v>
      </c>
      <c r="S415" s="2" t="str">
        <f t="shared" si="78"/>
        <v>0.0121491781026811-0.00968332204289785i</v>
      </c>
      <c r="T415" s="2">
        <f t="shared" si="79"/>
        <v>-36.17318051195727</v>
      </c>
      <c r="U415">
        <f t="shared" si="80"/>
        <v>-38.556077155911311</v>
      </c>
      <c r="W415" s="2" t="str">
        <f t="shared" si="81"/>
        <v>0.00213898984292438-0.00977945979670372i</v>
      </c>
      <c r="X415" s="2">
        <f t="shared" si="82"/>
        <v>-39.990754534815785</v>
      </c>
    </row>
    <row r="416" spans="12:24" x14ac:dyDescent="0.45">
      <c r="L416">
        <f t="shared" si="76"/>
        <v>4.1399999999999562</v>
      </c>
      <c r="M416" s="1">
        <f t="shared" si="77"/>
        <v>13803.84264602747</v>
      </c>
      <c r="N416" s="1">
        <f t="shared" si="72"/>
        <v>0.28932854186073576</v>
      </c>
      <c r="O416" s="2" t="str">
        <f t="shared" si="83"/>
        <v>-0.244601334522572+0.969623734832113i</v>
      </c>
      <c r="P416" s="2" t="str">
        <f t="shared" si="73"/>
        <v>0.00195360183715821-3.71486526182501E-07i</v>
      </c>
      <c r="Q416" s="2" t="str">
        <f t="shared" si="74"/>
        <v>1.16974115371704-0.911302884540953i</v>
      </c>
      <c r="R416" s="2" t="str">
        <f t="shared" si="75"/>
        <v>0.0122014964932784-0.00950947207177419i</v>
      </c>
      <c r="S416" s="2" t="str">
        <f t="shared" si="78"/>
        <v>0.0121416059773756-0.00928077249576386i</v>
      </c>
      <c r="T416" s="2">
        <f t="shared" si="79"/>
        <v>-36.316176480830144</v>
      </c>
      <c r="U416">
        <f t="shared" si="80"/>
        <v>-37.393488625627825</v>
      </c>
      <c r="W416" s="2" t="str">
        <f t="shared" si="81"/>
        <v>0.00245564645628635-0.00936992855516176i</v>
      </c>
      <c r="X416" s="2">
        <f t="shared" si="82"/>
        <v>-40.276779060675317</v>
      </c>
    </row>
    <row r="417" spans="12:24" x14ac:dyDescent="0.45">
      <c r="L417">
        <f t="shared" si="76"/>
        <v>4.1499999999999559</v>
      </c>
      <c r="M417" s="1">
        <f t="shared" si="77"/>
        <v>14125.375446226129</v>
      </c>
      <c r="N417" s="1">
        <f t="shared" si="72"/>
        <v>0.29606786935289969</v>
      </c>
      <c r="O417" s="2" t="str">
        <f t="shared" si="83"/>
        <v>-0.285427984472717+0.958400159474028i</v>
      </c>
      <c r="P417" s="2" t="str">
        <f t="shared" si="73"/>
        <v>0.0019536018371582-3.55524240943901E-07i</v>
      </c>
      <c r="Q417" s="2" t="str">
        <f t="shared" si="74"/>
        <v>1.16974115371704-0.872145403560365i</v>
      </c>
      <c r="R417" s="2" t="str">
        <f t="shared" si="75"/>
        <v>0.0122016485155458-0.0091008626202925i</v>
      </c>
      <c r="S417" s="2" t="str">
        <f t="shared" si="78"/>
        <v>0.0121344228984782-0.00888205321311409i</v>
      </c>
      <c r="T417" s="2">
        <f t="shared" si="79"/>
        <v>-36.456320449139156</v>
      </c>
      <c r="U417">
        <f t="shared" si="80"/>
        <v>-36.203069037166763</v>
      </c>
      <c r="W417" s="2" t="str">
        <f t="shared" si="81"/>
        <v>0.0027560336474748-0.00896466891927566i</v>
      </c>
      <c r="X417" s="2">
        <f t="shared" si="82"/>
        <v>-40.557097910844277</v>
      </c>
    </row>
    <row r="418" spans="12:24" x14ac:dyDescent="0.45">
      <c r="L418">
        <f t="shared" si="76"/>
        <v>4.1599999999999557</v>
      </c>
      <c r="M418" s="1">
        <f t="shared" si="77"/>
        <v>14454.397707457802</v>
      </c>
      <c r="N418" s="1">
        <f t="shared" si="72"/>
        <v>0.30296417594831554</v>
      </c>
      <c r="O418" s="2" t="str">
        <f t="shared" si="83"/>
        <v>-0.326675297926638+0.945136630188748i</v>
      </c>
      <c r="P418" s="2" t="str">
        <f t="shared" si="73"/>
        <v>0.0019536018371582-3.3970351717347E-07i</v>
      </c>
      <c r="Q418" s="2" t="str">
        <f t="shared" si="74"/>
        <v>1.16974115371704-0.833335190566241i</v>
      </c>
      <c r="R418" s="2" t="str">
        <f t="shared" si="75"/>
        <v>0.0122017926025285-0.00869587692033705i</v>
      </c>
      <c r="S418" s="2" t="str">
        <f t="shared" si="78"/>
        <v>0.0121276146687852-0.00848686174893319i</v>
      </c>
      <c r="T418" s="2">
        <f t="shared" si="79"/>
        <v>-36.59346007248881</v>
      </c>
      <c r="U418">
        <f t="shared" si="80"/>
        <v>-34.984192411272204</v>
      </c>
      <c r="W418" s="2" t="str">
        <f t="shared" si="81"/>
        <v>0.00304074512512394-0.00856334731453175i</v>
      </c>
      <c r="X418" s="2">
        <f t="shared" si="82"/>
        <v>-40.831406457666752</v>
      </c>
    </row>
    <row r="419" spans="12:24" x14ac:dyDescent="0.45">
      <c r="L419">
        <f t="shared" si="76"/>
        <v>4.1699999999999555</v>
      </c>
      <c r="M419" s="1">
        <f t="shared" si="77"/>
        <v>14791.083881680566</v>
      </c>
      <c r="N419" s="1">
        <f t="shared" si="72"/>
        <v>0.3100211181600247</v>
      </c>
      <c r="O419" s="2" t="str">
        <f t="shared" si="83"/>
        <v>-0.368247920846582+0.929727631509449i</v>
      </c>
      <c r="P419" s="2" t="str">
        <f t="shared" si="73"/>
        <v>0.00195360183715821-3.24011953505574E-07i</v>
      </c>
      <c r="Q419" s="2" t="str">
        <f t="shared" si="74"/>
        <v>1.16974115371704-0.794841823440576i</v>
      </c>
      <c r="R419" s="2" t="str">
        <f t="shared" si="75"/>
        <v>0.0122019290355383-0.00829419751622279i</v>
      </c>
      <c r="S419" s="2" t="str">
        <f t="shared" si="78"/>
        <v>0.0121211680110052-0.00809488889476766i</v>
      </c>
      <c r="T419" s="2">
        <f t="shared" si="79"/>
        <v>-36.727433868808681</v>
      </c>
      <c r="U419">
        <f t="shared" si="80"/>
        <v>-33.73621816937866</v>
      </c>
      <c r="W419" s="2" t="str">
        <f t="shared" si="81"/>
        <v>0.00331033612834602-0.00816562531734898i</v>
      </c>
      <c r="X419" s="2">
        <f t="shared" si="82"/>
        <v>-41.099381794174647</v>
      </c>
    </row>
    <row r="420" spans="12:24" x14ac:dyDescent="0.45">
      <c r="L420">
        <f t="shared" si="76"/>
        <v>4.1799999999999553</v>
      </c>
      <c r="M420" s="1">
        <f t="shared" si="77"/>
        <v>15135.612484360536</v>
      </c>
      <c r="N420" s="1">
        <f t="shared" si="72"/>
        <v>0.31724243767219684</v>
      </c>
      <c r="O420" s="2" t="str">
        <f t="shared" si="83"/>
        <v>-0.410038885676825+0.91206804144916i</v>
      </c>
      <c r="P420" s="2" t="str">
        <f t="shared" si="73"/>
        <v>0.00195360183715821-3.08436836308091E-07i</v>
      </c>
      <c r="Q420" s="2" t="str">
        <f t="shared" si="74"/>
        <v>1.16974115371704-0.756634114073436i</v>
      </c>
      <c r="R420" s="2" t="str">
        <f t="shared" si="75"/>
        <v>0.012202058076617-0.00789549895911647i</v>
      </c>
      <c r="S420" s="2" t="str">
        <f t="shared" si="78"/>
        <v>0.0121150705569057-0.00770581759828271i</v>
      </c>
      <c r="T420" s="2">
        <f t="shared" si="79"/>
        <v>-36.858070555992974</v>
      </c>
      <c r="U420">
        <f t="shared" si="80"/>
        <v>-32.458490846211141</v>
      </c>
      <c r="W420" s="2" t="str">
        <f t="shared" si="81"/>
        <v>0.00356532388058898-0.00777115842583568i</v>
      </c>
      <c r="X420" s="2">
        <f t="shared" si="82"/>
        <v>-41.360681409413552</v>
      </c>
    </row>
    <row r="421" spans="12:24" x14ac:dyDescent="0.45">
      <c r="L421">
        <f t="shared" si="76"/>
        <v>4.1899999999999551</v>
      </c>
      <c r="M421" s="1">
        <f t="shared" si="77"/>
        <v>15488.166189123231</v>
      </c>
      <c r="N421" s="1">
        <f t="shared" si="72"/>
        <v>0.32463196332402294</v>
      </c>
      <c r="O421" s="2" t="str">
        <f t="shared" si="83"/>
        <v>-0.451928886269439+0.892053967961168i</v>
      </c>
      <c r="P421" s="2" t="str">
        <f t="shared" si="73"/>
        <v>0.0019536018371582-2.92965091522584E-07i</v>
      </c>
      <c r="Q421" s="2" t="str">
        <f t="shared" si="74"/>
        <v>1.16974115371704-0.718679990134944i</v>
      </c>
      <c r="R421" s="2" t="str">
        <f t="shared" si="75"/>
        <v>0.0122021799686735-0.00749944657332428i</v>
      </c>
      <c r="S421" s="2" t="str">
        <f t="shared" si="78"/>
        <v>0.0121093108410039-0.00731932176224093i</v>
      </c>
      <c r="T421" s="2">
        <f t="shared" si="79"/>
        <v>-36.985188328606199</v>
      </c>
      <c r="U421">
        <f t="shared" si="80"/>
        <v>-31.150339801050297</v>
      </c>
      <c r="W421" s="2" t="str">
        <f t="shared" si="81"/>
        <v>0.00380618785348231-0.00737959471780706i</v>
      </c>
      <c r="X421" s="2">
        <f t="shared" si="82"/>
        <v>-41.614941741881957</v>
      </c>
    </row>
    <row r="422" spans="12:24" x14ac:dyDescent="0.45">
      <c r="L422">
        <f t="shared" si="76"/>
        <v>4.1999999999999549</v>
      </c>
      <c r="M422" s="1">
        <f t="shared" si="77"/>
        <v>15848.931924609513</v>
      </c>
      <c r="N422" s="1">
        <f t="shared" si="72"/>
        <v>0.33219361313981538</v>
      </c>
      <c r="O422" s="2" t="str">
        <f t="shared" si="83"/>
        <v>-0.493785561529796+0.869583704553336i</v>
      </c>
      <c r="P422" s="2" t="str">
        <f t="shared" si="73"/>
        <v>0.0019536018371582-2.77583230938504E-07i</v>
      </c>
      <c r="Q422" s="2" t="str">
        <f t="shared" si="74"/>
        <v>1.16974115371704-0.680946363396398i</v>
      </c>
      <c r="R422" s="2" t="str">
        <f t="shared" si="75"/>
        <v>0.0122022949355148-0.00710569508221853i</v>
      </c>
      <c r="S422" s="2" t="str">
        <f t="shared" si="78"/>
        <v>0.0121038782992437-0.00693506490632791i</v>
      </c>
      <c r="T422" s="2">
        <f t="shared" si="79"/>
        <v>-37.108594066534799</v>
      </c>
      <c r="U422">
        <f t="shared" si="80"/>
        <v>-29.811078928458258</v>
      </c>
      <c r="W422" s="2" t="str">
        <f t="shared" si="81"/>
        <v>0.00403336982217886-0.0069905733775052i</v>
      </c>
      <c r="X422" s="2">
        <f t="shared" si="82"/>
        <v>-41.861776596840315</v>
      </c>
    </row>
    <row r="423" spans="12:24" x14ac:dyDescent="0.45">
      <c r="L423">
        <f t="shared" si="76"/>
        <v>4.2099999999999547</v>
      </c>
      <c r="M423" s="1">
        <f t="shared" si="77"/>
        <v>16218.10097358761</v>
      </c>
      <c r="N423" s="1">
        <f t="shared" si="72"/>
        <v>0.3399313964063963</v>
      </c>
      <c r="O423" s="2" t="str">
        <f t="shared" si="83"/>
        <v>-0.535462798425981+0.844558814708495i</v>
      </c>
      <c r="P423" s="2" t="str">
        <f t="shared" si="73"/>
        <v>0.0019536018371582-2.62277292262508E-07i</v>
      </c>
      <c r="Q423" s="2" t="str">
        <f t="shared" si="74"/>
        <v>1.16974115371704-0.643398982581495i</v>
      </c>
      <c r="R423" s="2" t="str">
        <f t="shared" si="75"/>
        <v>0.0122024031817588-0.0067138870727361i</v>
      </c>
      <c r="S423" s="2" t="str">
        <f t="shared" si="78"/>
        <v>0.0120987632731992-0.00655269867128448i</v>
      </c>
      <c r="T423" s="2">
        <f t="shared" si="79"/>
        <v>-37.228082467441077</v>
      </c>
      <c r="U423">
        <f t="shared" si="80"/>
        <v>-28.440006369457951</v>
      </c>
      <c r="W423" s="2" t="str">
        <f t="shared" si="81"/>
        <v>0.00424727368952493-0.00660372306945281i</v>
      </c>
      <c r="X423" s="2">
        <f t="shared" si="82"/>
        <v>-42.10077541120075</v>
      </c>
    </row>
    <row r="424" spans="12:24" x14ac:dyDescent="0.45">
      <c r="L424">
        <f t="shared" si="76"/>
        <v>4.2199999999999545</v>
      </c>
      <c r="M424" s="1">
        <f t="shared" si="77"/>
        <v>16595.869074373877</v>
      </c>
      <c r="N424" s="1">
        <f t="shared" si="72"/>
        <v>0.34784941579887646</v>
      </c>
      <c r="O424" s="2" t="str">
        <f t="shared" si="83"/>
        <v>-0.576800066908313+0.816885354755834i</v>
      </c>
      <c r="P424" s="2" t="str">
        <f t="shared" si="73"/>
        <v>0.00195360183715821-2.47032771823327E-07i</v>
      </c>
      <c r="Q424" s="2" t="str">
        <f t="shared" si="74"/>
        <v>1.16974115371704-0.606002268379032i</v>
      </c>
      <c r="R424" s="2" t="str">
        <f t="shared" si="75"/>
        <v>0.0122025048926175-0.00632365127373109i</v>
      </c>
      <c r="S424" s="2" t="str">
        <f t="shared" si="78"/>
        <v>0.0120939570204712-0.00617186114124157i</v>
      </c>
      <c r="T424" s="2">
        <f t="shared" si="79"/>
        <v>-37.343435093680768</v>
      </c>
      <c r="U424">
        <f t="shared" si="80"/>
        <v>-27.036404224319103</v>
      </c>
      <c r="W424" s="2" t="str">
        <f t="shared" si="81"/>
        <v>0.00444826505135293-0.00621866013424906i</v>
      </c>
      <c r="X424" s="2">
        <f t="shared" si="82"/>
        <v>-42.331501347318493</v>
      </c>
    </row>
    <row r="425" spans="12:24" x14ac:dyDescent="0.45">
      <c r="L425">
        <f t="shared" si="76"/>
        <v>4.2299999999999542</v>
      </c>
      <c r="M425" s="1">
        <f t="shared" si="77"/>
        <v>16982.43652461567</v>
      </c>
      <c r="N425" s="1">
        <f t="shared" si="72"/>
        <v>0.35595186955594449</v>
      </c>
      <c r="O425" s="2" t="str">
        <f t="shared" si="83"/>
        <v>-0.617621801391674+0.786475244648999i</v>
      </c>
      <c r="P425" s="2" t="str">
        <f t="shared" si="73"/>
        <v>0.00195360183715821-2.31834548924276E-07i</v>
      </c>
      <c r="Q425" s="2" t="str">
        <f t="shared" si="74"/>
        <v>1.16974115371704-0.568719127829593i</v>
      </c>
      <c r="R425" s="2" t="str">
        <f t="shared" si="75"/>
        <v>0.0122026002335303-0.00593460061909444i</v>
      </c>
      <c r="S425" s="2" t="str">
        <f t="shared" si="78"/>
        <v>0.0120894517320803-0.00579217495589132i</v>
      </c>
      <c r="T425" s="2">
        <f t="shared" si="79"/>
        <v>-37.454419322947139</v>
      </c>
      <c r="U425">
        <f t="shared" si="80"/>
        <v>-25.599538268375731</v>
      </c>
      <c r="W425" s="2" t="str">
        <f t="shared" si="81"/>
        <v>0.0046366704690477-0.00583498657675855i</v>
      </c>
      <c r="X425" s="2">
        <f t="shared" si="82"/>
        <v>-42.553489194204417</v>
      </c>
    </row>
    <row r="426" spans="12:24" x14ac:dyDescent="0.45">
      <c r="L426">
        <f t="shared" si="76"/>
        <v>4.239999999999954</v>
      </c>
      <c r="M426" s="1">
        <f t="shared" si="77"/>
        <v>17378.008287491939</v>
      </c>
      <c r="N426" s="1">
        <f t="shared" si="72"/>
        <v>0.36424305370583104</v>
      </c>
      <c r="O426" s="2" t="str">
        <f t="shared" si="83"/>
        <v>-0.657736845770834+0.753247795692384i</v>
      </c>
      <c r="P426" s="2" t="str">
        <f t="shared" si="73"/>
        <v>0.00195360183715821-2.16666800423402E-07i</v>
      </c>
      <c r="Q426" s="2" t="str">
        <f t="shared" si="74"/>
        <v>1.16974115371705-0.531510744793945i</v>
      </c>
      <c r="R426" s="2" t="str">
        <f t="shared" si="75"/>
        <v>0.0122026893496297-0.00554633006128575i</v>
      </c>
      <c r="S426" s="2" t="str">
        <f t="shared" si="78"/>
        <v>0.012085240557852-0.00541324517898928i</v>
      </c>
      <c r="T426" s="2">
        <f t="shared" si="79"/>
        <v>-37.560787190246117</v>
      </c>
      <c r="U426">
        <f t="shared" si="80"/>
        <v>-24.128657672565016</v>
      </c>
      <c r="W426" s="2" t="str">
        <f t="shared" si="81"/>
        <v>0.0048127764080431-0.00545228781188443i</v>
      </c>
      <c r="X426" s="2">
        <f t="shared" si="82"/>
        <v>-42.766243051367276</v>
      </c>
    </row>
    <row r="427" spans="12:24" x14ac:dyDescent="0.45">
      <c r="L427">
        <f t="shared" si="76"/>
        <v>4.2499999999999538</v>
      </c>
      <c r="M427" s="1">
        <f t="shared" si="77"/>
        <v>17782.794100387368</v>
      </c>
      <c r="N427" s="1">
        <f t="shared" si="72"/>
        <v>0.37272736434411924</v>
      </c>
      <c r="O427" s="2" t="str">
        <f t="shared" si="83"/>
        <v>-0.696937981468961+0.717131403569785i</v>
      </c>
      <c r="P427" s="2" t="str">
        <f t="shared" si="73"/>
        <v>0.0019536018371582-0.0000002015129039897i</v>
      </c>
      <c r="Q427" s="2" t="str">
        <f t="shared" si="74"/>
        <v>1.16974115371704-0.494336342600027i</v>
      </c>
      <c r="R427" s="2" t="str">
        <f t="shared" si="75"/>
        <v>0.0122027723650098-0.00515841409454759i</v>
      </c>
      <c r="S427" s="2" t="str">
        <f t="shared" si="78"/>
        <v>0.0120813176409962-0.00503465688346274i</v>
      </c>
      <c r="T427" s="2">
        <f t="shared" si="79"/>
        <v>-37.662274106862746</v>
      </c>
      <c r="U427">
        <f t="shared" si="80"/>
        <v>-22.622994730733001</v>
      </c>
      <c r="W427" s="2" t="str">
        <f t="shared" si="81"/>
        <v>0.00497682779168099-0.00507013012672874i</v>
      </c>
      <c r="X427" s="2">
        <f t="shared" si="82"/>
        <v>-42.969233766596886</v>
      </c>
    </row>
    <row r="428" spans="12:24" x14ac:dyDescent="0.45">
      <c r="L428">
        <f t="shared" si="76"/>
        <v>4.2599999999999536</v>
      </c>
      <c r="M428" s="1">
        <f t="shared" si="77"/>
        <v>18197.008586097898</v>
      </c>
      <c r="N428" s="1">
        <f t="shared" si="72"/>
        <v>0.38140929996461193</v>
      </c>
      <c r="O428" s="2" t="str">
        <f t="shared" si="83"/>
        <v>-0.735001560758393+0.678065414014552i</v>
      </c>
      <c r="P428" s="2" t="str">
        <f t="shared" si="73"/>
        <v>0.00195360183715821-1.86355328089978E-07i</v>
      </c>
      <c r="Q428" s="2" t="str">
        <f t="shared" si="74"/>
        <v>1.16974115371704-0.457152914224643i</v>
      </c>
      <c r="R428" s="2" t="str">
        <f t="shared" si="75"/>
        <v>0.0122028493817723-0.00477040393934367i</v>
      </c>
      <c r="S428" s="2" t="str">
        <f t="shared" si="78"/>
        <v>0.0120776781633696-0.00465597240586061i</v>
      </c>
      <c r="T428" s="2">
        <f t="shared" si="79"/>
        <v>-37.758597439652469</v>
      </c>
      <c r="U428">
        <f t="shared" si="80"/>
        <v>-21.0817645961788</v>
      </c>
      <c r="W428" s="2" t="str">
        <f t="shared" si="81"/>
        <v>0.00512902610847912-0.00468805781018581i</v>
      </c>
      <c r="X428" s="2">
        <f t="shared" si="82"/>
        <v>-43.161896094353423</v>
      </c>
    </row>
    <row r="429" spans="12:24" x14ac:dyDescent="0.45">
      <c r="L429">
        <f t="shared" si="76"/>
        <v>4.2699999999999534</v>
      </c>
      <c r="M429" s="1">
        <f t="shared" si="77"/>
        <v>18620.871366626692</v>
      </c>
      <c r="N429" s="1">
        <f t="shared" si="72"/>
        <v>0.39029346384449548</v>
      </c>
      <c r="O429" s="2" t="str">
        <f t="shared" si="83"/>
        <v>-0.771687270532254+0.636002167054861i</v>
      </c>
      <c r="P429" s="2" t="str">
        <f t="shared" si="73"/>
        <v>0.00195360183715821-1.7117550652878E-07i</v>
      </c>
      <c r="Q429" s="2" t="str">
        <f t="shared" si="74"/>
        <v>1.16974115371705-0.419914914461053i</v>
      </c>
      <c r="R429" s="2" t="str">
        <f t="shared" si="75"/>
        <v>0.0122029204788033-0.00438182433011861i</v>
      </c>
      <c r="S429" s="2" t="str">
        <f t="shared" si="78"/>
        <v>0.0120743184032329-0.00427672821366888i</v>
      </c>
      <c r="T429" s="2">
        <f t="shared" si="79"/>
        <v>-37.849454931241183</v>
      </c>
      <c r="U429">
        <f t="shared" si="80"/>
        <v>-19.504165030427831</v>
      </c>
      <c r="W429" s="2" t="str">
        <f t="shared" si="81"/>
        <v>0.00526952699670117-0.00430558989151242i</v>
      </c>
      <c r="X429" s="2">
        <f t="shared" si="82"/>
        <v>-43.343625535917766</v>
      </c>
    </row>
    <row r="430" spans="12:24" x14ac:dyDescent="0.45">
      <c r="L430">
        <f t="shared" si="76"/>
        <v>4.2799999999999532</v>
      </c>
      <c r="M430" s="1">
        <f t="shared" si="77"/>
        <v>19054.607179630439</v>
      </c>
      <c r="N430" s="1">
        <f t="shared" si="72"/>
        <v>0.39938456648505399</v>
      </c>
      <c r="O430" s="2" t="str">
        <f t="shared" si="83"/>
        <v>-0.806738054826015+0.590909223904601i</v>
      </c>
      <c r="P430" s="2" t="str">
        <f t="shared" si="73"/>
        <v>0.0019536018371582-1.55953694744217E-07i</v>
      </c>
      <c r="Q430" s="2" t="str">
        <f t="shared" si="74"/>
        <v>1.16974115371704-0.382573907416132i</v>
      </c>
      <c r="R430" s="2" t="str">
        <f t="shared" si="75"/>
        <v>0.0122029857102418-0.0039921698369207i</v>
      </c>
      <c r="S430" s="2" t="str">
        <f t="shared" si="78"/>
        <v>0.0120712358077532-0.00389643131774328i</v>
      </c>
      <c r="T430" s="2">
        <f t="shared" si="79"/>
        <v>-37.934522938405074</v>
      </c>
      <c r="U430">
        <f t="shared" si="80"/>
        <v>-17.889376167851559</v>
      </c>
      <c r="W430" s="2" t="str">
        <f t="shared" si="81"/>
        <v>0.00539843721246004-0.00392221641777406i</v>
      </c>
      <c r="X430" s="2">
        <f t="shared" si="82"/>
        <v>-43.513774815840058</v>
      </c>
    </row>
    <row r="431" spans="12:24" x14ac:dyDescent="0.45">
      <c r="L431">
        <f t="shared" si="76"/>
        <v>4.289999999999953</v>
      </c>
      <c r="M431" s="1">
        <f t="shared" si="77"/>
        <v>19498.445997578372</v>
      </c>
      <c r="N431" s="1">
        <f t="shared" si="72"/>
        <v>0.40868742810924269</v>
      </c>
      <c r="O431" s="2" t="str">
        <f t="shared" si="83"/>
        <v>-0.839880227663076+0.542771778172575i</v>
      </c>
      <c r="P431" s="2" t="str">
        <f t="shared" si="73"/>
        <v>0.0019536018371582-1.40668804611446E-07i</v>
      </c>
      <c r="Q431" s="2" t="str">
        <f t="shared" si="74"/>
        <v>1.16974115371704-0.345078161316545i</v>
      </c>
      <c r="R431" s="2" t="str">
        <f t="shared" si="75"/>
        <v>0.0122030451035761-0.00360090063719246i</v>
      </c>
      <c r="S431" s="2" t="str">
        <f t="shared" si="78"/>
        <v>0.0120684290830193-0.0035145551482247i</v>
      </c>
      <c r="T431" s="2">
        <f t="shared" si="79"/>
        <v>-38.013454461943319</v>
      </c>
      <c r="U431">
        <f t="shared" si="80"/>
        <v>-16.236560300544337</v>
      </c>
      <c r="W431" s="2" t="str">
        <f t="shared" si="81"/>
        <v>0.00551581086538817-0.00353739418568657i</v>
      </c>
      <c r="X431" s="2">
        <f t="shared" si="82"/>
        <v>-43.671649941297787</v>
      </c>
    </row>
    <row r="432" spans="12:24" x14ac:dyDescent="0.45">
      <c r="L432">
        <f t="shared" si="76"/>
        <v>4.2999999999999527</v>
      </c>
      <c r="M432" s="1">
        <f t="shared" si="77"/>
        <v>19952.623149686631</v>
      </c>
      <c r="N432" s="1">
        <f t="shared" si="72"/>
        <v>0.41820698121743183</v>
      </c>
      <c r="O432" s="2" t="str">
        <f t="shared" si="83"/>
        <v>-0.870823811186502+0.491595250048875i</v>
      </c>
      <c r="P432" s="2" t="str">
        <f t="shared" si="73"/>
        <v>0.0019536018371582-1.2529821387619E-07i</v>
      </c>
      <c r="Q432" s="2" t="str">
        <f t="shared" si="74"/>
        <v>1.16974115371704-0.307372180916007i</v>
      </c>
      <c r="R432" s="2" t="str">
        <f t="shared" si="75"/>
        <v>0.0122030986572956-0.00320743763642693i</v>
      </c>
      <c r="S432" s="2" t="str">
        <f t="shared" si="78"/>
        <v>0.0120658983050146-0.00313053479513103i</v>
      </c>
      <c r="T432" s="2">
        <f t="shared" si="79"/>
        <v>-38.085876936566002</v>
      </c>
      <c r="U432">
        <f t="shared" si="80"/>
        <v>-14.544861688839902</v>
      </c>
      <c r="W432" s="2" t="str">
        <f t="shared" si="81"/>
        <v>0.00562164477787913-0.00315054182556098i</v>
      </c>
      <c r="X432" s="2">
        <f t="shared" si="82"/>
        <v>-43.816505781394149</v>
      </c>
    </row>
    <row r="433" spans="12:24" x14ac:dyDescent="0.45">
      <c r="L433">
        <f t="shared" si="76"/>
        <v>4.3099999999999525</v>
      </c>
      <c r="M433" s="1">
        <f t="shared" si="77"/>
        <v>20417.379446693074</v>
      </c>
      <c r="N433" s="1">
        <f t="shared" si="72"/>
        <v>0.42794827320268686</v>
      </c>
      <c r="O433" s="2" t="str">
        <f t="shared" si="83"/>
        <v>-0.899263137485076+0.437408058408276i</v>
      </c>
      <c r="P433" s="2" t="str">
        <f t="shared" si="73"/>
        <v>0.0019536018371582-1.0981754525294E-07i</v>
      </c>
      <c r="Q433" s="2" t="str">
        <f t="shared" si="74"/>
        <v>1.16974115371704-0.269396165696736i</v>
      </c>
      <c r="R433" s="2" t="str">
        <f t="shared" si="75"/>
        <v>0.0122031463380095-0.00281115681448392i</v>
      </c>
      <c r="S433" s="2" t="str">
        <f t="shared" si="78"/>
        <v>0.0120636450558429-0.00274376149345643i</v>
      </c>
      <c r="T433" s="2">
        <f t="shared" si="79"/>
        <v>-38.151389743517463</v>
      </c>
      <c r="U433">
        <f t="shared" si="80"/>
        <v>-12.813406404046949</v>
      </c>
      <c r="W433" s="2" t="str">
        <f t="shared" si="81"/>
        <v>0.00571587278828258-0.00276103411285684i</v>
      </c>
      <c r="X433" s="2">
        <f t="shared" si="82"/>
        <v>-43.947541091818465</v>
      </c>
    </row>
    <row r="434" spans="12:24" x14ac:dyDescent="0.45">
      <c r="L434">
        <f t="shared" si="76"/>
        <v>4.3199999999999523</v>
      </c>
      <c r="M434" s="1">
        <f t="shared" si="77"/>
        <v>20892.961308538121</v>
      </c>
      <c r="N434" s="1">
        <f t="shared" si="72"/>
        <v>0.43791646902695902</v>
      </c>
      <c r="O434" s="2" t="str">
        <f t="shared" si="83"/>
        <v>-0.924877755952103+0.380264561253087i</v>
      </c>
      <c r="P434" s="2" t="str">
        <f t="shared" si="73"/>
        <v>0.00195360183715821-9.42004094499025E-08i</v>
      </c>
      <c r="Q434" s="2" t="str">
        <f t="shared" si="74"/>
        <v>1.16974115371704-0.231085379433809i</v>
      </c>
      <c r="R434" s="2" t="str">
        <f t="shared" si="75"/>
        <v>0.0122031880769166-0.00241138264697591i</v>
      </c>
      <c r="S434" s="2" t="str">
        <f t="shared" si="78"/>
        <v>0.0120616725905926-0.00235357620590345i</v>
      </c>
      <c r="T434" s="2">
        <f t="shared" si="79"/>
        <v>-38.20956140158377</v>
      </c>
      <c r="U434">
        <f t="shared" si="80"/>
        <v>-11.041302211510551</v>
      </c>
      <c r="W434" s="2" t="str">
        <f t="shared" si="81"/>
        <v>0.00579835877288064-0.00236819535503756i</v>
      </c>
      <c r="X434" s="2">
        <f t="shared" si="82"/>
        <v>-44.063892896142974</v>
      </c>
    </row>
    <row r="435" spans="12:24" x14ac:dyDescent="0.45">
      <c r="L435">
        <f t="shared" si="76"/>
        <v>4.3299999999999521</v>
      </c>
      <c r="M435" s="1">
        <f t="shared" si="77"/>
        <v>21379.620895019994</v>
      </c>
      <c r="N435" s="1">
        <f t="shared" si="72"/>
        <v>0.44811685395961909</v>
      </c>
      <c r="O435" s="2" t="str">
        <f t="shared" si="83"/>
        <v>-0.947333691335442+0.320248149504047i</v>
      </c>
      <c r="P435" s="2" t="str">
        <f t="shared" si="73"/>
        <v>0.00195360183715821-7.84181048206577E-08i</v>
      </c>
      <c r="Q435" s="2" t="str">
        <f t="shared" si="74"/>
        <v>1.16974115371704-0.192369413389912i</v>
      </c>
      <c r="R435" s="2" t="str">
        <f t="shared" si="75"/>
        <v>0.0122032237654821-0.00200738041668378i</v>
      </c>
      <c r="S435" s="2" t="str">
        <f t="shared" si="78"/>
        <v>0.012059986041624-0.00195926212277884i</v>
      </c>
      <c r="T435" s="2">
        <f t="shared" si="79"/>
        <v>-38.259926383476312</v>
      </c>
      <c r="U435">
        <f t="shared" si="80"/>
        <v>-9.2276385040004953</v>
      </c>
      <c r="W435" s="2" t="str">
        <f t="shared" si="81"/>
        <v>0.00586888810284004-0.00197129166636414i</v>
      </c>
      <c r="X435" s="2">
        <f t="shared" si="82"/>
        <v>-44.164630117711411</v>
      </c>
    </row>
    <row r="436" spans="12:24" x14ac:dyDescent="0.45">
      <c r="L436">
        <f t="shared" si="76"/>
        <v>4.3399999999999519</v>
      </c>
      <c r="M436" s="1">
        <f t="shared" si="77"/>
        <v>21877.616239493142</v>
      </c>
      <c r="N436" s="1">
        <f t="shared" si="72"/>
        <v>0.45855483637977629</v>
      </c>
      <c r="O436" s="2" t="str">
        <f t="shared" si="83"/>
        <v>-0.96628510072723+0.257474472739661i</v>
      </c>
      <c r="P436" s="2" t="str">
        <f t="shared" si="73"/>
        <v>0.0019536018371582-6.24392647054477E-08i</v>
      </c>
      <c r="Q436" s="2" t="str">
        <f t="shared" si="74"/>
        <v>1.16974115371704-0.153171321230979i</v>
      </c>
      <c r="R436" s="2" t="str">
        <f t="shared" si="75"/>
        <v>0.0122032532501418-0.00159834718637641i</v>
      </c>
      <c r="S436" s="2" t="str">
        <f t="shared" si="78"/>
        <v>0.0120585926688843-0.00156003585608138i</v>
      </c>
      <c r="T436" s="2">
        <f t="shared" si="79"/>
        <v>-38.301981493918703</v>
      </c>
      <c r="U436">
        <f t="shared" si="80"/>
        <v>-7.3714862978422939</v>
      </c>
      <c r="W436" s="2" t="str">
        <f t="shared" si="81"/>
        <v>0.00592715717635389-0.0015695218988166i</v>
      </c>
      <c r="X436" s="2">
        <f t="shared" si="82"/>
        <v>-44.248746334735067</v>
      </c>
    </row>
    <row r="437" spans="12:24" x14ac:dyDescent="0.45">
      <c r="L437">
        <f t="shared" si="76"/>
        <v>4.3499999999999517</v>
      </c>
      <c r="M437" s="1">
        <f t="shared" si="77"/>
        <v>22387.211385680916</v>
      </c>
      <c r="N437" s="1">
        <f t="shared" si="72"/>
        <v>0.46923595064387202</v>
      </c>
      <c r="O437" s="2" t="str">
        <f t="shared" si="83"/>
        <v>-0.981376380454234+0.192094767983273i</v>
      </c>
      <c r="P437" s="2" t="str">
        <f t="shared" si="73"/>
        <v>0.00195360183715821-4.62294413995202E-08i</v>
      </c>
      <c r="Q437" s="2" t="str">
        <f t="shared" si="74"/>
        <v>1.16974115371704-0.113406598433483i</v>
      </c>
      <c r="R437" s="2" t="str">
        <f t="shared" si="75"/>
        <v>0.0122032763257987-0.00118340114889613i</v>
      </c>
      <c r="S437" s="2" t="str">
        <f t="shared" si="78"/>
        <v>0.0120575021672259-0.0011550370506826i</v>
      </c>
      <c r="T437" s="2">
        <f t="shared" si="79"/>
        <v>-38.335181732560045</v>
      </c>
      <c r="U437">
        <f t="shared" si="80"/>
        <v>-5.4718983072754064</v>
      </c>
      <c r="W437" s="2" t="str">
        <f t="shared" si="81"/>
        <v>0.00597276056700751-0.00116200694059638i</v>
      </c>
      <c r="X437" s="2">
        <f t="shared" si="82"/>
        <v>-44.315151504797505</v>
      </c>
    </row>
    <row r="438" spans="12:24" x14ac:dyDescent="0.45">
      <c r="L438">
        <f t="shared" si="76"/>
        <v>4.3599999999999515</v>
      </c>
      <c r="M438" s="1">
        <f t="shared" si="77"/>
        <v>22908.67652767519</v>
      </c>
      <c r="N438" s="1">
        <f t="shared" si="72"/>
        <v>0.480165860020072</v>
      </c>
      <c r="O438" s="2" t="str">
        <f t="shared" si="83"/>
        <v>-0.992244775983643+0.124299253952585i</v>
      </c>
      <c r="P438" s="2" t="str">
        <f t="shared" si="73"/>
        <v>0.00195360183715821-2.97506128442692E-08i</v>
      </c>
      <c r="Q438" s="2" t="str">
        <f t="shared" si="74"/>
        <v>1.16974115371704-0.0729819721338586i</v>
      </c>
      <c r="R438" s="2" t="str">
        <f t="shared" si="75"/>
        <v>0.0122032927278147-0.000761568999202198i</v>
      </c>
      <c r="S438" s="2" t="str">
        <f t="shared" si="78"/>
        <v>0.01205672704482-0.000743316066109008i</v>
      </c>
      <c r="T438" s="2">
        <f t="shared" si="79"/>
        <v>-38.358935548386427</v>
      </c>
      <c r="U438">
        <f t="shared" si="80"/>
        <v>-3.5279091164668266</v>
      </c>
      <c r="W438" s="2" t="str">
        <f t="shared" si="81"/>
        <v>0.00600517519897152-0.000747777020752978i</v>
      </c>
      <c r="X438" s="2">
        <f t="shared" si="82"/>
        <v>-44.362662472048555</v>
      </c>
    </row>
    <row r="439" spans="12:24" x14ac:dyDescent="0.45">
      <c r="L439">
        <f t="shared" si="76"/>
        <v>4.3699999999999513</v>
      </c>
      <c r="M439" s="1">
        <f t="shared" si="77"/>
        <v>23442.28815319662</v>
      </c>
      <c r="N439" s="1">
        <f t="shared" si="72"/>
        <v>0.49135035969100116</v>
      </c>
      <c r="O439" s="2" t="str">
        <f t="shared" si="83"/>
        <v>-0.998523549337991+0.0543205432360615i</v>
      </c>
      <c r="P439" s="2" t="str">
        <f t="shared" si="73"/>
        <v>0.0019536018371582-1.29605945735765E-08i</v>
      </c>
      <c r="Q439" s="2" t="str">
        <f t="shared" si="74"/>
        <v>1.16974115371704-0.0317939585633279i</v>
      </c>
      <c r="R439" s="2" t="str">
        <f t="shared" si="75"/>
        <v>0.0122033021221122-0.000331770881161437i</v>
      </c>
      <c r="S439" s="2" t="str">
        <f t="shared" si="78"/>
        <v>0.0120562830908964-0.000323819292833424i</v>
      </c>
      <c r="T439" s="2">
        <f t="shared" si="79"/>
        <v>-38.372599371669196</v>
      </c>
      <c r="U439">
        <f t="shared" si="80"/>
        <v>-1.5385354736954879</v>
      </c>
      <c r="W439" s="2" t="str">
        <f t="shared" si="81"/>
        <v>0.00602374078672238-0.000325756564088053i</v>
      </c>
      <c r="X439" s="2">
        <f t="shared" si="82"/>
        <v>-44.389992029087793</v>
      </c>
    </row>
    <row r="440" spans="12:24" x14ac:dyDescent="0.45">
      <c r="L440">
        <f t="shared" si="76"/>
        <v>4.379999999999951</v>
      </c>
      <c r="M440" s="1">
        <f t="shared" si="77"/>
        <v>23988.329190192238</v>
      </c>
      <c r="N440" s="1">
        <f t="shared" si="72"/>
        <v>0.5027953798264293</v>
      </c>
      <c r="O440" s="2" t="str">
        <f t="shared" si="83"/>
        <v>-0.999845758858852-0.0175629864193368i</v>
      </c>
      <c r="P440" s="2" t="str">
        <f t="shared" si="73"/>
        <v>0.00195360183715821+4.1876652219772E-09i</v>
      </c>
      <c r="Q440" s="2" t="str">
        <f t="shared" si="74"/>
        <v>1.16974115371704+0.0102728662477423i</v>
      </c>
      <c r="R440" s="2" t="str">
        <f t="shared" si="75"/>
        <v>0.0122033040928824+0.000107197657702121i</v>
      </c>
      <c r="S440" s="2" t="str">
        <f t="shared" si="78"/>
        <v>0.0120561899565656+0.000104628449590842i</v>
      </c>
      <c r="T440" s="2">
        <f t="shared" si="79"/>
        <v>-38.375471283445847</v>
      </c>
      <c r="U440">
        <f t="shared" si="80"/>
        <v>0.49722326116293319</v>
      </c>
      <c r="W440" s="2" t="str">
        <f t="shared" si="81"/>
        <v>0.0060276355458413+0.00010525398265878i</v>
      </c>
      <c r="X440" s="2">
        <f t="shared" si="82"/>
        <v>-44.395736253427373</v>
      </c>
    </row>
    <row r="441" spans="12:24" x14ac:dyDescent="0.45">
      <c r="L441">
        <f t="shared" si="76"/>
        <v>4.3899999999999508</v>
      </c>
      <c r="M441" s="1">
        <f t="shared" si="77"/>
        <v>24547.089156847531</v>
      </c>
      <c r="N441" s="1">
        <f t="shared" si="72"/>
        <v>0.51450698872752432</v>
      </c>
      <c r="O441" s="2" t="str">
        <f t="shared" si="83"/>
        <v>-0.995848705170574-0.091023933171947i</v>
      </c>
      <c r="P441" s="2" t="str">
        <f t="shared" si="73"/>
        <v>0.0019536018371582+2.17469357818807E-08i</v>
      </c>
      <c r="Q441" s="2" t="str">
        <f t="shared" si="74"/>
        <v>1.16974115371704+0.0533479518405259i</v>
      </c>
      <c r="R441" s="2" t="str">
        <f t="shared" si="75"/>
        <v>0.0122032981272383+0.000556687427110886i</v>
      </c>
      <c r="S441" s="2" t="str">
        <f t="shared" si="78"/>
        <v>0.0120564718799318+0.000543345138093866i</v>
      </c>
      <c r="T441" s="2">
        <f t="shared" si="79"/>
        <v>-38.366783649416178</v>
      </c>
      <c r="U441">
        <f t="shared" si="80"/>
        <v>2.5803844760151269</v>
      </c>
      <c r="W441" s="2" t="str">
        <f t="shared" si="81"/>
        <v>0.00601584586966373+0.000546600094326105i</v>
      </c>
      <c r="X441" s="2">
        <f t="shared" si="82"/>
        <v>-44.378359772163016</v>
      </c>
    </row>
    <row r="442" spans="12:24" x14ac:dyDescent="0.45">
      <c r="L442">
        <f t="shared" si="76"/>
        <v>4.3999999999999506</v>
      </c>
      <c r="M442" s="1">
        <f t="shared" si="77"/>
        <v>25118.86431509296</v>
      </c>
      <c r="N442" s="1">
        <f t="shared" si="72"/>
        <v>0.52649139604434847</v>
      </c>
      <c r="O442" s="2" t="str">
        <f t="shared" si="83"/>
        <v>-0.986179094523797-0.165682809984092i</v>
      </c>
      <c r="P442" s="2" t="str">
        <f t="shared" si="73"/>
        <v>0.0019536018371582+3.97767353882383E-08i</v>
      </c>
      <c r="Q442" s="2" t="str">
        <f t="shared" si="74"/>
        <v>1.16974115371704+0.0975773039985295i</v>
      </c>
      <c r="R442" s="2" t="str">
        <f t="shared" si="75"/>
        <v>0.0122032835959394+0.00101822200165694i</v>
      </c>
      <c r="S442" s="2" t="str">
        <f t="shared" si="78"/>
        <v>0.0120571585968643+0.000993817303103818i</v>
      </c>
      <c r="T442" s="2">
        <f t="shared" si="79"/>
        <v>-38.345694502704674</v>
      </c>
      <c r="U442">
        <f t="shared" si="80"/>
        <v>4.7119814214883968</v>
      </c>
      <c r="W442" s="2" t="str">
        <f t="shared" si="81"/>
        <v>0.00598712824201858+0.000999799836506023i</v>
      </c>
      <c r="X442" s="2">
        <f t="shared" si="82"/>
        <v>-44.336178523579626</v>
      </c>
    </row>
    <row r="443" spans="12:24" x14ac:dyDescent="0.45">
      <c r="L443">
        <f t="shared" si="76"/>
        <v>4.4099999999999504</v>
      </c>
      <c r="M443" s="1">
        <f t="shared" si="77"/>
        <v>25703.957827685728</v>
      </c>
      <c r="N443" s="1">
        <f t="shared" si="72"/>
        <v>0.53875495606829293</v>
      </c>
      <c r="O443" s="2" t="str">
        <f t="shared" si="83"/>
        <v>-0.9704989659458-0.241105282186293i</v>
      </c>
      <c r="P443" s="2" t="str">
        <f t="shared" si="73"/>
        <v>0.0019536018371582+5.83445916862047E-08i</v>
      </c>
      <c r="Q443" s="2" t="str">
        <f t="shared" si="74"/>
        <v>1.16974115371704+0.143126576479322i</v>
      </c>
      <c r="R443" s="2" t="str">
        <f t="shared" si="75"/>
        <v>0.012203259729014+0.00149352998311243i</v>
      </c>
      <c r="S443" s="2" t="str">
        <f t="shared" si="78"/>
        <v>0.0120582864927507+0.00145773149464622i</v>
      </c>
      <c r="T443" s="2">
        <f t="shared" si="79"/>
        <v>-38.311277405146846</v>
      </c>
      <c r="U443">
        <f t="shared" si="80"/>
        <v>6.8930620147564392</v>
      </c>
      <c r="W443" s="2" t="str">
        <f t="shared" si="81"/>
        <v>0.00593996107235685+0.00146657650428419i</v>
      </c>
      <c r="X443" s="2">
        <f t="shared" si="82"/>
        <v>-44.267339474766317</v>
      </c>
    </row>
    <row r="444" spans="12:24" x14ac:dyDescent="0.45">
      <c r="L444">
        <f t="shared" si="76"/>
        <v>4.4199999999999502</v>
      </c>
      <c r="M444" s="1">
        <f t="shared" si="77"/>
        <v>26302.679918950838</v>
      </c>
      <c r="N444" s="1">
        <f t="shared" si="72"/>
        <v>0.55130417110120955</v>
      </c>
      <c r="O444" s="2" t="str">
        <f t="shared" si="83"/>
        <v>-0.948492421342888-0.316799821109648i</v>
      </c>
      <c r="P444" s="2" t="str">
        <f t="shared" si="73"/>
        <v>0.0019536018371582+7.75275924932592E-08i</v>
      </c>
      <c r="Q444" s="2" t="str">
        <f t="shared" si="74"/>
        <v>1.16974115371704+0.190184875333903i</v>
      </c>
      <c r="R444" s="2" t="str">
        <f t="shared" si="75"/>
        <v>0.0122032255846995+0.00198458469861271i</v>
      </c>
      <c r="S444" s="2" t="str">
        <f t="shared" si="78"/>
        <v>0.0120599000699752+0.00193701299888119i</v>
      </c>
      <c r="T444" s="2">
        <f t="shared" si="79"/>
        <v>-38.262509445362113</v>
      </c>
      <c r="U444">
        <f t="shared" si="80"/>
        <v>9.1246872449227041</v>
      </c>
      <c r="W444" s="2" t="str">
        <f t="shared" si="81"/>
        <v>0.00587248332769865+0.00194889886405017i</v>
      </c>
      <c r="X444" s="2">
        <f t="shared" si="82"/>
        <v>-44.169796611447296</v>
      </c>
    </row>
    <row r="445" spans="12:24" x14ac:dyDescent="0.45">
      <c r="L445">
        <f t="shared" si="76"/>
        <v>4.42999999999995</v>
      </c>
      <c r="M445" s="1">
        <f t="shared" si="77"/>
        <v>26915.348039266104</v>
      </c>
      <c r="N445" s="1">
        <f t="shared" si="72"/>
        <v>0.56414569490301758</v>
      </c>
      <c r="O445" s="2" t="str">
        <f t="shared" si="83"/>
        <v>-0.919873187392818-0.392215908799958i</v>
      </c>
      <c r="P445" s="2" t="str">
        <f t="shared" si="73"/>
        <v>0.0019536018371582+9.74143087073596E-08i</v>
      </c>
      <c r="Q445" s="2" t="str">
        <f t="shared" si="74"/>
        <v>1.16974115371704+0.238969476045904i</v>
      </c>
      <c r="R445" s="2" t="str">
        <f t="shared" si="75"/>
        <v>0.0122031800095383+0.0024936534241409i</v>
      </c>
      <c r="S445" s="2" t="str">
        <f t="shared" si="78"/>
        <v>0.0120620538331667+0.00243387384168703i</v>
      </c>
      <c r="T445" s="2">
        <f t="shared" si="79"/>
        <v>-38.198256938011511</v>
      </c>
      <c r="U445">
        <f t="shared" si="80"/>
        <v>11.407929064447869</v>
      </c>
      <c r="W445" s="2" t="str">
        <f t="shared" si="81"/>
        <v>0.00578241569398012+0.00244903116468107i</v>
      </c>
      <c r="X445" s="2">
        <f t="shared" si="82"/>
        <v>-44.041282328382749</v>
      </c>
    </row>
    <row r="446" spans="12:24" x14ac:dyDescent="0.45">
      <c r="L446">
        <f t="shared" si="76"/>
        <v>4.4399999999999498</v>
      </c>
      <c r="M446" s="1">
        <f t="shared" si="77"/>
        <v>27542.287033378489</v>
      </c>
      <c r="N446" s="1">
        <f t="shared" si="72"/>
        <v>0.57728633621961312</v>
      </c>
      <c r="O446" s="2" t="str">
        <f t="shared" si="83"/>
        <v>-0.88439302419205-0.466742947199463i</v>
      </c>
      <c r="P446" s="2" t="str">
        <f t="shared" si="73"/>
        <v>0.0019536018371582+1.18107198284118E-07i</v>
      </c>
      <c r="Q446" s="2" t="str">
        <f t="shared" si="74"/>
        <v>1.16974115371704+0.289731720791356i</v>
      </c>
      <c r="R446" s="2" t="str">
        <f t="shared" si="75"/>
        <v>0.0122031215866463+0.00302335892260489i</v>
      </c>
      <c r="S446" s="2" t="str">
        <f t="shared" si="78"/>
        <v>0.0120648147331401+0.00295087279779366i</v>
      </c>
      <c r="T446" s="2">
        <f t="shared" si="79"/>
        <v>-38.11725826399072</v>
      </c>
      <c r="U446">
        <f t="shared" si="80"/>
        <v>13.743867612338725</v>
      </c>
      <c r="W446" s="2" t="str">
        <f t="shared" si="81"/>
        <v>0.00566695837350676+0.00296959582149811i</v>
      </c>
      <c r="X446" s="2">
        <f t="shared" si="82"/>
        <v>-43.879273099236102</v>
      </c>
    </row>
    <row r="447" spans="12:24" x14ac:dyDescent="0.45">
      <c r="L447">
        <f t="shared" si="76"/>
        <v>4.4499999999999496</v>
      </c>
      <c r="M447" s="1">
        <f t="shared" si="77"/>
        <v>28183.829312641286</v>
      </c>
      <c r="N447" s="1">
        <f t="shared" si="72"/>
        <v>0.59073306239296142</v>
      </c>
      <c r="O447" s="2" t="str">
        <f t="shared" si="83"/>
        <v>-0.841850977606435-0.539710043915333i</v>
      </c>
      <c r="P447" s="2" t="str">
        <f t="shared" si="73"/>
        <v>0.00195360183715821+1.39725638348908E-07i</v>
      </c>
      <c r="Q447" s="2" t="str">
        <f t="shared" si="74"/>
        <v>1.16974115371704+0.342764456580859i</v>
      </c>
      <c r="R447" s="2" t="str">
        <f t="shared" si="75"/>
        <v>0.0122030485679835+0.00357675706106694i</v>
      </c>
      <c r="S447" s="2" t="str">
        <f t="shared" si="78"/>
        <v>0.0120682653665584+0.00349099107407495i</v>
      </c>
      <c r="T447" s="2">
        <f t="shared" si="79"/>
        <v>-38.018103124025295</v>
      </c>
      <c r="U447">
        <f t="shared" si="80"/>
        <v>16.133587560761285</v>
      </c>
      <c r="W447" s="2" t="str">
        <f t="shared" si="81"/>
        <v>0.0055226572792415+0.00351365270886023i</v>
      </c>
      <c r="X447" s="2">
        <f t="shared" si="82"/>
        <v>-43.680947969993611</v>
      </c>
    </row>
    <row r="448" spans="12:24" x14ac:dyDescent="0.45">
      <c r="L448">
        <f t="shared" si="76"/>
        <v>4.4599999999999493</v>
      </c>
      <c r="M448" s="1">
        <f t="shared" si="77"/>
        <v>28840.315031262729</v>
      </c>
      <c r="N448" s="1">
        <f t="shared" si="72"/>
        <v>0.60449300305526688</v>
      </c>
      <c r="O448" s="2" t="str">
        <f t="shared" si="83"/>
        <v>-0.792103449514432-0.610386865248047i</v>
      </c>
      <c r="P448" s="2" t="str">
        <f t="shared" si="73"/>
        <v>0.0019536018371582+1.62409786280812E-07i</v>
      </c>
      <c r="Q448" s="2" t="str">
        <f t="shared" si="74"/>
        <v>1.16974115371704+0.398411506971005i</v>
      </c>
      <c r="R448" s="2" t="str">
        <f t="shared" si="75"/>
        <v>0.0122029587847143+0.00415743564832748i</v>
      </c>
      <c r="S448" s="2" t="str">
        <f t="shared" si="78"/>
        <v>0.0120725082104452+0.00405772867652943i</v>
      </c>
      <c r="T448" s="2">
        <f t="shared" si="79"/>
        <v>-37.899207251061</v>
      </c>
      <c r="U448">
        <f t="shared" si="80"/>
        <v>18.578173300453269</v>
      </c>
      <c r="W448" s="2" t="str">
        <f t="shared" si="81"/>
        <v>0.0053452269528657+0.00408480046300449i</v>
      </c>
      <c r="X448" s="2">
        <f t="shared" si="82"/>
        <v>-43.443137965518346</v>
      </c>
    </row>
    <row r="449" spans="12:24" x14ac:dyDescent="0.45">
      <c r="L449">
        <f t="shared" si="76"/>
        <v>4.4699999999999491</v>
      </c>
      <c r="M449" s="1">
        <f t="shared" si="77"/>
        <v>29512.092266660449</v>
      </c>
      <c r="N449" s="1">
        <f t="shared" si="72"/>
        <v>0.61857345390920304</v>
      </c>
      <c r="O449" s="2" t="str">
        <f t="shared" si="83"/>
        <v>-0.735075032022663-0.677985764818762i</v>
      </c>
      <c r="P449" s="2" t="str">
        <f t="shared" si="73"/>
        <v>0.00195360183715821+1.86325547556687E-07i</v>
      </c>
      <c r="Q449" s="2" t="str">
        <f t="shared" si="74"/>
        <v>1.16974115371704+0.457079858856774i</v>
      </c>
      <c r="R449" s="2" t="str">
        <f t="shared" si="75"/>
        <v>0.0122028495271644+0.00476964160445784i</v>
      </c>
      <c r="S449" s="2" t="str">
        <f t="shared" si="78"/>
        <v>0.012077671292745+0.00465522838942429i</v>
      </c>
      <c r="T449" s="2">
        <f t="shared" si="79"/>
        <v>-37.758781314756035</v>
      </c>
      <c r="U449">
        <f t="shared" si="80"/>
        <v>21.078702571128467</v>
      </c>
      <c r="W449" s="2" t="str">
        <f t="shared" si="81"/>
        <v>0.00512931342924669+0.00468730730812626i</v>
      </c>
      <c r="X449" s="2">
        <f t="shared" si="82"/>
        <v>-43.162263874127717</v>
      </c>
    </row>
    <row r="450" spans="12:24" x14ac:dyDescent="0.45">
      <c r="L450">
        <f t="shared" si="76"/>
        <v>4.4799999999999489</v>
      </c>
      <c r="M450" s="1">
        <f t="shared" si="77"/>
        <v>30199.517204016618</v>
      </c>
      <c r="N450" s="1">
        <f t="shared" ref="N450:N513" si="84">M450/(CEdsp)</f>
        <v>0.63298188059618832</v>
      </c>
      <c r="O450" s="2" t="str">
        <f t="shared" si="83"/>
        <v>-0.670770017689804-0.741665412007611i</v>
      </c>
      <c r="P450" s="2" t="str">
        <f t="shared" ref="P450:P513" si="85">IMDIV(IMSUB(IMPRODUCT(gg1_+gg2_,$O450),gg2_),IMSUB($O450,1))</f>
        <v>0.0019536018371582+2.1167104008945E-07i</v>
      </c>
      <c r="Q450" s="2" t="str">
        <f t="shared" ref="Q450:Q513" si="86">IMDIV(IMPRODUCT(gpi,$O450),IMSUB($O450,1))</f>
        <v>1.16974115371704+0.519255520226174i</v>
      </c>
      <c r="R450" s="2" t="str">
        <f t="shared" ref="R450:R513" si="87">IMPRODUCT($P450,$Q450,gpd)</f>
        <v>0.0122027173819684+0.00541844643693042i</v>
      </c>
      <c r="S450" s="2" t="str">
        <f t="shared" si="78"/>
        <v>0.0120839158846293+0.00528843708284687i</v>
      </c>
      <c r="T450" s="2">
        <f t="shared" si="79"/>
        <v>-37.594792316715285</v>
      </c>
      <c r="U450">
        <f t="shared" si="80"/>
        <v>23.636237984411654</v>
      </c>
      <c r="W450" s="2" t="str">
        <f t="shared" si="81"/>
        <v>0.00486817255402127+0.00532628200867165i</v>
      </c>
      <c r="X450" s="2">
        <f t="shared" si="82"/>
        <v>-42.834259004950823</v>
      </c>
    </row>
    <row r="451" spans="12:24" x14ac:dyDescent="0.45">
      <c r="L451">
        <f t="shared" ref="L451:L514" si="88">L450+Graph_Step_Size</f>
        <v>4.4899999999999487</v>
      </c>
      <c r="M451" s="1">
        <f t="shared" ref="M451:M514" si="89">10^L451</f>
        <v>30902.954325132276</v>
      </c>
      <c r="N451" s="1">
        <f t="shared" si="84"/>
        <v>0.64772592265477247</v>
      </c>
      <c r="O451" s="2" t="str">
        <f t="shared" si="83"/>
        <v>-0.599284457285556-0.80053615736952i</v>
      </c>
      <c r="P451" s="2" t="str">
        <f t="shared" si="85"/>
        <v>0.0019536018371582+2.38685109819197E-07i</v>
      </c>
      <c r="Q451" s="2" t="str">
        <f t="shared" si="86"/>
        <v>1.16974115371704+0.585524410024596i</v>
      </c>
      <c r="R451" s="2" t="str">
        <f t="shared" si="87"/>
        <v>0.0122025580079914+0.00610996422696027i</v>
      </c>
      <c r="S451" s="2" t="str">
        <f t="shared" ref="S451:S514" si="90">IMDIV($R451,IMSUM(1,$R451))</f>
        <v>0.0120914470843093+0.00596331818178957i</v>
      </c>
      <c r="T451" s="2">
        <f t="shared" ref="T451:T514" si="91">20*LOG10(SQRT(IMPRODUCT(IMCONJUGATE(S451),S451)+0))</f>
        <v>-37.404915160804762</v>
      </c>
      <c r="U451">
        <f t="shared" ref="U451:U514" si="92">ATAN(IMAGINARY(S451)/IMREAL(S451))*180/PI()</f>
        <v>26.251815652516189</v>
      </c>
      <c r="W451" s="2" t="str">
        <f t="shared" ref="W451:W514" si="93">IMPRODUCT($S451,IMDIV($O451,IMSUB($O451,1)))</f>
        <v>0.00455322738217688+0.00600790015195623i</v>
      </c>
      <c r="X451" s="2">
        <f t="shared" ref="X451:X514" si="94">20*LOG10(SQRT(IMPRODUCT(IMCONJUGATE(W451),W451)+0))</f>
        <v>-42.454472283000861</v>
      </c>
    </row>
    <row r="452" spans="12:24" x14ac:dyDescent="0.45">
      <c r="L452">
        <f t="shared" si="88"/>
        <v>4.4999999999999485</v>
      </c>
      <c r="M452" s="1">
        <f t="shared" si="89"/>
        <v>31622.776601680074</v>
      </c>
      <c r="N452" s="1">
        <f t="shared" si="84"/>
        <v>0.66281339757121438</v>
      </c>
      <c r="O452" s="2" t="str">
        <f t="shared" si="83"/>
        <v>-0.520818589206493-0.853667380855657i</v>
      </c>
      <c r="P452" s="2" t="str">
        <f t="shared" si="85"/>
        <v>0.0019536018371582+2.67658700929714E-07i</v>
      </c>
      <c r="Q452" s="2" t="str">
        <f t="shared" si="86"/>
        <v>1.16974115371704+0.656600250720052i</v>
      </c>
      <c r="R452" s="2" t="str">
        <f t="shared" si="87"/>
        <v>0.0122023658231506+0.00685164268923329i</v>
      </c>
      <c r="S452" s="2" t="str">
        <f t="shared" si="90"/>
        <v>0.0121005286082423+0.00668713531938275i</v>
      </c>
      <c r="T452" s="2">
        <f t="shared" si="91"/>
        <v>-37.186471200840174</v>
      </c>
      <c r="U452">
        <f t="shared" si="92"/>
        <v>28.926429783528075</v>
      </c>
      <c r="W452" s="2" t="str">
        <f t="shared" si="93"/>
        <v>0.00417344962877472+0.00673970794798075i</v>
      </c>
      <c r="X452" s="2">
        <f t="shared" si="94"/>
        <v>-42.017545280880675</v>
      </c>
    </row>
    <row r="453" spans="12:24" x14ac:dyDescent="0.45">
      <c r="L453">
        <f t="shared" si="88"/>
        <v>4.5099999999999483</v>
      </c>
      <c r="M453" s="1">
        <f t="shared" si="89"/>
        <v>32359.365692959018</v>
      </c>
      <c r="N453" s="1">
        <f t="shared" si="84"/>
        <v>0.67825230492442101</v>
      </c>
      <c r="O453" s="2" t="str">
        <f t="shared" si="83"/>
        <v>-0.435689410095952-0.900097071392992i</v>
      </c>
      <c r="P453" s="2" t="str">
        <f t="shared" si="85"/>
        <v>0.00195360183715821+2.98950265015252E-07i</v>
      </c>
      <c r="Q453" s="2" t="str">
        <f t="shared" si="86"/>
        <v>1.16974115371704+0.733362368869325i</v>
      </c>
      <c r="R453" s="2" t="str">
        <f t="shared" si="87"/>
        <v>0.0122021335590926+0.00765265762191231i</v>
      </c>
      <c r="S453" s="2" t="str">
        <f t="shared" si="90"/>
        <v>0.0121115038218571+0.00746883668709025i</v>
      </c>
      <c r="T453" s="2">
        <f t="shared" si="91"/>
        <v>-36.936349279162663</v>
      </c>
      <c r="U453">
        <f t="shared" si="92"/>
        <v>31.661011563801573</v>
      </c>
      <c r="W453" s="2" t="str">
        <f t="shared" si="93"/>
        <v>0.00371448019105387+0.00753103655482316i</v>
      </c>
      <c r="X453" s="2">
        <f t="shared" si="94"/>
        <v>-41.517254205402494</v>
      </c>
    </row>
    <row r="454" spans="12:24" x14ac:dyDescent="0.45">
      <c r="L454">
        <f t="shared" si="88"/>
        <v>4.5199999999999481</v>
      </c>
      <c r="M454" s="1">
        <f t="shared" si="89"/>
        <v>33113.112148255212</v>
      </c>
      <c r="N454" s="1">
        <f t="shared" si="84"/>
        <v>0.69405083062742923</v>
      </c>
      <c r="O454" s="2" t="str">
        <f t="shared" si="83"/>
        <v>-0.344343094424397-0.938843881229585i</v>
      </c>
      <c r="P454" s="2" t="str">
        <f t="shared" si="85"/>
        <v>0.0019536018371582+3.3300699068975E-07i</v>
      </c>
      <c r="Q454" s="2" t="str">
        <f t="shared" si="86"/>
        <v>1.16974115371704+0.816907774023189i</v>
      </c>
      <c r="R454" s="2" t="str">
        <f t="shared" si="87"/>
        <v>0.0122018516157195+0.0085244563515256i</v>
      </c>
      <c r="S454" s="2" t="str">
        <f t="shared" si="90"/>
        <v>0.0121248262199478+0.0083195844645035i</v>
      </c>
      <c r="T454" s="2">
        <f t="shared" si="91"/>
        <v>-36.650902850068221</v>
      </c>
      <c r="U454">
        <f t="shared" si="92"/>
        <v>34.456399801092104</v>
      </c>
      <c r="W454" s="2" t="str">
        <f t="shared" si="93"/>
        <v>0.00315735449760524+0.00839357710264006i</v>
      </c>
      <c r="X454" s="2">
        <f t="shared" si="94"/>
        <v>-40.946304013229529</v>
      </c>
    </row>
    <row r="455" spans="12:24" x14ac:dyDescent="0.45">
      <c r="L455">
        <f t="shared" si="88"/>
        <v>4.5299999999999478</v>
      </c>
      <c r="M455" s="1">
        <f t="shared" si="89"/>
        <v>33884.415613916201</v>
      </c>
      <c r="N455" s="1">
        <f t="shared" si="84"/>
        <v>0.71021735126768359</v>
      </c>
      <c r="O455" s="2" t="str">
        <f t="shared" si="83"/>
        <v>-0.247366902044823-0.96892188321492i</v>
      </c>
      <c r="P455" s="2" t="str">
        <f t="shared" si="85"/>
        <v>0.00195360183715821+3.70394594049789E-07i</v>
      </c>
      <c r="Q455" s="2" t="str">
        <f t="shared" si="86"/>
        <v>1.16974115371705+0.908624238526399i</v>
      </c>
      <c r="R455" s="2" t="str">
        <f t="shared" si="87"/>
        <v>0.0122015071053768+0.00948152032280283i</v>
      </c>
      <c r="S455" s="2" t="str">
        <f t="shared" si="90"/>
        <v>0.0121411045571863+0.00925349757677002i</v>
      </c>
      <c r="T455" s="2">
        <f t="shared" si="91"/>
        <v>-36.325813861535735</v>
      </c>
      <c r="U455">
        <f t="shared" si="92"/>
        <v>37.313299442545038</v>
      </c>
      <c r="W455" s="2" t="str">
        <f t="shared" si="93"/>
        <v>0.00247661520854955+0.00934219452955936i</v>
      </c>
      <c r="X455" s="2">
        <f t="shared" si="94"/>
        <v>-40.296055980037281</v>
      </c>
    </row>
    <row r="456" spans="12:24" x14ac:dyDescent="0.45">
      <c r="L456">
        <f t="shared" si="88"/>
        <v>4.5399999999999476</v>
      </c>
      <c r="M456" s="1">
        <f t="shared" si="89"/>
        <v>34673.685045249011</v>
      </c>
      <c r="N456" s="1">
        <f t="shared" si="84"/>
        <v>0.72676043854841932</v>
      </c>
      <c r="O456" s="2" t="str">
        <f t="shared" ref="O456:O519" si="95">IMEXP(2*PI()*N456&amp;"i")</f>
        <v>-0.145500137723237-0.989358231341165i</v>
      </c>
      <c r="P456" s="2" t="str">
        <f t="shared" si="85"/>
        <v>0.0019536018371582+4.11839991934157E-07i</v>
      </c>
      <c r="Q456" s="2" t="str">
        <f t="shared" si="86"/>
        <v>1.16974115371704+1.01029498020722i</v>
      </c>
      <c r="R456" s="2" t="str">
        <f t="shared" si="87"/>
        <v>0.0122010824030667+0.0105424574655809i</v>
      </c>
      <c r="S456" s="2" t="str">
        <f t="shared" si="90"/>
        <v>0.012161171294157+0.0102887153704243i</v>
      </c>
      <c r="T456" s="2">
        <f t="shared" si="91"/>
        <v>-35.955909518676492</v>
      </c>
      <c r="U456">
        <f t="shared" si="92"/>
        <v>40.232221839751922</v>
      </c>
      <c r="W456" s="2" t="str">
        <f t="shared" si="93"/>
        <v>0.00163744989072336+0.0103961051649366i</v>
      </c>
      <c r="X456" s="2">
        <f t="shared" si="94"/>
        <v>-39.556160932721866</v>
      </c>
    </row>
    <row r="457" spans="12:24" x14ac:dyDescent="0.45">
      <c r="L457">
        <f t="shared" si="88"/>
        <v>4.5499999999999474</v>
      </c>
      <c r="M457" s="1">
        <f t="shared" si="89"/>
        <v>35481.338923353294</v>
      </c>
      <c r="N457" s="1">
        <f t="shared" si="84"/>
        <v>0.74368886383348509</v>
      </c>
      <c r="O457" s="2" t="str">
        <f t="shared" si="95"/>
        <v>-0.0396436465661076-0.999213881652443i</v>
      </c>
      <c r="P457" s="2" t="str">
        <f t="shared" si="85"/>
        <v>0.0019536018371582+4.58293867654767E-07i</v>
      </c>
      <c r="Q457" s="2" t="str">
        <f t="shared" si="86"/>
        <v>1.16974115371704+1.12425214408299i</v>
      </c>
      <c r="R457" s="2" t="str">
        <f t="shared" si="87"/>
        <v>0.0122005528867855+0.0117316037808602i</v>
      </c>
      <c r="S457" s="2" t="str">
        <f t="shared" si="90"/>
        <v>0.0121861892631486+0.0114489566358916i</v>
      </c>
      <c r="T457" s="2">
        <f t="shared" si="91"/>
        <v>-35.534910772640622</v>
      </c>
      <c r="U457">
        <f t="shared" si="92"/>
        <v>43.213396823056684</v>
      </c>
      <c r="W457" s="2" t="str">
        <f t="shared" si="93"/>
        <v>0.000591230392416301+0.0115806240830841i</v>
      </c>
      <c r="X457" s="2">
        <f t="shared" si="94"/>
        <v>-38.714055767936777</v>
      </c>
    </row>
    <row r="458" spans="12:24" x14ac:dyDescent="0.45">
      <c r="L458">
        <f t="shared" si="88"/>
        <v>4.5599999999999472</v>
      </c>
      <c r="M458" s="1">
        <f t="shared" si="89"/>
        <v>36307.805477005779</v>
      </c>
      <c r="N458" s="1">
        <f t="shared" si="84"/>
        <v>0.76101160279804114</v>
      </c>
      <c r="O458" s="2" t="str">
        <f t="shared" si="95"/>
        <v>0.0691327540066694-0.997607469059576i</v>
      </c>
      <c r="P458" s="2" t="str">
        <f t="shared" si="85"/>
        <v>0.0019536018371582+5.11024866965179E-07i</v>
      </c>
      <c r="Q458" s="2" t="str">
        <f t="shared" si="86"/>
        <v>1.16974115371704+1.2536078767808i</v>
      </c>
      <c r="R458" s="2" t="str">
        <f t="shared" si="87"/>
        <v>0.012199883304579+0.0130814346090961i</v>
      </c>
      <c r="S458" s="2" t="str">
        <f t="shared" si="90"/>
        <v>0.0122178231279299+0.0127658658807554i</v>
      </c>
      <c r="T458" s="2">
        <f t="shared" si="91"/>
        <v>-35.055079376594584</v>
      </c>
      <c r="U458">
        <f t="shared" si="92"/>
        <v>46.256639947796202</v>
      </c>
      <c r="W458" s="2" t="str">
        <f t="shared" si="93"/>
        <v>-0.000731657382074454+0.0129298340482071i</v>
      </c>
      <c r="X458" s="2">
        <f t="shared" si="94"/>
        <v>-37.754256825717135</v>
      </c>
    </row>
    <row r="459" spans="12:24" x14ac:dyDescent="0.45">
      <c r="L459">
        <f t="shared" si="88"/>
        <v>4.569999999999947</v>
      </c>
      <c r="M459" s="1">
        <f t="shared" si="89"/>
        <v>37153.52290971273</v>
      </c>
      <c r="N459" s="1">
        <f t="shared" si="84"/>
        <v>0.77873784018757886</v>
      </c>
      <c r="O459" s="2" t="str">
        <f t="shared" si="95"/>
        <v>0.179585588885217-0.983742352582601i</v>
      </c>
      <c r="P459" s="2" t="str">
        <f t="shared" si="85"/>
        <v>0.0019536018371582+5.71765806957635E-07i</v>
      </c>
      <c r="Q459" s="2" t="str">
        <f t="shared" si="86"/>
        <v>1.16974115371704+1.40261299518944i</v>
      </c>
      <c r="R459" s="2" t="str">
        <f t="shared" si="87"/>
        <v>0.0121990217212032+0.0146363073480012i</v>
      </c>
      <c r="S459" s="2" t="str">
        <f t="shared" si="90"/>
        <v>0.0122585250133362+0.0142826534090989i</v>
      </c>
      <c r="T459" s="2">
        <f t="shared" si="91"/>
        <v>-34.506709872993213</v>
      </c>
      <c r="U459">
        <f t="shared" si="92"/>
        <v>49.361146027295014</v>
      </c>
      <c r="W459" s="2" t="str">
        <f t="shared" si="93"/>
        <v>-0.00243375812987644+0.014490801599454i</v>
      </c>
      <c r="X459" s="2">
        <f t="shared" si="94"/>
        <v>-36.65734263392762</v>
      </c>
    </row>
    <row r="460" spans="12:24" x14ac:dyDescent="0.45">
      <c r="L460">
        <f t="shared" si="88"/>
        <v>4.5799999999999468</v>
      </c>
      <c r="M460" s="1">
        <f t="shared" si="89"/>
        <v>38018.939632051486</v>
      </c>
      <c r="N460" s="1">
        <f t="shared" si="84"/>
        <v>0.79687697468779917</v>
      </c>
      <c r="O460" s="2" t="str">
        <f t="shared" si="95"/>
        <v>0.290296550306049-0.956936734000951i</v>
      </c>
      <c r="P460" s="2" t="str">
        <f t="shared" si="85"/>
        <v>0.0019536018371582+6.42948816182408E-07i</v>
      </c>
      <c r="Q460" s="2" t="str">
        <f t="shared" si="86"/>
        <v>1.16974115371704+1.57723381469711i</v>
      </c>
      <c r="R460" s="2" t="str">
        <f t="shared" si="87"/>
        <v>0.01219788900295+0.0164584806719614i</v>
      </c>
      <c r="S460" s="2" t="str">
        <f t="shared" si="90"/>
        <v>0.0123120305306165+0.0160599459177426i</v>
      </c>
      <c r="T460" s="2">
        <f t="shared" si="91"/>
        <v>-33.877376534350489</v>
      </c>
      <c r="U460">
        <f t="shared" si="92"/>
        <v>52.525156648922881</v>
      </c>
      <c r="W460" s="2" t="str">
        <f t="shared" si="93"/>
        <v>-0.00467129028138445+0.0163305062942869i</v>
      </c>
      <c r="X460" s="2">
        <f t="shared" si="94"/>
        <v>-35.398445653317289</v>
      </c>
    </row>
    <row r="461" spans="12:24" x14ac:dyDescent="0.45">
      <c r="L461">
        <f t="shared" si="88"/>
        <v>4.5899999999999466</v>
      </c>
      <c r="M461" s="1">
        <f t="shared" si="89"/>
        <v>38904.514499423312</v>
      </c>
      <c r="N461" s="1">
        <f t="shared" si="84"/>
        <v>0.81543862390791266</v>
      </c>
      <c r="O461" s="2" t="str">
        <f t="shared" si="95"/>
        <v>0.399675669926195-0.916656619934121i</v>
      </c>
      <c r="P461" s="2" t="str">
        <f t="shared" si="85"/>
        <v>0.0019536018371582+7.28099655134653E-07i</v>
      </c>
      <c r="Q461" s="2" t="str">
        <f t="shared" si="86"/>
        <v>1.16974115371704+1.7861194665095i</v>
      </c>
      <c r="R461" s="2" t="str">
        <f t="shared" si="87"/>
        <v>0.0121963596312987+0.0186382085163486i</v>
      </c>
      <c r="S461" s="2" t="str">
        <f t="shared" si="90"/>
        <v>0.0123842635187097+0.0181855900343986i</v>
      </c>
      <c r="T461" s="2">
        <f t="shared" si="91"/>
        <v>-33.150777752138666</v>
      </c>
      <c r="U461">
        <f t="shared" si="92"/>
        <v>55.745402184483396</v>
      </c>
      <c r="W461" s="2" t="str">
        <f t="shared" si="93"/>
        <v>-0.00769198109210164+0.0185477817374928i</v>
      </c>
      <c r="X461" s="2">
        <f t="shared" si="94"/>
        <v>-33.944937157707486</v>
      </c>
    </row>
    <row r="462" spans="12:24" x14ac:dyDescent="0.45">
      <c r="L462">
        <f t="shared" si="88"/>
        <v>4.5999999999999464</v>
      </c>
      <c r="M462" s="1">
        <f t="shared" si="89"/>
        <v>39810.717055344867</v>
      </c>
      <c r="N462" s="1">
        <f t="shared" si="84"/>
        <v>0.83443262948002839</v>
      </c>
      <c r="O462" s="2" t="str">
        <f t="shared" si="95"/>
        <v>0.505969733497786-0.862551232556177i</v>
      </c>
      <c r="P462" s="2" t="str">
        <f t="shared" si="85"/>
        <v>0.00195360183715821+8.32532956835743E-07i</v>
      </c>
      <c r="Q462" s="2" t="str">
        <f t="shared" si="86"/>
        <v>1.16974115371704+2.04230740973397i</v>
      </c>
      <c r="R462" s="2" t="str">
        <f t="shared" si="87"/>
        <v>0.0121942245668839+0.0213115371456612i</v>
      </c>
      <c r="S462" s="2" t="str">
        <f t="shared" si="90"/>
        <v>0.0124850863830278+0.0207919194287518i</v>
      </c>
      <c r="T462" s="2">
        <f t="shared" si="91"/>
        <v>-32.304887904038331</v>
      </c>
      <c r="U462">
        <f t="shared" si="92"/>
        <v>59.016117653385606</v>
      </c>
      <c r="W462" s="2" t="str">
        <f t="shared" si="93"/>
        <v>-0.0119082634963575+0.0212951164851714i</v>
      </c>
      <c r="X462" s="2">
        <f t="shared" si="94"/>
        <v>-32.252723426275779</v>
      </c>
    </row>
    <row r="463" spans="12:24" x14ac:dyDescent="0.45">
      <c r="L463">
        <f t="shared" si="88"/>
        <v>4.6099999999999461</v>
      </c>
      <c r="M463" s="1">
        <f t="shared" si="89"/>
        <v>40738.027780406293</v>
      </c>
      <c r="N463" s="1">
        <f t="shared" si="84"/>
        <v>0.85386906227731596</v>
      </c>
      <c r="O463" s="2" t="str">
        <f t="shared" si="95"/>
        <v>0.607276871385658-0.794490277775661i</v>
      </c>
      <c r="P463" s="2" t="str">
        <f t="shared" si="85"/>
        <v>0.00195360183715821+9.64655398858945E-07i</v>
      </c>
      <c r="Q463" s="2" t="str">
        <f t="shared" si="86"/>
        <v>1.16974115371704+2.36642027532558i</v>
      </c>
      <c r="R463" s="2" t="str">
        <f t="shared" si="87"/>
        <v>0.0121911139861061+0.0246936643129626i</v>
      </c>
      <c r="S463" s="2" t="str">
        <f t="shared" si="90"/>
        <v>0.0126319394102395+0.0240880749738325i</v>
      </c>
      <c r="T463" s="2">
        <f t="shared" si="91"/>
        <v>-31.308849396817621</v>
      </c>
      <c r="U463">
        <f t="shared" si="92"/>
        <v>62.327198121782708</v>
      </c>
      <c r="W463" s="2" t="str">
        <f t="shared" si="93"/>
        <v>-0.0180494673962873+0.0248214273573533i</v>
      </c>
      <c r="X463" s="2">
        <f t="shared" si="94"/>
        <v>-30.260014142423369</v>
      </c>
    </row>
    <row r="464" spans="12:24" x14ac:dyDescent="0.45">
      <c r="L464">
        <f t="shared" si="88"/>
        <v>4.6199999999999459</v>
      </c>
      <c r="M464" s="1">
        <f t="shared" si="89"/>
        <v>41686.938347028365</v>
      </c>
      <c r="N464" s="1">
        <f t="shared" si="84"/>
        <v>0.87375822775371459</v>
      </c>
      <c r="O464" s="2" t="str">
        <f t="shared" si="95"/>
        <v>0.70156826575149-0.712602251252722i</v>
      </c>
      <c r="P464" s="2" t="str">
        <f t="shared" si="85"/>
        <v>0.00195360183715821+1.13860288106486E-06i</v>
      </c>
      <c r="Q464" s="2" t="str">
        <f t="shared" si="86"/>
        <v>1.16974115371704+2.79313519261191i</v>
      </c>
      <c r="R464" s="2" t="str">
        <f t="shared" si="87"/>
        <v>0.012186321266189+0.0291464468700899i</v>
      </c>
      <c r="S464" s="2" t="str">
        <f t="shared" si="90"/>
        <v>0.0128581239117474+0.0284252786667333i</v>
      </c>
      <c r="T464" s="2">
        <f t="shared" si="91"/>
        <v>-30.11740864265327</v>
      </c>
      <c r="U464">
        <f t="shared" si="92"/>
        <v>65.660467403273429</v>
      </c>
      <c r="W464" s="2" t="str">
        <f t="shared" si="93"/>
        <v>-0.0275082095300277+0.02956410332809i</v>
      </c>
      <c r="X464" s="2">
        <f t="shared" si="94"/>
        <v>-27.876158626314869</v>
      </c>
    </row>
    <row r="465" spans="12:24" x14ac:dyDescent="0.45">
      <c r="L465">
        <f t="shared" si="88"/>
        <v>4.6299999999999457</v>
      </c>
      <c r="M465" s="1">
        <f t="shared" si="89"/>
        <v>42657.951880153967</v>
      </c>
      <c r="N465" s="1">
        <f t="shared" si="84"/>
        <v>0.89411067140802714</v>
      </c>
      <c r="O465" s="2" t="str">
        <f t="shared" si="95"/>
        <v>0.786717882401406-0.617312703181983i</v>
      </c>
      <c r="P465" s="2" t="str">
        <f t="shared" si="85"/>
        <v>0.00195360183715821+1.38013274822418E-06i</v>
      </c>
      <c r="Q465" s="2" t="str">
        <f t="shared" si="86"/>
        <v>1.16974115371704+3.38563814798246i</v>
      </c>
      <c r="R465" s="2" t="str">
        <f t="shared" si="87"/>
        <v>0.0121783518827355+0.0353292324204485i</v>
      </c>
      <c r="S465" s="2" t="str">
        <f t="shared" si="90"/>
        <v>0.0132340013062677+0.0344422356471081i</v>
      </c>
      <c r="T465" s="2">
        <f t="shared" si="91"/>
        <v>-28.660122162636974</v>
      </c>
      <c r="U465">
        <f t="shared" si="92"/>
        <v>68.981348413995022</v>
      </c>
      <c r="W465" s="2" t="str">
        <f t="shared" si="93"/>
        <v>-0.0432269099155019+0.0363730214436723i</v>
      </c>
      <c r="X465" s="2">
        <f t="shared" si="94"/>
        <v>-24.95996655966794</v>
      </c>
    </row>
    <row r="466" spans="12:24" x14ac:dyDescent="0.45">
      <c r="L466">
        <f t="shared" si="88"/>
        <v>4.6399999999999455</v>
      </c>
      <c r="M466" s="1">
        <f t="shared" si="89"/>
        <v>43651.58322401117</v>
      </c>
      <c r="N466" s="1">
        <f t="shared" si="84"/>
        <v>0.91493718437527416</v>
      </c>
      <c r="O466" s="2" t="str">
        <f t="shared" si="95"/>
        <v>0.860541050377402-0.509381095659583i</v>
      </c>
      <c r="P466" s="2" t="str">
        <f t="shared" si="85"/>
        <v>0.0019536018371582+1.74167261945985E-06i</v>
      </c>
      <c r="Q466" s="2" t="str">
        <f t="shared" si="86"/>
        <v>1.16974115371704+4.27254064461948i</v>
      </c>
      <c r="R466" s="2" t="str">
        <f t="shared" si="87"/>
        <v>0.0121635664745858+0.0445840857356608i</v>
      </c>
      <c r="S466" s="2" t="str">
        <f t="shared" si="90"/>
        <v>0.0139306160560947+0.0434346813215085i</v>
      </c>
      <c r="T466" s="2">
        <f t="shared" si="91"/>
        <v>-26.81804391315616</v>
      </c>
      <c r="U466">
        <f t="shared" si="92"/>
        <v>72.217622036098518</v>
      </c>
      <c r="W466" s="2" t="str">
        <f t="shared" si="93"/>
        <v>-0.0723584127551963+0.0471584919424381i</v>
      </c>
      <c r="X466" s="2">
        <f t="shared" si="94"/>
        <v>-21.272807768401258</v>
      </c>
    </row>
    <row r="467" spans="12:24" x14ac:dyDescent="0.45">
      <c r="L467">
        <f t="shared" si="88"/>
        <v>4.6499999999999453</v>
      </c>
      <c r="M467" s="1">
        <f t="shared" si="89"/>
        <v>44668.359215090757</v>
      </c>
      <c r="N467" s="1">
        <f t="shared" si="84"/>
        <v>0.93624880914830233</v>
      </c>
      <c r="O467" s="2" t="str">
        <f t="shared" si="95"/>
        <v>0.920842562542978-0.389934577857981i</v>
      </c>
      <c r="P467" s="2" t="str">
        <f t="shared" si="85"/>
        <v>0.00195360183715821+2.34893020748601E-06i</v>
      </c>
      <c r="Q467" s="2" t="str">
        <f t="shared" si="86"/>
        <v>1.16974115371704+5.76221941526859i</v>
      </c>
      <c r="R467" s="2" t="str">
        <f t="shared" si="87"/>
        <v>0.0121310254247434+0.0601289269796766i</v>
      </c>
      <c r="S467" s="2" t="str">
        <f t="shared" si="90"/>
        <v>0.0154604019288605+0.0584897687294753i</v>
      </c>
      <c r="T467" s="2">
        <f t="shared" si="91"/>
        <v>-24.365097691448298</v>
      </c>
      <c r="U467">
        <f t="shared" si="92"/>
        <v>75.193830019818407</v>
      </c>
      <c r="W467" s="2" t="str">
        <f t="shared" si="93"/>
        <v>-0.136331961804052+0.0673243465941592i</v>
      </c>
      <c r="X467" s="2">
        <f t="shared" si="94"/>
        <v>-16.36031491269285</v>
      </c>
    </row>
    <row r="468" spans="12:24" x14ac:dyDescent="0.45">
      <c r="L468">
        <f t="shared" si="88"/>
        <v>4.6599999999999451</v>
      </c>
      <c r="M468" s="1">
        <f t="shared" si="89"/>
        <v>45708.818961481731</v>
      </c>
      <c r="N468" s="1">
        <f t="shared" si="84"/>
        <v>0.95805684543265712</v>
      </c>
      <c r="O468" s="2" t="str">
        <f t="shared" si="95"/>
        <v>0.965474742115909-0.260496683925572i</v>
      </c>
      <c r="P468" s="2" t="str">
        <f t="shared" si="85"/>
        <v>0.0019536018371582+3.59778626133539E-06i</v>
      </c>
      <c r="Q468" s="2" t="str">
        <f t="shared" si="86"/>
        <v>1.16974115371705+8.82581942233573i</v>
      </c>
      <c r="R468" s="2" t="str">
        <f t="shared" si="87"/>
        <v>0.0120337370582437+0.0920976820450871i</v>
      </c>
      <c r="S468" s="2" t="str">
        <f t="shared" si="90"/>
        <v>0.0200064351710586+0.0891819436792682i</v>
      </c>
      <c r="T468" s="2">
        <f t="shared" si="91"/>
        <v>-20.781223456143373</v>
      </c>
      <c r="U468">
        <f t="shared" si="92"/>
        <v>77.356007398164422</v>
      </c>
      <c r="W468" s="2" t="str">
        <f t="shared" si="93"/>
        <v>-0.326440331547109+0.120066295394482i</v>
      </c>
      <c r="X468" s="2">
        <f t="shared" si="94"/>
        <v>-9.1728927247452177</v>
      </c>
    </row>
    <row r="469" spans="12:24" x14ac:dyDescent="0.45">
      <c r="L469">
        <f t="shared" si="88"/>
        <v>4.6699999999999449</v>
      </c>
      <c r="M469" s="1">
        <f t="shared" si="89"/>
        <v>46773.514128713912</v>
      </c>
      <c r="N469" s="1">
        <f t="shared" si="84"/>
        <v>0.98037285613784364</v>
      </c>
      <c r="O469" s="2" t="str">
        <f t="shared" si="95"/>
        <v>0.992405599707663-0.123008640626883i</v>
      </c>
      <c r="P469" s="2" t="str">
        <f t="shared" si="85"/>
        <v>0.0019536018371582+7.72346576072001E-06i</v>
      </c>
      <c r="Q469" s="2" t="str">
        <f t="shared" si="86"/>
        <v>1.16974115371703+18.9466269442294i</v>
      </c>
      <c r="R469" s="2" t="str">
        <f t="shared" si="87"/>
        <v>0.0114218641266356+0.197708602525965i</v>
      </c>
      <c r="S469" s="2" t="str">
        <f t="shared" si="90"/>
        <v>0.0476817480706203+0.186155270542335i</v>
      </c>
      <c r="T469" s="2">
        <f t="shared" si="91"/>
        <v>-14.326520472403315</v>
      </c>
      <c r="U469">
        <f t="shared" si="92"/>
        <v>75.633153833471141</v>
      </c>
      <c r="W469" s="2" t="str">
        <f t="shared" si="93"/>
        <v>-1.48376380134952+0.479234987208408i</v>
      </c>
      <c r="X469" s="2">
        <f t="shared" si="94"/>
        <v>3.8582447251268359</v>
      </c>
    </row>
    <row r="470" spans="12:24" x14ac:dyDescent="0.45">
      <c r="L470">
        <f t="shared" si="88"/>
        <v>4.6799999999999446</v>
      </c>
      <c r="M470" s="1">
        <f t="shared" si="89"/>
        <v>47863.009232257784</v>
      </c>
      <c r="N470" s="1">
        <f t="shared" si="84"/>
        <v>1.0032086735081231</v>
      </c>
      <c r="O470" s="2" t="str">
        <f t="shared" si="95"/>
        <v>0.999796780167911+0.0201593245392417i</v>
      </c>
      <c r="P470" s="2" t="str">
        <f t="shared" si="85"/>
        <v>0.0019536018371582-0.0000473020518013829i</v>
      </c>
      <c r="Q470" s="2" t="str">
        <f t="shared" si="86"/>
        <v>1.16974115371861-116.037845825623i</v>
      </c>
      <c r="R470" s="2" t="str">
        <f t="shared" si="87"/>
        <v>-0.0171077374479937-1.21085829186576i</v>
      </c>
      <c r="S470" s="2" t="str">
        <f t="shared" si="90"/>
        <v>0.595892592908727-0.497833611397413i</v>
      </c>
      <c r="T470" s="2">
        <f t="shared" si="91"/>
        <v>-2.1973578096192043</v>
      </c>
      <c r="U470">
        <f t="shared" si="92"/>
        <v>-39.876794442697459</v>
      </c>
      <c r="W470" s="2" t="str">
        <f t="shared" si="93"/>
        <v>-24.3944994051352-29.8050680126781i</v>
      </c>
      <c r="X470" s="2">
        <f t="shared" si="94"/>
        <v>31.712681351821359</v>
      </c>
    </row>
    <row r="471" spans="12:24" x14ac:dyDescent="0.45">
      <c r="L471">
        <f t="shared" si="88"/>
        <v>4.6899999999999444</v>
      </c>
      <c r="M471" s="1">
        <f t="shared" si="89"/>
        <v>48977.881936838421</v>
      </c>
      <c r="N471" s="1">
        <f t="shared" si="84"/>
        <v>1.0265764053961333</v>
      </c>
      <c r="O471" s="2" t="str">
        <f t="shared" si="95"/>
        <v>0.986090457774224+0.166209533681498i</v>
      </c>
      <c r="P471" s="2" t="str">
        <f t="shared" si="85"/>
        <v>0.00195360183715821-5.69787850816268E-06i</v>
      </c>
      <c r="Q471" s="2" t="str">
        <f t="shared" si="86"/>
        <v>1.16974115371703-13.9776082153935i</v>
      </c>
      <c r="R471" s="2" t="str">
        <f t="shared" si="87"/>
        <v>0.0117780020872407-0.145856747750163i</v>
      </c>
      <c r="S471" s="2" t="str">
        <f t="shared" si="90"/>
        <v>0.0317625852450235-0.139579986988104i</v>
      </c>
      <c r="T471" s="2">
        <f t="shared" si="91"/>
        <v>-16.884276359230014</v>
      </c>
      <c r="U471">
        <f t="shared" si="92"/>
        <v>-77.180176153224608</v>
      </c>
      <c r="W471" s="2" t="str">
        <f t="shared" si="93"/>
        <v>-0.818061484644852-0.259560598320686i</v>
      </c>
      <c r="X471" s="2">
        <f t="shared" si="94"/>
        <v>-1.3277046883345436</v>
      </c>
    </row>
    <row r="472" spans="12:24" x14ac:dyDescent="0.45">
      <c r="L472">
        <f t="shared" si="88"/>
        <v>4.6999999999999442</v>
      </c>
      <c r="M472" s="1">
        <f t="shared" si="89"/>
        <v>50118.723362720884</v>
      </c>
      <c r="N472" s="1">
        <f t="shared" si="84"/>
        <v>1.0504884416826297</v>
      </c>
      <c r="O472" s="2" t="str">
        <f t="shared" si="95"/>
        <v>0.950103675226314+0.31193429808447i</v>
      </c>
      <c r="P472" s="2" t="str">
        <f t="shared" si="85"/>
        <v>0.0019536018371582-2.98101844011874E-06i</v>
      </c>
      <c r="Q472" s="2" t="str">
        <f t="shared" si="86"/>
        <v>1.16974115371704-7.31281086092482i</v>
      </c>
      <c r="R472" s="2" t="str">
        <f t="shared" si="87"/>
        <v>0.0120868915532926-0.0763093937567868i</v>
      </c>
      <c r="S472" s="2" t="str">
        <f t="shared" si="90"/>
        <v>0.0175277685551768-0.0740765056737072i</v>
      </c>
      <c r="T472" s="2">
        <f t="shared" si="91"/>
        <v>-22.369801831626219</v>
      </c>
      <c r="U472">
        <f t="shared" si="92"/>
        <v>-76.687676015535686</v>
      </c>
      <c r="W472" s="2" t="str">
        <f t="shared" si="93"/>
        <v>-0.222786264021752-0.0918269793216701i</v>
      </c>
      <c r="X472" s="2">
        <f t="shared" si="94"/>
        <v>-12.360787366886754</v>
      </c>
    </row>
    <row r="473" spans="12:24" x14ac:dyDescent="0.45">
      <c r="L473">
        <f t="shared" si="88"/>
        <v>4.709999999999944</v>
      </c>
      <c r="M473" s="1">
        <f t="shared" si="89"/>
        <v>51286.138399129894</v>
      </c>
      <c r="N473" s="1">
        <f t="shared" si="84"/>
        <v>1.0749574608457626</v>
      </c>
      <c r="O473" s="2" t="str">
        <f t="shared" si="95"/>
        <v>0.891127835571775+0.4537523340647i</v>
      </c>
      <c r="P473" s="2" t="str">
        <f t="shared" si="85"/>
        <v>0.0019536018371582-1.98733968998572E-06i</v>
      </c>
      <c r="Q473" s="2" t="str">
        <f t="shared" si="86"/>
        <v>1.16974115371703-4.87519267700939i</v>
      </c>
      <c r="R473" s="2" t="str">
        <f t="shared" si="87"/>
        <v>0.0121515656231424-0.0508727771995274i</v>
      </c>
      <c r="S473" s="2" t="str">
        <f t="shared" si="90"/>
        <v>0.014495328878715-0.0495334505876898i</v>
      </c>
      <c r="T473" s="2">
        <f t="shared" si="91"/>
        <v>-25.745183925702086</v>
      </c>
      <c r="U473">
        <f t="shared" si="92"/>
        <v>-73.688562332406761</v>
      </c>
      <c r="W473" s="2" t="str">
        <f t="shared" si="93"/>
        <v>-0.0959739392482418-0.0549732034432185i</v>
      </c>
      <c r="X473" s="2">
        <f t="shared" si="94"/>
        <v>-19.124652452123748</v>
      </c>
    </row>
    <row r="474" spans="12:24" x14ac:dyDescent="0.45">
      <c r="L474">
        <f t="shared" si="88"/>
        <v>4.7199999999999438</v>
      </c>
      <c r="M474" s="1">
        <f t="shared" si="89"/>
        <v>52480.746024970511</v>
      </c>
      <c r="N474" s="1">
        <f t="shared" si="84"/>
        <v>1.0999964366833819</v>
      </c>
      <c r="O474" s="2" t="str">
        <f t="shared" si="95"/>
        <v>0.809030154083624+0.58776713908097i</v>
      </c>
      <c r="P474" s="2" t="str">
        <f t="shared" si="85"/>
        <v>0.0019536018371582-1.46760977337027E-06i</v>
      </c>
      <c r="Q474" s="2" t="str">
        <f t="shared" si="86"/>
        <v>1.16974115371705-3.60023022528176i</v>
      </c>
      <c r="R474" s="2" t="str">
        <f t="shared" si="87"/>
        <v>0.012175088514957-0.0375685069805521i</v>
      </c>
      <c r="S474" s="2" t="str">
        <f t="shared" si="90"/>
        <v>0.0133878377789359-0.0366196978408956i</v>
      </c>
      <c r="T474" s="2">
        <f t="shared" si="91"/>
        <v>-28.180888529880885</v>
      </c>
      <c r="U474">
        <f t="shared" si="92"/>
        <v>-69.918034583216567</v>
      </c>
      <c r="W474" s="2" t="str">
        <f t="shared" si="93"/>
        <v>-0.0496601482426223-0.0389123976423309i</v>
      </c>
      <c r="X474" s="2">
        <f t="shared" si="94"/>
        <v>-24.000836463397029</v>
      </c>
    </row>
    <row r="475" spans="12:24" x14ac:dyDescent="0.45">
      <c r="L475">
        <f t="shared" si="88"/>
        <v>4.7299999999999436</v>
      </c>
      <c r="M475" s="1">
        <f t="shared" si="89"/>
        <v>53703.179637018366</v>
      </c>
      <c r="N475" s="1">
        <f t="shared" si="84"/>
        <v>1.125618645191905</v>
      </c>
      <c r="O475" s="2" t="str">
        <f t="shared" si="95"/>
        <v>0.704352878018886+0.709850000511736i</v>
      </c>
      <c r="P475" s="2" t="str">
        <f t="shared" si="85"/>
        <v>0.0019536018371582-1.14488805007055E-06i</v>
      </c>
      <c r="Q475" s="2" t="str">
        <f t="shared" si="86"/>
        <v>1.16974115371704-2.8085534978341i</v>
      </c>
      <c r="R475" s="2" t="str">
        <f t="shared" si="87"/>
        <v>0.0121861332533328-0.0293073373329553i</v>
      </c>
      <c r="S475" s="2" t="str">
        <f t="shared" si="90"/>
        <v>0.0128669948002359-0.0285819366867801i</v>
      </c>
      <c r="T475" s="2">
        <f t="shared" si="91"/>
        <v>-30.076733376921322</v>
      </c>
      <c r="U475">
        <f t="shared" si="92"/>
        <v>-65.763714526116601</v>
      </c>
      <c r="W475" s="2" t="str">
        <f t="shared" si="93"/>
        <v>-0.0278791785288454-0.0297378230334137i</v>
      </c>
      <c r="X475" s="2">
        <f t="shared" si="94"/>
        <v>-27.794769890105194</v>
      </c>
    </row>
    <row r="476" spans="12:24" x14ac:dyDescent="0.45">
      <c r="L476">
        <f t="shared" si="88"/>
        <v>4.7399999999999434</v>
      </c>
      <c r="M476" s="1">
        <f t="shared" si="89"/>
        <v>54954.087385755382</v>
      </c>
      <c r="N476" s="1">
        <f t="shared" si="84"/>
        <v>1.1518376716054328</v>
      </c>
      <c r="O476" s="2" t="str">
        <f t="shared" si="95"/>
        <v>0.578405019412577+0.815749737062989i</v>
      </c>
      <c r="P476" s="2" t="str">
        <f t="shared" si="85"/>
        <v>0.0019536018371582-9.22638561498168E-07i</v>
      </c>
      <c r="Q476" s="2" t="str">
        <f t="shared" si="86"/>
        <v>1.16974115371704-2.26334772118703i</v>
      </c>
      <c r="R476" s="2" t="str">
        <f t="shared" si="87"/>
        <v>0.0121921527915223-0.023618099216468i</v>
      </c>
      <c r="S476" s="2" t="str">
        <f t="shared" si="90"/>
        <v>0.0125829013240674-0.0230400077102441i</v>
      </c>
      <c r="T476" s="2">
        <f t="shared" si="91"/>
        <v>-31.616727782491111</v>
      </c>
      <c r="U476">
        <f t="shared" si="92"/>
        <v>-61.359603559630685</v>
      </c>
      <c r="W476" s="2" t="str">
        <f t="shared" si="93"/>
        <v>-0.0159987580655149-0.0236934154459048i</v>
      </c>
      <c r="X476" s="2">
        <f t="shared" si="94"/>
        <v>-30.875982055384519</v>
      </c>
    </row>
    <row r="477" spans="12:24" x14ac:dyDescent="0.45">
      <c r="L477">
        <f t="shared" si="88"/>
        <v>4.7499999999999432</v>
      </c>
      <c r="M477" s="1">
        <f t="shared" si="89"/>
        <v>56234.13251902756</v>
      </c>
      <c r="N477" s="1">
        <f t="shared" si="84"/>
        <v>1.1786674175988177</v>
      </c>
      <c r="O477" s="2" t="str">
        <f t="shared" si="95"/>
        <v>0.433340270735469+0.901230386615382i</v>
      </c>
      <c r="P477" s="2" t="str">
        <f t="shared" si="85"/>
        <v>0.0019536018371582-7.58374231038628E-07i</v>
      </c>
      <c r="Q477" s="2" t="str">
        <f t="shared" si="86"/>
        <v>1.16974115371704-1.86038678550986i</v>
      </c>
      <c r="R477" s="2" t="str">
        <f t="shared" si="87"/>
        <v>0.0121957701002977-0.0194131901474396i</v>
      </c>
      <c r="S477" s="2" t="str">
        <f t="shared" si="90"/>
        <v>0.0124121046010776-0.0189412287296845i</v>
      </c>
      <c r="T477" s="2">
        <f t="shared" si="91"/>
        <v>-32.900261650615946</v>
      </c>
      <c r="U477">
        <f t="shared" si="92"/>
        <v>-56.763349325138172</v>
      </c>
      <c r="W477" s="2" t="str">
        <f t="shared" si="93"/>
        <v>-0.00885625935621124-0.0193408815204581i</v>
      </c>
      <c r="X477" s="2">
        <f t="shared" si="94"/>
        <v>-33.443785105125819</v>
      </c>
    </row>
    <row r="478" spans="12:24" x14ac:dyDescent="0.45">
      <c r="L478">
        <f t="shared" si="88"/>
        <v>4.7599999999999429</v>
      </c>
      <c r="M478" s="1">
        <f t="shared" si="89"/>
        <v>57543.993733708172</v>
      </c>
      <c r="N478" s="1">
        <f t="shared" si="84"/>
        <v>1.2061221086585234</v>
      </c>
      <c r="O478" s="2" t="str">
        <f t="shared" si="95"/>
        <v>0.272213757484875+0.962236805695961i</v>
      </c>
      <c r="P478" s="2" t="str">
        <f t="shared" si="85"/>
        <v>0.00195360183715821-6.30446465106104E-07i</v>
      </c>
      <c r="Q478" s="2" t="str">
        <f t="shared" si="86"/>
        <v>1.16974115371704-1.54656398471341i</v>
      </c>
      <c r="R478" s="2" t="str">
        <f t="shared" si="87"/>
        <v>0.0121980975606468-0.0161384401051822i</v>
      </c>
      <c r="S478" s="2" t="str">
        <f t="shared" si="90"/>
        <v>0.012302179444851-0.0157478088108076i</v>
      </c>
      <c r="T478" s="2">
        <f t="shared" si="91"/>
        <v>-33.986603386912414</v>
      </c>
      <c r="U478">
        <f t="shared" si="92"/>
        <v>-52.003066463217188</v>
      </c>
      <c r="W478" s="2" t="str">
        <f t="shared" si="93"/>
        <v>-0.00425933050924526-0.0160065188741816i</v>
      </c>
      <c r="X478" s="2">
        <f t="shared" si="94"/>
        <v>-35.616941761299856</v>
      </c>
    </row>
    <row r="479" spans="12:24" x14ac:dyDescent="0.45">
      <c r="L479">
        <f t="shared" si="88"/>
        <v>4.7699999999999427</v>
      </c>
      <c r="M479" s="1">
        <f t="shared" si="89"/>
        <v>58884.365535551195</v>
      </c>
      <c r="N479" s="1">
        <f t="shared" si="84"/>
        <v>1.2342163016251531</v>
      </c>
      <c r="O479" s="2" t="str">
        <f t="shared" si="95"/>
        <v>0.0990094212747049+0.995086495988589i</v>
      </c>
      <c r="P479" s="2" t="str">
        <f t="shared" si="85"/>
        <v>0.0019536018371582-5.26636158154739E-07i</v>
      </c>
      <c r="Q479" s="2" t="str">
        <f t="shared" si="86"/>
        <v>1.16974115371704-1.29190432547334i</v>
      </c>
      <c r="R479" s="2" t="str">
        <f t="shared" si="87"/>
        <v>0.0121996710946867-0.0134810591636406i</v>
      </c>
      <c r="S479" s="2" t="str">
        <f t="shared" si="90"/>
        <v>0.0122278483971678-0.013155719366667i</v>
      </c>
      <c r="T479" s="2">
        <f t="shared" si="91"/>
        <v>-34.91344753082322</v>
      </c>
      <c r="U479">
        <f t="shared" si="92"/>
        <v>-47.093457909182057</v>
      </c>
      <c r="W479" s="2" t="str">
        <f t="shared" si="93"/>
        <v>-0.00115090131452352-0.0133302981118419i</v>
      </c>
      <c r="X479" s="2">
        <f t="shared" si="94"/>
        <v>-37.470949985166968</v>
      </c>
    </row>
    <row r="480" spans="12:24" x14ac:dyDescent="0.45">
      <c r="L480">
        <f t="shared" si="88"/>
        <v>4.7799999999999425</v>
      </c>
      <c r="M480" s="1">
        <f t="shared" si="89"/>
        <v>60255.958607427885</v>
      </c>
      <c r="N480" s="1">
        <f t="shared" si="84"/>
        <v>1.2629648924116885</v>
      </c>
      <c r="O480" s="2" t="str">
        <f t="shared" si="95"/>
        <v>-0.0813707575563839+0.996683901653227i</v>
      </c>
      <c r="P480" s="2" t="str">
        <f t="shared" si="85"/>
        <v>0.00195360183715821-4.39493962607987E-07i</v>
      </c>
      <c r="Q480" s="2" t="str">
        <f t="shared" si="86"/>
        <v>1.16974115371705-1.07813362703241i</v>
      </c>
      <c r="R480" s="2" t="str">
        <f t="shared" si="87"/>
        <v>0.0122007739928557-0.0112503557157835i</v>
      </c>
      <c r="S480" s="2" t="str">
        <f t="shared" si="90"/>
        <v>0.0121757428517304-0.0109794168935066i</v>
      </c>
      <c r="T480" s="2">
        <f t="shared" si="91"/>
        <v>-35.705766986243638</v>
      </c>
      <c r="U480">
        <f t="shared" si="92"/>
        <v>-42.042407084555208</v>
      </c>
      <c r="W480" s="2" t="str">
        <f t="shared" si="93"/>
        <v>0.00102808596799605-0.0111008121344524i</v>
      </c>
      <c r="X480" s="2">
        <f t="shared" si="94"/>
        <v>-39.055813154890956</v>
      </c>
    </row>
    <row r="481" spans="12:24" x14ac:dyDescent="0.45">
      <c r="L481">
        <f t="shared" si="88"/>
        <v>4.7899999999999423</v>
      </c>
      <c r="M481" s="1">
        <f t="shared" si="89"/>
        <v>61659.50018614014</v>
      </c>
      <c r="N481" s="1">
        <f t="shared" si="84"/>
        <v>1.2923831239014973</v>
      </c>
      <c r="O481" s="2" t="str">
        <f t="shared" si="95"/>
        <v>-0.263164652102032+0.964750934637545i</v>
      </c>
      <c r="P481" s="2" t="str">
        <f t="shared" si="85"/>
        <v>0.00195360183715821-3.64187751200206E-07i</v>
      </c>
      <c r="Q481" s="2" t="str">
        <f t="shared" si="86"/>
        <v>1.16974115371704-0.893398077166396i</v>
      </c>
      <c r="R481" s="2" t="str">
        <f t="shared" si="87"/>
        <v>0.0122015668340037-0.00932263488672059i</v>
      </c>
      <c r="S481" s="2" t="str">
        <f t="shared" si="90"/>
        <v>0.0121382823784372-0.00909845866052176i</v>
      </c>
      <c r="T481" s="2">
        <f t="shared" si="91"/>
        <v>-36.380459194407265</v>
      </c>
      <c r="U481">
        <f t="shared" si="92"/>
        <v>-36.854024859160184</v>
      </c>
      <c r="W481" s="2" t="str">
        <f t="shared" si="93"/>
        <v>0.00259463512150511-0.00918457882725815i</v>
      </c>
      <c r="X481" s="2">
        <f t="shared" si="94"/>
        <v>-40.405358791506799</v>
      </c>
    </row>
    <row r="482" spans="12:24" x14ac:dyDescent="0.45">
      <c r="L482">
        <f t="shared" si="88"/>
        <v>4.7999999999999421</v>
      </c>
      <c r="M482" s="1">
        <f t="shared" si="89"/>
        <v>63095.734448010939</v>
      </c>
      <c r="N482" s="1">
        <f t="shared" si="84"/>
        <v>1.3224865940303092</v>
      </c>
      <c r="O482" s="2" t="str">
        <f t="shared" si="95"/>
        <v>-0.43986352546431+0.898064629615323i</v>
      </c>
      <c r="P482" s="2" t="str">
        <f t="shared" si="85"/>
        <v>0.0019536018371582-2.97410538076422E-07i</v>
      </c>
      <c r="Q482" s="2" t="str">
        <f t="shared" si="86"/>
        <v>1.16974115371704-0.729585226224786i</v>
      </c>
      <c r="R482" s="2" t="str">
        <f t="shared" si="87"/>
        <v>0.0122021455879422-0.0076132430286978i</v>
      </c>
      <c r="S482" s="2" t="str">
        <f t="shared" si="90"/>
        <v>0.0121109354264133-0.00743037304038023i</v>
      </c>
      <c r="T482" s="2">
        <f t="shared" si="91"/>
        <v>-36.948955166712992</v>
      </c>
      <c r="U482">
        <f t="shared" si="92"/>
        <v>-31.530195538742898</v>
      </c>
      <c r="W482" s="2" t="str">
        <f t="shared" si="93"/>
        <v>0.00373824976358849-0.00749207319926259i</v>
      </c>
      <c r="X482" s="2">
        <f t="shared" si="94"/>
        <v>-41.542468426620701</v>
      </c>
    </row>
    <row r="483" spans="12:24" x14ac:dyDescent="0.45">
      <c r="L483">
        <f t="shared" si="88"/>
        <v>4.8099999999999419</v>
      </c>
      <c r="M483" s="1">
        <f t="shared" si="89"/>
        <v>64565.422903456965</v>
      </c>
      <c r="N483" s="1">
        <f t="shared" si="84"/>
        <v>1.3532912640564581</v>
      </c>
      <c r="O483" s="2" t="str">
        <f t="shared" si="95"/>
        <v>-0.604388547736842+0.796689703312746i</v>
      </c>
      <c r="P483" s="2" t="str">
        <f t="shared" si="85"/>
        <v>0.00195360183715821-2.36782576532794E-07i</v>
      </c>
      <c r="Q483" s="2" t="str">
        <f t="shared" si="86"/>
        <v>1.16974115371704-0.580857258063898i</v>
      </c>
      <c r="R483" s="2" t="str">
        <f t="shared" si="87"/>
        <v>0.0122025698581611-0.00606126236067865i</v>
      </c>
      <c r="S483" s="2" t="str">
        <f t="shared" si="90"/>
        <v>0.0120908871097222-0.00591578849930441i</v>
      </c>
      <c r="T483" s="2">
        <f t="shared" si="91"/>
        <v>-37.41875111831223</v>
      </c>
      <c r="U483">
        <f t="shared" si="92"/>
        <v>-26.071422922564143</v>
      </c>
      <c r="W483" s="2" t="str">
        <f t="shared" si="93"/>
        <v>0.00457664480563667-0.0059598744363783i</v>
      </c>
      <c r="X483" s="2">
        <f t="shared" si="94"/>
        <v>-42.482146607845891</v>
      </c>
    </row>
    <row r="484" spans="12:24" x14ac:dyDescent="0.45">
      <c r="L484">
        <f t="shared" si="88"/>
        <v>4.8199999999999417</v>
      </c>
      <c r="M484" s="1">
        <f t="shared" si="89"/>
        <v>66069.344800750812</v>
      </c>
      <c r="N484" s="1">
        <f t="shared" si="84"/>
        <v>1.3848134670237371</v>
      </c>
      <c r="O484" s="2" t="str">
        <f t="shared" si="95"/>
        <v>-0.749335483056151+0.662190557040045i</v>
      </c>
      <c r="P484" s="2" t="str">
        <f t="shared" si="85"/>
        <v>0.0019536018371582-1.80501148271117E-07i</v>
      </c>
      <c r="Q484" s="2" t="str">
        <f t="shared" si="86"/>
        <v>1.16974115371704-0.442791879359417i</v>
      </c>
      <c r="R484" s="2" t="str">
        <f t="shared" si="87"/>
        <v>0.0122028775159057-0.00462054612336467i</v>
      </c>
      <c r="S484" s="2" t="str">
        <f t="shared" si="90"/>
        <v>0.0120763486598889-0.00450971529401533i</v>
      </c>
      <c r="T484" s="2">
        <f t="shared" si="91"/>
        <v>-37.794324073641647</v>
      </c>
      <c r="U484">
        <f t="shared" si="92"/>
        <v>-20.47732536442161</v>
      </c>
      <c r="W484" s="2" t="str">
        <f t="shared" si="93"/>
        <v>0.00518462425005387-0.00454053815928164i</v>
      </c>
      <c r="X484" s="2">
        <f t="shared" si="94"/>
        <v>-43.233355083720753</v>
      </c>
    </row>
    <row r="485" spans="12:24" x14ac:dyDescent="0.45">
      <c r="L485">
        <f t="shared" si="88"/>
        <v>4.8299999999999415</v>
      </c>
      <c r="M485" s="1">
        <f t="shared" si="89"/>
        <v>67608.297539189167</v>
      </c>
      <c r="N485" s="1">
        <f t="shared" si="84"/>
        <v>1.4170699164214049</v>
      </c>
      <c r="O485" s="2" t="str">
        <f t="shared" si="95"/>
        <v>-0.867289469129238+0.49780415500227i</v>
      </c>
      <c r="P485" s="2" t="str">
        <f t="shared" si="85"/>
        <v>0.0019536018371582-1.27120900395537E-07i</v>
      </c>
      <c r="Q485" s="2" t="str">
        <f t="shared" si="86"/>
        <v>1.16974115371704-0.311843458780405i</v>
      </c>
      <c r="R485" s="2" t="str">
        <f t="shared" si="87"/>
        <v>0.0122030926302356-0.00325409555082392i</v>
      </c>
      <c r="S485" s="2" t="str">
        <f t="shared" si="90"/>
        <v>0.0120661831252845-0.00317607312347433i</v>
      </c>
      <c r="T485" s="2">
        <f t="shared" si="91"/>
        <v>-38.07766575350211</v>
      </c>
      <c r="U485">
        <f t="shared" si="92"/>
        <v>-14.746945761883143</v>
      </c>
      <c r="W485" s="2" t="str">
        <f t="shared" si="93"/>
        <v>0.00560973395698031-0.00319640960568356i</v>
      </c>
      <c r="X485" s="2">
        <f t="shared" si="94"/>
        <v>-43.80008218958335</v>
      </c>
    </row>
    <row r="486" spans="12:24" x14ac:dyDescent="0.45">
      <c r="L486">
        <f t="shared" si="88"/>
        <v>4.8399999999999412</v>
      </c>
      <c r="M486" s="1">
        <f t="shared" si="89"/>
        <v>69183.097091884309</v>
      </c>
      <c r="N486" s="1">
        <f t="shared" si="84"/>
        <v>1.4500777150458952</v>
      </c>
      <c r="O486" s="2" t="str">
        <f t="shared" si="95"/>
        <v>-0.95120729529758+0.30855255852555i</v>
      </c>
      <c r="P486" s="2" t="str">
        <f t="shared" si="85"/>
        <v>0.0019536018371582-7.54042512643416E-08i</v>
      </c>
      <c r="Q486" s="2" t="str">
        <f t="shared" si="86"/>
        <v>1.16974115371704-0.184976053883079i</v>
      </c>
      <c r="R486" s="2" t="str">
        <f t="shared" si="87"/>
        <v>0.0122032298386165-0.00193023049546715i</v>
      </c>
      <c r="S486" s="2" t="str">
        <f t="shared" si="90"/>
        <v>0.0120596990404892-0.00188396207441175i</v>
      </c>
      <c r="T486" s="2">
        <f t="shared" si="91"/>
        <v>-38.268555481585253</v>
      </c>
      <c r="U486">
        <f t="shared" si="92"/>
        <v>-8.8789621739772162</v>
      </c>
      <c r="W486" s="2" t="str">
        <f t="shared" si="93"/>
        <v>0.00588089012479088-0.00189550632459046i</v>
      </c>
      <c r="X486" s="2">
        <f t="shared" si="94"/>
        <v>-44.181889548989673</v>
      </c>
    </row>
    <row r="487" spans="12:24" x14ac:dyDescent="0.45">
      <c r="L487">
        <f t="shared" si="88"/>
        <v>4.849999999999941</v>
      </c>
      <c r="M487" s="1">
        <f t="shared" si="89"/>
        <v>70794.57843840422</v>
      </c>
      <c r="N487" s="1">
        <f t="shared" si="84"/>
        <v>1.4838543640689525</v>
      </c>
      <c r="O487" s="2" t="str">
        <f t="shared" si="95"/>
        <v>-0.994858763698708+0.101272110138374i</v>
      </c>
      <c r="P487" s="2" t="str">
        <f t="shared" si="85"/>
        <v>0.0019536018371582-2.42073805337101E-08i</v>
      </c>
      <c r="Q487" s="2" t="str">
        <f t="shared" si="86"/>
        <v>1.16974115371704-0.0593837303714565i</v>
      </c>
      <c r="R487" s="2" t="str">
        <f t="shared" si="87"/>
        <v>0.0122032966460468-0.000619670951408862i</v>
      </c>
      <c r="S487" s="2" t="str">
        <f t="shared" si="90"/>
        <v>0.0120565418777988-0.000604819076030752i</v>
      </c>
      <c r="T487" s="2">
        <f t="shared" si="91"/>
        <v>-38.3646293144959</v>
      </c>
      <c r="U487">
        <f t="shared" si="92"/>
        <v>-2.8718479512844253</v>
      </c>
      <c r="W487" s="2" t="str">
        <f t="shared" si="93"/>
        <v>0.00601291864800137-0.000608444095236984i</v>
      </c>
      <c r="X487" s="2">
        <f t="shared" si="94"/>
        <v>-44.374050801099628</v>
      </c>
    </row>
    <row r="488" spans="12:24" x14ac:dyDescent="0.45">
      <c r="L488">
        <f t="shared" si="88"/>
        <v>4.8599999999999408</v>
      </c>
      <c r="M488" s="1">
        <f t="shared" si="89"/>
        <v>72443.596007489206</v>
      </c>
      <c r="N488" s="1">
        <f t="shared" si="84"/>
        <v>1.5184177723169738</v>
      </c>
      <c r="O488" s="2" t="str">
        <f t="shared" si="95"/>
        <v>-0.993311646376244-0.115464164022066i</v>
      </c>
      <c r="P488" s="2" t="str">
        <f t="shared" si="85"/>
        <v>0.00195360183715821+2.76211720060357E-08i</v>
      </c>
      <c r="Q488" s="2" t="str">
        <f t="shared" si="86"/>
        <v>1.16974115371704+0.067758187577785i</v>
      </c>
      <c r="R488" s="2" t="str">
        <f t="shared" si="87"/>
        <v>0.0122032943282393+0.000707058655618714i</v>
      </c>
      <c r="S488" s="2" t="str">
        <f t="shared" si="90"/>
        <v>0.012056651412284+0.000690112252937757i</v>
      </c>
      <c r="T488" s="2">
        <f t="shared" si="91"/>
        <v>-38.361260298194509</v>
      </c>
      <c r="U488">
        <f t="shared" si="92"/>
        <v>3.2759860413907727</v>
      </c>
      <c r="W488" s="2" t="str">
        <f t="shared" si="93"/>
        <v>0.00600833805531187+0.000694251692238946i</v>
      </c>
      <c r="X488" s="2">
        <f t="shared" si="94"/>
        <v>-44.367312297135364</v>
      </c>
    </row>
    <row r="489" spans="12:24" x14ac:dyDescent="0.45">
      <c r="L489">
        <f t="shared" si="88"/>
        <v>4.8699999999999406</v>
      </c>
      <c r="M489" s="1">
        <f t="shared" si="89"/>
        <v>74131.024130081714</v>
      </c>
      <c r="N489" s="1">
        <f t="shared" si="84"/>
        <v>1.5537862657665127</v>
      </c>
      <c r="O489" s="2" t="str">
        <f t="shared" si="95"/>
        <v>-0.943436639381554-0.331552872815846i</v>
      </c>
      <c r="P489" s="2" t="str">
        <f t="shared" si="85"/>
        <v>0.00195360183715821+8.13490527361252E-08i</v>
      </c>
      <c r="Q489" s="2" t="str">
        <f t="shared" si="86"/>
        <v>1.16974115371704+0.19955939499485i</v>
      </c>
      <c r="R489" s="2" t="str">
        <f t="shared" si="87"/>
        <v>0.0122032176311553+0.00208240808358639i</v>
      </c>
      <c r="S489" s="2" t="str">
        <f t="shared" si="90"/>
        <v>0.0120602759343843+0.00203249074064889i</v>
      </c>
      <c r="T489" s="2">
        <f t="shared" si="91"/>
        <v>-38.251227715121637</v>
      </c>
      <c r="U489">
        <f t="shared" si="92"/>
        <v>9.5660390887095605</v>
      </c>
      <c r="W489" s="2" t="str">
        <f t="shared" si="93"/>
        <v>0.00585676515678549+0.00204499491944002i</v>
      </c>
      <c r="X489" s="2">
        <f t="shared" si="94"/>
        <v>-44.147231533497482</v>
      </c>
    </row>
    <row r="490" spans="12:24" x14ac:dyDescent="0.45">
      <c r="L490">
        <f t="shared" si="88"/>
        <v>4.8799999999999404</v>
      </c>
      <c r="M490" s="1">
        <f t="shared" si="89"/>
        <v>75857.757502908105</v>
      </c>
      <c r="N490" s="1">
        <f t="shared" si="84"/>
        <v>1.5899785972609539</v>
      </c>
      <c r="O490" s="2" t="str">
        <f t="shared" si="95"/>
        <v>-0.844399974448433-0.535713247130855i</v>
      </c>
      <c r="P490" s="2" t="str">
        <f t="shared" si="85"/>
        <v>0.00195360183715821+1.38499233307693E-07i</v>
      </c>
      <c r="Q490" s="2" t="str">
        <f t="shared" si="86"/>
        <v>1.16974115371704+0.339755931707682i</v>
      </c>
      <c r="R490" s="2" t="str">
        <f t="shared" si="87"/>
        <v>0.0122030530379182+0.00354536301662351i</v>
      </c>
      <c r="S490" s="2" t="str">
        <f t="shared" si="90"/>
        <v>0.0120680541321178+0.00346035054261951i</v>
      </c>
      <c r="T490" s="2">
        <f t="shared" si="91"/>
        <v>-38.024108400986158</v>
      </c>
      <c r="U490">
        <f t="shared" si="92"/>
        <v>15.999524908232706</v>
      </c>
      <c r="W490" s="2" t="str">
        <f t="shared" si="93"/>
        <v>0.0055314908344717+0.00348278223163059i</v>
      </c>
      <c r="X490" s="2">
        <f t="shared" si="94"/>
        <v>-43.692959432934273</v>
      </c>
    </row>
    <row r="491" spans="12:24" x14ac:dyDescent="0.45">
      <c r="L491">
        <f t="shared" si="88"/>
        <v>4.8899999999999402</v>
      </c>
      <c r="M491" s="1">
        <f t="shared" si="89"/>
        <v>77624.711662858521</v>
      </c>
      <c r="N491" s="1">
        <f t="shared" si="84"/>
        <v>1.6270139564535147</v>
      </c>
      <c r="O491" s="2" t="str">
        <f t="shared" si="95"/>
        <v>-0.698102635134736-0.715997703081467i</v>
      </c>
      <c r="P491" s="2" t="str">
        <f t="shared" si="85"/>
        <v>0.0019536018371582+2.01056345449052E-07i</v>
      </c>
      <c r="Q491" s="2" t="str">
        <f t="shared" si="86"/>
        <v>1.16974115371704+0.493216347429323i</v>
      </c>
      <c r="R491" s="2" t="str">
        <f t="shared" si="87"/>
        <v>0.0122027747727431+0.0051467269124076i</v>
      </c>
      <c r="S491" s="2" t="str">
        <f t="shared" si="90"/>
        <v>0.012081203862381+0.00502325065893678i</v>
      </c>
      <c r="T491" s="2">
        <f t="shared" si="91"/>
        <v>-37.665253273361145</v>
      </c>
      <c r="U491">
        <f t="shared" si="92"/>
        <v>22.577080621208204</v>
      </c>
      <c r="W491" s="2" t="str">
        <f t="shared" si="93"/>
        <v>0.00498158586838465+0.00505861926168068i</v>
      </c>
      <c r="X491" s="2">
        <f t="shared" si="94"/>
        <v>-42.975192589231021</v>
      </c>
    </row>
    <row r="492" spans="12:24" x14ac:dyDescent="0.45">
      <c r="L492">
        <f t="shared" si="88"/>
        <v>4.89999999999994</v>
      </c>
      <c r="M492" s="1">
        <f t="shared" si="89"/>
        <v>79432.823472417236</v>
      </c>
      <c r="N492" s="1">
        <f t="shared" si="84"/>
        <v>1.6649119799818652</v>
      </c>
      <c r="O492" s="2" t="str">
        <f t="shared" si="95"/>
        <v>-0.509517367886392-0.860460372023095i</v>
      </c>
      <c r="P492" s="2" t="str">
        <f t="shared" si="85"/>
        <v>0.00195360183715821+2.71808385425804E-07i</v>
      </c>
      <c r="Q492" s="2" t="str">
        <f t="shared" si="86"/>
        <v>1.16974115371704+0.666779945504966i</v>
      </c>
      <c r="R492" s="2" t="str">
        <f t="shared" si="87"/>
        <v>0.0122023364972522+0.00695786810001437i</v>
      </c>
      <c r="S492" s="2" t="str">
        <f t="shared" si="90"/>
        <v>0.0121019143631521+0.00679080093798673i</v>
      </c>
      <c r="T492" s="2">
        <f t="shared" si="91"/>
        <v>-37.154084183060782</v>
      </c>
      <c r="U492">
        <f t="shared" si="92"/>
        <v>29.29828369277071</v>
      </c>
      <c r="W492" s="2" t="str">
        <f t="shared" si="93"/>
        <v>0.00411549912533109+0.00684458825465296i</v>
      </c>
      <c r="X492" s="2">
        <f t="shared" si="94"/>
        <v>-41.952765281717255</v>
      </c>
    </row>
    <row r="493" spans="12:24" x14ac:dyDescent="0.45">
      <c r="L493">
        <f t="shared" si="88"/>
        <v>4.9099999999999397</v>
      </c>
      <c r="M493" s="1">
        <f t="shared" si="89"/>
        <v>81283.051616398749</v>
      </c>
      <c r="N493" s="1">
        <f t="shared" si="84"/>
        <v>1.7036927618797177</v>
      </c>
      <c r="O493" s="2" t="str">
        <f t="shared" si="95"/>
        <v>-0.286869093340562-0.957969792470495i</v>
      </c>
      <c r="P493" s="2" t="str">
        <f t="shared" si="85"/>
        <v>0.0019536018371582+3.54966636351628E-07i</v>
      </c>
      <c r="Q493" s="2" t="str">
        <f t="shared" si="86"/>
        <v>1.16974115371704+0.870777529796464i</v>
      </c>
      <c r="R493" s="2" t="str">
        <f t="shared" si="87"/>
        <v>0.0122016537054118+0.0090865888178321i</v>
      </c>
      <c r="S493" s="2" t="str">
        <f t="shared" si="90"/>
        <v>0.0121341776745921+0.00886812474747549i</v>
      </c>
      <c r="T493" s="2">
        <f t="shared" si="91"/>
        <v>-36.461185594501991</v>
      </c>
      <c r="U493">
        <f t="shared" si="92"/>
        <v>36.160774212955893</v>
      </c>
      <c r="W493" s="2" t="str">
        <f t="shared" si="93"/>
        <v>0.00276628859743309+0.00895051852645881i</v>
      </c>
      <c r="X493" s="2">
        <f t="shared" si="94"/>
        <v>-40.566829256927122</v>
      </c>
    </row>
    <row r="494" spans="12:24" x14ac:dyDescent="0.45">
      <c r="L494">
        <f t="shared" si="88"/>
        <v>4.9199999999999395</v>
      </c>
      <c r="M494" s="1">
        <f t="shared" si="89"/>
        <v>83176.377110255649</v>
      </c>
      <c r="N494" s="1">
        <f t="shared" si="84"/>
        <v>1.7433768642309584</v>
      </c>
      <c r="O494" s="2" t="str">
        <f t="shared" si="95"/>
        <v>-0.0416023793869827-0.999134246249893i</v>
      </c>
      <c r="P494" s="2" t="str">
        <f t="shared" si="85"/>
        <v>0.0019536018371582+4.57395589786446E-07i</v>
      </c>
      <c r="Q494" s="2" t="str">
        <f t="shared" si="86"/>
        <v>1.16974115371704+1.12204855620087i</v>
      </c>
      <c r="R494" s="2" t="str">
        <f t="shared" si="87"/>
        <v>0.0122005636621062+0.0117086092773002i</v>
      </c>
      <c r="S494" s="2" t="str">
        <f t="shared" si="90"/>
        <v>0.0121856801756991+0.0114265219014497i</v>
      </c>
      <c r="T494" s="2">
        <f t="shared" si="91"/>
        <v>-35.543083176008693</v>
      </c>
      <c r="U494">
        <f t="shared" si="92"/>
        <v>43.158511989905172</v>
      </c>
      <c r="W494" s="2" t="str">
        <f t="shared" si="93"/>
        <v>0.00061251977887432+0.0115576842250624i</v>
      </c>
      <c r="X494" s="2">
        <f t="shared" si="94"/>
        <v>-38.730402765717841</v>
      </c>
    </row>
    <row r="495" spans="12:24" x14ac:dyDescent="0.45">
      <c r="L495">
        <f t="shared" si="88"/>
        <v>4.9299999999999393</v>
      </c>
      <c r="M495" s="1">
        <f t="shared" si="89"/>
        <v>85113.803820225774</v>
      </c>
      <c r="N495" s="1">
        <f t="shared" si="84"/>
        <v>1.7839853280719322</v>
      </c>
      <c r="O495" s="2" t="str">
        <f t="shared" si="95"/>
        <v>0.211917018149274-0.977287663596917i</v>
      </c>
      <c r="P495" s="2" t="str">
        <f t="shared" si="85"/>
        <v>0.0019536018371582+5.91317263522107E-07i</v>
      </c>
      <c r="Q495" s="2" t="str">
        <f t="shared" si="86"/>
        <v>1.16974115371704+1.45057516207833i</v>
      </c>
      <c r="R495" s="2" t="str">
        <f t="shared" si="87"/>
        <v>0.0121987238276206+0.0151367939526951i</v>
      </c>
      <c r="S495" s="2" t="str">
        <f t="shared" si="90"/>
        <v>0.0122725969797162+0.0147708407736492i</v>
      </c>
      <c r="T495" s="2">
        <f t="shared" si="91"/>
        <v>-34.332157130302356</v>
      </c>
      <c r="U495">
        <f t="shared" si="92"/>
        <v>50.277942962158114</v>
      </c>
      <c r="W495" s="2" t="str">
        <f t="shared" si="93"/>
        <v>-0.00302222973717064+0.0149949348064909i</v>
      </c>
      <c r="X495" s="2">
        <f t="shared" si="94"/>
        <v>-36.308176579889071</v>
      </c>
    </row>
    <row r="496" spans="12:24" x14ac:dyDescent="0.45">
      <c r="L496">
        <f t="shared" si="88"/>
        <v>4.9399999999999391</v>
      </c>
      <c r="M496" s="1">
        <f t="shared" si="89"/>
        <v>87096.358995595903</v>
      </c>
      <c r="N496" s="1">
        <f t="shared" si="84"/>
        <v>1.8255396845476901</v>
      </c>
      <c r="O496" s="2" t="str">
        <f t="shared" si="95"/>
        <v>0.457009231755392-0.889461950895229i</v>
      </c>
      <c r="P496" s="2" t="str">
        <f t="shared" si="85"/>
        <v>0.0019536018371582+7.8109709004222E-07i</v>
      </c>
      <c r="Q496" s="2" t="str">
        <f t="shared" si="86"/>
        <v>1.16974115371704+1.91612879900546i</v>
      </c>
      <c r="R496" s="2" t="str">
        <f t="shared" si="87"/>
        <v>0.0121953118467117+0.019994859677464i</v>
      </c>
      <c r="S496" s="2" t="str">
        <f t="shared" si="90"/>
        <v>0.0124337449390357+0.0195083384214815i</v>
      </c>
      <c r="T496" s="2">
        <f t="shared" si="91"/>
        <v>-32.715055770927464</v>
      </c>
      <c r="U496">
        <f t="shared" si="92"/>
        <v>57.488380439448186</v>
      </c>
      <c r="W496" s="2" t="str">
        <f t="shared" si="93"/>
        <v>-0.00976123044297821+0.0199378994665619i</v>
      </c>
      <c r="X496" s="2">
        <f t="shared" si="94"/>
        <v>-33.073280186724489</v>
      </c>
    </row>
    <row r="497" spans="12:24" x14ac:dyDescent="0.45">
      <c r="L497">
        <f t="shared" si="88"/>
        <v>4.9499999999999389</v>
      </c>
      <c r="M497" s="1">
        <f t="shared" si="89"/>
        <v>89125.093813362109</v>
      </c>
      <c r="N497" s="1">
        <f t="shared" si="84"/>
        <v>1.86806196632807</v>
      </c>
      <c r="O497" s="2" t="str">
        <f t="shared" si="95"/>
        <v>0.675619904651525-0.737250123390063i</v>
      </c>
      <c r="P497" s="2" t="str">
        <f t="shared" si="85"/>
        <v>0.0019536018371582+1.08375408591221E-06i</v>
      </c>
      <c r="Q497" s="2" t="str">
        <f t="shared" si="86"/>
        <v>1.16974115371705+2.65858424200127i</v>
      </c>
      <c r="R497" s="2" t="str">
        <f t="shared" si="87"/>
        <v>0.0121879180723758+0.0277424037920224i</v>
      </c>
      <c r="S497" s="2" t="str">
        <f t="shared" si="90"/>
        <v>0.0127827765503115+0.0270579981783798i</v>
      </c>
      <c r="T497" s="2">
        <f t="shared" si="91"/>
        <v>-30.479176097784809</v>
      </c>
      <c r="U497">
        <f t="shared" si="92"/>
        <v>64.712948681868014</v>
      </c>
      <c r="W497" s="2" t="str">
        <f t="shared" si="93"/>
        <v>-0.0243572809276637+0.0280553274985527i</v>
      </c>
      <c r="X497" s="2">
        <f t="shared" si="94"/>
        <v>-28.6000180256747</v>
      </c>
    </row>
    <row r="498" spans="12:24" x14ac:dyDescent="0.45">
      <c r="L498">
        <f t="shared" si="88"/>
        <v>4.9599999999999387</v>
      </c>
      <c r="M498" s="1">
        <f t="shared" si="89"/>
        <v>91201.083935578223</v>
      </c>
      <c r="N498" s="1">
        <f t="shared" si="84"/>
        <v>1.9115747192897197</v>
      </c>
      <c r="O498" s="2" t="str">
        <f t="shared" si="95"/>
        <v>0.84958811700134-0.527446709583174i</v>
      </c>
      <c r="P498" s="2" t="str">
        <f t="shared" si="85"/>
        <v>0.0019536018371582+1.67211649164362E-06i</v>
      </c>
      <c r="Q498" s="2" t="str">
        <f t="shared" si="86"/>
        <v>1.16974115371704+4.10191076856325i</v>
      </c>
      <c r="R498" s="2" t="str">
        <f t="shared" si="87"/>
        <v>0.0121666770689537+0.0428035580225456i</v>
      </c>
      <c r="S498" s="2" t="str">
        <f t="shared" si="90"/>
        <v>0.0137841403338673+0.0417061228435387i</v>
      </c>
      <c r="T498" s="2">
        <f t="shared" si="91"/>
        <v>-27.145770038525669</v>
      </c>
      <c r="U498">
        <f t="shared" si="92"/>
        <v>71.710949038195835</v>
      </c>
      <c r="W498" s="2" t="str">
        <f t="shared" si="93"/>
        <v>-0.0662329942386896+0.0450213628836817i</v>
      </c>
      <c r="X498" s="2">
        <f t="shared" si="94"/>
        <v>-21.928891477195442</v>
      </c>
    </row>
    <row r="499" spans="12:24" x14ac:dyDescent="0.45">
      <c r="L499">
        <f t="shared" si="88"/>
        <v>4.9699999999999385</v>
      </c>
      <c r="M499" s="1">
        <f t="shared" si="89"/>
        <v>93325.430079686048</v>
      </c>
      <c r="N499" s="1">
        <f t="shared" si="84"/>
        <v>1.9561010144702196</v>
      </c>
      <c r="O499" s="2" t="str">
        <f t="shared" si="95"/>
        <v>0.962200718388594-0.272341288703115i</v>
      </c>
      <c r="P499" s="2" t="str">
        <f t="shared" si="85"/>
        <v>0.0019536018371582+3.43557974201596E-06i</v>
      </c>
      <c r="Q499" s="2" t="str">
        <f t="shared" si="86"/>
        <v>1.16974115371704+8.42790655461133i</v>
      </c>
      <c r="R499" s="2" t="str">
        <f t="shared" si="87"/>
        <v>0.0120486822956663+0.0879454497117825i</v>
      </c>
      <c r="S499" s="2" t="str">
        <f t="shared" si="90"/>
        <v>0.0193107563186034+0.0852203634783956i</v>
      </c>
      <c r="T499" s="2">
        <f t="shared" si="91"/>
        <v>-21.17167315600485</v>
      </c>
      <c r="U499">
        <f t="shared" si="92"/>
        <v>77.232504405610058</v>
      </c>
      <c r="W499" s="2" t="str">
        <f t="shared" si="93"/>
        <v>-0.297348123283578+0.112176533762848i</v>
      </c>
      <c r="X499" s="2">
        <f t="shared" si="94"/>
        <v>-9.9568085726129478</v>
      </c>
    </row>
    <row r="500" spans="12:24" x14ac:dyDescent="0.45">
      <c r="L500">
        <f t="shared" si="88"/>
        <v>4.9799999999999383</v>
      </c>
      <c r="M500" s="1">
        <f t="shared" si="89"/>
        <v>95499.258602130067</v>
      </c>
      <c r="N500" s="1">
        <f t="shared" si="84"/>
        <v>2.0016644603006464</v>
      </c>
      <c r="O500" s="2" t="str">
        <f t="shared" si="95"/>
        <v>0.999945314439838+0.010457921868818i</v>
      </c>
      <c r="P500" s="2" t="str">
        <f t="shared" si="85"/>
        <v>0.0019536018371582-0.0000911890767841718i</v>
      </c>
      <c r="Q500" s="2" t="str">
        <f t="shared" si="86"/>
        <v>1.16974115372613-223.69820398632i</v>
      </c>
      <c r="R500" s="2" t="str">
        <f t="shared" si="87"/>
        <v>-0.096729060871586-2.33429725659817i</v>
      </c>
      <c r="S500" s="2" t="str">
        <f t="shared" si="90"/>
        <v>0.855819040799446-0.372602729630935i</v>
      </c>
      <c r="T500" s="2">
        <f t="shared" si="91"/>
        <v>-0.59852710337567749</v>
      </c>
      <c r="U500">
        <f t="shared" si="92"/>
        <v>-23.527133874756327</v>
      </c>
      <c r="W500" s="2" t="str">
        <f t="shared" si="93"/>
        <v>-35.199870674378-82.018586121057i</v>
      </c>
      <c r="X500" s="2">
        <f t="shared" si="94"/>
        <v>39.012446289021739</v>
      </c>
    </row>
    <row r="501" spans="12:24" x14ac:dyDescent="0.45">
      <c r="L501">
        <f t="shared" si="88"/>
        <v>4.989999999999938</v>
      </c>
      <c r="M501" s="1">
        <f t="shared" si="89"/>
        <v>97723.722095567209</v>
      </c>
      <c r="N501" s="1">
        <f t="shared" si="84"/>
        <v>2.0482892151230887</v>
      </c>
      <c r="O501" s="2" t="str">
        <f t="shared" si="95"/>
        <v>0.954323186824571+0.298776262592924i</v>
      </c>
      <c r="P501" s="2" t="str">
        <f t="shared" si="85"/>
        <v>0.0019536018371582-3.11903598543084E-06i</v>
      </c>
      <c r="Q501" s="2" t="str">
        <f t="shared" si="86"/>
        <v>1.16974115371705-7.6513851517275i</v>
      </c>
      <c r="R501" s="2" t="str">
        <f t="shared" si="87"/>
        <v>0.0120758624728445-0.0798424263162423i</v>
      </c>
      <c r="S501" s="2" t="str">
        <f t="shared" si="90"/>
        <v>0.0180430781002578-0.077466350191321i</v>
      </c>
      <c r="T501" s="2">
        <f t="shared" si="91"/>
        <v>-21.98830441297499</v>
      </c>
      <c r="U501">
        <f t="shared" si="92"/>
        <v>-76.8887087397447</v>
      </c>
      <c r="W501" s="2" t="str">
        <f t="shared" si="93"/>
        <v>-0.244335744195365-0.0977438970101126i</v>
      </c>
      <c r="X501" s="2">
        <f t="shared" si="94"/>
        <v>-11.595562329741057</v>
      </c>
    </row>
    <row r="502" spans="12:24" x14ac:dyDescent="0.45">
      <c r="L502">
        <f t="shared" si="88"/>
        <v>4.9999999999999378</v>
      </c>
      <c r="M502" s="1">
        <f t="shared" si="89"/>
        <v>99999.999999985812</v>
      </c>
      <c r="N502" s="1">
        <f t="shared" si="84"/>
        <v>2.0959999999997025</v>
      </c>
      <c r="O502" s="2" t="str">
        <f t="shared" si="95"/>
        <v>0.823532597629513+0.56726894912518i</v>
      </c>
      <c r="P502" s="2" t="str">
        <f t="shared" si="85"/>
        <v>0.0019536018371582-1.53283218319816E-06i</v>
      </c>
      <c r="Q502" s="2" t="str">
        <f t="shared" si="86"/>
        <v>1.16974115371703-3.76022894939218i</v>
      </c>
      <c r="R502" s="2" t="str">
        <f t="shared" si="87"/>
        <v>0.0121725248966369-0.0392380983142984i</v>
      </c>
      <c r="S502" s="2" t="str">
        <f t="shared" si="90"/>
        <v>0.0135086548528925-0.0382425361635255i</v>
      </c>
      <c r="T502" s="2">
        <f t="shared" si="91"/>
        <v>-27.838406113476275</v>
      </c>
      <c r="U502">
        <f t="shared" si="92"/>
        <v>-70.544926435142571</v>
      </c>
      <c r="W502" s="2" t="str">
        <f t="shared" si="93"/>
        <v>-0.0547125582701527-0.0408336079801164i</v>
      </c>
      <c r="X502" s="2">
        <f t="shared" si="94"/>
        <v>-23.31535099862354</v>
      </c>
    </row>
    <row r="503" spans="12:24" x14ac:dyDescent="0.45">
      <c r="L503">
        <f t="shared" si="88"/>
        <v>5.0099999999999376</v>
      </c>
      <c r="M503" s="1">
        <f t="shared" si="89"/>
        <v>102329.29922806089</v>
      </c>
      <c r="N503" s="1">
        <f t="shared" si="84"/>
        <v>2.1448221118201563</v>
      </c>
      <c r="O503" s="2" t="str">
        <f t="shared" si="95"/>
        <v>0.613789830360409+0.789469470053238i</v>
      </c>
      <c r="P503" s="2" t="str">
        <f t="shared" si="85"/>
        <v>0.00195360183715821-9.7472414809835E-07i</v>
      </c>
      <c r="Q503" s="2" t="str">
        <f t="shared" si="86"/>
        <v>1.16974115371704-2.39112017580023i</v>
      </c>
      <c r="R503" s="2" t="str">
        <f t="shared" si="87"/>
        <v>0.0121908581807511-0.0249514084919i</v>
      </c>
      <c r="S503" s="2" t="str">
        <f t="shared" si="90"/>
        <v>0.0126440142847424-0.0243392067092792i</v>
      </c>
      <c r="T503" s="2">
        <f t="shared" si="91"/>
        <v>-31.236273653640239</v>
      </c>
      <c r="U503">
        <f t="shared" si="92"/>
        <v>-62.548500707822392</v>
      </c>
      <c r="W503" s="2" t="str">
        <f t="shared" si="93"/>
        <v>-0.0185544230151026-0.0250927007267729i</v>
      </c>
      <c r="X503" s="2">
        <f t="shared" si="94"/>
        <v>-30.114810664118497</v>
      </c>
    </row>
    <row r="504" spans="12:24" x14ac:dyDescent="0.45">
      <c r="L504">
        <f t="shared" si="88"/>
        <v>5.0199999999999374</v>
      </c>
      <c r="M504" s="1">
        <f t="shared" si="89"/>
        <v>104712.85480507489</v>
      </c>
      <c r="N504" s="1">
        <f t="shared" si="84"/>
        <v>2.1947814367143699</v>
      </c>
      <c r="O504" s="2" t="str">
        <f t="shared" si="95"/>
        <v>0.340029687173878+0.940414702054596i</v>
      </c>
      <c r="P504" s="2" t="str">
        <f t="shared" si="85"/>
        <v>0.0019536018371582-6.79461886909814E-07i</v>
      </c>
      <c r="Q504" s="2" t="str">
        <f t="shared" si="86"/>
        <v>1.16974115371704-1.66680494133625i</v>
      </c>
      <c r="R504" s="2" t="str">
        <f t="shared" si="87"/>
        <v>0.0121972564658405-0.0173931579803091i</v>
      </c>
      <c r="S504" s="2" t="str">
        <f t="shared" si="90"/>
        <v>0.0123419068289578-0.0169714876574895i</v>
      </c>
      <c r="T504" s="2">
        <f t="shared" si="91"/>
        <v>-33.561979976530992</v>
      </c>
      <c r="U504">
        <f t="shared" si="92"/>
        <v>-53.974819937846611</v>
      </c>
      <c r="W504" s="2" t="str">
        <f t="shared" si="93"/>
        <v>-0.00592067873825868-0.0172789504380228i</v>
      </c>
      <c r="X504" s="2">
        <f t="shared" si="94"/>
        <v>-34.767523936077779</v>
      </c>
    </row>
    <row r="505" spans="12:24" x14ac:dyDescent="0.45">
      <c r="L505">
        <f t="shared" si="88"/>
        <v>5.0299999999999372</v>
      </c>
      <c r="M505" s="1">
        <f t="shared" si="89"/>
        <v>107151.93052374522</v>
      </c>
      <c r="N505" s="1">
        <f t="shared" si="84"/>
        <v>2.2459044637776997</v>
      </c>
      <c r="O505" s="2" t="str">
        <f t="shared" si="95"/>
        <v>0.025730173095772+0.999668924290668i</v>
      </c>
      <c r="P505" s="2" t="str">
        <f t="shared" si="85"/>
        <v>0.0019536018371582-4.89268245656563E-07i</v>
      </c>
      <c r="Q505" s="2" t="str">
        <f t="shared" si="86"/>
        <v>1.16974115371704-1.20023616511916i</v>
      </c>
      <c r="R505" s="2" t="str">
        <f t="shared" si="87"/>
        <v>0.0122001683998587-0.0125244992475617i</v>
      </c>
      <c r="S505" s="2" t="str">
        <f t="shared" si="90"/>
        <v>0.0122043542766169-0.0122225289106254i</v>
      </c>
      <c r="T505" s="2">
        <f t="shared" si="91"/>
        <v>-35.252936441278401</v>
      </c>
      <c r="U505">
        <f t="shared" si="92"/>
        <v>-45.042630474905046</v>
      </c>
      <c r="W505" s="2" t="str">
        <f t="shared" si="93"/>
        <v>-0.00016840724744693-0.0123725246188008i</v>
      </c>
      <c r="X505" s="2">
        <f t="shared" si="94"/>
        <v>-38.150028924679759</v>
      </c>
    </row>
    <row r="506" spans="12:24" x14ac:dyDescent="0.45">
      <c r="L506">
        <f t="shared" si="88"/>
        <v>5.039999999999937</v>
      </c>
      <c r="M506" s="1">
        <f t="shared" si="89"/>
        <v>109647.8196143027</v>
      </c>
      <c r="N506" s="1">
        <f t="shared" si="84"/>
        <v>2.2982182991157849</v>
      </c>
      <c r="O506" s="2" t="str">
        <f t="shared" si="95"/>
        <v>-0.298351007134382+0.954456220337999i</v>
      </c>
      <c r="P506" s="2" t="str">
        <f t="shared" si="85"/>
        <v>0.0019536018371582-3.50537096076688E-07i</v>
      </c>
      <c r="Q506" s="2" t="str">
        <f t="shared" si="86"/>
        <v>1.16974115371704-0.85991131382472i</v>
      </c>
      <c r="R506" s="2" t="str">
        <f t="shared" si="87"/>
        <v>0.012201694643661-0.00897319953852432i</v>
      </c>
      <c r="S506" s="2" t="str">
        <f t="shared" si="90"/>
        <v>0.0121322433166928-0.00875747842085401i</v>
      </c>
      <c r="T506" s="2">
        <f t="shared" si="91"/>
        <v>-36.499754755552928</v>
      </c>
      <c r="U506">
        <f t="shared" si="92"/>
        <v>-35.823071244647743</v>
      </c>
      <c r="W506" s="2" t="str">
        <f t="shared" si="93"/>
        <v>0.00284718097615431-0.00883812462956315i</v>
      </c>
      <c r="X506" s="2">
        <f t="shared" si="94"/>
        <v>-40.643975903813853</v>
      </c>
    </row>
    <row r="507" spans="12:24" x14ac:dyDescent="0.45">
      <c r="L507">
        <f t="shared" si="88"/>
        <v>5.0499999999999368</v>
      </c>
      <c r="M507" s="1">
        <f t="shared" si="89"/>
        <v>112201.84543018017</v>
      </c>
      <c r="N507" s="1">
        <f t="shared" si="84"/>
        <v>2.3517506802165764</v>
      </c>
      <c r="O507" s="2" t="str">
        <f t="shared" si="95"/>
        <v>-0.596648577307195+0.802502632517364i</v>
      </c>
      <c r="P507" s="2" t="str">
        <f t="shared" si="85"/>
        <v>0.0019536018371582-2.39666436426086E-07i</v>
      </c>
      <c r="Q507" s="2" t="str">
        <f t="shared" si="86"/>
        <v>1.16974115371704-0.587931726845622i</v>
      </c>
      <c r="R507" s="2" t="str">
        <f t="shared" si="87"/>
        <v>0.0122025518586012-0.00613508464791561i</v>
      </c>
      <c r="S507" s="2" t="str">
        <f t="shared" si="90"/>
        <v>0.0120917376708108-0.00598783395935508i</v>
      </c>
      <c r="T507" s="2">
        <f t="shared" si="91"/>
        <v>-37.397752629259784</v>
      </c>
      <c r="U507">
        <f t="shared" si="92"/>
        <v>-26.344634023444833</v>
      </c>
      <c r="W507" s="2" t="str">
        <f t="shared" si="93"/>
        <v>0.00454107542508475-0.00603267311250815i</v>
      </c>
      <c r="X507" s="2">
        <f t="shared" si="94"/>
        <v>-42.44014596938203</v>
      </c>
    </row>
    <row r="508" spans="12:24" x14ac:dyDescent="0.45">
      <c r="L508">
        <f t="shared" si="88"/>
        <v>5.0599999999999365</v>
      </c>
      <c r="M508" s="1">
        <f t="shared" si="89"/>
        <v>114815.36214967171</v>
      </c>
      <c r="N508" s="1">
        <f t="shared" si="84"/>
        <v>2.4065299906571189</v>
      </c>
      <c r="O508" s="2" t="str">
        <f t="shared" si="95"/>
        <v>-0.83244570272987+0.554106625124239i</v>
      </c>
      <c r="P508" s="2" t="str">
        <f t="shared" si="85"/>
        <v>0.0019536018371582-1.44189062776709E-07i</v>
      </c>
      <c r="Q508" s="2" t="str">
        <f t="shared" si="86"/>
        <v>1.16974115371704-0.353713794624034i</v>
      </c>
      <c r="R508" s="2" t="str">
        <f t="shared" si="87"/>
        <v>0.0122030319672467-0.0036910137216046i</v>
      </c>
      <c r="S508" s="2" t="str">
        <f t="shared" si="90"/>
        <v>0.0120690498621153-0.00360250520675657i</v>
      </c>
      <c r="T508" s="2">
        <f t="shared" si="91"/>
        <v>-37.995872759740038</v>
      </c>
      <c r="U508">
        <f t="shared" si="92"/>
        <v>-16.619901495041368</v>
      </c>
      <c r="W508" s="2" t="str">
        <f t="shared" si="93"/>
        <v>0.00548985067437037-0.00362601076062959i</v>
      </c>
      <c r="X508" s="2">
        <f t="shared" si="94"/>
        <v>-43.636483865450614</v>
      </c>
    </row>
    <row r="509" spans="12:24" x14ac:dyDescent="0.45">
      <c r="L509">
        <f t="shared" si="88"/>
        <v>5.0699999999999363</v>
      </c>
      <c r="M509" s="1">
        <f t="shared" si="89"/>
        <v>117489.75549393578</v>
      </c>
      <c r="N509" s="1">
        <f t="shared" si="84"/>
        <v>2.462585275152894</v>
      </c>
      <c r="O509" s="2" t="str">
        <f t="shared" si="95"/>
        <v>-0.972494860746855+0.23292433496944i</v>
      </c>
      <c r="P509" s="2" t="str">
        <f t="shared" si="85"/>
        <v>0.00195360183715821-5.63078668404611E-08i</v>
      </c>
      <c r="Q509" s="2" t="str">
        <f t="shared" si="86"/>
        <v>1.16974115371705-0.138130235843942i</v>
      </c>
      <c r="R509" s="2" t="str">
        <f t="shared" si="87"/>
        <v>0.0122032627880673-0.0014413930234482i</v>
      </c>
      <c r="S509" s="2" t="str">
        <f t="shared" si="90"/>
        <v>0.0120581419290881-0.00140684440976162i</v>
      </c>
      <c r="T509" s="2">
        <f t="shared" si="91"/>
        <v>-38.315673473530637</v>
      </c>
      <c r="U509">
        <f t="shared" si="92"/>
        <v>-6.654711868673278</v>
      </c>
      <c r="W509" s="2" t="str">
        <f t="shared" si="93"/>
        <v>0.00594600654063344-0.00141537201668831i</v>
      </c>
      <c r="X509" s="2">
        <f t="shared" si="94"/>
        <v>-44.276132233638037</v>
      </c>
    </row>
    <row r="510" spans="12:24" x14ac:dyDescent="0.45">
      <c r="L510">
        <f t="shared" si="88"/>
        <v>5.0799999999999361</v>
      </c>
      <c r="M510" s="1">
        <f t="shared" si="89"/>
        <v>120226.44346172371</v>
      </c>
      <c r="N510" s="1">
        <f t="shared" si="84"/>
        <v>2.5199462549577292</v>
      </c>
      <c r="O510" s="2" t="str">
        <f t="shared" si="95"/>
        <v>-0.992156968533141-0.124998199151539i</v>
      </c>
      <c r="P510" s="2" t="str">
        <f t="shared" si="85"/>
        <v>0.0019536018371582+2.99192217305487E-08i</v>
      </c>
      <c r="Q510" s="2" t="str">
        <f t="shared" si="86"/>
        <v>1.16974115371704+0.0733955908081551i</v>
      </c>
      <c r="R510" s="2" t="str">
        <f t="shared" si="87"/>
        <v>0.0122032925960173+0.000765885122083302i</v>
      </c>
      <c r="S510" s="2" t="str">
        <f t="shared" si="90"/>
        <v>0.0120567332732698+0.000747528737540241i</v>
      </c>
      <c r="T510" s="2">
        <f t="shared" si="91"/>
        <v>-38.358744157287056</v>
      </c>
      <c r="U510">
        <f t="shared" si="92"/>
        <v>3.5478504434248435</v>
      </c>
      <c r="W510" s="2" t="str">
        <f t="shared" si="93"/>
        <v>0.00600491473312467+0.000752015171948257i</v>
      </c>
      <c r="X510" s="2">
        <f t="shared" si="94"/>
        <v>-44.362279663046721</v>
      </c>
    </row>
    <row r="511" spans="12:24" x14ac:dyDescent="0.45">
      <c r="L511">
        <f t="shared" si="88"/>
        <v>5.0899999999999359</v>
      </c>
      <c r="M511" s="1">
        <f t="shared" si="89"/>
        <v>123026.87708122015</v>
      </c>
      <c r="N511" s="1">
        <f t="shared" si="84"/>
        <v>2.5786433436223746</v>
      </c>
      <c r="O511" s="2" t="str">
        <f t="shared" si="95"/>
        <v>-0.880381321762162-0.474266516098605i</v>
      </c>
      <c r="P511" s="2" t="str">
        <f t="shared" si="85"/>
        <v>0.0019536018371582+1.20267041131442E-07i</v>
      </c>
      <c r="Q511" s="2" t="str">
        <f t="shared" si="86"/>
        <v>1.16974115371704+0.295030085275818i</v>
      </c>
      <c r="R511" s="2" t="str">
        <f t="shared" si="87"/>
        <v>0.0122031148420996+0.00307864750990751i</v>
      </c>
      <c r="S511" s="2" t="str">
        <f t="shared" si="90"/>
        <v>0.0120651334602941+0.00300483487180114i</v>
      </c>
      <c r="T511" s="2">
        <f t="shared" si="91"/>
        <v>-38.108004042938319</v>
      </c>
      <c r="U511">
        <f t="shared" si="92"/>
        <v>13.98506270490533</v>
      </c>
      <c r="W511" s="2" t="str">
        <f t="shared" si="93"/>
        <v>0.00565362960989177+0.00302394095516103i</v>
      </c>
      <c r="X511" s="2">
        <f t="shared" si="94"/>
        <v>-43.860763285536315</v>
      </c>
    </row>
    <row r="512" spans="12:24" x14ac:dyDescent="0.45">
      <c r="L512">
        <f t="shared" si="88"/>
        <v>5.0999999999999357</v>
      </c>
      <c r="M512" s="1">
        <f t="shared" si="89"/>
        <v>125892.54117939829</v>
      </c>
      <c r="N512" s="1">
        <f t="shared" si="84"/>
        <v>2.6387076631201882</v>
      </c>
      <c r="O512" s="2" t="str">
        <f t="shared" si="95"/>
        <v>-0.643659468508094-0.76531202042035i</v>
      </c>
      <c r="P512" s="2" t="str">
        <f t="shared" si="85"/>
        <v>0.00195360183715821+2.22022393291349E-07i</v>
      </c>
      <c r="Q512" s="2" t="str">
        <f t="shared" si="86"/>
        <v>1.16974115371704+0.544648683545494i</v>
      </c>
      <c r="R512" s="2" t="str">
        <f t="shared" si="87"/>
        <v>0.0122026585719562+0.00568342483378993i</v>
      </c>
      <c r="S512" s="2" t="str">
        <f t="shared" si="90"/>
        <v>0.0120866949583488+0.0055470423476526i</v>
      </c>
      <c r="T512" s="2">
        <f t="shared" si="91"/>
        <v>-37.523756003576651</v>
      </c>
      <c r="U512">
        <f t="shared" si="92"/>
        <v>24.652183744716023</v>
      </c>
      <c r="W512" s="2" t="str">
        <f t="shared" si="93"/>
        <v>0.00475195523285574+0.00558739263443197i</v>
      </c>
      <c r="X512" s="2">
        <f t="shared" si="94"/>
        <v>-42.69217441910147</v>
      </c>
    </row>
    <row r="513" spans="12:24" x14ac:dyDescent="0.45">
      <c r="L513">
        <f t="shared" si="88"/>
        <v>5.1099999999999355</v>
      </c>
      <c r="M513" s="1">
        <f t="shared" si="89"/>
        <v>128824.95516929429</v>
      </c>
      <c r="N513" s="1">
        <f t="shared" si="84"/>
        <v>2.7001710603484086</v>
      </c>
      <c r="O513" s="2" t="str">
        <f t="shared" si="95"/>
        <v>-0.307994616860908-0.951388099560165i</v>
      </c>
      <c r="P513" s="2" t="str">
        <f t="shared" si="85"/>
        <v>0.0019536018371582+3.46834147401135E-07i</v>
      </c>
      <c r="Q513" s="2" t="str">
        <f t="shared" si="86"/>
        <v>1.16974115371704+0.850827517840246i</v>
      </c>
      <c r="R513" s="2" t="str">
        <f t="shared" si="87"/>
        <v>0.012201728472183+0.00887840986355963i</v>
      </c>
      <c r="S513" s="2" t="str">
        <f t="shared" si="90"/>
        <v>0.0121306448922572+0.00866498127753191i</v>
      </c>
      <c r="T513" s="2">
        <f t="shared" si="91"/>
        <v>-36.531886251136669</v>
      </c>
      <c r="U513">
        <f t="shared" si="92"/>
        <v>35.538412525844656</v>
      </c>
      <c r="W513" s="2" t="str">
        <f t="shared" si="93"/>
        <v>0.00291402504624329+0.00874418738495794i</v>
      </c>
      <c r="X513" s="2">
        <f t="shared" si="94"/>
        <v>-40.70824577401666</v>
      </c>
    </row>
    <row r="514" spans="12:24" x14ac:dyDescent="0.45">
      <c r="L514">
        <f t="shared" si="88"/>
        <v>5.1199999999999353</v>
      </c>
      <c r="M514" s="1">
        <f t="shared" si="89"/>
        <v>131825.67385562113</v>
      </c>
      <c r="N514" s="1">
        <f t="shared" ref="N514:N577" si="96">M514/(CEdsp)</f>
        <v>2.763066124013819</v>
      </c>
      <c r="O514" s="2" t="str">
        <f t="shared" si="95"/>
        <v>0.0820046887414849-0.996631943610284i</v>
      </c>
      <c r="P514" s="2" t="str">
        <f t="shared" ref="P514:P577" si="97">IMDIV(IMSUB(IMPRODUCT(gg1_+gg2_,$O514),gg2_),IMSUB($O514,1))</f>
        <v>0.0019536018371582+5.17683628596382E-07i</v>
      </c>
      <c r="Q514" s="2" t="str">
        <f t="shared" ref="Q514:Q577" si="98">IMDIV(IMPRODUCT(gpi,$O514),IMSUB($O514,1))</f>
        <v>1.16974115371704+1.26994265139732i</v>
      </c>
      <c r="R514" s="2" t="str">
        <f t="shared" ref="R514:R577" si="99">IMPRODUCT($P514,$Q514,gpd)</f>
        <v>0.012199793570566+0.0132518884567131i</v>
      </c>
      <c r="S514" s="2" t="str">
        <f t="shared" si="90"/>
        <v>0.0122220623874146+0.0129321534467706i</v>
      </c>
      <c r="T514" s="2">
        <f t="shared" si="91"/>
        <v>-34.994624760035421</v>
      </c>
      <c r="U514">
        <f t="shared" si="92"/>
        <v>46.617002047920757</v>
      </c>
      <c r="W514" s="2" t="str">
        <f t="shared" si="93"/>
        <v>-0.000908937790149453+0.0131005865311728i</v>
      </c>
      <c r="X514" s="2">
        <f t="shared" si="94"/>
        <v>-37.633329346773131</v>
      </c>
    </row>
    <row r="515" spans="12:24" x14ac:dyDescent="0.45">
      <c r="L515">
        <f t="shared" ref="L515:L578" si="100">L514+Graph_Step_Size</f>
        <v>5.1299999999999351</v>
      </c>
      <c r="M515" s="1">
        <f t="shared" ref="M515:M578" si="101">10^L515</f>
        <v>134896.28825914534</v>
      </c>
      <c r="N515" s="1">
        <f t="shared" si="96"/>
        <v>2.8274262019116865</v>
      </c>
      <c r="O515" s="2" t="str">
        <f t="shared" si="95"/>
        <v>0.467519973281031-0.883982508075417i</v>
      </c>
      <c r="P515" s="2" t="str">
        <f t="shared" si="97"/>
        <v>0.0019536018371582+7.9160848463942E-07i</v>
      </c>
      <c r="Q515" s="2" t="str">
        <f t="shared" si="98"/>
        <v>1.16974115371704+1.94191456388196i</v>
      </c>
      <c r="R515" s="2" t="str">
        <f t="shared" si="99"/>
        <v>0.0121950952863034+0.020263934882977i</v>
      </c>
      <c r="S515" s="2" t="str">
        <f t="shared" ref="S515:S578" si="102">IMDIV($R515,IMSUM(1,$R515))</f>
        <v>0.0124439713563278+0.0197706659031641i</v>
      </c>
      <c r="T515" s="2">
        <f t="shared" ref="T515:T578" si="103">20*LOG10(SQRT(IMPRODUCT(IMCONJUGATE(S515),S515)+0))</f>
        <v>-32.6302085566168</v>
      </c>
      <c r="U515">
        <f t="shared" ref="U515:U578" si="104">ATAN(IMAGINARY(S515)/IMREAL(S515))*180/PI()</f>
        <v>57.813036496821127</v>
      </c>
      <c r="W515" s="2" t="str">
        <f t="shared" ref="W515:W578" si="105">IMPRODUCT($S515,IMDIV($O515,IMSUB($O515,1)))</f>
        <v>-0.010188886048884+0.0202145964525687i</v>
      </c>
      <c r="X515" s="2">
        <f t="shared" ref="X515:X578" si="106">20*LOG10(SQRT(IMPRODUCT(IMCONJUGATE(W515),W515)+0))</f>
        <v>-32.903541733924541</v>
      </c>
    </row>
    <row r="516" spans="12:24" x14ac:dyDescent="0.45">
      <c r="L516">
        <f t="shared" si="100"/>
        <v>5.1399999999999348</v>
      </c>
      <c r="M516" s="1">
        <f t="shared" si="101"/>
        <v>138038.42646026798</v>
      </c>
      <c r="N516" s="1">
        <f t="shared" si="96"/>
        <v>2.893285418607217</v>
      </c>
      <c r="O516" s="2" t="str">
        <f t="shared" si="95"/>
        <v>0.783506420862137-0.621383688607775i</v>
      </c>
      <c r="P516" s="2" t="str">
        <f t="shared" si="97"/>
        <v>0.0019536018371582+1.36862642028658E-06i</v>
      </c>
      <c r="Q516" s="2" t="str">
        <f t="shared" si="98"/>
        <v>1.16974115371704+3.35741168725445i</v>
      </c>
      <c r="R516" s="2" t="str">
        <f t="shared" si="99"/>
        <v>0.0121787662111653+0.0350346884828274i</v>
      </c>
      <c r="S516" s="2" t="str">
        <f t="shared" si="102"/>
        <v>0.0132144663373219+0.0341557488907249i</v>
      </c>
      <c r="T516" s="2">
        <f t="shared" si="103"/>
        <v>-28.724943763558187</v>
      </c>
      <c r="U516">
        <f t="shared" si="104"/>
        <v>68.849119214378476</v>
      </c>
      <c r="W516" s="2" t="str">
        <f t="shared" si="105"/>
        <v>-0.0424099832250044+0.0360420716016195i</v>
      </c>
      <c r="X516" s="2">
        <f t="shared" si="106"/>
        <v>-25.089693924027348</v>
      </c>
    </row>
    <row r="517" spans="12:24" x14ac:dyDescent="0.45">
      <c r="L517">
        <f t="shared" si="100"/>
        <v>5.1499999999999346</v>
      </c>
      <c r="M517" s="1">
        <f t="shared" si="101"/>
        <v>141253.75446225444</v>
      </c>
      <c r="N517" s="1">
        <f t="shared" si="96"/>
        <v>2.9606786935288532</v>
      </c>
      <c r="O517" s="2" t="str">
        <f t="shared" si="95"/>
        <v>0.969634853723197-0.244557253920618i</v>
      </c>
      <c r="P517" s="2" t="str">
        <f t="shared" si="97"/>
        <v>0.0019536018371582+0.000003840389402862i</v>
      </c>
      <c r="Q517" s="2" t="str">
        <f t="shared" si="98"/>
        <v>1.16974115371703+9.42095525386999i</v>
      </c>
      <c r="R517" s="2" t="str">
        <f t="shared" si="99"/>
        <v>0.0120100977835819+0.098307941734694i</v>
      </c>
      <c r="S517" s="2" t="str">
        <f t="shared" si="102"/>
        <v>0.0211048383960527+0.0950911149227627i</v>
      </c>
      <c r="T517" s="2">
        <f t="shared" si="103"/>
        <v>-20.228374841677081</v>
      </c>
      <c r="U517">
        <f t="shared" si="104"/>
        <v>77.486420742033729</v>
      </c>
      <c r="W517" s="2" t="str">
        <f t="shared" si="105"/>
        <v>-0.3723738101995+0.132533478736768i</v>
      </c>
      <c r="X517" s="2">
        <f t="shared" si="106"/>
        <v>-8.0624285740471908</v>
      </c>
    </row>
    <row r="518" spans="12:24" x14ac:dyDescent="0.45">
      <c r="L518">
        <f t="shared" si="100"/>
        <v>5.1599999999999344</v>
      </c>
      <c r="M518" s="1">
        <f t="shared" si="101"/>
        <v>144543.97707457098</v>
      </c>
      <c r="N518" s="1">
        <f t="shared" si="96"/>
        <v>3.0296417594830078</v>
      </c>
      <c r="O518" s="2" t="str">
        <f t="shared" si="95"/>
        <v>0.982706537006291+0.185169819692907i</v>
      </c>
      <c r="P518" s="2" t="str">
        <f t="shared" si="97"/>
        <v>0.0019536018371582-5.10573565511521E-06i</v>
      </c>
      <c r="Q518" s="2" t="str">
        <f t="shared" si="98"/>
        <v>1.16974115371706-12.525007778948i</v>
      </c>
      <c r="R518" s="2" t="str">
        <f t="shared" si="99"/>
        <v>0.0118618064934145-0.130698820000616i</v>
      </c>
      <c r="S518" s="2" t="str">
        <f t="shared" si="102"/>
        <v>0.0279406199841835-0.125557673116329i</v>
      </c>
      <c r="T518" s="2">
        <f t="shared" si="103"/>
        <v>-17.813225314341842</v>
      </c>
      <c r="U518">
        <f t="shared" si="104"/>
        <v>-77.454271047126866</v>
      </c>
      <c r="W518" s="2" t="str">
        <f t="shared" si="105"/>
        <v>-0.658234317284382-0.212365983055698i</v>
      </c>
      <c r="X518" s="2">
        <f t="shared" si="106"/>
        <v>-3.202344959918566</v>
      </c>
    </row>
    <row r="519" spans="12:24" x14ac:dyDescent="0.45">
      <c r="L519">
        <f t="shared" si="100"/>
        <v>5.1699999999999342</v>
      </c>
      <c r="M519" s="1">
        <f t="shared" si="101"/>
        <v>147910.83881679847</v>
      </c>
      <c r="N519" s="1">
        <f t="shared" si="96"/>
        <v>3.1002111816000961</v>
      </c>
      <c r="O519" s="2" t="str">
        <f t="shared" si="95"/>
        <v>0.808236354196552+0.588858213626222i</v>
      </c>
      <c r="P519" s="2" t="str">
        <f t="shared" si="97"/>
        <v>0.00195360183715821-1.46424769926026E-06i</v>
      </c>
      <c r="Q519" s="2" t="str">
        <f t="shared" si="98"/>
        <v>1.16974115371705-3.591982637256i</v>
      </c>
      <c r="R519" s="2" t="str">
        <f t="shared" si="99"/>
        <v>0.0121752176432564-0.0374824431599269i</v>
      </c>
      <c r="S519" s="2" t="str">
        <f t="shared" si="102"/>
        <v>0.0133817515110631-0.0365360283228818i</v>
      </c>
      <c r="T519" s="2">
        <f t="shared" si="103"/>
        <v>-28.198877106305655</v>
      </c>
      <c r="U519">
        <f t="shared" si="104"/>
        <v>-69.88414725705772</v>
      </c>
      <c r="W519" s="2" t="str">
        <f t="shared" si="105"/>
        <v>-0.0494056285664113-0.0388140208275619i</v>
      </c>
      <c r="X519" s="2">
        <f t="shared" si="106"/>
        <v>-24.036839841895024</v>
      </c>
    </row>
    <row r="520" spans="12:24" x14ac:dyDescent="0.45">
      <c r="L520">
        <f t="shared" si="100"/>
        <v>5.179999999999934</v>
      </c>
      <c r="M520" s="1">
        <f t="shared" si="101"/>
        <v>151356.12484359799</v>
      </c>
      <c r="N520" s="1">
        <f t="shared" si="96"/>
        <v>3.1724243767218141</v>
      </c>
      <c r="O520" s="2" t="str">
        <f t="shared" ref="O520:O583" si="107">IMEXP(2*PI()*N520&amp;"i")</f>
        <v>0.468349687142097+0.883543191108335i</v>
      </c>
      <c r="P520" s="2" t="str">
        <f t="shared" si="97"/>
        <v>0.0019536018371582-7.92449875805121E-07i</v>
      </c>
      <c r="Q520" s="2" t="str">
        <f t="shared" si="98"/>
        <v>1.16974115371704-1.94397860159283i</v>
      </c>
      <c r="R520" s="2" t="str">
        <f t="shared" si="99"/>
        <v>0.0121950778264568-0.0202854731764462i</v>
      </c>
      <c r="S520" s="2" t="str">
        <f t="shared" si="102"/>
        <v>0.012444795836307-0.0197916637248824i</v>
      </c>
      <c r="T520" s="2">
        <f t="shared" si="103"/>
        <v>-32.623439623115416</v>
      </c>
      <c r="U520">
        <f t="shared" si="104"/>
        <v>-57.838738303270802</v>
      </c>
      <c r="W520" s="2" t="str">
        <f t="shared" si="105"/>
        <v>-0.0102233647400352-0.0202367593104057i</v>
      </c>
      <c r="X520" s="2">
        <f t="shared" si="106"/>
        <v>-32.89000031756008</v>
      </c>
    </row>
    <row r="521" spans="12:24" x14ac:dyDescent="0.45">
      <c r="L521">
        <f t="shared" si="100"/>
        <v>5.1899999999999338</v>
      </c>
      <c r="M521" s="1">
        <f t="shared" si="101"/>
        <v>154881.66189122476</v>
      </c>
      <c r="N521" s="1">
        <f t="shared" si="96"/>
        <v>3.2463196332400712</v>
      </c>
      <c r="O521" s="2" t="str">
        <f t="shared" si="107"/>
        <v>0.0231223654836916+0.999732642367167i</v>
      </c>
      <c r="P521" s="2" t="str">
        <f t="shared" si="97"/>
        <v>0.0019536018371582-4.87993229964219E-07i</v>
      </c>
      <c r="Q521" s="2" t="str">
        <f t="shared" si="98"/>
        <v>1.16974115371704-1.1971083922606i</v>
      </c>
      <c r="R521" s="2" t="str">
        <f t="shared" si="99"/>
        <v>0.0122001847227694-0.0124918608469268i</v>
      </c>
      <c r="S521" s="2" t="str">
        <f t="shared" si="102"/>
        <v>0.0122035831170276-0.0121906867544927i</v>
      </c>
      <c r="T521" s="2">
        <f t="shared" si="103"/>
        <v>-35.264542261514144</v>
      </c>
      <c r="U521">
        <f t="shared" si="104"/>
        <v>-44.969709809747364</v>
      </c>
      <c r="W521" s="2" t="str">
        <f t="shared" si="105"/>
        <v>-0.000136158339568318-0.0123398923181043i</v>
      </c>
      <c r="X521" s="2">
        <f t="shared" si="106"/>
        <v>-38.1732438841792</v>
      </c>
    </row>
    <row r="522" spans="12:24" x14ac:dyDescent="0.45">
      <c r="L522">
        <f t="shared" si="100"/>
        <v>5.1999999999999336</v>
      </c>
      <c r="M522" s="1">
        <f t="shared" si="101"/>
        <v>158489.31924608714</v>
      </c>
      <c r="N522" s="1">
        <f t="shared" si="96"/>
        <v>3.3219361313979863</v>
      </c>
      <c r="O522" s="2" t="str">
        <f t="shared" si="107"/>
        <v>-0.436754801699899+0.899580592938777i</v>
      </c>
      <c r="P522" s="2" t="str">
        <f t="shared" si="97"/>
        <v>0.0019536018371582-2.98557174129672E-07i</v>
      </c>
      <c r="Q522" s="2" t="str">
        <f t="shared" si="98"/>
        <v>1.16974115371704-0.732398067784889i</v>
      </c>
      <c r="R522" s="2" t="str">
        <f t="shared" si="99"/>
        <v>0.0122021366359515-0.00764259511208511i</v>
      </c>
      <c r="S522" s="2" t="str">
        <f t="shared" si="102"/>
        <v>0.01211135843207-0.00745901695922513i</v>
      </c>
      <c r="T522" s="2">
        <f t="shared" si="103"/>
        <v>-36.939570256271182</v>
      </c>
      <c r="U522">
        <f t="shared" si="104"/>
        <v>-31.627651055033581</v>
      </c>
      <c r="W522" s="2" t="str">
        <f t="shared" si="105"/>
        <v>0.00372056020652092-0.00752108898685185i</v>
      </c>
      <c r="X522" s="2">
        <f t="shared" si="106"/>
        <v>-41.523696785311728</v>
      </c>
    </row>
    <row r="523" spans="12:24" x14ac:dyDescent="0.45">
      <c r="L523">
        <f t="shared" si="100"/>
        <v>5.2099999999999334</v>
      </c>
      <c r="M523" s="1">
        <f t="shared" si="101"/>
        <v>162181.00973586823</v>
      </c>
      <c r="N523" s="1">
        <f t="shared" si="96"/>
        <v>3.3993139640637979</v>
      </c>
      <c r="O523" s="2" t="str">
        <f t="shared" si="107"/>
        <v>-0.806475843340742+0.591267041283242i</v>
      </c>
      <c r="P523" s="2" t="str">
        <f t="shared" si="97"/>
        <v>0.0019536018371582-1.56070780986287E-07i</v>
      </c>
      <c r="Q523" s="2" t="str">
        <f t="shared" si="98"/>
        <v>1.16974115371704-0.382861134609184i</v>
      </c>
      <c r="R523" s="2" t="str">
        <f t="shared" si="99"/>
        <v>0.0122029852316494-0.00399516706102358i</v>
      </c>
      <c r="S523" s="2" t="str">
        <f t="shared" si="102"/>
        <v>0.0120712584243227-0.00389935657626848i</v>
      </c>
      <c r="T523" s="2">
        <f t="shared" si="103"/>
        <v>-37.933892699391976</v>
      </c>
      <c r="U523">
        <f t="shared" si="104"/>
        <v>-17.901918382190438</v>
      </c>
      <c r="W523" s="2" t="str">
        <f t="shared" si="105"/>
        <v>0.00539749141633706-0.0039251647800863i</v>
      </c>
      <c r="X523" s="2">
        <f t="shared" si="106"/>
        <v>-43.512514240486183</v>
      </c>
    </row>
    <row r="524" spans="12:24" x14ac:dyDescent="0.45">
      <c r="L524">
        <f t="shared" si="100"/>
        <v>5.2199999999999331</v>
      </c>
      <c r="M524" s="1">
        <f t="shared" si="101"/>
        <v>165958.69074373069</v>
      </c>
      <c r="N524" s="1">
        <f t="shared" si="96"/>
        <v>3.4784941579885955</v>
      </c>
      <c r="O524" s="2" t="str">
        <f t="shared" si="107"/>
        <v>-0.990884474005229+0.134714361429582i</v>
      </c>
      <c r="P524" s="2" t="str">
        <f t="shared" si="97"/>
        <v>0.0019536018371582-3.22654649790623E-08i</v>
      </c>
      <c r="Q524" s="2" t="str">
        <f t="shared" si="98"/>
        <v>1.16974115371704-0.0791512187765845i</v>
      </c>
      <c r="R524" s="2" t="str">
        <f t="shared" si="99"/>
        <v>0.012203290684722-0.000825945267123744i</v>
      </c>
      <c r="S524" s="2" t="str">
        <f t="shared" si="102"/>
        <v>0.0120568235968477-0.000806149316295341i</v>
      </c>
      <c r="T524" s="2">
        <f t="shared" si="103"/>
        <v>-38.355969594331093</v>
      </c>
      <c r="U524">
        <f t="shared" si="104"/>
        <v>-3.825245221147338</v>
      </c>
      <c r="W524" s="2" t="str">
        <f t="shared" si="105"/>
        <v>0.00600113751611877-0.000810990665561918i</v>
      </c>
      <c r="X524" s="2">
        <f t="shared" si="106"/>
        <v>-44.356730148443894</v>
      </c>
    </row>
    <row r="525" spans="12:24" x14ac:dyDescent="0.45">
      <c r="L525">
        <f t="shared" si="100"/>
        <v>5.2299999999999329</v>
      </c>
      <c r="M525" s="1">
        <f t="shared" si="101"/>
        <v>169824.36524614846</v>
      </c>
      <c r="N525" s="1">
        <f t="shared" si="96"/>
        <v>3.5595186955592717</v>
      </c>
      <c r="O525" s="2" t="str">
        <f t="shared" si="107"/>
        <v>-0.930885487296631-0.365311113354786i</v>
      </c>
      <c r="P525" s="2" t="str">
        <f t="shared" si="97"/>
        <v>0.0019536018371582+9.02145229732862E-08i</v>
      </c>
      <c r="Q525" s="2" t="str">
        <f t="shared" si="98"/>
        <v>1.16974115371704+0.221307501668346i</v>
      </c>
      <c r="R525" s="2" t="str">
        <f t="shared" si="99"/>
        <v>0.012203197706163+0.00230935020846483i</v>
      </c>
      <c r="S525" s="2" t="str">
        <f t="shared" si="102"/>
        <v>0.0120612175379525+0.00225399073861801i</v>
      </c>
      <c r="T525" s="2">
        <f t="shared" si="103"/>
        <v>-38.223093089045584</v>
      </c>
      <c r="U525">
        <f t="shared" si="104"/>
        <v>10.585290455677203</v>
      </c>
      <c r="W525" s="2" t="str">
        <f t="shared" si="105"/>
        <v>0.00581738849474633+0.00226794775519402i</v>
      </c>
      <c r="X525" s="2">
        <f t="shared" si="106"/>
        <v>-44.090958229311269</v>
      </c>
    </row>
    <row r="526" spans="12:24" x14ac:dyDescent="0.45">
      <c r="L526">
        <f t="shared" si="100"/>
        <v>5.2399999999999327</v>
      </c>
      <c r="M526" s="1">
        <f t="shared" si="101"/>
        <v>173780.08287491094</v>
      </c>
      <c r="N526" s="1">
        <f t="shared" si="96"/>
        <v>3.6424305370581331</v>
      </c>
      <c r="O526" s="2" t="str">
        <f t="shared" si="107"/>
        <v>-0.625583214483023-0.780157446774103i</v>
      </c>
      <c r="P526" s="2" t="str">
        <f t="shared" si="97"/>
        <v>0.0019536018371582+2.28845903767618E-07i</v>
      </c>
      <c r="Q526" s="2" t="str">
        <f t="shared" si="98"/>
        <v>1.16974115371704+0.561387607684363i</v>
      </c>
      <c r="R526" s="2" t="str">
        <f t="shared" si="99"/>
        <v>0.0122026182697465+0.00585809599341242i</v>
      </c>
      <c r="S526" s="2" t="str">
        <f t="shared" si="102"/>
        <v>0.0120885994349419+0.00571751121073895i</v>
      </c>
      <c r="T526" s="2">
        <f t="shared" si="103"/>
        <v>-37.475737802211761</v>
      </c>
      <c r="U526">
        <f t="shared" si="104"/>
        <v>25.312614214268226</v>
      </c>
      <c r="W526" s="2" t="str">
        <f t="shared" si="105"/>
        <v>0.00467231244904589+0.00575956400023176i</v>
      </c>
      <c r="X526" s="2">
        <f t="shared" si="106"/>
        <v>-42.596129820555191</v>
      </c>
    </row>
    <row r="527" spans="12:24" x14ac:dyDescent="0.45">
      <c r="L527">
        <f t="shared" si="100"/>
        <v>5.2499999999999325</v>
      </c>
      <c r="M527" s="1">
        <f t="shared" si="101"/>
        <v>177827.94100386472</v>
      </c>
      <c r="N527" s="1">
        <f t="shared" si="96"/>
        <v>3.7272736434410048</v>
      </c>
      <c r="O527" s="2" t="str">
        <f t="shared" si="107"/>
        <v>-0.142309140408325-0.989822261093497i</v>
      </c>
      <c r="P527" s="2" t="str">
        <f t="shared" si="97"/>
        <v>0.00195360183715821+4.13184152524716E-07i</v>
      </c>
      <c r="Q527" s="2" t="str">
        <f t="shared" si="98"/>
        <v>1.16974115371704+1.01359237417328i</v>
      </c>
      <c r="R527" s="2" t="str">
        <f t="shared" si="99"/>
        <v>0.012201067875626+0.0105768658673997i</v>
      </c>
      <c r="S527" s="2" t="str">
        <f t="shared" si="102"/>
        <v>0.0121618576863231+0.01032228858628i</v>
      </c>
      <c r="T527" s="2">
        <f t="shared" si="103"/>
        <v>-35.943797534341122</v>
      </c>
      <c r="U527">
        <f t="shared" si="104"/>
        <v>40.322690653441775</v>
      </c>
      <c r="W527" s="2" t="str">
        <f t="shared" si="105"/>
        <v>0.00160874584702488+0.0104303297738193i</v>
      </c>
      <c r="X527" s="2">
        <f t="shared" si="106"/>
        <v>-39.531934009981818</v>
      </c>
    </row>
    <row r="528" spans="12:24" x14ac:dyDescent="0.45">
      <c r="L528">
        <f t="shared" si="100"/>
        <v>5.2599999999999323</v>
      </c>
      <c r="M528" s="1">
        <f t="shared" si="101"/>
        <v>181970.08586097014</v>
      </c>
      <c r="N528" s="1">
        <f t="shared" si="96"/>
        <v>3.8140929996459341</v>
      </c>
      <c r="O528" s="2" t="str">
        <f t="shared" si="107"/>
        <v>0.39191132275452-0.920002997330336i</v>
      </c>
      <c r="P528" s="2" t="str">
        <f t="shared" si="97"/>
        <v>0.0019536018371582+7.2142704049489E-07i</v>
      </c>
      <c r="Q528" s="2" t="str">
        <f t="shared" si="98"/>
        <v>1.16974115371704+1.76975070872087i</v>
      </c>
      <c r="R528" s="2" t="str">
        <f t="shared" si="99"/>
        <v>0.0121964863362417+0.0184674000533434i</v>
      </c>
      <c r="S528" s="2" t="str">
        <f t="shared" si="102"/>
        <v>0.0123782795738103+0.018019036480258i</v>
      </c>
      <c r="T528" s="2">
        <f t="shared" si="103"/>
        <v>-33.206561712341063</v>
      </c>
      <c r="U528">
        <f t="shared" si="104"/>
        <v>55.51265968594516</v>
      </c>
      <c r="W528" s="2" t="str">
        <f t="shared" si="105"/>
        <v>-0.00744174020738705+0.0183733287630316i</v>
      </c>
      <c r="X528" s="2">
        <f t="shared" si="106"/>
        <v>-34.05653083720415</v>
      </c>
    </row>
    <row r="529" spans="12:24" x14ac:dyDescent="0.45">
      <c r="L529">
        <f t="shared" si="100"/>
        <v>5.2699999999999321</v>
      </c>
      <c r="M529" s="1">
        <f t="shared" si="101"/>
        <v>186208.71366625786</v>
      </c>
      <c r="N529" s="1">
        <f t="shared" si="96"/>
        <v>3.9029346384447647</v>
      </c>
      <c r="O529" s="2" t="str">
        <f t="shared" si="107"/>
        <v>0.81971695446917-0.572768814231177i</v>
      </c>
      <c r="P529" s="2" t="str">
        <f t="shared" si="97"/>
        <v>0.0019536018371582+1.51493698634851E-06i</v>
      </c>
      <c r="Q529" s="2" t="str">
        <f t="shared" si="98"/>
        <v>1.16974115371705+3.71632979462477i</v>
      </c>
      <c r="R529" s="2" t="str">
        <f t="shared" si="99"/>
        <v>0.0121732393762601+0.0387800093591147i</v>
      </c>
      <c r="S529" s="2" t="str">
        <f t="shared" si="102"/>
        <v>0.013474986083683+0.0377973332867911i</v>
      </c>
      <c r="T529" s="2">
        <f t="shared" si="103"/>
        <v>-27.931164951477363</v>
      </c>
      <c r="U529">
        <f t="shared" si="104"/>
        <v>70.378530527274521</v>
      </c>
      <c r="W529" s="2" t="str">
        <f t="shared" si="105"/>
        <v>-0.0533045749852204+0.0403040400056202i</v>
      </c>
      <c r="X529" s="2">
        <f t="shared" si="106"/>
        <v>-23.501013768318128</v>
      </c>
    </row>
    <row r="530" spans="12:24" x14ac:dyDescent="0.45">
      <c r="L530">
        <f t="shared" si="100"/>
        <v>5.2799999999999319</v>
      </c>
      <c r="M530" s="1">
        <f t="shared" si="101"/>
        <v>190546.07179629515</v>
      </c>
      <c r="N530" s="1">
        <f t="shared" si="96"/>
        <v>3.9938456648503462</v>
      </c>
      <c r="O530" s="2" t="str">
        <f t="shared" si="107"/>
        <v>0.999252454019363-0.0386591921317626i</v>
      </c>
      <c r="P530" s="2" t="str">
        <f t="shared" si="97"/>
        <v>0.0019536018371582+0.0000246595390677958i</v>
      </c>
      <c r="Q530" s="2" t="str">
        <f t="shared" si="98"/>
        <v>1.16974115371684+60.4929317758511i</v>
      </c>
      <c r="R530" s="2" t="str">
        <f t="shared" si="99"/>
        <v>0.00423728776441377+0.631245500283877i</v>
      </c>
      <c r="S530" s="2" t="str">
        <f t="shared" si="102"/>
        <v>0.286237808768195+0.448658078103087i</v>
      </c>
      <c r="T530" s="2">
        <f t="shared" si="103"/>
        <v>-5.4786664467211379</v>
      </c>
      <c r="U530">
        <f t="shared" si="104"/>
        <v>57.462673091350645</v>
      </c>
      <c r="W530" s="2" t="str">
        <f t="shared" si="105"/>
        <v>-11.4580128601652+7.62569479525372i</v>
      </c>
      <c r="X530" s="2">
        <f t="shared" si="106"/>
        <v>22.774654489246856</v>
      </c>
    </row>
    <row r="531" spans="12:24" x14ac:dyDescent="0.45">
      <c r="L531">
        <f t="shared" si="100"/>
        <v>5.2899999999999316</v>
      </c>
      <c r="M531" s="1">
        <f t="shared" si="101"/>
        <v>194984.45997577391</v>
      </c>
      <c r="N531" s="1">
        <f t="shared" si="96"/>
        <v>4.0868742810922214</v>
      </c>
      <c r="O531" s="2" t="str">
        <f t="shared" si="107"/>
        <v>0.854687776753696+0.519142373793379i</v>
      </c>
      <c r="P531" s="2" t="str">
        <f t="shared" si="97"/>
        <v>0.00195360183715821-1.70354818536687E-06i</v>
      </c>
      <c r="Q531" s="2" t="str">
        <f t="shared" si="98"/>
        <v>1.16974115371704-4.17901664222122i</v>
      </c>
      <c r="R531" s="2" t="str">
        <f t="shared" si="99"/>
        <v>0.0121652871215109-0.0436081600539435i</v>
      </c>
      <c r="S531" s="2" t="str">
        <f t="shared" si="102"/>
        <v>0.0138495972549928-0.0424873339832316i</v>
      </c>
      <c r="T531" s="2">
        <f t="shared" si="103"/>
        <v>-26.996252204852766</v>
      </c>
      <c r="U531">
        <f t="shared" si="104"/>
        <v>-71.945584110203058</v>
      </c>
      <c r="W531" s="2" t="str">
        <f t="shared" si="105"/>
        <v>-0.068970315105711-0.0459831989952392i</v>
      </c>
      <c r="X531" s="2">
        <f t="shared" si="106"/>
        <v>-21.629573635866272</v>
      </c>
    </row>
    <row r="532" spans="12:24" x14ac:dyDescent="0.45">
      <c r="L532">
        <f t="shared" si="100"/>
        <v>5.2999999999999314</v>
      </c>
      <c r="M532" s="1">
        <f t="shared" si="101"/>
        <v>199526.23149685661</v>
      </c>
      <c r="N532" s="1">
        <f t="shared" si="96"/>
        <v>4.1820698121741149</v>
      </c>
      <c r="O532" s="2" t="str">
        <f t="shared" si="107"/>
        <v>0.413976329686047+0.910287645999697i</v>
      </c>
      <c r="P532" s="2" t="str">
        <f t="shared" si="97"/>
        <v>0.0019536018371582-7.40685054636584E-07i</v>
      </c>
      <c r="Q532" s="2" t="str">
        <f t="shared" si="98"/>
        <v>1.16974115371704-1.81699302465992i</v>
      </c>
      <c r="R532" s="2" t="str">
        <f t="shared" si="99"/>
        <v>0.0121961174746239-0.0189603749924655i</v>
      </c>
      <c r="S532" s="2" t="str">
        <f t="shared" si="102"/>
        <v>0.0123956997511503-0.0184997230809465i</v>
      </c>
      <c r="T532" s="2">
        <f t="shared" si="103"/>
        <v>-33.046119114518874</v>
      </c>
      <c r="U532">
        <f t="shared" si="104"/>
        <v>-56.176022467524405</v>
      </c>
      <c r="W532" s="2" t="str">
        <f t="shared" si="105"/>
        <v>-0.00817022963047897-0.0188771623805132i</v>
      </c>
      <c r="X532" s="2">
        <f t="shared" si="106"/>
        <v>-33.735570652485031</v>
      </c>
    </row>
    <row r="533" spans="12:24" x14ac:dyDescent="0.45">
      <c r="L533">
        <f t="shared" si="100"/>
        <v>5.3099999999999312</v>
      </c>
      <c r="M533" s="1">
        <f t="shared" si="101"/>
        <v>204173.79446692081</v>
      </c>
      <c r="N533" s="1">
        <f t="shared" si="96"/>
        <v>4.2794827320266604</v>
      </c>
      <c r="O533" s="2" t="str">
        <f t="shared" si="107"/>
        <v>-0.184187808053109+0.982891067903555i</v>
      </c>
      <c r="P533" s="2" t="str">
        <f t="shared" si="97"/>
        <v>0.0019536018371582-3.95780956754274E-07i</v>
      </c>
      <c r="Q533" s="2" t="str">
        <f t="shared" si="98"/>
        <v>1.16974115371704-0.970900159526146i</v>
      </c>
      <c r="R533" s="2" t="str">
        <f t="shared" si="99"/>
        <v>0.012201252305-0.0101313713674304i</v>
      </c>
      <c r="S533" s="2" t="str">
        <f t="shared" si="102"/>
        <v>0.0121531437024707-0.00988760222584985i</v>
      </c>
      <c r="T533" s="2">
        <f t="shared" si="103"/>
        <v>-36.100129366949474</v>
      </c>
      <c r="U533">
        <f t="shared" si="104"/>
        <v>-39.131247406089081</v>
      </c>
      <c r="W533" s="2" t="str">
        <f t="shared" si="105"/>
        <v>0.00197315352321314-0.00998743368153985i</v>
      </c>
      <c r="X533" s="2">
        <f t="shared" si="106"/>
        <v>-39.844635177972648</v>
      </c>
    </row>
    <row r="534" spans="12:24" x14ac:dyDescent="0.45">
      <c r="L534">
        <f t="shared" si="100"/>
        <v>5.319999999999931</v>
      </c>
      <c r="M534" s="1">
        <f t="shared" si="101"/>
        <v>208929.61308537106</v>
      </c>
      <c r="N534" s="1">
        <f t="shared" si="96"/>
        <v>4.3791646902693779</v>
      </c>
      <c r="O534" s="2" t="str">
        <f t="shared" si="107"/>
        <v>-0.725365822920773+0.688363583390689i</v>
      </c>
      <c r="P534" s="2" t="str">
        <f t="shared" si="97"/>
        <v>0.0019536018371582-1.90242168098139E-07i</v>
      </c>
      <c r="Q534" s="2" t="str">
        <f t="shared" si="98"/>
        <v>1.16974115371704-0.466687818615261i</v>
      </c>
      <c r="R534" s="2" t="str">
        <f t="shared" si="99"/>
        <v>0.01220283020633-0.00486990094363032i</v>
      </c>
      <c r="S534" s="2" t="str">
        <f t="shared" si="102"/>
        <v>0.0120785843139238-0.00475307842549849i</v>
      </c>
      <c r="T534" s="2">
        <f t="shared" si="103"/>
        <v>-37.734414551346092</v>
      </c>
      <c r="U534">
        <f t="shared" si="104"/>
        <v>-21.480276426558426</v>
      </c>
      <c r="W534" s="2" t="str">
        <f t="shared" si="105"/>
        <v>0.00509113204690062-0.0047860159365156i</v>
      </c>
      <c r="X534" s="2">
        <f t="shared" si="106"/>
        <v>-43.113526418205353</v>
      </c>
    </row>
    <row r="535" spans="12:24" x14ac:dyDescent="0.45">
      <c r="L535">
        <f t="shared" si="100"/>
        <v>5.3299999999999308</v>
      </c>
      <c r="M535" s="1">
        <f t="shared" si="101"/>
        <v>213796.20895018952</v>
      </c>
      <c r="N535" s="1">
        <f t="shared" si="96"/>
        <v>4.4811685395959726</v>
      </c>
      <c r="O535" s="2" t="str">
        <f t="shared" si="107"/>
        <v>-0.993008167618312+0.118045665076368i</v>
      </c>
      <c r="P535" s="2" t="str">
        <f t="shared" si="97"/>
        <v>0.0019536018371582-2.82430149500216E-08i</v>
      </c>
      <c r="Q535" s="2" t="str">
        <f t="shared" si="98"/>
        <v>1.16974115371704-0.0692836460488458i</v>
      </c>
      <c r="R535" s="2" t="str">
        <f t="shared" si="99"/>
        <v>0.0122032938731616-0.000722976859075855i</v>
      </c>
      <c r="S535" s="2" t="str">
        <f t="shared" si="102"/>
        <v>0.0120566729182492-0.000705648922387343i</v>
      </c>
      <c r="T535" s="2">
        <f t="shared" si="103"/>
        <v>-38.360599133459836</v>
      </c>
      <c r="U535">
        <f t="shared" si="104"/>
        <v>-3.3495670849794772</v>
      </c>
      <c r="W535" s="2" t="str">
        <f t="shared" si="105"/>
        <v>0.00600743870323302-0.000709882198429079i</v>
      </c>
      <c r="X535" s="2">
        <f t="shared" si="106"/>
        <v>-44.365989875119041</v>
      </c>
    </row>
    <row r="536" spans="12:24" x14ac:dyDescent="0.45">
      <c r="L536">
        <f t="shared" si="100"/>
        <v>5.3399999999999306</v>
      </c>
      <c r="M536" s="1">
        <f t="shared" si="101"/>
        <v>218776.16239492039</v>
      </c>
      <c r="N536" s="1">
        <f t="shared" si="96"/>
        <v>4.5855483637975318</v>
      </c>
      <c r="O536" s="2" t="str">
        <f t="shared" si="107"/>
        <v>-0.85898303381063-0.512004050399493i</v>
      </c>
      <c r="P536" s="2" t="str">
        <f t="shared" si="97"/>
        <v>0.0019536018371582+1.31331245061981E-07i</v>
      </c>
      <c r="Q536" s="2" t="str">
        <f t="shared" si="98"/>
        <v>1.16974115371704+0.322171960544697i</v>
      </c>
      <c r="R536" s="2" t="str">
        <f t="shared" si="99"/>
        <v>0.0122030783751744+0.00336187376675733i</v>
      </c>
      <c r="S536" s="2" t="str">
        <f t="shared" si="102"/>
        <v>0.0120668567748793+0.00328126498375222i</v>
      </c>
      <c r="T536" s="2">
        <f t="shared" si="103"/>
        <v>-38.058306434607793</v>
      </c>
      <c r="U536">
        <f t="shared" si="104"/>
        <v>15.21225895752649</v>
      </c>
      <c r="W536" s="2" t="str">
        <f t="shared" si="105"/>
        <v>0.00558156278900237+0.00330236889074583i</v>
      </c>
      <c r="X536" s="2">
        <f t="shared" si="106"/>
        <v>-43.7613606528394</v>
      </c>
    </row>
    <row r="537" spans="12:24" x14ac:dyDescent="0.45">
      <c r="L537">
        <f t="shared" si="100"/>
        <v>5.3499999999999304</v>
      </c>
      <c r="M537" s="1">
        <f t="shared" si="101"/>
        <v>223872.11385679827</v>
      </c>
      <c r="N537" s="1">
        <f t="shared" si="96"/>
        <v>4.6923595064384918</v>
      </c>
      <c r="O537" s="2" t="str">
        <f t="shared" si="107"/>
        <v>-0.354300466438764-0.935131637514887i</v>
      </c>
      <c r="P537" s="2" t="str">
        <f t="shared" si="97"/>
        <v>0.0019536018371582+3.29251538802784E-07i</v>
      </c>
      <c r="Q537" s="2" t="str">
        <f t="shared" si="98"/>
        <v>1.16974115371704+0.80769518112946i</v>
      </c>
      <c r="R537" s="2" t="str">
        <f t="shared" si="99"/>
        <v>0.012201884196468+0.00842832267707146i</v>
      </c>
      <c r="S537" s="2" t="str">
        <f t="shared" si="102"/>
        <v>0.0121232867312583+0.00822577376567859i</v>
      </c>
      <c r="T537" s="2">
        <f t="shared" si="103"/>
        <v>-36.682945298615735</v>
      </c>
      <c r="U537">
        <f t="shared" si="104"/>
        <v>34.157292595457683</v>
      </c>
      <c r="W537" s="2" t="str">
        <f t="shared" si="105"/>
        <v>0.00322173395041896+0.00829839418125855i</v>
      </c>
      <c r="X537" s="2">
        <f t="shared" si="106"/>
        <v>-41.010395535673389</v>
      </c>
    </row>
    <row r="538" spans="12:24" x14ac:dyDescent="0.45">
      <c r="L538">
        <f t="shared" si="100"/>
        <v>5.3599999999999302</v>
      </c>
      <c r="M538" s="1">
        <f t="shared" si="101"/>
        <v>229086.76527674074</v>
      </c>
      <c r="N538" s="1">
        <f t="shared" si="96"/>
        <v>4.8016586002004864</v>
      </c>
      <c r="O538" s="2" t="str">
        <f t="shared" si="107"/>
        <v>0.318911273045633-0.947784574639413i</v>
      </c>
      <c r="P538" s="2" t="str">
        <f t="shared" si="97"/>
        <v>0.0019536018371582+6.63553638863843E-07i</v>
      </c>
      <c r="Q538" s="2" t="str">
        <f t="shared" si="98"/>
        <v>1.16974115371704+1.62778002033823i</v>
      </c>
      <c r="R538" s="2" t="str">
        <f t="shared" si="99"/>
        <v>0.0121975363476564+0.0169859317960962i</v>
      </c>
      <c r="S538" s="2" t="str">
        <f t="shared" si="102"/>
        <v>0.0123286875340551+0.0165743512981098i</v>
      </c>
      <c r="T538" s="2">
        <f t="shared" si="103"/>
        <v>-33.698715992243272</v>
      </c>
      <c r="U538">
        <f t="shared" si="104"/>
        <v>53.356604820926215</v>
      </c>
      <c r="W538" s="2" t="str">
        <f t="shared" si="105"/>
        <v>-0.00536786479355819+0.016865309016919i</v>
      </c>
      <c r="X538" s="2">
        <f t="shared" si="106"/>
        <v>-35.04105287001736</v>
      </c>
    </row>
    <row r="539" spans="12:24" x14ac:dyDescent="0.45">
      <c r="L539">
        <f t="shared" si="100"/>
        <v>5.3699999999999299</v>
      </c>
      <c r="M539" s="1">
        <f t="shared" si="101"/>
        <v>234422.88153195477</v>
      </c>
      <c r="N539" s="1">
        <f t="shared" si="96"/>
        <v>4.9135035969097718</v>
      </c>
      <c r="O539" s="2" t="str">
        <f t="shared" si="107"/>
        <v>0.855917954639094-0.517111646481134i</v>
      </c>
      <c r="P539" s="2" t="str">
        <f t="shared" si="97"/>
        <v>0.00195360183715821+1.71137248478167E-06i</v>
      </c>
      <c r="Q539" s="2" t="str">
        <f t="shared" si="98"/>
        <v>1.16974115371704+4.19821062673148i</v>
      </c>
      <c r="R539" s="2" t="str">
        <f t="shared" si="99"/>
        <v>0.0121649370978712+0.0438084498398562i</v>
      </c>
      <c r="S539" s="2" t="str">
        <f t="shared" si="102"/>
        <v>0.0138660796094191+0.0426817772513239i</v>
      </c>
      <c r="T539" s="2">
        <f t="shared" si="103"/>
        <v>-26.959400436236972</v>
      </c>
      <c r="U539">
        <f t="shared" si="104"/>
        <v>72.002514039327892</v>
      </c>
      <c r="W539" s="2" t="str">
        <f t="shared" si="105"/>
        <v>-0.0696595850913616+0.0462236255381778i</v>
      </c>
      <c r="X539" s="2">
        <f t="shared" si="106"/>
        <v>-21.555799043035549</v>
      </c>
    </row>
    <row r="540" spans="12:24" x14ac:dyDescent="0.45">
      <c r="L540">
        <f t="shared" si="100"/>
        <v>5.3799999999999297</v>
      </c>
      <c r="M540" s="1">
        <f t="shared" si="101"/>
        <v>239883.2919019103</v>
      </c>
      <c r="N540" s="1">
        <f t="shared" si="96"/>
        <v>5.0279537982640399</v>
      </c>
      <c r="O540" s="2" t="str">
        <f t="shared" si="107"/>
        <v>0.984615101199438+0.174737238418207i</v>
      </c>
      <c r="P540" s="2" t="str">
        <f t="shared" si="97"/>
        <v>0.00195360183715821-5.41577876328902E-06i</v>
      </c>
      <c r="Q540" s="2" t="str">
        <f t="shared" si="98"/>
        <v>1.16974115371707-13.2855822787194i</v>
      </c>
      <c r="R540" s="2" t="str">
        <f t="shared" si="99"/>
        <v>0.0118190726816818-0.138635436998952i</v>
      </c>
      <c r="S540" s="2" t="str">
        <f t="shared" si="102"/>
        <v>0.0298932106341939-0.13292018534789i</v>
      </c>
      <c r="T540" s="2">
        <f t="shared" si="103"/>
        <v>-17.313897446951007</v>
      </c>
      <c r="U540">
        <f t="shared" si="104"/>
        <v>-77.325291292898541</v>
      </c>
      <c r="W540" s="2" t="str">
        <f t="shared" si="105"/>
        <v>-0.739887937919464-0.236219320257617i</v>
      </c>
      <c r="X540" s="2">
        <f t="shared" si="106"/>
        <v>-2.1951438423135565</v>
      </c>
    </row>
    <row r="541" spans="12:24" x14ac:dyDescent="0.45">
      <c r="L541">
        <f t="shared" si="100"/>
        <v>5.3899999999999295</v>
      </c>
      <c r="M541" s="1">
        <f t="shared" si="101"/>
        <v>245470.89156846335</v>
      </c>
      <c r="N541" s="1">
        <f t="shared" si="96"/>
        <v>5.1450698872749925</v>
      </c>
      <c r="O541" s="2" t="str">
        <f t="shared" si="107"/>
        <v>0.612560025892471+0.79042407268416i</v>
      </c>
      <c r="P541" s="2" t="str">
        <f t="shared" si="97"/>
        <v>0.00195360183715821-9.72805063445908E-07i</v>
      </c>
      <c r="Q541" s="2" t="str">
        <f t="shared" si="98"/>
        <v>1.16974115371704-2.38641242127144i</v>
      </c>
      <c r="R541" s="2" t="str">
        <f t="shared" si="99"/>
        <v>0.0121909071416529-0.0249022829366409i</v>
      </c>
      <c r="S541" s="2" t="str">
        <f t="shared" si="102"/>
        <v>0.0126417031876164-0.0242913421703175i</v>
      </c>
      <c r="T541" s="2">
        <f t="shared" si="103"/>
        <v>-31.25007091878755</v>
      </c>
      <c r="U541">
        <f t="shared" si="104"/>
        <v>-62.50662401201906</v>
      </c>
      <c r="W541" s="2" t="str">
        <f t="shared" si="105"/>
        <v>-0.0184577759257905-0.0250409673723287i</v>
      </c>
      <c r="X541" s="2">
        <f t="shared" si="106"/>
        <v>-30.142415145574798</v>
      </c>
    </row>
    <row r="542" spans="12:24" x14ac:dyDescent="0.45">
      <c r="L542">
        <f t="shared" si="100"/>
        <v>5.3999999999999293</v>
      </c>
      <c r="M542" s="1">
        <f t="shared" si="101"/>
        <v>251188.6431509174</v>
      </c>
      <c r="N542" s="1">
        <f t="shared" si="96"/>
        <v>5.2649139604432289</v>
      </c>
      <c r="O542" s="2" t="str">
        <f t="shared" si="107"/>
        <v>-0.0935700963271178+0.995612694311063i</v>
      </c>
      <c r="P542" s="2" t="str">
        <f t="shared" si="97"/>
        <v>0.0019536018371582-4.34124094491738E-07i</v>
      </c>
      <c r="Q542" s="2" t="str">
        <f t="shared" si="98"/>
        <v>1.16974115371704-1.06496066928881i</v>
      </c>
      <c r="R542" s="2" t="str">
        <f t="shared" si="99"/>
        <v>0.0122008354477557-0.01111289551908i</v>
      </c>
      <c r="S542" s="2" t="str">
        <f t="shared" si="102"/>
        <v>0.0121728393056415-0.010845298327431i</v>
      </c>
      <c r="T542" s="2">
        <f t="shared" si="103"/>
        <v>-35.754474537303921</v>
      </c>
      <c r="U542">
        <f t="shared" si="104"/>
        <v>-41.699197394098789</v>
      </c>
      <c r="W542" s="2" t="str">
        <f t="shared" si="105"/>
        <v>0.00114950855555947-0.0109638729861343i</v>
      </c>
      <c r="X542" s="2">
        <f t="shared" si="106"/>
        <v>-39.153240753344583</v>
      </c>
    </row>
    <row r="543" spans="12:24" x14ac:dyDescent="0.45">
      <c r="L543">
        <f t="shared" si="100"/>
        <v>5.4099999999999291</v>
      </c>
      <c r="M543" s="1">
        <f t="shared" si="101"/>
        <v>257039.57827684478</v>
      </c>
      <c r="N543" s="1">
        <f t="shared" si="96"/>
        <v>5.3875495606826664</v>
      </c>
      <c r="O543" s="2" t="str">
        <f t="shared" si="107"/>
        <v>-0.760608166171134+0.649211227224071i</v>
      </c>
      <c r="P543" s="2" t="str">
        <f t="shared" si="97"/>
        <v>0.00195360183715821-1.75830171988056E-07i</v>
      </c>
      <c r="Q543" s="2" t="str">
        <f t="shared" si="98"/>
        <v>1.16974115371704-0.431333390660488i</v>
      </c>
      <c r="R543" s="2" t="str">
        <f t="shared" si="99"/>
        <v>0.0122028993197442-0.00450097646094441i</v>
      </c>
      <c r="S543" s="2" t="str">
        <f t="shared" si="102"/>
        <v>0.0120753182977194-0.00439301817898008i</v>
      </c>
      <c r="T543" s="2">
        <f t="shared" si="103"/>
        <v>-37.822215705131768</v>
      </c>
      <c r="U543">
        <f t="shared" si="104"/>
        <v>-19.991459627143811</v>
      </c>
      <c r="W543" s="2" t="str">
        <f t="shared" si="105"/>
        <v>0.005227712683203-0.00442285120291793i</v>
      </c>
      <c r="X543" s="2">
        <f t="shared" si="106"/>
        <v>-43.289142780759434</v>
      </c>
    </row>
    <row r="544" spans="12:24" x14ac:dyDescent="0.45">
      <c r="L544">
        <f t="shared" si="100"/>
        <v>5.4199999999999289</v>
      </c>
      <c r="M544" s="1">
        <f t="shared" si="101"/>
        <v>263026.79918949562</v>
      </c>
      <c r="N544" s="1">
        <f t="shared" si="96"/>
        <v>5.5130417110118284</v>
      </c>
      <c r="O544" s="2" t="str">
        <f t="shared" si="107"/>
        <v>-0.996644510700675-0.0818518129928185i</v>
      </c>
      <c r="P544" s="2" t="str">
        <f t="shared" si="97"/>
        <v>0.00195360183715821+1.95477891489762E-08i</v>
      </c>
      <c r="Q544" s="2" t="str">
        <f t="shared" si="98"/>
        <v>1.16974115371705+0.0479531702568582i</v>
      </c>
      <c r="R544" s="2" t="str">
        <f t="shared" si="99"/>
        <v>0.0122032993168908+0.000500392724577326i</v>
      </c>
      <c r="S544" s="2" t="str">
        <f t="shared" si="102"/>
        <v>0.012056415659562+0.000488399694241692i</v>
      </c>
      <c r="T544" s="2">
        <f t="shared" si="103"/>
        <v>-38.368514726416308</v>
      </c>
      <c r="U544">
        <f t="shared" si="104"/>
        <v>2.3197565514614755</v>
      </c>
      <c r="W544" s="2" t="str">
        <f t="shared" si="105"/>
        <v>0.00601819693394438+0.000491324328880459i</v>
      </c>
      <c r="X544" s="2">
        <f t="shared" si="106"/>
        <v>-44.381822168097365</v>
      </c>
    </row>
    <row r="545" spans="12:24" x14ac:dyDescent="0.45">
      <c r="L545">
        <f t="shared" si="100"/>
        <v>5.4299999999999287</v>
      </c>
      <c r="M545" s="1">
        <f t="shared" si="101"/>
        <v>269153.4803926475</v>
      </c>
      <c r="N545" s="1">
        <f t="shared" si="96"/>
        <v>5.6414569490298918</v>
      </c>
      <c r="O545" s="2" t="str">
        <f t="shared" si="107"/>
        <v>-0.630343885575005-0.776316034819715i</v>
      </c>
      <c r="P545" s="2" t="str">
        <f t="shared" si="97"/>
        <v>0.00195360183715821+2.27054141879778E-07i</v>
      </c>
      <c r="Q545" s="2" t="str">
        <f t="shared" si="98"/>
        <v>1.16974115371704+0.556992191803004i</v>
      </c>
      <c r="R545" s="2" t="str">
        <f t="shared" si="99"/>
        <v>0.0122026289706693+0.00581222970101213i</v>
      </c>
      <c r="S545" s="2" t="str">
        <f t="shared" si="102"/>
        <v>0.0120880937646891+0.00567274847847759i</v>
      </c>
      <c r="T545" s="2">
        <f t="shared" si="103"/>
        <v>-37.4884357547744</v>
      </c>
      <c r="U545">
        <f t="shared" si="104"/>
        <v>25.139912000852952</v>
      </c>
      <c r="W545" s="2" t="str">
        <f t="shared" si="105"/>
        <v>0.00469345893451782+0.0057143501996978i</v>
      </c>
      <c r="X545" s="2">
        <f t="shared" si="106"/>
        <v>-42.621527901807795</v>
      </c>
    </row>
    <row r="546" spans="12:24" x14ac:dyDescent="0.45">
      <c r="L546">
        <f t="shared" si="100"/>
        <v>5.4399999999999284</v>
      </c>
      <c r="M546" s="1">
        <f t="shared" si="101"/>
        <v>275422.87033377151</v>
      </c>
      <c r="N546" s="1">
        <f t="shared" si="96"/>
        <v>5.7728633621958512</v>
      </c>
      <c r="O546" s="2" t="str">
        <f t="shared" si="107"/>
        <v>0.1431611580584-0.98969939012984i</v>
      </c>
      <c r="P546" s="2" t="str">
        <f t="shared" si="97"/>
        <v>0.0019536018371582+5.50775036754986E-07i</v>
      </c>
      <c r="Q546" s="2" t="str">
        <f t="shared" si="98"/>
        <v>1.16974115371704+1.35112001204357i</v>
      </c>
      <c r="R546" s="2" t="str">
        <f t="shared" si="99"/>
        <v>0.0121993303964625+0.0140989765731023i</v>
      </c>
      <c r="S546" s="2" t="str">
        <f t="shared" si="102"/>
        <v>0.0122439433255243+0.0137585049552825i</v>
      </c>
      <c r="T546" s="2">
        <f t="shared" si="103"/>
        <v>-34.695305762658506</v>
      </c>
      <c r="U546">
        <f t="shared" si="104"/>
        <v>48.333534224548153</v>
      </c>
      <c r="W546" s="2" t="str">
        <f t="shared" si="105"/>
        <v>-0.00182397061763552+0.0139504907600916i</v>
      </c>
      <c r="X546" s="2">
        <f t="shared" si="106"/>
        <v>-37.034597174970372</v>
      </c>
    </row>
    <row r="547" spans="12:24" x14ac:dyDescent="0.45">
      <c r="L547">
        <f t="shared" si="100"/>
        <v>5.4499999999999282</v>
      </c>
      <c r="M547" s="1">
        <f t="shared" si="101"/>
        <v>281838.29312639916</v>
      </c>
      <c r="N547" s="1">
        <f t="shared" si="96"/>
        <v>5.9073306239293268</v>
      </c>
      <c r="O547" s="2" t="str">
        <f t="shared" si="107"/>
        <v>0.835222606431356-0.549911990873096i</v>
      </c>
      <c r="P547" s="2" t="str">
        <f t="shared" si="97"/>
        <v>0.00195360183715821+1.59134979205489E-06i</v>
      </c>
      <c r="Q547" s="2" t="str">
        <f t="shared" si="98"/>
        <v>1.16974115371704+3.9037799586189i</v>
      </c>
      <c r="R547" s="2" t="str">
        <f t="shared" si="99"/>
        <v>0.0121701299591064+0.040736057265459i</v>
      </c>
      <c r="S547" s="2" t="str">
        <f t="shared" si="102"/>
        <v>0.01362149624687+0.0396980408974611i</v>
      </c>
      <c r="T547" s="2">
        <f t="shared" si="103"/>
        <v>-27.541223793564331</v>
      </c>
      <c r="U547">
        <f t="shared" si="104"/>
        <v>71.061487104078736</v>
      </c>
      <c r="W547" s="2" t="str">
        <f t="shared" si="105"/>
        <v>-0.0594314354397797+0.0425785465006953i</v>
      </c>
      <c r="X547" s="2">
        <f t="shared" si="106"/>
        <v>-22.72050003972311</v>
      </c>
    </row>
    <row r="548" spans="12:24" x14ac:dyDescent="0.45">
      <c r="L548">
        <f t="shared" si="100"/>
        <v>5.459999999999928</v>
      </c>
      <c r="M548" s="1">
        <f t="shared" si="101"/>
        <v>288403.15031261329</v>
      </c>
      <c r="N548" s="1">
        <f t="shared" si="96"/>
        <v>6.0449300305523748</v>
      </c>
      <c r="O548" s="2" t="str">
        <f t="shared" si="107"/>
        <v>0.960416246012828+0.278568904213349i</v>
      </c>
      <c r="P548" s="2" t="str">
        <f t="shared" si="97"/>
        <v>0.0019536018371582-3.35572024554276E-06i</v>
      </c>
      <c r="Q548" s="2" t="str">
        <f t="shared" si="98"/>
        <v>1.16974115371703-8.23200122731713i</v>
      </c>
      <c r="R548" s="2" t="str">
        <f t="shared" si="99"/>
        <v>0.0120557870780123-0.085901171930796i</v>
      </c>
      <c r="S548" s="2" t="str">
        <f t="shared" si="102"/>
        <v>0.0189797000058632-0.083266944899058i</v>
      </c>
      <c r="T548" s="2">
        <f t="shared" si="103"/>
        <v>-21.370572766782448</v>
      </c>
      <c r="U548">
        <f t="shared" si="104"/>
        <v>-77.159494573281478</v>
      </c>
      <c r="W548" s="2" t="str">
        <f t="shared" si="105"/>
        <v>-0.283503856521736-0.108417868828974i</v>
      </c>
      <c r="X548" s="2">
        <f t="shared" si="106"/>
        <v>-10.356042511616558</v>
      </c>
    </row>
    <row r="549" spans="12:24" x14ac:dyDescent="0.45">
      <c r="L549">
        <f t="shared" si="100"/>
        <v>5.4699999999999278</v>
      </c>
      <c r="M549" s="1">
        <f t="shared" si="101"/>
        <v>295120.92266659014</v>
      </c>
      <c r="N549" s="1">
        <f t="shared" si="96"/>
        <v>6.1857345390917295</v>
      </c>
      <c r="O549" s="2" t="str">
        <f t="shared" si="107"/>
        <v>0.392908013299911+0.919577779790659i</v>
      </c>
      <c r="P549" s="2" t="str">
        <f t="shared" si="97"/>
        <v>0.00195360183715821-7.22277455259569E-07i</v>
      </c>
      <c r="Q549" s="2" t="str">
        <f t="shared" si="98"/>
        <v>1.16974115371704-1.77183688243323i</v>
      </c>
      <c r="R549" s="2" t="str">
        <f t="shared" si="99"/>
        <v>0.012196470252748-0.0184891693366313i</v>
      </c>
      <c r="S549" s="2" t="str">
        <f t="shared" si="102"/>
        <v>0.0123790391593208-0.0180402636464738i</v>
      </c>
      <c r="T549" s="2">
        <f t="shared" si="103"/>
        <v>-33.199440818382328</v>
      </c>
      <c r="U549">
        <f t="shared" si="104"/>
        <v>-55.542495789450392</v>
      </c>
      <c r="W549" s="2" t="str">
        <f t="shared" si="105"/>
        <v>-0.0074735050972391-0.01839555564323i</v>
      </c>
      <c r="X549" s="2">
        <f t="shared" si="106"/>
        <v>-34.04228577950682</v>
      </c>
    </row>
    <row r="550" spans="12:24" x14ac:dyDescent="0.45">
      <c r="L550">
        <f t="shared" si="100"/>
        <v>5.4799999999999276</v>
      </c>
      <c r="M550" s="1">
        <f t="shared" si="101"/>
        <v>301995.17204015149</v>
      </c>
      <c r="N550" s="1">
        <f t="shared" si="96"/>
        <v>6.3298188059615752</v>
      </c>
      <c r="O550" s="2" t="str">
        <f t="shared" si="107"/>
        <v>-0.480755708231814+0.876854576884062i</v>
      </c>
      <c r="P550" s="2" t="str">
        <f t="shared" si="97"/>
        <v>0.00195360183715821-2.82367200929272E-07i</v>
      </c>
      <c r="Q550" s="2" t="str">
        <f t="shared" si="98"/>
        <v>1.16974115371704-0.692682039788467i</v>
      </c>
      <c r="R550" s="2" t="str">
        <f t="shared" si="99"/>
        <v>0.0122022598434174-0.00722815720626853i</v>
      </c>
      <c r="S550" s="2" t="str">
        <f t="shared" si="102"/>
        <v>0.0121055365164805-0.00705457473130498i</v>
      </c>
      <c r="T550" s="2">
        <f t="shared" si="103"/>
        <v>-37.070552784017295</v>
      </c>
      <c r="U550">
        <f t="shared" si="104"/>
        <v>-30.231752882646102</v>
      </c>
      <c r="W550" s="2" t="str">
        <f t="shared" si="105"/>
        <v>0.00396402529181875-0.0071115366246975i</v>
      </c>
      <c r="X550" s="2">
        <f t="shared" si="106"/>
        <v>-41.785686895632601</v>
      </c>
    </row>
    <row r="551" spans="12:24" x14ac:dyDescent="0.45">
      <c r="L551">
        <f t="shared" si="100"/>
        <v>5.4899999999999274</v>
      </c>
      <c r="M551" s="1">
        <f t="shared" si="101"/>
        <v>309029.54325130774</v>
      </c>
      <c r="N551" s="1">
        <f t="shared" si="96"/>
        <v>6.4772592265474103</v>
      </c>
      <c r="O551" s="2" t="str">
        <f t="shared" si="107"/>
        <v>-0.989809366099378+0.142398801897866i</v>
      </c>
      <c r="P551" s="2" t="str">
        <f t="shared" si="97"/>
        <v>0.0019536018371582-3.41243946211432E-08i</v>
      </c>
      <c r="Q551" s="2" t="str">
        <f t="shared" si="98"/>
        <v>1.16974115371704-0.0837114055536186i</v>
      </c>
      <c r="R551" s="2" t="str">
        <f t="shared" si="99"/>
        <v>0.0122032890679976-0.000873530948606719i</v>
      </c>
      <c r="S551" s="2" t="str">
        <f t="shared" si="102"/>
        <v>0.0120568999996479-0.000852594417182134i</v>
      </c>
      <c r="T551" s="2">
        <f t="shared" si="103"/>
        <v>-38.353624033374444</v>
      </c>
      <c r="U551">
        <f t="shared" si="104"/>
        <v>-4.0448938135123669</v>
      </c>
      <c r="W551" s="2" t="str">
        <f t="shared" si="105"/>
        <v>0.00599794244830167-0.0008577174601496i</v>
      </c>
      <c r="X551" s="2">
        <f t="shared" si="106"/>
        <v>-44.352038697745058</v>
      </c>
    </row>
    <row r="552" spans="12:24" x14ac:dyDescent="0.45">
      <c r="L552">
        <f t="shared" si="100"/>
        <v>5.4999999999999272</v>
      </c>
      <c r="M552" s="1">
        <f t="shared" si="101"/>
        <v>316227.76601678535</v>
      </c>
      <c r="N552" s="1">
        <f t="shared" si="96"/>
        <v>6.6281339757118207</v>
      </c>
      <c r="O552" s="2" t="str">
        <f t="shared" si="107"/>
        <v>-0.693046708140342-0.720892682953458i</v>
      </c>
      <c r="P552" s="2" t="str">
        <f t="shared" si="97"/>
        <v>0.00195360183715821+2.03035401595119E-07i</v>
      </c>
      <c r="Q552" s="2" t="str">
        <f t="shared" si="98"/>
        <v>1.16974115371704+0.498071219541481i</v>
      </c>
      <c r="R552" s="2" t="str">
        <f t="shared" si="99"/>
        <v>0.0122027642964078+0.00519738764392265i</v>
      </c>
      <c r="S552" s="2" t="str">
        <f t="shared" si="102"/>
        <v>0.0120816989265638+0.00507269348821946i</v>
      </c>
      <c r="T552" s="2">
        <f t="shared" si="103"/>
        <v>-37.652305441448213</v>
      </c>
      <c r="U552">
        <f t="shared" si="104"/>
        <v>22.775874549054855</v>
      </c>
      <c r="W552" s="2" t="str">
        <f t="shared" si="105"/>
        <v>0.00496088291512335+0.00510851687737592i</v>
      </c>
      <c r="X552" s="2">
        <f t="shared" si="106"/>
        <v>-42.94929479493517</v>
      </c>
    </row>
    <row r="553" spans="12:24" x14ac:dyDescent="0.45">
      <c r="L553">
        <f t="shared" si="100"/>
        <v>5.509999999999927</v>
      </c>
      <c r="M553" s="1">
        <f t="shared" si="101"/>
        <v>323593.65692957444</v>
      </c>
      <c r="N553" s="1">
        <f t="shared" si="96"/>
        <v>6.7825230492438804</v>
      </c>
      <c r="O553" s="2" t="str">
        <f t="shared" si="107"/>
        <v>0.202929106891833-0.979193432155304i</v>
      </c>
      <c r="P553" s="2" t="str">
        <f t="shared" si="97"/>
        <v>0.0019536018371582+5.85789567227134E-07i</v>
      </c>
      <c r="Q553" s="2" t="str">
        <f t="shared" si="98"/>
        <v>1.16974115371704+1.43701503209459i</v>
      </c>
      <c r="R553" s="2" t="str">
        <f t="shared" si="99"/>
        <v>0.0121988090652474+0.0149952936024192i</v>
      </c>
      <c r="S553" s="2" t="str">
        <f t="shared" si="102"/>
        <v>0.0122685705449493+0.0146328198100665i</v>
      </c>
      <c r="T553" s="2">
        <f t="shared" si="103"/>
        <v>-34.381389808155276</v>
      </c>
      <c r="U553">
        <f t="shared" si="104"/>
        <v>50.022578617803298</v>
      </c>
      <c r="W553" s="2" t="str">
        <f t="shared" si="105"/>
        <v>-0.00285384939397634+0.0148523165624089i</v>
      </c>
      <c r="X553" s="2">
        <f t="shared" si="106"/>
        <v>-36.406659266290035</v>
      </c>
    </row>
    <row r="554" spans="12:24" x14ac:dyDescent="0.45">
      <c r="L554">
        <f t="shared" si="100"/>
        <v>5.5199999999999267</v>
      </c>
      <c r="M554" s="1">
        <f t="shared" si="101"/>
        <v>331131.12148253538</v>
      </c>
      <c r="N554" s="1">
        <f t="shared" si="96"/>
        <v>6.9405083062739417</v>
      </c>
      <c r="O554" s="2" t="str">
        <f t="shared" si="107"/>
        <v>0.930947451677338-0.365153176373245i</v>
      </c>
      <c r="P554" s="2" t="str">
        <f t="shared" si="97"/>
        <v>0.0019536018371582+2.52153768630285E-06i</v>
      </c>
      <c r="Q554" s="2" t="str">
        <f t="shared" si="98"/>
        <v>1.16974115371704+6.18564713670536i</v>
      </c>
      <c r="R554" s="2" t="str">
        <f t="shared" si="99"/>
        <v>0.012120012527436+0.0645474075526268i</v>
      </c>
      <c r="S554" s="2" t="str">
        <f t="shared" si="102"/>
        <v>0.0159770769791867+0.0627555308334836i</v>
      </c>
      <c r="T554" s="2">
        <f t="shared" si="103"/>
        <v>-23.77420904511435</v>
      </c>
      <c r="U554">
        <f t="shared" si="104"/>
        <v>75.716381816688752</v>
      </c>
      <c r="W554" s="2" t="str">
        <f t="shared" si="105"/>
        <v>-0.157938584950941+0.0736215388170292i</v>
      </c>
      <c r="X554" s="2">
        <f t="shared" si="106"/>
        <v>-15.176306106360318</v>
      </c>
    </row>
    <row r="555" spans="12:24" x14ac:dyDescent="0.45">
      <c r="L555">
        <f t="shared" si="100"/>
        <v>5.5299999999999265</v>
      </c>
      <c r="M555" s="1">
        <f t="shared" si="101"/>
        <v>338844.15613914555</v>
      </c>
      <c r="N555" s="1">
        <f t="shared" si="96"/>
        <v>7.1021735126764911</v>
      </c>
      <c r="O555" s="2" t="str">
        <f t="shared" si="107"/>
        <v>0.800914665277171+0.598778505746455i</v>
      </c>
      <c r="P555" s="2" t="str">
        <f t="shared" si="97"/>
        <v>0.0019536018371582-1.43415807834289E-06i</v>
      </c>
      <c r="Q555" s="2" t="str">
        <f t="shared" si="98"/>
        <v>1.16974115371705-3.51816903594611i</v>
      </c>
      <c r="R555" s="2" t="str">
        <f t="shared" si="99"/>
        <v>0.0121763601195539-0.0367121960861154i</v>
      </c>
      <c r="S555" s="2" t="str">
        <f t="shared" si="102"/>
        <v>0.0133278994093437-0.0357871424949158i</v>
      </c>
      <c r="T555" s="2">
        <f t="shared" si="103"/>
        <v>-28.361374982787076</v>
      </c>
      <c r="U555">
        <f t="shared" si="104"/>
        <v>-69.57359009088087</v>
      </c>
      <c r="W555" s="2" t="str">
        <f t="shared" si="105"/>
        <v>-0.0471536048075035-0.0379363827990381i</v>
      </c>
      <c r="X555" s="2">
        <f t="shared" si="106"/>
        <v>-24.362067635957775</v>
      </c>
    </row>
    <row r="556" spans="12:24" x14ac:dyDescent="0.45">
      <c r="L556">
        <f t="shared" si="100"/>
        <v>5.5399999999999263</v>
      </c>
      <c r="M556" s="1">
        <f t="shared" si="101"/>
        <v>346736.85045247327</v>
      </c>
      <c r="N556" s="1">
        <f t="shared" si="96"/>
        <v>7.2676043854838399</v>
      </c>
      <c r="O556" s="2" t="str">
        <f t="shared" si="107"/>
        <v>-0.110386199932164+0.993888769865389i</v>
      </c>
      <c r="P556" s="2" t="str">
        <f t="shared" si="97"/>
        <v>0.00195360183715821-4.26809245842089E-07i</v>
      </c>
      <c r="Q556" s="2" t="str">
        <f t="shared" si="98"/>
        <v>1.16974115371704-1.04701643121985i</v>
      </c>
      <c r="R556" s="2" t="str">
        <f t="shared" si="99"/>
        <v>0.0122009179462775-0.010925646873585i</v>
      </c>
      <c r="S556" s="2" t="str">
        <f t="shared" si="102"/>
        <v>0.0121689414899511-0.0106625998106566i</v>
      </c>
      <c r="T556" s="2">
        <f t="shared" si="103"/>
        <v>-35.820732059060404</v>
      </c>
      <c r="U556">
        <f t="shared" si="104"/>
        <v>-41.225304386784096</v>
      </c>
      <c r="W556" s="2" t="str">
        <f t="shared" si="105"/>
        <v>0.00131251022798254-0.0107774114873843i</v>
      </c>
      <c r="X556" s="2">
        <f t="shared" si="106"/>
        <v>-39.285772572289311</v>
      </c>
    </row>
    <row r="557" spans="12:24" x14ac:dyDescent="0.45">
      <c r="L557">
        <f t="shared" si="100"/>
        <v>5.5499999999999261</v>
      </c>
      <c r="M557" s="1">
        <f t="shared" si="101"/>
        <v>354813.38923351566</v>
      </c>
      <c r="N557" s="1">
        <f t="shared" si="96"/>
        <v>7.4368886383344881</v>
      </c>
      <c r="O557" s="2" t="str">
        <f t="shared" si="107"/>
        <v>-0.9224027186018+0.386229497470103i</v>
      </c>
      <c r="P557" s="2" t="str">
        <f t="shared" si="97"/>
        <v>0.0019536018371582-9.58012461212956E-08i</v>
      </c>
      <c r="Q557" s="2" t="str">
        <f t="shared" si="98"/>
        <v>1.16974115371704-0.235012431889831i</v>
      </c>
      <c r="R557" s="2" t="str">
        <f t="shared" si="99"/>
        <v>0.0122031840923993-0.00245236155342779i</v>
      </c>
      <c r="S557" s="2" t="str">
        <f t="shared" si="102"/>
        <v>0.0120618608881826-0.00239357230603382i</v>
      </c>
      <c r="T557" s="2">
        <f t="shared" si="103"/>
        <v>-38.203974393592041</v>
      </c>
      <c r="U557">
        <f t="shared" si="104"/>
        <v>-11.224039087050935</v>
      </c>
      <c r="W557" s="2" t="str">
        <f t="shared" si="105"/>
        <v>0.00579048440747984-0.00240845903100404i</v>
      </c>
      <c r="X557" s="2">
        <f t="shared" si="106"/>
        <v>-44.052718069851366</v>
      </c>
    </row>
    <row r="558" spans="12:24" x14ac:dyDescent="0.45">
      <c r="L558">
        <f t="shared" si="100"/>
        <v>5.5599999999999259</v>
      </c>
      <c r="M558" s="1">
        <f t="shared" si="101"/>
        <v>363078.05477004015</v>
      </c>
      <c r="N558" s="1">
        <f t="shared" si="96"/>
        <v>7.6101160279800419</v>
      </c>
      <c r="O558" s="2" t="str">
        <f t="shared" si="107"/>
        <v>-0.770048339846587-0.637985543958102i</v>
      </c>
      <c r="P558" s="2" t="str">
        <f t="shared" si="97"/>
        <v>0.0019536018371582+0.0000001718683082881i</v>
      </c>
      <c r="Q558" s="2" t="str">
        <f t="shared" si="98"/>
        <v>1.16974115371704+0.421614443766562i</v>
      </c>
      <c r="R558" s="2" t="str">
        <f t="shared" si="99"/>
        <v>0.0122029173654394+0.00439955896778964i</v>
      </c>
      <c r="S558" s="2" t="str">
        <f t="shared" si="102"/>
        <v>0.012074465528769+0.00429403686763142i</v>
      </c>
      <c r="T558" s="2">
        <f t="shared" si="103"/>
        <v>-37.84543618697807</v>
      </c>
      <c r="U558">
        <f t="shared" si="104"/>
        <v>19.576890025903996</v>
      </c>
      <c r="W558" s="2" t="str">
        <f t="shared" si="105"/>
        <v>0.00526337439422003+0.00432304218552938i</v>
      </c>
      <c r="X558" s="2">
        <f t="shared" si="106"/>
        <v>-43.335587414252679</v>
      </c>
    </row>
    <row r="559" spans="12:24" x14ac:dyDescent="0.45">
      <c r="L559">
        <f t="shared" si="100"/>
        <v>5.5699999999999257</v>
      </c>
      <c r="M559" s="1">
        <f t="shared" si="101"/>
        <v>371535.22909710923</v>
      </c>
      <c r="N559" s="1">
        <f t="shared" si="96"/>
        <v>7.7873784018754098</v>
      </c>
      <c r="O559" s="2" t="str">
        <f t="shared" si="107"/>
        <v>0.23270238227509-0.972547994334212i</v>
      </c>
      <c r="P559" s="2" t="str">
        <f t="shared" si="97"/>
        <v>0.0019536018371582+6.04390019106199E-07i</v>
      </c>
      <c r="Q559" s="2" t="str">
        <f t="shared" si="98"/>
        <v>1.16974115371704+1.48264426561214i</v>
      </c>
      <c r="R559" s="2" t="str">
        <f t="shared" si="99"/>
        <v>0.012198519059044+0.015471435979616i</v>
      </c>
      <c r="S559" s="2" t="str">
        <f t="shared" si="102"/>
        <v>0.0122822696577633+0.0150972475687155i</v>
      </c>
      <c r="T559" s="2">
        <f t="shared" si="103"/>
        <v>-34.21611776928043</v>
      </c>
      <c r="U559">
        <f t="shared" si="104"/>
        <v>50.870141299121045</v>
      </c>
      <c r="W559" s="2" t="str">
        <f t="shared" si="105"/>
        <v>-0.00342672873783762+0.0153324982846772i</v>
      </c>
      <c r="X559" s="2">
        <f t="shared" si="106"/>
        <v>-36.076056224146392</v>
      </c>
    </row>
    <row r="560" spans="12:24" x14ac:dyDescent="0.45">
      <c r="L560">
        <f t="shared" si="100"/>
        <v>5.5799999999999255</v>
      </c>
      <c r="M560" s="1">
        <f t="shared" si="101"/>
        <v>380189.39632049634</v>
      </c>
      <c r="N560" s="1">
        <f t="shared" si="96"/>
        <v>7.9687697468776033</v>
      </c>
      <c r="O560" s="2" t="str">
        <f t="shared" si="107"/>
        <v>0.980809478352302-0.194968631257145i</v>
      </c>
      <c r="P560" s="2" t="str">
        <f t="shared" si="97"/>
        <v>0.0019536018371582+4.84448988797208E-06i</v>
      </c>
      <c r="Q560" s="2" t="str">
        <f t="shared" si="98"/>
        <v>1.16974115371702+11.8841392564608i</v>
      </c>
      <c r="R560" s="2" t="str">
        <f t="shared" si="99"/>
        <v>0.011895859344812+0.124011338352468i</v>
      </c>
      <c r="S560" s="2" t="str">
        <f t="shared" si="102"/>
        <v>0.0263791640442483+0.11932060181855i</v>
      </c>
      <c r="T560" s="2">
        <f t="shared" si="103"/>
        <v>-18.258451897964569</v>
      </c>
      <c r="U560">
        <f t="shared" si="104"/>
        <v>77.53367952995491</v>
      </c>
      <c r="W560" s="2" t="str">
        <f t="shared" si="105"/>
        <v>-0.592937099795629+0.193661595971303i</v>
      </c>
      <c r="X560" s="2">
        <f t="shared" si="106"/>
        <v>-4.0996196559650802</v>
      </c>
    </row>
    <row r="561" spans="12:24" x14ac:dyDescent="0.45">
      <c r="L561">
        <f t="shared" si="100"/>
        <v>5.5899999999999253</v>
      </c>
      <c r="M561" s="1">
        <f t="shared" si="101"/>
        <v>389045.14499421424</v>
      </c>
      <c r="N561" s="1">
        <f t="shared" si="96"/>
        <v>8.1543862390787307</v>
      </c>
      <c r="O561" s="2" t="str">
        <f t="shared" si="107"/>
        <v>0.56526872210115+0.82490682614107i</v>
      </c>
      <c r="P561" s="2" t="str">
        <f t="shared" si="97"/>
        <v>0.00195360183715821-9.04803143357304E-07i</v>
      </c>
      <c r="Q561" s="2" t="str">
        <f t="shared" si="98"/>
        <v>1.16974115371705-2.21959521105318i</v>
      </c>
      <c r="R561" s="2" t="str">
        <f t="shared" si="99"/>
        <v>0.0121925797622714-0.0231615405022954i</v>
      </c>
      <c r="S561" s="2" t="str">
        <f t="shared" si="102"/>
        <v>0.012562744262472-0.0225950757291776i</v>
      </c>
      <c r="T561" s="2">
        <f t="shared" si="103"/>
        <v>-31.749895557515629</v>
      </c>
      <c r="U561">
        <f t="shared" si="104"/>
        <v>-60.926168887872684</v>
      </c>
      <c r="W561" s="2" t="str">
        <f t="shared" si="105"/>
        <v>-0.0151558157981195-0.0232165025492381i</v>
      </c>
      <c r="X561" s="2">
        <f t="shared" si="106"/>
        <v>-31.142404392028894</v>
      </c>
    </row>
    <row r="562" spans="12:24" x14ac:dyDescent="0.45">
      <c r="L562">
        <f t="shared" si="100"/>
        <v>5.599999999999925</v>
      </c>
      <c r="M562" s="1">
        <f t="shared" si="101"/>
        <v>398107.17055342929</v>
      </c>
      <c r="N562" s="1">
        <f t="shared" si="96"/>
        <v>8.3443262947998775</v>
      </c>
      <c r="O562" s="2" t="str">
        <f t="shared" si="107"/>
        <v>-0.558577308335714+0.829452464347674i</v>
      </c>
      <c r="P562" s="2" t="str">
        <f t="shared" si="97"/>
        <v>0.00195360183715821-2.53765888830627E-07i</v>
      </c>
      <c r="Q562" s="2" t="str">
        <f t="shared" si="98"/>
        <v>1.16974115371704-0.622519446042456i</v>
      </c>
      <c r="R562" s="2" t="str">
        <f t="shared" si="99"/>
        <v>0.0122024607202561-0.00649600850244103i</v>
      </c>
      <c r="S562" s="2" t="str">
        <f t="shared" si="102"/>
        <v>0.0120960443502513-0.00634006806398139i</v>
      </c>
      <c r="T562" s="2">
        <f t="shared" si="103"/>
        <v>-37.292961269082539</v>
      </c>
      <c r="U562">
        <f t="shared" si="104"/>
        <v>-27.661007559479664</v>
      </c>
      <c r="W562" s="2" t="str">
        <f t="shared" si="105"/>
        <v>0.00436097558087721-0.00638870459183874i</v>
      </c>
      <c r="X562" s="2">
        <f t="shared" si="106"/>
        <v>-42.230544715340876</v>
      </c>
    </row>
    <row r="563" spans="12:24" x14ac:dyDescent="0.45">
      <c r="L563">
        <f t="shared" si="100"/>
        <v>5.6099999999999248</v>
      </c>
      <c r="M563" s="1">
        <f t="shared" si="101"/>
        <v>407380.27780404239</v>
      </c>
      <c r="N563" s="1">
        <f t="shared" si="96"/>
        <v>8.5386906227727284</v>
      </c>
      <c r="O563" s="2" t="str">
        <f t="shared" si="107"/>
        <v>-0.970596345756331-0.240712969331643i</v>
      </c>
      <c r="P563" s="2" t="str">
        <f t="shared" si="97"/>
        <v>0.0019536018371582+5.82467781826244E-08i</v>
      </c>
      <c r="Q563" s="2" t="str">
        <f t="shared" si="98"/>
        <v>1.16974115371704+0.142886627729223i</v>
      </c>
      <c r="R563" s="2" t="str">
        <f t="shared" si="99"/>
        <v>0.0122032598784091+0.0014910261109351i</v>
      </c>
      <c r="S563" s="2" t="str">
        <f t="shared" si="102"/>
        <v>0.0120582794326877+0.00145528764808064i</v>
      </c>
      <c r="T563" s="2">
        <f t="shared" si="103"/>
        <v>-38.311491992839748</v>
      </c>
      <c r="U563">
        <f t="shared" si="104"/>
        <v>6.8816208842763507</v>
      </c>
      <c r="W563" s="2" t="str">
        <f t="shared" si="105"/>
        <v>0.00594025631519588+0.00146411739294844i</v>
      </c>
      <c r="X563" s="2">
        <f t="shared" si="106"/>
        <v>-44.267768680533777</v>
      </c>
    </row>
    <row r="564" spans="12:24" x14ac:dyDescent="0.45">
      <c r="L564">
        <f t="shared" si="100"/>
        <v>5.6199999999999246</v>
      </c>
      <c r="M564" s="1">
        <f t="shared" si="101"/>
        <v>416869.38347026339</v>
      </c>
      <c r="N564" s="1">
        <f t="shared" si="96"/>
        <v>8.7375822775367205</v>
      </c>
      <c r="O564" s="2" t="str">
        <f t="shared" si="107"/>
        <v>-0.0779437138873263-0.996957761124036i</v>
      </c>
      <c r="P564" s="2" t="str">
        <f t="shared" si="97"/>
        <v>0.0019536018371582+4.41012364138038E-07i</v>
      </c>
      <c r="Q564" s="2" t="str">
        <f t="shared" si="98"/>
        <v>1.16974115371704+1.0818584557619i</v>
      </c>
      <c r="R564" s="2" t="str">
        <f t="shared" si="99"/>
        <v>0.0122007564786514+0.0112892244117748i</v>
      </c>
      <c r="S564" s="2" t="str">
        <f t="shared" si="102"/>
        <v>0.012176570338401+0.0110173404883185i</v>
      </c>
      <c r="T564" s="2">
        <f t="shared" si="103"/>
        <v>-35.691985177994688</v>
      </c>
      <c r="U564">
        <f t="shared" si="104"/>
        <v>42.138742300548067</v>
      </c>
      <c r="W564" s="2" t="str">
        <f t="shared" si="105"/>
        <v>0.000993481532763435+0.0111395423139835i</v>
      </c>
      <c r="X564" s="2">
        <f t="shared" si="106"/>
        <v>-39.0282459770347</v>
      </c>
    </row>
    <row r="565" spans="12:24" x14ac:dyDescent="0.45">
      <c r="L565">
        <f t="shared" si="100"/>
        <v>5.6299999999999244</v>
      </c>
      <c r="M565" s="1">
        <f t="shared" si="101"/>
        <v>426579.51880151895</v>
      </c>
      <c r="N565" s="1">
        <f t="shared" si="96"/>
        <v>8.9411067140798366</v>
      </c>
      <c r="O565" s="2" t="str">
        <f t="shared" si="107"/>
        <v>0.932313810126699-0.361650327591498i</v>
      </c>
      <c r="P565" s="2" t="str">
        <f t="shared" si="97"/>
        <v>0.0019536018371582+2.54776217711707E-06i</v>
      </c>
      <c r="Q565" s="2" t="str">
        <f t="shared" si="98"/>
        <v>1.16974115371704+6.24997909072574i</v>
      </c>
      <c r="R565" s="2" t="str">
        <f t="shared" si="99"/>
        <v>0.0121182710159552+0.0652187133615486i</v>
      </c>
      <c r="S565" s="2" t="str">
        <f t="shared" si="102"/>
        <v>0.0160587321734422+0.0634030481897773i</v>
      </c>
      <c r="T565" s="2">
        <f t="shared" si="103"/>
        <v>-23.68776539224195</v>
      </c>
      <c r="U565">
        <f t="shared" si="104"/>
        <v>75.787011149666469</v>
      </c>
      <c r="W565" s="2" t="str">
        <f t="shared" si="105"/>
        <v>-0.161353289304679+0.074602784766383i</v>
      </c>
      <c r="X565" s="2">
        <f t="shared" si="106"/>
        <v>-15.003066027810814</v>
      </c>
    </row>
    <row r="566" spans="12:24" x14ac:dyDescent="0.45">
      <c r="L566">
        <f t="shared" si="100"/>
        <v>5.6399999999999242</v>
      </c>
      <c r="M566" s="1">
        <f t="shared" si="101"/>
        <v>436515.83224009047</v>
      </c>
      <c r="N566" s="1">
        <f t="shared" si="96"/>
        <v>9.1493718437522968</v>
      </c>
      <c r="O566" s="2" t="str">
        <f t="shared" si="107"/>
        <v>0.590973712081846+0.806690815386046i</v>
      </c>
      <c r="P566" s="2" t="str">
        <f t="shared" si="97"/>
        <v>0.00195360183715821-9.40428934082092E-07i</v>
      </c>
      <c r="Q566" s="2" t="str">
        <f t="shared" si="98"/>
        <v>1.16974115371704-2.30698972891305i</v>
      </c>
      <c r="R566" s="2" t="str">
        <f t="shared" si="99"/>
        <v>0.0121917185964124-0.0240735048348052i</v>
      </c>
      <c r="S566" s="2" t="str">
        <f t="shared" si="102"/>
        <v>0.0126033986177578-0.0234837891088531i</v>
      </c>
      <c r="T566" s="2">
        <f t="shared" si="103"/>
        <v>-31.485373927455438</v>
      </c>
      <c r="U566">
        <f t="shared" si="104"/>
        <v>-61.77820952541699</v>
      </c>
      <c r="W566" s="2" t="str">
        <f t="shared" si="105"/>
        <v>-0.0168559283841917-0.024170247215257i</v>
      </c>
      <c r="X566" s="2">
        <f t="shared" si="106"/>
        <v>-30.613186092063899</v>
      </c>
    </row>
    <row r="567" spans="12:24" x14ac:dyDescent="0.45">
      <c r="L567">
        <f t="shared" si="100"/>
        <v>5.649999999999924</v>
      </c>
      <c r="M567" s="1">
        <f t="shared" si="101"/>
        <v>446683.59215088584</v>
      </c>
      <c r="N567" s="1">
        <f t="shared" si="96"/>
        <v>9.3624880914825681</v>
      </c>
      <c r="O567" s="2" t="str">
        <f t="shared" si="107"/>
        <v>-0.649391150335969+0.760454557396645i</v>
      </c>
      <c r="P567" s="2" t="str">
        <f t="shared" si="97"/>
        <v>0.00195360183715821-2.19846571882344E-07i</v>
      </c>
      <c r="Q567" s="2" t="str">
        <f t="shared" si="98"/>
        <v>1.16974115371704-0.539311121644701i</v>
      </c>
      <c r="R567" s="2" t="str">
        <f t="shared" si="99"/>
        <v>0.0122026711666624-0.0056277272203093i</v>
      </c>
      <c r="S567" s="2" t="str">
        <f t="shared" si="102"/>
        <v>0.0120860997953826-0.00549268452442963i</v>
      </c>
      <c r="T567" s="2">
        <f t="shared" si="103"/>
        <v>-37.538871584084632</v>
      </c>
      <c r="U567">
        <f t="shared" si="104"/>
        <v>-24.440036774719125</v>
      </c>
      <c r="W567" s="2" t="str">
        <f t="shared" si="105"/>
        <v>0.00477684418957479-0.00553250055725515i</v>
      </c>
      <c r="X567" s="2">
        <f t="shared" si="106"/>
        <v>-42.722408141367296</v>
      </c>
    </row>
    <row r="568" spans="12:24" x14ac:dyDescent="0.45">
      <c r="L568">
        <f t="shared" si="100"/>
        <v>5.6599999999999238</v>
      </c>
      <c r="M568" s="1">
        <f t="shared" si="101"/>
        <v>457088.18961479509</v>
      </c>
      <c r="N568" s="1">
        <f t="shared" si="96"/>
        <v>9.5805684543261052</v>
      </c>
      <c r="O568" s="2" t="str">
        <f t="shared" si="107"/>
        <v>-0.874580412694129-0.48488050252796i</v>
      </c>
      <c r="P568" s="2" t="str">
        <f t="shared" si="97"/>
        <v>0.0019536018371582+1.23339089285281E-07i</v>
      </c>
      <c r="Q568" s="2" t="str">
        <f t="shared" si="98"/>
        <v>1.16974115371704+0.302566203402714i</v>
      </c>
      <c r="R568" s="2" t="str">
        <f t="shared" si="99"/>
        <v>0.0122031050384557+0.00315728712147135i</v>
      </c>
      <c r="S568" s="2" t="str">
        <f t="shared" si="102"/>
        <v>0.0120655967508929+0.00308158763069431i</v>
      </c>
      <c r="T568" s="2">
        <f t="shared" si="103"/>
        <v>-38.094587498820673</v>
      </c>
      <c r="U568">
        <f t="shared" si="104"/>
        <v>14.327221373033833</v>
      </c>
      <c r="W568" s="2" t="str">
        <f t="shared" si="105"/>
        <v>0.00563425538714979+0.00310124237659735i</v>
      </c>
      <c r="X568" s="2">
        <f t="shared" si="106"/>
        <v>-43.833928203597878</v>
      </c>
    </row>
    <row r="569" spans="12:24" x14ac:dyDescent="0.45">
      <c r="L569">
        <f t="shared" si="100"/>
        <v>5.6699999999999235</v>
      </c>
      <c r="M569" s="1">
        <f t="shared" si="101"/>
        <v>467735.14128711633</v>
      </c>
      <c r="N569" s="1">
        <f t="shared" si="96"/>
        <v>9.8037285613779588</v>
      </c>
      <c r="O569" s="2" t="str">
        <f t="shared" si="107"/>
        <v>0.331210791693596-0.943556787621022i</v>
      </c>
      <c r="P569" s="2" t="str">
        <f t="shared" si="97"/>
        <v>0.0019536018371582+6.72742519800687E-07i</v>
      </c>
      <c r="Q569" s="2" t="str">
        <f t="shared" si="98"/>
        <v>1.16974115371704+1.65032149388944i</v>
      </c>
      <c r="R569" s="2" t="str">
        <f t="shared" si="99"/>
        <v>0.0121973754918879+0.0172211527273893i</v>
      </c>
      <c r="S569" s="2" t="str">
        <f t="shared" si="102"/>
        <v>0.0123362850683284+0.0168037460775606i</v>
      </c>
      <c r="T569" s="2">
        <f t="shared" si="103"/>
        <v>-33.619604341035782</v>
      </c>
      <c r="U569">
        <f t="shared" si="104"/>
        <v>53.716156213328489</v>
      </c>
      <c r="W569" s="2" t="str">
        <f t="shared" si="105"/>
        <v>-0.00568558392554741+0.0171041557353907i</v>
      </c>
      <c r="X569" s="2">
        <f t="shared" si="106"/>
        <v>-34.88279686407261</v>
      </c>
    </row>
    <row r="570" spans="12:24" x14ac:dyDescent="0.45">
      <c r="L570">
        <f t="shared" si="100"/>
        <v>5.6799999999999233</v>
      </c>
      <c r="M570" s="1">
        <f t="shared" si="101"/>
        <v>478630.09232255456</v>
      </c>
      <c r="N570" s="1">
        <f t="shared" si="96"/>
        <v>10.032086735080744</v>
      </c>
      <c r="O570" s="2" t="str">
        <f t="shared" si="107"/>
        <v>0.979746070419225+0.200243944972343i</v>
      </c>
      <c r="P570" s="2" t="str">
        <f t="shared" si="97"/>
        <v>0.0019536018371582-4.71433226265713E-06i</v>
      </c>
      <c r="Q570" s="2" t="str">
        <f t="shared" si="98"/>
        <v>1.16974115371703-11.564846331802i</v>
      </c>
      <c r="R570" s="2" t="str">
        <f t="shared" si="99"/>
        <v>0.0119121577568679-0.120679507408811i</v>
      </c>
      <c r="S570" s="2" t="str">
        <f t="shared" si="102"/>
        <v>0.0256300799753108-0.116202262302292i</v>
      </c>
      <c r="T570" s="2">
        <f t="shared" si="103"/>
        <v>-18.489408330909612</v>
      </c>
      <c r="U570">
        <f t="shared" si="104"/>
        <v>-77.561741356754723</v>
      </c>
      <c r="W570" s="2" t="str">
        <f t="shared" si="105"/>
        <v>-0.561611747795017-0.184799219631824i</v>
      </c>
      <c r="X570" s="2">
        <f t="shared" si="106"/>
        <v>-4.5648012443811741</v>
      </c>
    </row>
    <row r="571" spans="12:24" x14ac:dyDescent="0.45">
      <c r="L571">
        <f t="shared" si="100"/>
        <v>5.6899999999999231</v>
      </c>
      <c r="M571" s="1">
        <f t="shared" si="101"/>
        <v>489778.81936836039</v>
      </c>
      <c r="N571" s="1">
        <f t="shared" si="96"/>
        <v>10.265764053960835</v>
      </c>
      <c r="O571" s="2" t="str">
        <f t="shared" si="107"/>
        <v>-0.0988865974986779+0.995098709091281i</v>
      </c>
      <c r="P571" s="2" t="str">
        <f t="shared" si="97"/>
        <v>0.0019536018371582-4.31800735086266E-07i</v>
      </c>
      <c r="Q571" s="2" t="str">
        <f t="shared" si="98"/>
        <v>1.16974115371704-1.05926117825473i</v>
      </c>
      <c r="R571" s="2" t="str">
        <f t="shared" si="99"/>
        <v>0.0122008618030509-0.0110534211645802i</v>
      </c>
      <c r="S571" s="2" t="str">
        <f t="shared" si="102"/>
        <v>0.0121715940977153-0.0107872694252837i</v>
      </c>
      <c r="T571" s="2">
        <f t="shared" si="103"/>
        <v>-35.775531684477613</v>
      </c>
      <c r="U571">
        <f t="shared" si="104"/>
        <v>-41.54947858823266</v>
      </c>
      <c r="W571" s="2" t="str">
        <f t="shared" si="105"/>
        <v>0.00120158156012857-0.0109046390336469i</v>
      </c>
      <c r="X571" s="2">
        <f t="shared" si="106"/>
        <v>-39.195360406828968</v>
      </c>
    </row>
    <row r="572" spans="12:24" x14ac:dyDescent="0.45">
      <c r="L572">
        <f t="shared" si="100"/>
        <v>5.6999999999999229</v>
      </c>
      <c r="M572" s="1">
        <f t="shared" si="101"/>
        <v>501187.23362718354</v>
      </c>
      <c r="N572" s="1">
        <f t="shared" si="96"/>
        <v>10.504884416825767</v>
      </c>
      <c r="O572" s="2" t="str">
        <f t="shared" si="107"/>
        <v>-0.999529108239825-0.0306848787076109i</v>
      </c>
      <c r="P572" s="2" t="str">
        <f t="shared" si="97"/>
        <v>0.00195360183715821+7.31756807251462E-09i</v>
      </c>
      <c r="Q572" s="2" t="str">
        <f t="shared" si="98"/>
        <v>1.16974115371705+0.0179509091781639i</v>
      </c>
      <c r="R572" s="2" t="str">
        <f t="shared" si="99"/>
        <v>0.0122033036211481+0.000187318258713393i</v>
      </c>
      <c r="S572" s="2" t="str">
        <f t="shared" si="102"/>
        <v>0.0120562122497153+0.000182828794735254i</v>
      </c>
      <c r="T572" s="2">
        <f t="shared" si="103"/>
        <v>-38.374783673819202</v>
      </c>
      <c r="U572">
        <f t="shared" si="104"/>
        <v>0.8688064882728348</v>
      </c>
      <c r="W572" s="2" t="str">
        <f t="shared" si="105"/>
        <v>0.0060267032747147+0.000183922030547668i</v>
      </c>
      <c r="X572" s="2">
        <f t="shared" si="106"/>
        <v>-44.394360938239771</v>
      </c>
    </row>
    <row r="573" spans="12:24" x14ac:dyDescent="0.45">
      <c r="L573">
        <f t="shared" si="100"/>
        <v>5.7099999999999227</v>
      </c>
      <c r="M573" s="1">
        <f t="shared" si="101"/>
        <v>512861.38399127399</v>
      </c>
      <c r="N573" s="1">
        <f t="shared" si="96"/>
        <v>10.749574608457102</v>
      </c>
      <c r="O573" s="2" t="str">
        <f t="shared" si="107"/>
        <v>-0.00267281070975151-0.999996428035075i</v>
      </c>
      <c r="P573" s="2" t="str">
        <f t="shared" si="97"/>
        <v>0.0019536018371582+4.75564361437139E-07i</v>
      </c>
      <c r="Q573" s="2" t="str">
        <f t="shared" si="98"/>
        <v>1.16974115371704+1.16661882415527i</v>
      </c>
      <c r="R573" s="2" t="str">
        <f t="shared" si="99"/>
        <v>0.0122003416074605+0.0121737013180846i</v>
      </c>
      <c r="S573" s="2" t="str">
        <f t="shared" si="102"/>
        <v>0.0121961711965771+0.0118802852344588i</v>
      </c>
      <c r="T573" s="2">
        <f t="shared" si="103"/>
        <v>-35.377701079317312</v>
      </c>
      <c r="U573">
        <f t="shared" si="104"/>
        <v>44.248315710654069</v>
      </c>
      <c r="W573" s="2" t="str">
        <f t="shared" si="105"/>
        <v>0.000173798696518928+0.0120219509110278i</v>
      </c>
      <c r="X573" s="2">
        <f t="shared" si="106"/>
        <v>-38.399593420149003</v>
      </c>
    </row>
    <row r="574" spans="12:24" x14ac:dyDescent="0.45">
      <c r="L574">
        <f t="shared" si="100"/>
        <v>5.7199999999999225</v>
      </c>
      <c r="M574" s="1">
        <f t="shared" si="101"/>
        <v>524807.46024967963</v>
      </c>
      <c r="N574" s="1">
        <f t="shared" si="96"/>
        <v>10.999964366833286</v>
      </c>
      <c r="O574" s="2" t="str">
        <f t="shared" si="107"/>
        <v>0.999999974936681-0.000223889787677461i</v>
      </c>
      <c r="P574" s="2" t="str">
        <f t="shared" si="97"/>
        <v>0.00195360183715538+0.00425957036428029i</v>
      </c>
      <c r="Q574" s="2" t="str">
        <f t="shared" si="98"/>
        <v>1.16974114678317+10449.2585498664i</v>
      </c>
      <c r="R574" s="2" t="str">
        <f t="shared" si="99"/>
        <v>-237.673406611692+109.038316498327i</v>
      </c>
      <c r="S574" s="2" t="str">
        <f t="shared" si="102"/>
        <v>1.00348542951933+0.00160577976419958i</v>
      </c>
      <c r="T574" s="2">
        <f t="shared" si="103"/>
        <v>3.0232540111195624E-2</v>
      </c>
      <c r="U574">
        <f t="shared" si="104"/>
        <v>9.1684764003054281E-2</v>
      </c>
      <c r="W574" s="2" t="str">
        <f t="shared" si="105"/>
        <v>-6.67044571509267+4482.05166976384i</v>
      </c>
      <c r="X574" s="2">
        <f t="shared" si="106"/>
        <v>73.029546796015623</v>
      </c>
    </row>
    <row r="575" spans="12:24" x14ac:dyDescent="0.45">
      <c r="L575">
        <f t="shared" si="100"/>
        <v>5.7299999999999223</v>
      </c>
      <c r="M575" s="1">
        <f t="shared" si="101"/>
        <v>537031.79637015751</v>
      </c>
      <c r="N575" s="1">
        <f t="shared" si="96"/>
        <v>11.256186451918502</v>
      </c>
      <c r="O575" s="2" t="str">
        <f t="shared" si="107"/>
        <v>-0.0388608361019676+0.999244632418636i</v>
      </c>
      <c r="P575" s="2" t="str">
        <f t="shared" si="97"/>
        <v>0.0019536018371582-4.58653319400154E-07i</v>
      </c>
      <c r="Q575" s="2" t="str">
        <f t="shared" si="98"/>
        <v>1.16974115371704-1.12513392415171i</v>
      </c>
      <c r="R575" s="2" t="str">
        <f t="shared" si="99"/>
        <v>0.0122005485690482-0.0117408051814912i</v>
      </c>
      <c r="S575" s="2" t="str">
        <f t="shared" si="102"/>
        <v>0.0121863932574778-0.011457934031735i</v>
      </c>
      <c r="T575" s="2">
        <f t="shared" si="103"/>
        <v>-35.531640353537213</v>
      </c>
      <c r="U575">
        <f t="shared" si="104"/>
        <v>-43.235329750173236</v>
      </c>
      <c r="W575" s="2" t="str">
        <f t="shared" si="105"/>
        <v>0.000582699610303666-0.011589804015349i</v>
      </c>
      <c r="X575" s="2">
        <f t="shared" si="106"/>
        <v>-38.707514051765088</v>
      </c>
    </row>
    <row r="576" spans="12:24" x14ac:dyDescent="0.45">
      <c r="L576">
        <f t="shared" si="100"/>
        <v>5.7399999999999221</v>
      </c>
      <c r="M576" s="1">
        <f t="shared" si="101"/>
        <v>549540.87385752704</v>
      </c>
      <c r="N576" s="1">
        <f t="shared" si="96"/>
        <v>11.518376716053767</v>
      </c>
      <c r="O576" s="2" t="str">
        <f t="shared" si="107"/>
        <v>-0.993341398935992-0.115207921428551i</v>
      </c>
      <c r="P576" s="2" t="str">
        <f t="shared" si="97"/>
        <v>0.00195360183715821+2.75594626619394E-08i</v>
      </c>
      <c r="Q576" s="2" t="str">
        <f t="shared" si="98"/>
        <v>1.16974115371704+0.0676068068425759i</v>
      </c>
      <c r="R576" s="2" t="str">
        <f t="shared" si="99"/>
        <v>0.0122032943728469+0.00070547899324949i</v>
      </c>
      <c r="S576" s="2" t="str">
        <f t="shared" si="102"/>
        <v>0.0120566493042268+0.000688570452507981i</v>
      </c>
      <c r="T576" s="2">
        <f t="shared" si="103"/>
        <v>-38.361325112283467</v>
      </c>
      <c r="U576">
        <f t="shared" si="104"/>
        <v>3.2686835209504994</v>
      </c>
      <c r="W576" s="2" t="str">
        <f t="shared" si="105"/>
        <v>0.00600842621157711+0.000692700582116862i</v>
      </c>
      <c r="X576" s="2">
        <f t="shared" si="106"/>
        <v>-44.367441934384864</v>
      </c>
    </row>
    <row r="577" spans="12:24" x14ac:dyDescent="0.45">
      <c r="L577">
        <f t="shared" si="100"/>
        <v>5.7499999999999218</v>
      </c>
      <c r="M577" s="1">
        <f t="shared" si="101"/>
        <v>562341.32519024832</v>
      </c>
      <c r="N577" s="1">
        <f t="shared" si="96"/>
        <v>11.786674175987605</v>
      </c>
      <c r="O577" s="2" t="str">
        <f t="shared" si="107"/>
        <v>0.228396805699238-0.973568127634828i</v>
      </c>
      <c r="P577" s="2" t="str">
        <f t="shared" si="97"/>
        <v>0.0019536018371582+6.01647923087644E-07i</v>
      </c>
      <c r="Q577" s="2" t="str">
        <f t="shared" si="98"/>
        <v>1.16974115371704+1.47591756132337i</v>
      </c>
      <c r="R577" s="2" t="str">
        <f t="shared" si="99"/>
        <v>0.0121985623816851+0.0154012426249649i</v>
      </c>
      <c r="S577" s="2" t="str">
        <f t="shared" si="102"/>
        <v>0.0122802232363893+0.0150287823879325i</v>
      </c>
      <c r="T577" s="2">
        <f t="shared" si="103"/>
        <v>-34.240410631475292</v>
      </c>
      <c r="U577">
        <f t="shared" si="104"/>
        <v>50.747272646224445</v>
      </c>
      <c r="W577" s="2" t="str">
        <f t="shared" si="105"/>
        <v>-0.00334115001869504+0.0152616594994219i</v>
      </c>
      <c r="X577" s="2">
        <f t="shared" si="106"/>
        <v>-36.124650756894255</v>
      </c>
    </row>
    <row r="578" spans="12:24" x14ac:dyDescent="0.45">
      <c r="L578">
        <f t="shared" si="100"/>
        <v>5.7599999999999216</v>
      </c>
      <c r="M578" s="1">
        <f t="shared" si="101"/>
        <v>575439.93733705371</v>
      </c>
      <c r="N578" s="1">
        <f t="shared" ref="N578:N612" si="108">M578/(CEdsp)</f>
        <v>12.061221086584647</v>
      </c>
      <c r="O578" s="2" t="str">
        <f t="shared" si="107"/>
        <v>0.926924781471111+0.375247184526056i</v>
      </c>
      <c r="P578" s="2" t="str">
        <f t="shared" ref="P578:P612" si="109">IMDIV(IMSUB(IMPRODUCT(gg1_+gg2_,$O578),gg2_),IMSUB($O578,1))</f>
        <v>0.0019536018371582-2.44859755050602E-06i</v>
      </c>
      <c r="Q578" s="2" t="str">
        <f t="shared" ref="Q578:Q612" si="110">IMDIV(IMPRODUCT(gpi,$O578),IMSUB($O578,1))</f>
        <v>1.16974115371703-6.00671586610523i</v>
      </c>
      <c r="R578" s="2" t="str">
        <f t="shared" ref="R578:R612" si="111">IMPRODUCT($P578,$Q578,gpd)</f>
        <v>0.0121247615700778-0.0626802545463065i</v>
      </c>
      <c r="S578" s="2" t="str">
        <f t="shared" si="102"/>
        <v>0.0157543386106755-0.0609537192789142i</v>
      </c>
      <c r="T578" s="2">
        <f t="shared" si="103"/>
        <v>-24.019151023157171</v>
      </c>
      <c r="U578">
        <f t="shared" si="104"/>
        <v>-75.508251459992806</v>
      </c>
      <c r="W578" s="2" t="str">
        <f t="shared" si="105"/>
        <v>-0.148623981195923-0.070926764044389i</v>
      </c>
      <c r="X578" s="2">
        <f t="shared" si="106"/>
        <v>-15.667152207535919</v>
      </c>
    </row>
    <row r="579" spans="12:24" x14ac:dyDescent="0.45">
      <c r="L579">
        <f t="shared" ref="L579:L612" si="112">L578+Graph_Step_Size</f>
        <v>5.7699999999999214</v>
      </c>
      <c r="M579" s="1">
        <f t="shared" ref="M579:M612" si="113">10^L579</f>
        <v>588843.65535548329</v>
      </c>
      <c r="N579" s="1">
        <f t="shared" si="108"/>
        <v>12.342163016250931</v>
      </c>
      <c r="O579" s="2" t="str">
        <f t="shared" si="107"/>
        <v>-0.547251907539748+0.836967950219187i</v>
      </c>
      <c r="P579" s="2" t="str">
        <f t="shared" si="109"/>
        <v>0.0019536018371582-2.57939522934421E-07i</v>
      </c>
      <c r="Q579" s="2" t="str">
        <f t="shared" si="110"/>
        <v>1.16974115371704-0.632757892197609i</v>
      </c>
      <c r="R579" s="2" t="str">
        <f t="shared" si="111"/>
        <v>0.0122024327429639-0.00660284698547713i</v>
      </c>
      <c r="S579" s="2" t="str">
        <f t="shared" ref="S579:S612" si="114">IMDIV($R579,IMSUM(1,$R579))</f>
        <v>0.0120973663904596-0.00644433338161135i</v>
      </c>
      <c r="T579" s="2">
        <f t="shared" ref="T579:T612" si="115">20*LOG10(SQRT(IMPRODUCT(IMCONJUGATE(S579),S579)+0))</f>
        <v>-37.261293736726614</v>
      </c>
      <c r="U579">
        <f t="shared" ref="U579:U612" si="116">ATAN(IMAGINARY(S579)/IMREAL(S579))*180/PI()</f>
        <v>-28.044472748071051</v>
      </c>
      <c r="W579" s="2" t="str">
        <f t="shared" ref="W579:W612" si="117">IMPRODUCT($S579,IMDIV($O579,IMSUB($O579,1)))</f>
        <v>0.00430568954479289-0.00649413161827929i</v>
      </c>
      <c r="X579" s="2">
        <f t="shared" ref="X579:X612" si="118">20*LOG10(SQRT(IMPRODUCT(IMCONJUGATE(W579),W579)+0))</f>
        <v>-42.167203961246507</v>
      </c>
    </row>
    <row r="580" spans="12:24" x14ac:dyDescent="0.45">
      <c r="L580">
        <f t="shared" si="112"/>
        <v>5.7799999999999212</v>
      </c>
      <c r="M580" s="1">
        <f t="shared" si="113"/>
        <v>602559.58607424959</v>
      </c>
      <c r="N580" s="1">
        <f t="shared" si="108"/>
        <v>12.629648924116271</v>
      </c>
      <c r="O580" s="2" t="str">
        <f t="shared" si="107"/>
        <v>-0.686153452712242-0.727456829874508i</v>
      </c>
      <c r="P580" s="2" t="str">
        <f t="shared" si="109"/>
        <v>0.0019536018371582+2.05721754986807E-07i</v>
      </c>
      <c r="Q580" s="2" t="str">
        <f t="shared" si="110"/>
        <v>1.16974115371704+0.504661180207523i</v>
      </c>
      <c r="R580" s="2" t="str">
        <f t="shared" si="111"/>
        <v>0.0122027499117408+0.0052661540748984i</v>
      </c>
      <c r="S580" s="2" t="str">
        <f t="shared" si="114"/>
        <v>0.0120823786800103+0.00513980663225015i</v>
      </c>
      <c r="T580" s="2">
        <f t="shared" si="115"/>
        <v>-37.634589931554949</v>
      </c>
      <c r="U580">
        <f t="shared" si="116"/>
        <v>23.044751621048466</v>
      </c>
      <c r="W580" s="2" t="str">
        <f t="shared" si="117"/>
        <v>0.00493245649221768+0.00517625236394322i</v>
      </c>
      <c r="X580" s="2">
        <f t="shared" si="118"/>
        <v>-42.91386084988109</v>
      </c>
    </row>
    <row r="581" spans="12:24" x14ac:dyDescent="0.45">
      <c r="L581">
        <f t="shared" si="112"/>
        <v>5.789999999999921</v>
      </c>
      <c r="M581" s="1">
        <f t="shared" si="113"/>
        <v>616595.00186137029</v>
      </c>
      <c r="N581" s="1">
        <f t="shared" si="108"/>
        <v>12.923831239014321</v>
      </c>
      <c r="O581" s="2" t="str">
        <f t="shared" si="107"/>
        <v>0.887648631100667-0.4605213433763i</v>
      </c>
      <c r="P581" s="2" t="str">
        <f t="shared" si="109"/>
        <v>0.00195360183715821+1.95452615146381E-06i</v>
      </c>
      <c r="Q581" s="2" t="str">
        <f t="shared" si="110"/>
        <v>1.16974115371704+4.7946969653301i</v>
      </c>
      <c r="R581" s="2" t="str">
        <f t="shared" si="111"/>
        <v>0.0121532600631654+0.0500328021099093i</v>
      </c>
      <c r="S581" s="2" t="str">
        <f t="shared" si="114"/>
        <v>0.0144156335924151+0.0487194474520721i</v>
      </c>
      <c r="T581" s="2">
        <f t="shared" si="115"/>
        <v>-25.881455267487027</v>
      </c>
      <c r="U581">
        <f t="shared" si="116"/>
        <v>73.517002046566077</v>
      </c>
      <c r="W581" s="2" t="str">
        <f t="shared" si="117"/>
        <v>-0.0926411908704558+0.0539041209711991i</v>
      </c>
      <c r="X581" s="2">
        <f t="shared" si="118"/>
        <v>-19.397538906836751</v>
      </c>
    </row>
    <row r="582" spans="12:24" x14ac:dyDescent="0.45">
      <c r="L582">
        <f t="shared" si="112"/>
        <v>5.7999999999999208</v>
      </c>
      <c r="M582" s="1">
        <f t="shared" si="113"/>
        <v>630957.34448007867</v>
      </c>
      <c r="N582" s="1">
        <f t="shared" si="108"/>
        <v>13.224865940302449</v>
      </c>
      <c r="O582" s="2" t="str">
        <f t="shared" si="107"/>
        <v>0.157266360987562+0.98755622204598i</v>
      </c>
      <c r="P582" s="2" t="str">
        <f t="shared" si="109"/>
        <v>0.00195360183715821-5.58780948911577E-07i</v>
      </c>
      <c r="Q582" s="2" t="str">
        <f t="shared" si="110"/>
        <v>1.16974115371704-1.37075951529622i</v>
      </c>
      <c r="R582" s="2" t="str">
        <f t="shared" si="111"/>
        <v>0.012199214029061-0.0143039153600335i</v>
      </c>
      <c r="S582" s="2" t="str">
        <f t="shared" si="114"/>
        <v>0.0122494405215158-0.0139584186628309i</v>
      </c>
      <c r="T582" s="2">
        <f t="shared" si="115"/>
        <v>-34.623241265623918</v>
      </c>
      <c r="U582">
        <f t="shared" si="116"/>
        <v>-48.730896156650758</v>
      </c>
      <c r="W582" s="2" t="str">
        <f t="shared" si="117"/>
        <v>-0.0020538563156768-0.0141564540998698i</v>
      </c>
      <c r="X582" s="2">
        <f t="shared" si="118"/>
        <v>-36.890444520274045</v>
      </c>
    </row>
    <row r="583" spans="12:24" x14ac:dyDescent="0.45">
      <c r="L583">
        <f t="shared" si="112"/>
        <v>5.8099999999999206</v>
      </c>
      <c r="M583" s="1">
        <f t="shared" si="113"/>
        <v>645654.22903453826</v>
      </c>
      <c r="N583" s="1">
        <f t="shared" si="108"/>
        <v>13.532912640563923</v>
      </c>
      <c r="O583" s="2" t="str">
        <f t="shared" si="107"/>
        <v>-0.978693753968062-0.205325439105589i</v>
      </c>
      <c r="P583" s="2" t="str">
        <f t="shared" si="109"/>
        <v>0.00195360183715821+4.94805215271765E-08i</v>
      </c>
      <c r="Q583" s="2" t="str">
        <f t="shared" si="110"/>
        <v>1.16974115371704+0.121381904372608i</v>
      </c>
      <c r="R583" s="2" t="str">
        <f t="shared" si="111"/>
        <v>0.0122032722495928+0.00126662369803813i</v>
      </c>
      <c r="S583" s="2" t="str">
        <f t="shared" si="114"/>
        <v>0.0120576947993713+0.00123626466182079i</v>
      </c>
      <c r="T583" s="2">
        <f t="shared" si="115"/>
        <v>-38.329298574524515</v>
      </c>
      <c r="U583">
        <f t="shared" si="116"/>
        <v>5.854029266407883</v>
      </c>
      <c r="W583" s="2" t="str">
        <f t="shared" si="117"/>
        <v>0.00596470493599465+0.00124373482101712i</v>
      </c>
      <c r="X583" s="2">
        <f t="shared" si="118"/>
        <v>-44.303384359768728</v>
      </c>
    </row>
    <row r="584" spans="12:24" x14ac:dyDescent="0.45">
      <c r="L584">
        <f t="shared" si="112"/>
        <v>5.8199999999999203</v>
      </c>
      <c r="M584" s="1">
        <f t="shared" si="113"/>
        <v>660693.44800747593</v>
      </c>
      <c r="N584" s="1">
        <f t="shared" si="108"/>
        <v>13.848134670236696</v>
      </c>
      <c r="O584" s="2" t="str">
        <f t="shared" ref="O584:O612" si="119">IMEXP(2*PI()*N584&amp;"i")</f>
        <v>0.578263248604155-0.81585024073893i</v>
      </c>
      <c r="P584" s="2" t="str">
        <f t="shared" si="109"/>
        <v>0.0019536018371582+9.22442042405947E-07i</v>
      </c>
      <c r="Q584" s="2" t="str">
        <f t="shared" si="110"/>
        <v>1.16974115371704+2.26286563526577i</v>
      </c>
      <c r="R584" s="2" t="str">
        <f t="shared" si="111"/>
        <v>0.0121921575414982+0.023613068635876i</v>
      </c>
      <c r="S584" s="2" t="str">
        <f t="shared" si="114"/>
        <v>0.0125826770846651+0.0230351053844208i</v>
      </c>
      <c r="T584" s="2">
        <f t="shared" si="115"/>
        <v>-31.618186984539349</v>
      </c>
      <c r="U584">
        <f t="shared" si="116"/>
        <v>61.354903938202789</v>
      </c>
      <c r="W584" s="2" t="str">
        <f t="shared" si="117"/>
        <v>-0.0159893806635767+0.0236881544890513i</v>
      </c>
      <c r="X584" s="2">
        <f t="shared" si="118"/>
        <v>-30.878901424957288</v>
      </c>
    </row>
    <row r="585" spans="12:24" x14ac:dyDescent="0.45">
      <c r="L585">
        <f t="shared" si="112"/>
        <v>5.8299999999999201</v>
      </c>
      <c r="M585" s="1">
        <f t="shared" si="113"/>
        <v>676082.97539185884</v>
      </c>
      <c r="N585" s="1">
        <f t="shared" si="108"/>
        <v>14.170699164213362</v>
      </c>
      <c r="O585" s="2" t="str">
        <f t="shared" si="119"/>
        <v>0.477899441746801+0.878414551096517i</v>
      </c>
      <c r="P585" s="2" t="str">
        <f t="shared" si="109"/>
        <v>0.0019536018371582-8.02260583037787E-07i</v>
      </c>
      <c r="Q585" s="2" t="str">
        <f t="shared" si="110"/>
        <v>1.16974115371704-1.96804549276726i</v>
      </c>
      <c r="R585" s="2" t="str">
        <f t="shared" si="111"/>
        <v>0.0121948728738465-0.0205366118849481i</v>
      </c>
      <c r="S585" s="2" t="str">
        <f t="shared" si="114"/>
        <v>0.0124544739032964-0.0200364966585762i</v>
      </c>
      <c r="T585" s="2">
        <f t="shared" si="115"/>
        <v>-32.544762125095531</v>
      </c>
      <c r="U585">
        <f t="shared" si="116"/>
        <v>-58.135354003977326</v>
      </c>
      <c r="W585" s="2" t="str">
        <f t="shared" si="117"/>
        <v>-0.0106280890384023-0.0204953402706472i</v>
      </c>
      <c r="X585" s="2">
        <f t="shared" si="118"/>
        <v>-32.73260365751527</v>
      </c>
    </row>
    <row r="586" spans="12:24" x14ac:dyDescent="0.45">
      <c r="L586">
        <f t="shared" si="112"/>
        <v>5.8399999999999199</v>
      </c>
      <c r="M586" s="1">
        <f t="shared" si="113"/>
        <v>691830.97091880941</v>
      </c>
      <c r="N586" s="1">
        <f t="shared" si="108"/>
        <v>14.500777150458246</v>
      </c>
      <c r="O586" s="2" t="str">
        <f t="shared" si="119"/>
        <v>-0.999988078275184-0.00488296093616462i</v>
      </c>
      <c r="P586" s="2" t="str">
        <f t="shared" si="109"/>
        <v>0.00195360183715821+1.16419554781254E-09i</v>
      </c>
      <c r="Q586" s="2" t="str">
        <f t="shared" si="110"/>
        <v>1.16974115371704+0.00285591720324173i</v>
      </c>
      <c r="R586" s="2" t="str">
        <f t="shared" si="111"/>
        <v>0.012203304304856+0.0000298015789747083i</v>
      </c>
      <c r="S586" s="2" t="str">
        <f t="shared" si="114"/>
        <v>0.0120561799391526+0.0000290873243061957i</v>
      </c>
      <c r="T586" s="2">
        <f t="shared" si="115"/>
        <v>-38.375780295862178</v>
      </c>
      <c r="U586">
        <f t="shared" si="116"/>
        <v>0.13823430762015759</v>
      </c>
      <c r="W586" s="2" t="str">
        <f t="shared" si="117"/>
        <v>0.00602805446129757+0.0000292612138029617i</v>
      </c>
      <c r="X586" s="2">
        <f t="shared" si="118"/>
        <v>-44.396354321368115</v>
      </c>
    </row>
    <row r="587" spans="12:24" x14ac:dyDescent="0.45">
      <c r="L587">
        <f t="shared" si="112"/>
        <v>5.8499999999999197</v>
      </c>
      <c r="M587" s="1">
        <f t="shared" si="113"/>
        <v>707945.7843840078</v>
      </c>
      <c r="N587" s="1">
        <f t="shared" si="108"/>
        <v>14.838543640688805</v>
      </c>
      <c r="O587" s="2" t="str">
        <f t="shared" si="119"/>
        <v>0.528078383389157-0.849195631758133i</v>
      </c>
      <c r="P587" s="2" t="str">
        <f t="shared" si="109"/>
        <v>0.00195360183715821+8.5804086431351E-07i</v>
      </c>
      <c r="Q587" s="2" t="str">
        <f t="shared" si="110"/>
        <v>1.16974115371704+2.10488149527458i</v>
      </c>
      <c r="R587" s="2" t="str">
        <f t="shared" si="111"/>
        <v>0.0121936596555758+0.0219644995459338i</v>
      </c>
      <c r="S587" s="2" t="str">
        <f t="shared" si="114"/>
        <v>0.0125117594792136+0.0214283944615047i</v>
      </c>
      <c r="T587" s="2">
        <f t="shared" si="115"/>
        <v>-32.106165880264214</v>
      </c>
      <c r="U587">
        <f t="shared" si="116"/>
        <v>59.719902689173601</v>
      </c>
      <c r="W587" s="2" t="str">
        <f t="shared" si="117"/>
        <v>-0.013023697982413+0.0219712906985836i</v>
      </c>
      <c r="X587" s="2">
        <f t="shared" si="118"/>
        <v>-31.855164545696802</v>
      </c>
    </row>
    <row r="588" spans="12:24" x14ac:dyDescent="0.45">
      <c r="L588">
        <f t="shared" si="112"/>
        <v>5.8599999999999195</v>
      </c>
      <c r="M588" s="1">
        <f t="shared" si="113"/>
        <v>724435.96007485688</v>
      </c>
      <c r="N588" s="1">
        <f t="shared" si="108"/>
        <v>15.184177723169</v>
      </c>
      <c r="O588" s="2" t="str">
        <f t="shared" si="119"/>
        <v>0.401884164557152+0.915690514463375i</v>
      </c>
      <c r="P588" s="2" t="str">
        <f t="shared" si="109"/>
        <v>0.0019536018371582-7.30017894257511E-07i</v>
      </c>
      <c r="Q588" s="2" t="str">
        <f t="shared" si="110"/>
        <v>1.16974115371704-1.79082514684313i</v>
      </c>
      <c r="R588" s="2" t="str">
        <f t="shared" si="111"/>
        <v>0.0121963229903613-0.018687312427321i</v>
      </c>
      <c r="S588" s="2" t="str">
        <f t="shared" si="114"/>
        <v>0.0123859939616481-0.0182334701966829i</v>
      </c>
      <c r="T588" s="2">
        <f t="shared" si="115"/>
        <v>-33.134778759752209</v>
      </c>
      <c r="U588">
        <f t="shared" si="116"/>
        <v>-55.811737329097305</v>
      </c>
      <c r="W588" s="2" t="str">
        <f t="shared" si="117"/>
        <v>-0.00776434599145424-0.0185979563859239i</v>
      </c>
      <c r="X588" s="2">
        <f t="shared" si="118"/>
        <v>-33.912931723867167</v>
      </c>
    </row>
    <row r="589" spans="12:24" x14ac:dyDescent="0.45">
      <c r="L589">
        <f t="shared" si="112"/>
        <v>5.8699999999999193</v>
      </c>
      <c r="M589" s="1">
        <f t="shared" si="113"/>
        <v>741310.24130078114</v>
      </c>
      <c r="N589" s="1">
        <f t="shared" si="108"/>
        <v>15.537862657664373</v>
      </c>
      <c r="O589" s="2" t="str">
        <f t="shared" si="119"/>
        <v>-0.971835457294571-0.235660442045441i</v>
      </c>
      <c r="P589" s="2" t="str">
        <f t="shared" si="109"/>
        <v>0.0019536018371582+5.69883531968522E-08i</v>
      </c>
      <c r="Q589" s="2" t="str">
        <f t="shared" si="110"/>
        <v>1.16974115371704+0.139799553935357i</v>
      </c>
      <c r="R589" s="2" t="str">
        <f t="shared" si="111"/>
        <v>0.0122032617781026+0.00145881240622258i</v>
      </c>
      <c r="S589" s="2" t="str">
        <f t="shared" si="114"/>
        <v>0.0120581896576439+0.00142384620162326i</v>
      </c>
      <c r="T589" s="2">
        <f t="shared" si="115"/>
        <v>-38.314221593217994</v>
      </c>
      <c r="U589">
        <f t="shared" si="116"/>
        <v>6.734373710816195</v>
      </c>
      <c r="W589" s="2" t="str">
        <f t="shared" si="117"/>
        <v>0.00594401059320839+0.00143247975133635i</v>
      </c>
      <c r="X589" s="2">
        <f t="shared" si="118"/>
        <v>-44.273228267621363</v>
      </c>
    </row>
    <row r="590" spans="12:24" x14ac:dyDescent="0.45">
      <c r="L590">
        <f t="shared" si="112"/>
        <v>5.8799999999999191</v>
      </c>
      <c r="M590" s="1">
        <f t="shared" si="113"/>
        <v>758577.57502904278</v>
      </c>
      <c r="N590" s="1">
        <f t="shared" si="108"/>
        <v>15.899785972608738</v>
      </c>
      <c r="O590" s="2" t="str">
        <f t="shared" si="119"/>
        <v>0.808225824909596-0.588872665309915i</v>
      </c>
      <c r="P590" s="2" t="str">
        <f t="shared" si="109"/>
        <v>0.00195360183715821+1.46420323872369E-06i</v>
      </c>
      <c r="Q590" s="2" t="str">
        <f t="shared" si="110"/>
        <v>1.16974115371704+3.59187356998058i</v>
      </c>
      <c r="R590" s="2" t="str">
        <f t="shared" si="111"/>
        <v>0.012175219348883+0.0374813050397398i</v>
      </c>
      <c r="S590" s="2" t="str">
        <f t="shared" si="114"/>
        <v>0.0133816711184168+0.0365349218551286i</v>
      </c>
      <c r="T590" s="2">
        <f t="shared" si="115"/>
        <v>-28.199115214148573</v>
      </c>
      <c r="U590">
        <f t="shared" si="116"/>
        <v>69.883698051136889</v>
      </c>
      <c r="W590" s="2" t="str">
        <f t="shared" si="117"/>
        <v>-0.0494022666522258+0.0388127203038282i</v>
      </c>
      <c r="X590" s="2">
        <f t="shared" si="118"/>
        <v>-24.037316403990708</v>
      </c>
    </row>
    <row r="591" spans="12:24" x14ac:dyDescent="0.45">
      <c r="L591">
        <f t="shared" si="112"/>
        <v>5.8899999999999189</v>
      </c>
      <c r="M591" s="1">
        <f t="shared" si="113"/>
        <v>776247.11662854743</v>
      </c>
      <c r="N591" s="1">
        <f t="shared" si="108"/>
        <v>16.270139564534354</v>
      </c>
      <c r="O591" s="2" t="str">
        <f t="shared" si="119"/>
        <v>-0.126203180400185+0.992004413930139i</v>
      </c>
      <c r="P591" s="2" t="str">
        <f t="shared" si="109"/>
        <v>0.0019536018371582-4.20017074982269E-07i</v>
      </c>
      <c r="Q591" s="2" t="str">
        <f t="shared" si="110"/>
        <v>1.16974115371704-1.03035438705714i</v>
      </c>
      <c r="R591" s="2" t="str">
        <f t="shared" si="111"/>
        <v>0.0122009932947141-0.0107517779587469i</v>
      </c>
      <c r="S591" s="2" t="str">
        <f t="shared" si="114"/>
        <v>0.0121653814687069-0.0104929540168111i</v>
      </c>
      <c r="T591" s="2">
        <f t="shared" si="115"/>
        <v>-35.882143675449633</v>
      </c>
      <c r="U591">
        <f t="shared" si="116"/>
        <v>-40.778613747014575</v>
      </c>
      <c r="W591" s="2" t="str">
        <f t="shared" si="117"/>
        <v>0.00146138576869712-0.0106043521787691i</v>
      </c>
      <c r="X591" s="2">
        <f t="shared" si="118"/>
        <v>-39.408611126642093</v>
      </c>
    </row>
    <row r="592" spans="12:24" x14ac:dyDescent="0.45">
      <c r="L592">
        <f t="shared" si="112"/>
        <v>5.8999999999999186</v>
      </c>
      <c r="M592" s="1">
        <f t="shared" si="113"/>
        <v>794328.23472413374</v>
      </c>
      <c r="N592" s="1">
        <f t="shared" si="108"/>
        <v>16.649119799817843</v>
      </c>
      <c r="O592" s="2" t="str">
        <f t="shared" si="119"/>
        <v>-0.592250477324284-0.805753915354532i</v>
      </c>
      <c r="P592" s="2" t="str">
        <f t="shared" si="109"/>
        <v>0.00195360183715821+0.0000002413021146342i</v>
      </c>
      <c r="Q592" s="2" t="str">
        <f t="shared" si="110"/>
        <v>1.16974115371704+0.591944249966696i</v>
      </c>
      <c r="R592" s="2" t="str">
        <f t="shared" si="111"/>
        <v>0.0122025415527032+0.00617695544324006i</v>
      </c>
      <c r="S592" s="2" t="str">
        <f t="shared" si="114"/>
        <v>0.0120922246707394+0.00602869688597946i</v>
      </c>
      <c r="T592" s="2">
        <f t="shared" si="115"/>
        <v>-37.385775219068897</v>
      </c>
      <c r="U592">
        <f t="shared" si="116"/>
        <v>26.498998386758139</v>
      </c>
      <c r="W592" s="2" t="str">
        <f t="shared" si="117"/>
        <v>0.00452070970885371+0.00607396673563685i</v>
      </c>
      <c r="X592" s="2">
        <f t="shared" si="118"/>
        <v>-42.416189053212328</v>
      </c>
    </row>
    <row r="593" spans="12:24" x14ac:dyDescent="0.45">
      <c r="L593">
        <f t="shared" si="112"/>
        <v>5.9099999999999184</v>
      </c>
      <c r="M593" s="1">
        <f t="shared" si="113"/>
        <v>812830.51616394799</v>
      </c>
      <c r="N593" s="1">
        <f t="shared" si="108"/>
        <v>17.036927618796351</v>
      </c>
      <c r="O593" s="2" t="str">
        <f t="shared" si="119"/>
        <v>0.973203187889857+0.229946852731277i</v>
      </c>
      <c r="P593" s="2" t="str">
        <f t="shared" si="109"/>
        <v>0.00195360183715821-4.09180029860324E-06i</v>
      </c>
      <c r="Q593" s="2" t="str">
        <f t="shared" si="110"/>
        <v>1.16974115371704-10.0376976075328i</v>
      </c>
      <c r="R593" s="2" t="str">
        <f t="shared" si="111"/>
        <v>0.0119839732537548-0.10474366611034i</v>
      </c>
      <c r="S593" s="2" t="str">
        <f t="shared" si="114"/>
        <v>0.0223159195669945-0.101193514510918i</v>
      </c>
      <c r="T593" s="2">
        <f t="shared" si="115"/>
        <v>-19.69071437840373</v>
      </c>
      <c r="U593">
        <f t="shared" si="116"/>
        <v>-77.563774357112266</v>
      </c>
      <c r="W593" s="2" t="str">
        <f t="shared" si="117"/>
        <v>-0.423019249112832-0.146344629225132i</v>
      </c>
      <c r="X593" s="2">
        <f t="shared" si="118"/>
        <v>-6.981845646479429</v>
      </c>
    </row>
    <row r="594" spans="12:24" x14ac:dyDescent="0.45">
      <c r="L594">
        <f t="shared" si="112"/>
        <v>5.9199999999999182</v>
      </c>
      <c r="M594" s="1">
        <f t="shared" si="113"/>
        <v>831763.7711025161</v>
      </c>
      <c r="N594" s="1">
        <f t="shared" si="108"/>
        <v>17.433768642308738</v>
      </c>
      <c r="O594" s="2" t="str">
        <f t="shared" si="119"/>
        <v>-0.914654515534904+0.404236462001648i</v>
      </c>
      <c r="P594" s="2" t="str">
        <f t="shared" si="109"/>
        <v>0.00195360183715821-1.00673497081458E-07i</v>
      </c>
      <c r="Q594" s="2" t="str">
        <f t="shared" si="110"/>
        <v>1.16974115371704-0.24696467252955i</v>
      </c>
      <c r="R594" s="2" t="str">
        <f t="shared" si="111"/>
        <v>0.0122031715521066-0.00257708353169277i</v>
      </c>
      <c r="S594" s="2" t="str">
        <f t="shared" si="114"/>
        <v>0.0120624535083081-0.00251530290850667i</v>
      </c>
      <c r="T594" s="2">
        <f t="shared" si="115"/>
        <v>-38.18643742745823</v>
      </c>
      <c r="U594">
        <f t="shared" si="116"/>
        <v>-11.778721418380243</v>
      </c>
      <c r="W594" s="2" t="str">
        <f t="shared" si="117"/>
        <v>0.00576570178859307-0.00253101003923429i</v>
      </c>
      <c r="X594" s="2">
        <f t="shared" si="118"/>
        <v>-44.01764158733809</v>
      </c>
    </row>
    <row r="595" spans="12:24" x14ac:dyDescent="0.45">
      <c r="L595">
        <f t="shared" si="112"/>
        <v>5.929999999999918</v>
      </c>
      <c r="M595" s="1">
        <f t="shared" si="113"/>
        <v>851138.03820221638</v>
      </c>
      <c r="N595" s="1">
        <f t="shared" si="108"/>
        <v>17.839853280718454</v>
      </c>
      <c r="O595" s="2" t="str">
        <f t="shared" si="119"/>
        <v>0.535048211522334-0.844821526327751i</v>
      </c>
      <c r="P595" s="2" t="str">
        <f t="shared" si="109"/>
        <v>0.0019536018371582+8.66417348607895E-07i</v>
      </c>
      <c r="Q595" s="2" t="str">
        <f t="shared" si="110"/>
        <v>1.16974115371704+2.12543005830181i</v>
      </c>
      <c r="R595" s="2" t="str">
        <f t="shared" si="111"/>
        <v>0.0121934704274233+0.0221789243980189i</v>
      </c>
      <c r="S595" s="2" t="str">
        <f t="shared" si="114"/>
        <v>0.0125206938419753+0.0216373939525995i</v>
      </c>
      <c r="T595" s="2">
        <f t="shared" si="115"/>
        <v>-32.041584862400512</v>
      </c>
      <c r="U595">
        <f t="shared" si="116"/>
        <v>59.943751459583559</v>
      </c>
      <c r="W595" s="2" t="str">
        <f t="shared" si="117"/>
        <v>-0.0133973215059272+0.0221938028952311i</v>
      </c>
      <c r="X595" s="2">
        <f t="shared" si="118"/>
        <v>-31.725964045066274</v>
      </c>
    </row>
    <row r="596" spans="12:24" x14ac:dyDescent="0.45">
      <c r="L596">
        <f t="shared" si="112"/>
        <v>5.9399999999999178</v>
      </c>
      <c r="M596" s="1">
        <f t="shared" si="113"/>
        <v>870963.58995591674</v>
      </c>
      <c r="N596" s="1">
        <f t="shared" si="108"/>
        <v>18.255396845476014</v>
      </c>
      <c r="O596" s="2" t="str">
        <f t="shared" si="119"/>
        <v>-0.0339028821452487+0.999425132054545i</v>
      </c>
      <c r="P596" s="2" t="str">
        <f t="shared" si="109"/>
        <v>0.0019536018371582-4.60935981547129E-07i</v>
      </c>
      <c r="Q596" s="2" t="str">
        <f t="shared" si="110"/>
        <v>1.16974115371704-1.13073357973196i</v>
      </c>
      <c r="R596" s="2" t="str">
        <f t="shared" si="111"/>
        <v>0.012200521070685-0.0117992377501303i</v>
      </c>
      <c r="S596" s="2" t="str">
        <f t="shared" si="114"/>
        <v>0.0121876924337269-0.0115149439531511i</v>
      </c>
      <c r="T596" s="2">
        <f t="shared" si="115"/>
        <v>-35.510869663267343</v>
      </c>
      <c r="U596">
        <f t="shared" si="116"/>
        <v>-43.374218700198711</v>
      </c>
      <c r="W596" s="2" t="str">
        <f t="shared" si="117"/>
        <v>0.000528369720125143-0.0116481055797743i</v>
      </c>
      <c r="X596" s="2">
        <f t="shared" si="118"/>
        <v>-38.665967079736916</v>
      </c>
    </row>
    <row r="597" spans="12:24" x14ac:dyDescent="0.45">
      <c r="L597">
        <f t="shared" si="112"/>
        <v>5.9499999999999176</v>
      </c>
      <c r="M597" s="1">
        <f t="shared" si="113"/>
        <v>891250.9381335777</v>
      </c>
      <c r="N597" s="1">
        <f t="shared" si="108"/>
        <v>18.680619663279789</v>
      </c>
      <c r="O597" s="2" t="str">
        <f t="shared" si="119"/>
        <v>-0.422253166044698-0.906477944444998i</v>
      </c>
      <c r="P597" s="2" t="str">
        <f t="shared" si="109"/>
        <v>0.0019536018371582+3.03913801931801E-07i</v>
      </c>
      <c r="Q597" s="2" t="str">
        <f t="shared" si="110"/>
        <v>1.16974115371704+0.745538545365292i</v>
      </c>
      <c r="R597" s="2" t="str">
        <f t="shared" si="111"/>
        <v>0.0122020943594641+0.00777971637734211i</v>
      </c>
      <c r="S597" s="2" t="str">
        <f t="shared" si="114"/>
        <v>0.0121133561051209+0.00759282948068788i</v>
      </c>
      <c r="T597" s="2">
        <f t="shared" si="115"/>
        <v>-36.895521373100806</v>
      </c>
      <c r="U597">
        <f t="shared" si="116"/>
        <v>32.080089870047544</v>
      </c>
      <c r="W597" s="2" t="str">
        <f t="shared" si="117"/>
        <v>0.00363702006743663+0.00765665931727715i</v>
      </c>
      <c r="X597" s="2">
        <f t="shared" si="118"/>
        <v>-41.435590421877947</v>
      </c>
    </row>
    <row r="598" spans="12:24" x14ac:dyDescent="0.45">
      <c r="L598">
        <f t="shared" si="112"/>
        <v>5.9599999999999174</v>
      </c>
      <c r="M598" s="1">
        <f t="shared" si="113"/>
        <v>912010.8393557379</v>
      </c>
      <c r="N598" s="1">
        <f t="shared" si="108"/>
        <v>19.115747192896269</v>
      </c>
      <c r="O598" s="2" t="str">
        <f t="shared" si="119"/>
        <v>0.746998119743874+0.664826149530174i</v>
      </c>
      <c r="P598" s="2" t="str">
        <f t="shared" si="109"/>
        <v>0.0019536018371582-1.25300970696595E-06i</v>
      </c>
      <c r="Q598" s="2" t="str">
        <f t="shared" si="110"/>
        <v>1.16974115371704-3.0737894373963i</v>
      </c>
      <c r="R598" s="2" t="str">
        <f t="shared" si="111"/>
        <v>0.0121827368860437-0.0320750820668788i</v>
      </c>
      <c r="S598" s="2" t="str">
        <f t="shared" si="114"/>
        <v>0.0130272165215131-0.0312762032725841i</v>
      </c>
      <c r="T598" s="2">
        <f t="shared" si="115"/>
        <v>-29.400924401702756</v>
      </c>
      <c r="U598">
        <f t="shared" si="116"/>
        <v>-67.38721400308188</v>
      </c>
      <c r="W598" s="2" t="str">
        <f t="shared" si="117"/>
        <v>-0.0345794416655622-0.0327542475525311i</v>
      </c>
      <c r="X598" s="2">
        <f t="shared" si="118"/>
        <v>-26.442461846062251</v>
      </c>
    </row>
    <row r="599" spans="12:24" x14ac:dyDescent="0.45">
      <c r="L599">
        <f t="shared" si="112"/>
        <v>5.9699999999999172</v>
      </c>
      <c r="M599" s="1">
        <f t="shared" si="113"/>
        <v>933254.30079681345</v>
      </c>
      <c r="N599" s="1">
        <f t="shared" si="108"/>
        <v>19.561010144701211</v>
      </c>
      <c r="O599" s="2" t="str">
        <f t="shared" si="119"/>
        <v>-0.927421314902999-0.374018321294013i</v>
      </c>
      <c r="P599" s="2" t="str">
        <f t="shared" si="109"/>
        <v>0.0019536018371582+9.25307985667062E-08i</v>
      </c>
      <c r="Q599" s="2" t="str">
        <f t="shared" si="110"/>
        <v>1.16974115371704+0.226989615233028i</v>
      </c>
      <c r="R599" s="2" t="str">
        <f t="shared" si="111"/>
        <v>0.0122031921610833+0.00236864322856671i</v>
      </c>
      <c r="S599" s="2" t="str">
        <f t="shared" si="114"/>
        <v>0.0120614795837569+0.00231186179291534i</v>
      </c>
      <c r="T599" s="2">
        <f t="shared" si="115"/>
        <v>-38.215295607449519</v>
      </c>
      <c r="U599">
        <f t="shared" si="116"/>
        <v>10.850462968347575</v>
      </c>
      <c r="W599" s="2" t="str">
        <f t="shared" si="117"/>
        <v>0.00580643007293839+0.00232620288405001i</v>
      </c>
      <c r="X599" s="2">
        <f t="shared" si="118"/>
        <v>-44.0753621384479</v>
      </c>
    </row>
    <row r="600" spans="12:24" x14ac:dyDescent="0.45">
      <c r="L600">
        <f t="shared" si="112"/>
        <v>5.9799999999999169</v>
      </c>
      <c r="M600" s="1">
        <f t="shared" si="113"/>
        <v>954992.58602125419</v>
      </c>
      <c r="N600" s="1">
        <f t="shared" si="108"/>
        <v>20.016644603005489</v>
      </c>
      <c r="O600" s="2" t="str">
        <f t="shared" si="119"/>
        <v>0.994536376600044+0.104390591622307i</v>
      </c>
      <c r="P600" s="2" t="str">
        <f t="shared" si="109"/>
        <v>0.0019536018371582-9.11067791622158E-06i</v>
      </c>
      <c r="Q600" s="2" t="str">
        <f t="shared" si="110"/>
        <v>1.16974115371703-22.3496317631386i</v>
      </c>
      <c r="R600" s="2" t="str">
        <f t="shared" si="111"/>
        <v>0.0111159460001955-0.233219056662003i</v>
      </c>
      <c r="S600" s="2" t="str">
        <f t="shared" si="114"/>
        <v>0.0609527251647191-0.216596049606823i</v>
      </c>
      <c r="T600" s="2">
        <f t="shared" si="115"/>
        <v>-12.955999350160386</v>
      </c>
      <c r="U600">
        <f t="shared" si="116"/>
        <v>-74.282761587141451</v>
      </c>
      <c r="W600" s="2" t="str">
        <f t="shared" si="117"/>
        <v>-2.03871729392893-0.690593927645858i</v>
      </c>
      <c r="X600" s="2">
        <f t="shared" si="118"/>
        <v>6.6588931293598543</v>
      </c>
    </row>
    <row r="601" spans="12:24" x14ac:dyDescent="0.45">
      <c r="L601">
        <f t="shared" si="112"/>
        <v>5.9899999999999167</v>
      </c>
      <c r="M601" s="1">
        <f t="shared" si="113"/>
        <v>977237.22095562459</v>
      </c>
      <c r="N601" s="1">
        <f t="shared" si="108"/>
        <v>20.48289215122989</v>
      </c>
      <c r="O601" s="2" t="str">
        <f t="shared" si="119"/>
        <v>-0.994228318794859+0.107284901576817i</v>
      </c>
      <c r="P601" s="2" t="str">
        <f t="shared" si="109"/>
        <v>0.0019536018371582-2.56527435219542E-08i</v>
      </c>
      <c r="Q601" s="2" t="str">
        <f t="shared" si="110"/>
        <v>1.16974115371704-0.0629293864519605i</v>
      </c>
      <c r="R601" s="2" t="str">
        <f t="shared" si="111"/>
        <v>0.0122032957019825-0.000656669975603384i</v>
      </c>
      <c r="S601" s="2" t="str">
        <f t="shared" si="114"/>
        <v>0.0120565864922048-0.000640931303030155i</v>
      </c>
      <c r="T601" s="2">
        <f t="shared" si="115"/>
        <v>-38.363256767613372</v>
      </c>
      <c r="U601">
        <f t="shared" si="116"/>
        <v>-3.0429943229150025</v>
      </c>
      <c r="W601" s="2" t="str">
        <f t="shared" si="117"/>
        <v>0.00601105293035845-0.000644773977441932i</v>
      </c>
      <c r="X601" s="2">
        <f t="shared" si="118"/>
        <v>-44.371305515344744</v>
      </c>
    </row>
    <row r="602" spans="12:24" x14ac:dyDescent="0.45">
      <c r="L602">
        <f t="shared" si="112"/>
        <v>5.9999999999999165</v>
      </c>
      <c r="M602" s="1">
        <f t="shared" si="113"/>
        <v>999999.99999980943</v>
      </c>
      <c r="N602" s="1">
        <f t="shared" si="108"/>
        <v>20.959999999996008</v>
      </c>
      <c r="O602" s="2" t="str">
        <f t="shared" si="119"/>
        <v>0.96858316112238-0.248689887189201i</v>
      </c>
      <c r="P602" s="2" t="str">
        <f t="shared" si="109"/>
        <v>0.0019536018371582+3.77455477116953E-06i</v>
      </c>
      <c r="Q602" s="2" t="str">
        <f t="shared" si="110"/>
        <v>1.16974115371704+9.25945467306972i</v>
      </c>
      <c r="R602" s="2" t="str">
        <f t="shared" si="111"/>
        <v>0.0120166651678708+0.096622678482763i</v>
      </c>
      <c r="S602" s="2" t="str">
        <f t="shared" si="114"/>
        <v>0.0207999255135713+0.0934895019260436i</v>
      </c>
      <c r="T602" s="2">
        <f t="shared" si="115"/>
        <v>-20.374922107893795</v>
      </c>
      <c r="U602">
        <f t="shared" si="116"/>
        <v>77.456895960460898</v>
      </c>
      <c r="W602" s="2" t="str">
        <f t="shared" si="117"/>
        <v>-0.359622842178001+0.129068933062683i</v>
      </c>
      <c r="X602" s="2">
        <f t="shared" si="118"/>
        <v>-8.356846911970484</v>
      </c>
    </row>
    <row r="603" spans="12:24" x14ac:dyDescent="0.45">
      <c r="L603">
        <f t="shared" si="112"/>
        <v>6.0099999999999163</v>
      </c>
      <c r="M603" s="1">
        <f t="shared" si="113"/>
        <v>1023292.992280559</v>
      </c>
      <c r="N603" s="1">
        <f t="shared" si="108"/>
        <v>21.448221118200518</v>
      </c>
      <c r="O603" s="2" t="str">
        <f t="shared" si="119"/>
        <v>-0.947543286296652+0.31962747158863i</v>
      </c>
      <c r="P603" s="2" t="str">
        <f t="shared" si="109"/>
        <v>0.0019536018371582-7.82576984595581E-08i</v>
      </c>
      <c r="Q603" s="2" t="str">
        <f t="shared" si="110"/>
        <v>1.16974115371704-0.191975916533645i</v>
      </c>
      <c r="R603" s="2" t="str">
        <f t="shared" si="111"/>
        <v>0.0122032240947085-0.0020032742655583i</v>
      </c>
      <c r="S603" s="2" t="str">
        <f t="shared" si="114"/>
        <v>0.0120599704832067-0.00195525442908559i</v>
      </c>
      <c r="T603" s="2">
        <f t="shared" si="115"/>
        <v>-38.260393730183488</v>
      </c>
      <c r="U603">
        <f t="shared" si="116"/>
        <v>-9.2090986640820489</v>
      </c>
      <c r="W603" s="2" t="str">
        <f t="shared" si="117"/>
        <v>0.00586953873602927-0.00196725807412455i</v>
      </c>
      <c r="X603" s="2">
        <f t="shared" si="118"/>
        <v>-44.165564878078641</v>
      </c>
    </row>
    <row r="604" spans="12:24" x14ac:dyDescent="0.45">
      <c r="L604">
        <f t="shared" si="112"/>
        <v>6.0199999999999161</v>
      </c>
      <c r="M604" s="1">
        <f t="shared" si="113"/>
        <v>1047128.5480506979</v>
      </c>
      <c r="N604" s="1">
        <f t="shared" si="108"/>
        <v>21.94781436714263</v>
      </c>
      <c r="O604" s="2" t="str">
        <f t="shared" si="119"/>
        <v>0.946723323259895-0.322048054171643i</v>
      </c>
      <c r="P604" s="2" t="str">
        <f t="shared" si="109"/>
        <v>0.0019536018371582+2.88239598174316E-06i</v>
      </c>
      <c r="Q604" s="2" t="str">
        <f t="shared" si="110"/>
        <v>1.16974115371706+7.07087764270184i</v>
      </c>
      <c r="R604" s="2" t="str">
        <f t="shared" si="111"/>
        <v>0.0120944668162095+0.0737848135969372i</v>
      </c>
      <c r="S604" s="2" t="str">
        <f t="shared" si="114"/>
        <v>0.0171735242671622+0.0716510866206039i</v>
      </c>
      <c r="T604" s="2">
        <f t="shared" si="115"/>
        <v>-22.652955057402878</v>
      </c>
      <c r="U604">
        <f t="shared" si="116"/>
        <v>76.521459008010865</v>
      </c>
      <c r="W604" s="2" t="str">
        <f t="shared" si="117"/>
        <v>-0.207972288067826+0.087730996239442i</v>
      </c>
      <c r="X604" s="2">
        <f t="shared" si="118"/>
        <v>-12.928626282563226</v>
      </c>
    </row>
    <row r="605" spans="12:24" x14ac:dyDescent="0.45">
      <c r="L605">
        <f t="shared" si="112"/>
        <v>6.0299999999999159</v>
      </c>
      <c r="M605" s="1">
        <f t="shared" si="113"/>
        <v>1071519.3052374001</v>
      </c>
      <c r="N605" s="1">
        <f t="shared" si="108"/>
        <v>22.459044637775907</v>
      </c>
      <c r="O605" s="2" t="str">
        <f t="shared" si="119"/>
        <v>-0.967072904615909+0.254499503256391i</v>
      </c>
      <c r="P605" s="2" t="str">
        <f t="shared" si="109"/>
        <v>0.0019536018371582-6.16930971964282E-08i</v>
      </c>
      <c r="Q605" s="2" t="str">
        <f t="shared" si="110"/>
        <v>1.16974115371704-0.151340879059931i</v>
      </c>
      <c r="R605" s="2" t="str">
        <f t="shared" si="111"/>
        <v>0.0122032544635101-0.00157924646915072i</v>
      </c>
      <c r="S605" s="2" t="str">
        <f t="shared" si="114"/>
        <v>0.01205853532799-0.00154139305809465i</v>
      </c>
      <c r="T605" s="2">
        <f t="shared" si="115"/>
        <v>-38.303720925502148</v>
      </c>
      <c r="U605">
        <f t="shared" si="116"/>
        <v>-7.2843813565442073</v>
      </c>
      <c r="W605" s="2" t="str">
        <f t="shared" si="117"/>
        <v>0.00592955509953249-0.00155076198665484i</v>
      </c>
      <c r="X605" s="2">
        <f t="shared" si="118"/>
        <v>-44.2522254446584</v>
      </c>
    </row>
    <row r="606" spans="12:24" x14ac:dyDescent="0.45">
      <c r="L606">
        <f t="shared" si="112"/>
        <v>6.0399999999999157</v>
      </c>
      <c r="M606" s="1">
        <f t="shared" si="113"/>
        <v>1096478.1961429736</v>
      </c>
      <c r="N606" s="1">
        <f t="shared" si="108"/>
        <v>22.982182991156726</v>
      </c>
      <c r="O606" s="2" t="str">
        <f t="shared" si="119"/>
        <v>0.993740412318138-0.111713888687921i</v>
      </c>
      <c r="P606" s="2" t="str">
        <f t="shared" si="109"/>
        <v>0.0019536018371582+8.51003866729842E-06i</v>
      </c>
      <c r="Q606" s="2" t="str">
        <f t="shared" si="110"/>
        <v>1.16974115371706+20.8761886056292i</v>
      </c>
      <c r="R606" s="2" t="str">
        <f t="shared" si="111"/>
        <v>0.0112545923912574+0.217843634512713i</v>
      </c>
      <c r="S606" s="2" t="str">
        <f t="shared" si="114"/>
        <v>0.0549832386829073+0.203574735293857i</v>
      </c>
      <c r="T606" s="2">
        <f t="shared" si="115"/>
        <v>-13.519736027205207</v>
      </c>
      <c r="U606">
        <f t="shared" si="116"/>
        <v>74.885687355543027</v>
      </c>
      <c r="W606" s="2" t="str">
        <f t="shared" si="117"/>
        <v>-1.789091714429+0.592426026142125i</v>
      </c>
      <c r="X606" s="2">
        <f t="shared" si="118"/>
        <v>5.5045067437783812</v>
      </c>
    </row>
    <row r="607" spans="12:24" x14ac:dyDescent="0.45">
      <c r="L607">
        <f t="shared" si="112"/>
        <v>6.0499999999999154</v>
      </c>
      <c r="M607" s="1">
        <f t="shared" si="113"/>
        <v>1122018.454301747</v>
      </c>
      <c r="N607" s="1">
        <f t="shared" si="108"/>
        <v>23.517506802164618</v>
      </c>
      <c r="O607" s="2" t="str">
        <f t="shared" si="119"/>
        <v>-0.993956264584003-0.109776792147587i</v>
      </c>
      <c r="P607" s="2" t="str">
        <f t="shared" si="109"/>
        <v>0.00195360183715821+2.62521573482001E-08i</v>
      </c>
      <c r="Q607" s="2" t="str">
        <f t="shared" si="110"/>
        <v>1.16974115371704+0.0643998234960606i</v>
      </c>
      <c r="R607" s="2" t="str">
        <f t="shared" si="111"/>
        <v>0.0122032952944086+0.000672014028871925i</v>
      </c>
      <c r="S607" s="2" t="str">
        <f t="shared" si="114"/>
        <v>0.0120566057532533+0.000655907586698831i</v>
      </c>
      <c r="T607" s="2">
        <f t="shared" si="115"/>
        <v>-38.362664342102669</v>
      </c>
      <c r="U607">
        <f t="shared" si="116"/>
        <v>3.1139549637607518</v>
      </c>
      <c r="W607" s="2" t="str">
        <f t="shared" si="117"/>
        <v>0.0060102474578364+0.000659840587279778i</v>
      </c>
      <c r="X607" s="2">
        <f t="shared" si="118"/>
        <v>-44.370120581436979</v>
      </c>
    </row>
    <row r="608" spans="12:24" x14ac:dyDescent="0.45">
      <c r="L608">
        <f t="shared" si="112"/>
        <v>6.0599999999999152</v>
      </c>
      <c r="M608" s="1">
        <f t="shared" si="113"/>
        <v>1148153.6214966592</v>
      </c>
      <c r="N608" s="1">
        <f t="shared" si="108"/>
        <v>24.06529990656998</v>
      </c>
      <c r="O608" s="2" t="str">
        <f t="shared" si="119"/>
        <v>0.917004623728717+0.398876572463405i</v>
      </c>
      <c r="P608" s="2" t="str">
        <f t="shared" si="109"/>
        <v>0.0019536018371582-2.29168394473318E-06i</v>
      </c>
      <c r="Q608" s="2" t="str">
        <f t="shared" si="110"/>
        <v>1.16974115371704-5.62178717690185i</v>
      </c>
      <c r="R608" s="2" t="str">
        <f t="shared" si="111"/>
        <v>0.0121345055421479-0.0586635124930341i</v>
      </c>
      <c r="S608" s="2" t="str">
        <f t="shared" si="114"/>
        <v>0.0152970202005669-0.0570735759339116i</v>
      </c>
      <c r="T608" s="2">
        <f t="shared" si="115"/>
        <v>-24.570014003668849</v>
      </c>
      <c r="U608">
        <f t="shared" si="116"/>
        <v>-74.996064645370623</v>
      </c>
      <c r="W608" s="2" t="str">
        <f t="shared" si="117"/>
        <v>-0.12949956591022-0.0652956006902183i</v>
      </c>
      <c r="X608" s="2">
        <f t="shared" si="118"/>
        <v>-16.770852942406567</v>
      </c>
    </row>
    <row r="609" spans="12:24" x14ac:dyDescent="0.45">
      <c r="L609">
        <f t="shared" si="112"/>
        <v>6.069999999999915</v>
      </c>
      <c r="M609" s="1">
        <f t="shared" si="113"/>
        <v>1174897.5549393008</v>
      </c>
      <c r="N609" s="1">
        <f t="shared" si="108"/>
        <v>24.625852751527745</v>
      </c>
      <c r="O609" s="2" t="str">
        <f t="shared" si="119"/>
        <v>-0.703307974272334-0.710885288443182i</v>
      </c>
      <c r="P609" s="2" t="str">
        <f t="shared" si="109"/>
        <v>0.00195360183715821+1.99010704973789E-07i</v>
      </c>
      <c r="Q609" s="2" t="str">
        <f t="shared" si="110"/>
        <v>1.16974115371704+0.488198135642056i</v>
      </c>
      <c r="R609" s="2" t="str">
        <f t="shared" si="111"/>
        <v>0.012202785493696+0.00509436172663812i</v>
      </c>
      <c r="S609" s="2" t="str">
        <f t="shared" si="114"/>
        <v>0.0120806972381779+0.00497214427496571i</v>
      </c>
      <c r="T609" s="2">
        <f t="shared" si="115"/>
        <v>-37.67854353024368</v>
      </c>
      <c r="U609">
        <f t="shared" si="116"/>
        <v>22.37096780013454</v>
      </c>
      <c r="W609" s="2" t="str">
        <f t="shared" si="117"/>
        <v>0.00500277224697102+0.00500704605132416i</v>
      </c>
      <c r="X609" s="2">
        <f t="shared" si="118"/>
        <v>-43.001775283212595</v>
      </c>
    </row>
    <row r="610" spans="12:24" x14ac:dyDescent="0.45">
      <c r="L610">
        <f t="shared" si="112"/>
        <v>6.0799999999999148</v>
      </c>
      <c r="M610" s="1">
        <f t="shared" si="113"/>
        <v>1202264.4346171785</v>
      </c>
      <c r="N610" s="1">
        <f t="shared" si="108"/>
        <v>25.199462549576062</v>
      </c>
      <c r="O610" s="2" t="str">
        <f t="shared" si="119"/>
        <v>0.312226849668341+0.950007575941468i</v>
      </c>
      <c r="P610" s="2" t="str">
        <f t="shared" si="109"/>
        <v>0.00195360183715821-6.58645823214038E-07i</v>
      </c>
      <c r="Q610" s="2" t="str">
        <f t="shared" si="110"/>
        <v>1.16974115371704-1.61574053506716i</v>
      </c>
      <c r="R610" s="2" t="str">
        <f t="shared" si="111"/>
        <v>0.0121976213550134-0.0168602994175689i</v>
      </c>
      <c r="S610" s="2" t="str">
        <f t="shared" si="114"/>
        <v>0.0123246724232072-0.016451828574738i</v>
      </c>
      <c r="T610" s="2">
        <f t="shared" si="115"/>
        <v>-33.7411139640828</v>
      </c>
      <c r="U610">
        <f t="shared" si="116"/>
        <v>-53.161763478900852</v>
      </c>
      <c r="W610" s="2" t="str">
        <f t="shared" si="117"/>
        <v>-0.00519995801037541-0.0167378285481959i</v>
      </c>
      <c r="X610" s="2">
        <f t="shared" si="118"/>
        <v>-35.125866096611816</v>
      </c>
    </row>
    <row r="611" spans="12:24" x14ac:dyDescent="0.45">
      <c r="L611">
        <f t="shared" si="112"/>
        <v>6.0899999999999146</v>
      </c>
      <c r="M611" s="1">
        <f t="shared" si="113"/>
        <v>1230268.7708121417</v>
      </c>
      <c r="N611" s="1">
        <f t="shared" si="108"/>
        <v>25.786433436222492</v>
      </c>
      <c r="O611" s="2" t="str">
        <f t="shared" si="119"/>
        <v>0.226923913602649-0.973912489618681i</v>
      </c>
      <c r="P611" s="2" t="str">
        <f t="shared" si="109"/>
        <v>0.0019536018371582+6.00714046205819E-07i</v>
      </c>
      <c r="Q611" s="2" t="str">
        <f t="shared" si="110"/>
        <v>1.16974115371704+1.47362664461004i</v>
      </c>
      <c r="R611" s="2" t="str">
        <f t="shared" si="111"/>
        <v>0.0121985770911255+0.0153773368425146i</v>
      </c>
      <c r="S611" s="2" t="str">
        <f t="shared" si="114"/>
        <v>0.0122795284081392+0.0150054650754048i</v>
      </c>
      <c r="T611" s="2">
        <f t="shared" si="115"/>
        <v>-34.248689866215287</v>
      </c>
      <c r="U611">
        <f t="shared" si="116"/>
        <v>50.705264992861942</v>
      </c>
      <c r="W611" s="2" t="str">
        <f t="shared" si="117"/>
        <v>-0.00331209319173805+0.015237537878174i</v>
      </c>
      <c r="X611" s="2">
        <f t="shared" si="118"/>
        <v>-36.141212217101298</v>
      </c>
    </row>
    <row r="612" spans="12:24" x14ac:dyDescent="0.45">
      <c r="L612">
        <f t="shared" si="112"/>
        <v>6.0999999999999144</v>
      </c>
      <c r="M612" s="1">
        <f t="shared" si="113"/>
        <v>1258925.4117939216</v>
      </c>
      <c r="N612" s="1">
        <f t="shared" si="108"/>
        <v>26.387076631200596</v>
      </c>
      <c r="O612" s="2" t="str">
        <f t="shared" si="119"/>
        <v>-0.758675677509204+0.651468507570359i</v>
      </c>
      <c r="P612" s="2" t="str">
        <f t="shared" si="109"/>
        <v>0.00195360183715821-1.76635405705326E-07i</v>
      </c>
      <c r="Q612" s="2" t="str">
        <f t="shared" si="110"/>
        <v>1.16974115371704-0.433308729631692i</v>
      </c>
      <c r="R612" s="2" t="str">
        <f t="shared" si="111"/>
        <v>0.0122028956017393-0.00452158918048869i</v>
      </c>
      <c r="S612" s="2" t="str">
        <f t="shared" si="114"/>
        <v>0.0120754939959049-0.00441313572298387i</v>
      </c>
      <c r="T612" s="2">
        <f t="shared" si="115"/>
        <v>-37.8174469155853</v>
      </c>
      <c r="U612">
        <f t="shared" si="116"/>
        <v>-20.075443788593873</v>
      </c>
      <c r="W612" s="2" t="str">
        <f t="shared" si="117"/>
        <v>0.0052203652089379-0.00444313829693137i</v>
      </c>
      <c r="X612" s="2">
        <f t="shared" si="118"/>
        <v>-43.279604445567621</v>
      </c>
    </row>
  </sheetData>
  <mergeCells count="1">
    <mergeCell ref="A2:B2"/>
  </mergeCells>
  <dataValidations count="2">
    <dataValidation type="list" allowBlank="1" showInputMessage="1" showErrorMessage="1" sqref="B3" xr:uid="{00000000-0002-0000-0000-000000000000}">
      <formula1>"GTX,GTP,GTH"</formula1>
    </dataValidation>
    <dataValidation type="list" allowBlank="1" showInputMessage="1" showErrorMessage="1" sqref="B5" xr:uid="{00000000-0002-0000-0000-000001000000}">
      <formula1>"1,2,4,8,16"</formula1>
    </dataValidation>
  </dataValidation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612"/>
  <sheetViews>
    <sheetView zoomScale="75" zoomScaleNormal="75" workbookViewId="0">
      <selection activeCell="B13" sqref="B13"/>
    </sheetView>
  </sheetViews>
  <sheetFormatPr defaultRowHeight="14.25" x14ac:dyDescent="0.45"/>
  <cols>
    <col min="1" max="1" width="52.265625" customWidth="1"/>
    <col min="2" max="2" width="28.1328125" style="3" customWidth="1"/>
    <col min="3" max="3" width="30.86328125" customWidth="1"/>
    <col min="13" max="14" width="9.1328125" style="1"/>
    <col min="15" max="18" width="40.265625" style="2" customWidth="1"/>
    <col min="19" max="19" width="45.3984375" style="2" customWidth="1"/>
    <col min="20" max="20" width="13.59765625" style="2" customWidth="1"/>
    <col min="23" max="23" width="45.3984375" style="2" customWidth="1"/>
  </cols>
  <sheetData>
    <row r="1" spans="1:24" x14ac:dyDescent="0.45">
      <c r="M1" s="1" t="s">
        <v>6</v>
      </c>
      <c r="N1" s="1" t="s">
        <v>5</v>
      </c>
      <c r="O1" s="2" t="s">
        <v>19</v>
      </c>
      <c r="P1" s="2" t="s">
        <v>7</v>
      </c>
      <c r="Q1" s="2" t="s">
        <v>8</v>
      </c>
      <c r="R1" s="2" t="s">
        <v>4</v>
      </c>
      <c r="S1" s="2" t="s">
        <v>9</v>
      </c>
      <c r="T1" s="2" t="s">
        <v>10</v>
      </c>
      <c r="U1" s="2" t="s">
        <v>15</v>
      </c>
      <c r="V1" s="2"/>
      <c r="W1" s="2" t="s">
        <v>18</v>
      </c>
    </row>
    <row r="2" spans="1:24" ht="15.75" x14ac:dyDescent="0.5">
      <c r="A2" s="48" t="s">
        <v>537</v>
      </c>
      <c r="B2" s="49"/>
      <c r="C2" s="18" t="s">
        <v>538</v>
      </c>
      <c r="F2" t="s">
        <v>544</v>
      </c>
      <c r="L2">
        <v>0</v>
      </c>
      <c r="M2" s="1">
        <f>10^L2</f>
        <v>1</v>
      </c>
      <c r="N2" s="1">
        <f t="shared" ref="N2:N15" si="0">M2/(CEdsp)</f>
        <v>1.271001212121212E-5</v>
      </c>
      <c r="O2" s="2" t="str">
        <f>IMEXP(2*PI()*N2&amp;"i")</f>
        <v>0,999999996811241+0,0000798593613291903i</v>
      </c>
      <c r="P2" s="2" t="str">
        <f t="shared" ref="P2:P15" si="1">IMDIV(IMSUB(IMPRODUCT(gg1_+gg2_,$O2),gg2_),IMSUB($O2,1))</f>
        <v>0,000122189521780819-0,00298548065940752i</v>
      </c>
      <c r="Q2" s="2" t="str">
        <f t="shared" ref="Q2:Q15" si="2">IMDIV(IMPRODUCT(gpi,$O2),IMSUB($O2,1))</f>
        <v>48,2518190565864-1208419,94503302i</v>
      </c>
      <c r="R2" s="2" t="str">
        <f t="shared" ref="R2:R15" si="3">IMPRODUCT($P2,$Q2,gpd)</f>
        <v>-2426,58608488287-99,4121830766181i</v>
      </c>
      <c r="S2" s="2" t="str">
        <f>IMDIV($R2,IMSUM(1,$R2))</f>
        <v>1,00041158014076-0,0000168685335719011i</v>
      </c>
      <c r="T2" s="2">
        <f>20*LOG10(SQRT(IMPRODUCT(IMCONJUGATE(S2),S2)+0))</f>
        <v>3.5742054293317772E-3</v>
      </c>
      <c r="U2">
        <f>ATAN(IMAGINARY(S2)/IMREAL(S2))*180/PI()</f>
        <v>-9.6609815333913716E-4</v>
      </c>
      <c r="W2" s="2" t="str">
        <f>IMPRODUCT($S2,IMDIV($O2,IMSUB($O2,1)))</f>
        <v>0,288977748797226-12527,1672922033i</v>
      </c>
      <c r="X2" s="2">
        <f>20*LOG10(SQRT(IMPRODUCT(IMCONJUGATE(W2),W2)+0))</f>
        <v>81.957057545981144</v>
      </c>
    </row>
    <row r="3" spans="1:24" ht="15.75" x14ac:dyDescent="0.5">
      <c r="A3" s="19" t="s">
        <v>549</v>
      </c>
      <c r="B3" s="21" t="s">
        <v>553</v>
      </c>
      <c r="C3" s="31"/>
      <c r="L3">
        <f>L2+Graph_Step_Size</f>
        <v>0.01</v>
      </c>
      <c r="M3" s="1">
        <f t="shared" ref="M3:M15" si="4">10^L3</f>
        <v>1.0232929922807541</v>
      </c>
      <c r="N3" s="1">
        <f t="shared" si="0"/>
        <v>1.3006066335439807E-5</v>
      </c>
      <c r="O3" s="2" t="str">
        <f t="shared" ref="O3:O15" si="5">IMEXP(2*PI()*N3&amp;"i")</f>
        <v>0,99999999666096+0,0000817195248120835i</v>
      </c>
      <c r="P3" s="2" t="str">
        <f t="shared" si="1"/>
        <v>0,000122189521801292-0,00291752282275208i</v>
      </c>
      <c r="Q3" s="2" t="str">
        <f t="shared" si="2"/>
        <v>48,251827343295-1180912,94880207i</v>
      </c>
      <c r="R3" s="2" t="str">
        <f t="shared" si="3"/>
        <v>-2317,37154181322-97,1492855490352i</v>
      </c>
      <c r="S3" s="2" t="str">
        <f t="shared" ref="S3:S15" si="6">IMDIV($R3,IMSUM(1,$R3))</f>
        <v>1,00043095163404-0,0000180742348961057i</v>
      </c>
      <c r="T3" s="2">
        <f t="shared" ref="T3:T15" si="7">20*LOG10(SQRT(IMPRODUCT(IMCONJUGATE(S3),S3)+0))</f>
        <v>3.7423934130761186E-3</v>
      </c>
      <c r="U3">
        <f t="shared" ref="U3:U15" si="8">ATAN(IMAGINARY(S3)/IMREAL(S3))*180/PI()</f>
        <v>-1.0351312858431811E-3</v>
      </c>
      <c r="W3" s="2" t="str">
        <f t="shared" ref="W3:W15" si="9">IMPRODUCT($S3,IMDIV($O3,IMSUB($O3,1)))</f>
        <v>0,279041516700669-12242,2512000998i</v>
      </c>
      <c r="X3" s="2">
        <f t="shared" ref="X3:X15" si="10">20*LOG10(SQRT(IMPRODUCT(IMCONJUGATE(W3),W3)+0))</f>
        <v>81.757225734073714</v>
      </c>
    </row>
    <row r="4" spans="1:24" ht="15.75" x14ac:dyDescent="0.5">
      <c r="A4" s="19" t="s">
        <v>542</v>
      </c>
      <c r="B4" s="27">
        <v>10312500000</v>
      </c>
      <c r="C4" s="31"/>
      <c r="L4">
        <f t="shared" ref="L4:L15" si="11">L3+Graph_Step_Size</f>
        <v>0.02</v>
      </c>
      <c r="M4" s="1">
        <f t="shared" si="4"/>
        <v>1.0471285480508996</v>
      </c>
      <c r="N4" s="1">
        <f t="shared" si="0"/>
        <v>1.3309016538194184E-5</v>
      </c>
      <c r="O4" s="2" t="str">
        <f t="shared" si="5"/>
        <v>0,999999996503596+0,0000836230170683318i</v>
      </c>
      <c r="P4" s="2" t="str">
        <f t="shared" si="1"/>
        <v>0,000122189521804646-0,00285111189530652i</v>
      </c>
      <c r="Q4" s="2" t="str">
        <f t="shared" si="2"/>
        <v>48,2518287009293-1154032,0882478i</v>
      </c>
      <c r="R4" s="2" t="str">
        <f t="shared" si="3"/>
        <v>-2213,07246288974-94,9378978304987i</v>
      </c>
      <c r="S4" s="2" t="str">
        <f t="shared" si="6"/>
        <v>1,00045123360194-0,0000193660787870775i</v>
      </c>
      <c r="T4" s="2">
        <f t="shared" si="7"/>
        <v>3.9184828860413341E-3</v>
      </c>
      <c r="U4">
        <f t="shared" si="8"/>
        <v>-1.1090941195443297E-3</v>
      </c>
      <c r="W4" s="2" t="str">
        <f t="shared" si="9"/>
        <v>0,268637782073123-11963,8260820602i</v>
      </c>
      <c r="X4" s="2">
        <f t="shared" si="10"/>
        <v>81.557401823660527</v>
      </c>
    </row>
    <row r="5" spans="1:24" x14ac:dyDescent="0.45">
      <c r="A5" s="5" t="s">
        <v>574</v>
      </c>
      <c r="B5" s="36" t="s">
        <v>577</v>
      </c>
      <c r="C5" s="11"/>
      <c r="L5">
        <f>L4+Graph_Step_Size</f>
        <v>0.03</v>
      </c>
      <c r="M5" s="1">
        <f t="shared" si="4"/>
        <v>1.0715193052376064</v>
      </c>
      <c r="N5" s="1">
        <f t="shared" si="0"/>
        <v>1.3619023357682768E-5</v>
      </c>
      <c r="O5" s="2" t="str">
        <f t="shared" si="5"/>
        <v>0,999999996338815+0,0000855708473546978i</v>
      </c>
      <c r="P5" s="2" t="str">
        <f t="shared" si="1"/>
        <v>0,000122189521787707-0,00278621266512874i</v>
      </c>
      <c r="Q5" s="2" t="str">
        <f t="shared" si="2"/>
        <v>48,2518218446598-1127763,11078213i</v>
      </c>
      <c r="R5" s="2" t="str">
        <f t="shared" si="3"/>
        <v>-2113,4676157911-92,7768474110167i</v>
      </c>
      <c r="S5" s="2" t="str">
        <f t="shared" si="6"/>
        <v>1,00047246871525-0,0000207502153280333i</v>
      </c>
      <c r="T5" s="2">
        <f t="shared" si="7"/>
        <v>4.1028438303585754E-3</v>
      </c>
      <c r="U5">
        <f t="shared" si="8"/>
        <v>-1.18833830943916E-3</v>
      </c>
      <c r="W5" s="2" t="str">
        <f t="shared" si="9"/>
        <v>0,257744584532248-11691,7443112906i</v>
      </c>
      <c r="X5" s="2">
        <f t="shared" si="10"/>
        <v>81.357586184724155</v>
      </c>
    </row>
    <row r="6" spans="1:24" x14ac:dyDescent="0.45">
      <c r="A6" s="5" t="s">
        <v>558</v>
      </c>
      <c r="B6" s="36">
        <v>40</v>
      </c>
      <c r="C6" s="11"/>
      <c r="L6">
        <f t="shared" si="11"/>
        <v>0.04</v>
      </c>
      <c r="M6" s="1">
        <f t="shared" si="4"/>
        <v>1.0964781961431851</v>
      </c>
      <c r="N6" s="1">
        <f t="shared" si="0"/>
        <v>1.3936251163624685E-5</v>
      </c>
      <c r="O6" s="2" t="str">
        <f t="shared" si="5"/>
        <v>0,999999996166269+0,000087564048436552i</v>
      </c>
      <c r="P6" s="2" t="str">
        <f t="shared" si="1"/>
        <v>0,000122189521798796-0,00272279072178237i</v>
      </c>
      <c r="Q6" s="2" t="str">
        <f t="shared" si="2"/>
        <v>48,251826332971-1102092,08824552i</v>
      </c>
      <c r="R6" s="2" t="str">
        <f t="shared" si="3"/>
        <v>-2018,3457252766-90,6649885468161i</v>
      </c>
      <c r="S6" s="2" t="str">
        <f t="shared" si="6"/>
        <v>1,00049470163278-0,000022233233157735i</v>
      </c>
      <c r="T6" s="2">
        <f t="shared" si="7"/>
        <v>4.2958634335466617E-3</v>
      </c>
      <c r="U6">
        <f t="shared" si="8"/>
        <v>-1.2732405504796006E-3</v>
      </c>
      <c r="W6" s="2" t="str">
        <f t="shared" si="9"/>
        <v>0,246339153160858-11425,8616241725i</v>
      </c>
      <c r="X6" s="2">
        <f t="shared" si="10"/>
        <v>81.15777920445224</v>
      </c>
    </row>
    <row r="7" spans="1:24" x14ac:dyDescent="0.45">
      <c r="A7" s="5" t="s">
        <v>575</v>
      </c>
      <c r="B7" s="46">
        <v>1</v>
      </c>
      <c r="C7" s="11"/>
      <c r="F7" t="s">
        <v>544</v>
      </c>
      <c r="L7">
        <f t="shared" si="11"/>
        <v>0.05</v>
      </c>
      <c r="M7" s="1">
        <f t="shared" si="4"/>
        <v>1.1220184543019636</v>
      </c>
      <c r="N7" s="1">
        <f t="shared" si="0"/>
        <v>1.4260868154401645E-5</v>
      </c>
      <c r="O7" s="2" t="str">
        <f t="shared" si="5"/>
        <v>0,999999995985591+0,0000896036771354598i</v>
      </c>
      <c r="P7" s="2" t="str">
        <f t="shared" si="1"/>
        <v>0,000122189521803173-0,00266081243811322i</v>
      </c>
      <c r="Q7" s="2" t="str">
        <f t="shared" si="2"/>
        <v>48,2518281046761-1077005,409522i</v>
      </c>
      <c r="R7" s="2" t="str">
        <f t="shared" si="3"/>
        <v>-1927,5050250643-88,6012014491538i</v>
      </c>
      <c r="S7" s="2" t="str">
        <f t="shared" si="6"/>
        <v>1,00051797909287-0,000023822190628419i</v>
      </c>
      <c r="T7" s="2">
        <f t="shared" si="7"/>
        <v>4.4979468775175439E-3</v>
      </c>
      <c r="U7">
        <f t="shared" si="8"/>
        <v>-1.3642043521737558E-3</v>
      </c>
      <c r="W7" s="2" t="str">
        <f t="shared" si="9"/>
        <v>0,234397294804523-11166,0370437627i</v>
      </c>
      <c r="X7" s="2">
        <f t="shared" si="10"/>
        <v>80.9579812880269</v>
      </c>
    </row>
    <row r="8" spans="1:24" ht="15.75" x14ac:dyDescent="0.5">
      <c r="A8" s="19" t="s">
        <v>541</v>
      </c>
      <c r="B8" s="7">
        <v>1</v>
      </c>
      <c r="C8" s="31"/>
      <c r="F8" t="s">
        <v>544</v>
      </c>
      <c r="L8">
        <f t="shared" si="11"/>
        <v>6.0000000000000005E-2</v>
      </c>
      <c r="M8" s="1">
        <f t="shared" si="4"/>
        <v>1.1481536214968828</v>
      </c>
      <c r="N8" s="1">
        <f t="shared" si="0"/>
        <v>1.4593046446238974E-5</v>
      </c>
      <c r="O8" s="2" t="str">
        <f t="shared" si="5"/>
        <v>0,999999995796397+0,0000916908148895207i</v>
      </c>
      <c r="P8" s="2" t="str">
        <f t="shared" si="1"/>
        <v>0,000122189521782608-0,00260024495242537i</v>
      </c>
      <c r="Q8" s="2" t="str">
        <f t="shared" si="2"/>
        <v>48,25181978042-1052489,77332247i</v>
      </c>
      <c r="R8" s="2" t="str">
        <f t="shared" si="3"/>
        <v>-1840,75282985807-86,58439184567i</v>
      </c>
      <c r="S8" s="2" t="str">
        <f t="shared" si="6"/>
        <v>1,00054235000897-0,0000255246492526793i</v>
      </c>
      <c r="T8" s="2">
        <f t="shared" si="7"/>
        <v>4.7095181620794837E-3</v>
      </c>
      <c r="U8">
        <f t="shared" si="8"/>
        <v>-1.461661943045097E-3</v>
      </c>
      <c r="W8" s="2" t="str">
        <f t="shared" si="9"/>
        <v>0,221893761721791-10912,1328050338i</v>
      </c>
      <c r="X8" s="2">
        <f t="shared" si="10"/>
        <v>80.758192859448513</v>
      </c>
    </row>
    <row r="9" spans="1:24" x14ac:dyDescent="0.45">
      <c r="A9" s="19" t="s">
        <v>578</v>
      </c>
      <c r="B9" s="7">
        <v>64</v>
      </c>
      <c r="C9" s="11"/>
      <c r="F9" t="s">
        <v>544</v>
      </c>
      <c r="L9">
        <f t="shared" si="11"/>
        <v>7.0000000000000007E-2</v>
      </c>
      <c r="M9" s="1">
        <f t="shared" si="4"/>
        <v>1.1748975549395295</v>
      </c>
      <c r="N9" s="1">
        <f t="shared" si="0"/>
        <v>1.4932962164463905E-5</v>
      </c>
      <c r="O9" s="2" t="str">
        <f t="shared" si="5"/>
        <v>0,999999995598288+0,0000938265683267624i</v>
      </c>
      <c r="P9" s="2" t="str">
        <f t="shared" si="1"/>
        <v>0,000122189521802463-0,00254105615103358i</v>
      </c>
      <c r="Q9" s="2" t="str">
        <f t="shared" si="2"/>
        <v>48,2518278173299-1028532,1811321i</v>
      </c>
      <c r="R9" s="2" t="str">
        <f t="shared" si="3"/>
        <v>-1757,90512661646-84,6134904900898i</v>
      </c>
      <c r="S9" s="2" t="str">
        <f t="shared" si="6"/>
        <v>1,00056786556947-0,0000273487095198732i</v>
      </c>
      <c r="T9" s="2">
        <f t="shared" si="7"/>
        <v>4.931020965193933E-3</v>
      </c>
      <c r="U9">
        <f t="shared" si="8"/>
        <v>-1.5660763094124839E-3</v>
      </c>
      <c r="W9" s="2" t="str">
        <f t="shared" si="9"/>
        <v>0,208802480750418-10664,0142818161i</v>
      </c>
      <c r="X9" s="2">
        <f t="shared" si="10"/>
        <v>80.558414362395027</v>
      </c>
    </row>
    <row r="10" spans="1:24" x14ac:dyDescent="0.45">
      <c r="A10" s="19" t="s">
        <v>576</v>
      </c>
      <c r="B10" s="17">
        <f>bitrate/(B6*B7)</f>
        <v>257812500</v>
      </c>
      <c r="C10" s="11"/>
      <c r="F10" t="s">
        <v>544</v>
      </c>
      <c r="L10">
        <f t="shared" si="11"/>
        <v>0.08</v>
      </c>
      <c r="M10" s="1">
        <f t="shared" si="4"/>
        <v>1.2022644346174129</v>
      </c>
      <c r="N10" s="1">
        <f t="shared" si="0"/>
        <v>1.5280795536889558E-5</v>
      </c>
      <c r="O10" s="2" t="str">
        <f t="shared" si="5"/>
        <v>0,999999995390841+0,0000960120698518883i</v>
      </c>
      <c r="P10" s="2" t="str">
        <f t="shared" si="1"/>
        <v>0,000122189521782692-0,00248321465123841i</v>
      </c>
      <c r="Q10" s="2" t="str">
        <f t="shared" si="2"/>
        <v>48,2518198147328-1005119,9303184i</v>
      </c>
      <c r="R10" s="2" t="str">
        <f t="shared" si="3"/>
        <v>-1678,78618424668-82,6874522723147i</v>
      </c>
      <c r="S10" s="2" t="str">
        <f t="shared" si="6"/>
        <v>1,00059457934205-0,0000293030491186678i</v>
      </c>
      <c r="T10" s="2">
        <f t="shared" si="7"/>
        <v>5.162919541340575E-3</v>
      </c>
      <c r="U10">
        <f t="shared" si="8"/>
        <v>-1.6779433704190499E-3</v>
      </c>
      <c r="W10" s="2" t="str">
        <f t="shared" si="9"/>
        <v>0,195095538891807-10421,5499154052i</v>
      </c>
      <c r="X10" s="2">
        <f t="shared" si="10"/>
        <v>80.35864626112128</v>
      </c>
    </row>
    <row r="11" spans="1:24" x14ac:dyDescent="0.45">
      <c r="A11" s="19" t="s">
        <v>550</v>
      </c>
      <c r="B11" s="17">
        <f>IF(B5="Full",(2*bitrate)/bitwidth,bitrate/bitwidth)</f>
        <v>161132812.5</v>
      </c>
      <c r="C11" s="11"/>
      <c r="F11" t="s">
        <v>544</v>
      </c>
      <c r="L11">
        <f t="shared" si="11"/>
        <v>0.09</v>
      </c>
      <c r="M11" s="1">
        <f t="shared" si="4"/>
        <v>1.2302687708123816</v>
      </c>
      <c r="N11" s="1">
        <f t="shared" si="0"/>
        <v>1.5636730989374108E-5</v>
      </c>
      <c r="O11" s="2" t="str">
        <f t="shared" si="5"/>
        <v>0,999999995173618+0,0000982484782466935i</v>
      </c>
      <c r="P11" s="2" t="str">
        <f t="shared" si="1"/>
        <v>0,000122189521784359-0,0024266897847278i</v>
      </c>
      <c r="Q11" s="2" t="str">
        <f t="shared" si="2"/>
        <v>48,251820489234-982240,607396094i</v>
      </c>
      <c r="R11" s="2" t="str">
        <f t="shared" si="3"/>
        <v>-1603,22818087378-80,8052560657902i</v>
      </c>
      <c r="S11" s="2" t="str">
        <f t="shared" si="6"/>
        <v>1,00062254738257-0,0000313969640915479i</v>
      </c>
      <c r="T11" s="2">
        <f t="shared" si="7"/>
        <v>5.4056996590504365E-3</v>
      </c>
      <c r="U11">
        <f t="shared" si="8"/>
        <v>-1.7977943192312856E-3</v>
      </c>
      <c r="W11" s="2" t="str">
        <f t="shared" si="9"/>
        <v>0,180744327546127-10184,611144793i</v>
      </c>
      <c r="X11" s="2">
        <f t="shared" si="10"/>
        <v>80.158889041396222</v>
      </c>
    </row>
    <row r="12" spans="1:24" x14ac:dyDescent="0.45">
      <c r="A12" s="19" t="str">
        <f>IF(Transceiver_Type="GTX","DRPCLK (Hz)","PPM Clock")</f>
        <v>PPM Clock</v>
      </c>
      <c r="B12" s="15">
        <f>IF(Transceiver_Type="GTX",userclk/6,userclk/1)</f>
        <v>161132812.5</v>
      </c>
      <c r="C12" s="11"/>
      <c r="F12" t="s">
        <v>544</v>
      </c>
      <c r="L12">
        <f t="shared" si="11"/>
        <v>9.9999999999999992E-2</v>
      </c>
      <c r="M12" s="1">
        <f t="shared" si="4"/>
        <v>1.2589254117941673</v>
      </c>
      <c r="N12" s="1">
        <f t="shared" si="0"/>
        <v>1.6000957243605826E-5</v>
      </c>
      <c r="O12" s="2" t="str">
        <f t="shared" si="5"/>
        <v>0,999999994946158+0,000100536979284467i</v>
      </c>
      <c r="P12" s="2" t="str">
        <f t="shared" si="1"/>
        <v>0,000122189521791981-0,00237145158126278i</v>
      </c>
      <c r="Q12" s="2" t="str">
        <f t="shared" si="2"/>
        <v>48,2518235746522-959882,081445316i</v>
      </c>
      <c r="R12" s="2" t="str">
        <f t="shared" si="3"/>
        <v>-1531,07084783833-78,9659038832043i</v>
      </c>
      <c r="S12" s="2" t="str">
        <f t="shared" si="6"/>
        <v>1,00065182834887-0,0000336404126764587i</v>
      </c>
      <c r="T12" s="2">
        <f t="shared" si="7"/>
        <v>5.6598695798521816E-3</v>
      </c>
      <c r="U12">
        <f t="shared" si="8"/>
        <v>-1.9261981161756759E-3</v>
      </c>
      <c r="W12" s="2" t="str">
        <f t="shared" si="9"/>
        <v>0,165718570635135-9953,07233848785i</v>
      </c>
      <c r="X12" s="2">
        <f t="shared" si="10"/>
        <v>79.959143211481674</v>
      </c>
    </row>
    <row r="13" spans="1:24" x14ac:dyDescent="0.45">
      <c r="A13" s="19" t="s">
        <v>547</v>
      </c>
      <c r="B13" s="7">
        <v>1024</v>
      </c>
      <c r="C13" s="10" t="str">
        <f>DEC2HEX(TC-1,4)&amp;" hex"</f>
        <v>03FF hex</v>
      </c>
      <c r="F13" t="s">
        <v>544</v>
      </c>
      <c r="L13">
        <f t="shared" si="11"/>
        <v>0.10999999999999999</v>
      </c>
      <c r="M13" s="1">
        <f t="shared" si="4"/>
        <v>1.288249551693134</v>
      </c>
      <c r="N13" s="1">
        <f t="shared" si="0"/>
        <v>1.6373667417165815E-5</v>
      </c>
      <c r="O13" s="2" t="str">
        <f t="shared" si="5"/>
        <v>0,999999994707978+0,000102878786358702i</v>
      </c>
      <c r="P13" s="2" t="str">
        <f t="shared" si="1"/>
        <v>0,00012218952179659-0,00231747075280766i</v>
      </c>
      <c r="Q13" s="2" t="str">
        <f t="shared" si="2"/>
        <v>48,2518254403393-938032,497679668i</v>
      </c>
      <c r="R13" s="2" t="str">
        <f t="shared" si="3"/>
        <v>-1462,16112975721-77,1684204638393i</v>
      </c>
      <c r="S13" s="2" t="str">
        <f t="shared" si="6"/>
        <v>1,00068248361959-0,000036044062385395i</v>
      </c>
      <c r="T13" s="2">
        <f t="shared" si="7"/>
        <v>5.9259610802937573E-3</v>
      </c>
      <c r="U13">
        <f t="shared" si="8"/>
        <v>-2.0637641650589063E-3</v>
      </c>
      <c r="W13" s="2" t="str">
        <f t="shared" si="9"/>
        <v>0,149986610637119-9726,81072788739i</v>
      </c>
      <c r="X13" s="2">
        <f t="shared" si="10"/>
        <v>79.759409303154527</v>
      </c>
    </row>
    <row r="14" spans="1:24" x14ac:dyDescent="0.45">
      <c r="A14" s="19" t="s">
        <v>534</v>
      </c>
      <c r="B14" s="7">
        <v>200</v>
      </c>
      <c r="C14" s="10" t="str">
        <f>DEC2HEX(V-2,4)&amp;" hex"</f>
        <v>00C6 hex</v>
      </c>
      <c r="F14" t="s">
        <v>544</v>
      </c>
      <c r="L14">
        <f t="shared" si="11"/>
        <v>0.11999999999999998</v>
      </c>
      <c r="M14" s="1">
        <f t="shared" si="4"/>
        <v>1.318256738556407</v>
      </c>
      <c r="N14" s="1">
        <f t="shared" si="0"/>
        <v>1.6755059125921493E-5</v>
      </c>
      <c r="O14" s="2" t="str">
        <f t="shared" si="5"/>
        <v>0,999999994458572+0,000105275141126457i</v>
      </c>
      <c r="P14" s="2" t="str">
        <f t="shared" si="1"/>
        <v>0,000122189521783136-0,00226471867803095i</v>
      </c>
      <c r="Q14" s="2" t="str">
        <f t="shared" si="2"/>
        <v>48,2518199943014-916680,271160608i</v>
      </c>
      <c r="R14" s="2" t="str">
        <f t="shared" si="3"/>
        <v>-1396,35285989161-75,4118527399058i</v>
      </c>
      <c r="S14" s="2" t="str">
        <f t="shared" si="6"/>
        <v>1,00071457741812-0,0000386193403659246i</v>
      </c>
      <c r="T14" s="2">
        <f t="shared" si="7"/>
        <v>6.2045305172277231E-3</v>
      </c>
      <c r="U14">
        <f t="shared" si="8"/>
        <v>-2.2111451750379397E-3</v>
      </c>
      <c r="W14" s="2" t="str">
        <f t="shared" si="9"/>
        <v>0,133515290871331-9505,70634216667i</v>
      </c>
      <c r="X14" s="2">
        <f t="shared" si="10"/>
        <v>79.55968787277196</v>
      </c>
    </row>
    <row r="15" spans="1:24" x14ac:dyDescent="0.45">
      <c r="A15" s="19" t="s">
        <v>535</v>
      </c>
      <c r="B15" s="7">
        <v>200</v>
      </c>
      <c r="C15" s="10" t="str">
        <f>DEC2HEX(R_div-2,4)&amp;" hex"</f>
        <v>00C6 hex</v>
      </c>
      <c r="F15" t="s">
        <v>544</v>
      </c>
      <c r="L15">
        <f t="shared" si="11"/>
        <v>0.12999999999999998</v>
      </c>
      <c r="M15" s="1">
        <f t="shared" si="4"/>
        <v>1.3489628825916535</v>
      </c>
      <c r="N15" s="1">
        <f t="shared" si="0"/>
        <v>1.7145334588805161E-5</v>
      </c>
      <c r="O15" s="2" t="str">
        <f t="shared" si="5"/>
        <v>0,999999994197413+0,000107727314166693i</v>
      </c>
      <c r="P15" s="2" t="str">
        <f t="shared" si="1"/>
        <v>0,00012218952179282-0,00221316738706952i</v>
      </c>
      <c r="Q15" s="2" t="str">
        <f t="shared" si="2"/>
        <v>48,2518239142099-895814,080655019i</v>
      </c>
      <c r="R15" s="2" t="str">
        <f t="shared" si="3"/>
        <v>-1333,50645006736-73,6952694071367i</v>
      </c>
      <c r="S15" s="2" t="str">
        <f t="shared" si="6"/>
        <v>1,00074817694216-0,0000413784873718306i</v>
      </c>
      <c r="T15" s="2">
        <f t="shared" si="7"/>
        <v>6.4961599413014071E-3</v>
      </c>
      <c r="U15">
        <f t="shared" si="8"/>
        <v>-2.3690402264177489E-3</v>
      </c>
      <c r="W15" s="2" t="str">
        <f t="shared" si="9"/>
        <v>0,116270148876417-9289,64194465087i</v>
      </c>
      <c r="X15" s="2">
        <f t="shared" si="10"/>
        <v>79.359979502385045</v>
      </c>
    </row>
    <row r="16" spans="1:24" x14ac:dyDescent="0.45">
      <c r="A16" s="20" t="s">
        <v>13</v>
      </c>
      <c r="B16" s="7">
        <v>10</v>
      </c>
      <c r="C16" s="10" t="str">
        <f>DEC2HEX(G1_,2)&amp;" hex"</f>
        <v>0A hex</v>
      </c>
      <c r="F16" t="s">
        <v>544</v>
      </c>
      <c r="L16">
        <f t="shared" ref="L16:L47" si="12">L15+Graph_Step_Size</f>
        <v>0.13999999999999999</v>
      </c>
      <c r="M16" s="1">
        <f t="shared" ref="M16:M47" si="13">10^L16</f>
        <v>1.3803842646028848</v>
      </c>
      <c r="N16" s="1">
        <f t="shared" ref="N16:N47" si="14">M16/(CEdsp)</f>
        <v>1.7544700735033147E-5</v>
      </c>
      <c r="O16" s="2" t="str">
        <f t="shared" ref="O16:O47" si="15">IMEXP(2*PI()*N16&amp;"i")</f>
        <v>0,999999993923945+0,000110236605653955i</v>
      </c>
      <c r="P16" s="2" t="str">
        <f t="shared" ref="P16:P79" si="16">IMDIV(IMSUB(IMPRODUCT(gg1_+gg2_,$O16),gg2_),IMSUB($O16,1))</f>
        <v>0,000122189521782468-0,00216278954674709i</v>
      </c>
      <c r="Q16" s="2" t="str">
        <f t="shared" ref="Q16:Q79" si="17">IMDIV(IMPRODUCT(gpi,$O16),IMSUB($O16,1))</f>
        <v>48,2518197242974-875422,862632498i</v>
      </c>
      <c r="R16" s="2" t="str">
        <f t="shared" ref="R16:R79" si="18">IMPRODUCT($P16,$Q16,gpd)</f>
        <v>-1273,48859462524-72,0177602575471i</v>
      </c>
      <c r="S16" s="2" t="str">
        <f t="shared" ref="S16:S79" si="19">IMDIV($R16,IMSUM(1,$R16))</f>
        <v>1,0007833524988-0,000044334615409629i</v>
      </c>
      <c r="T16" s="2">
        <f t="shared" ref="T16:T47" si="20">20*LOG10(SQRT(IMPRODUCT(IMCONJUGATE(S16),S16)+0))</f>
        <v>6.8014582565977802E-3</v>
      </c>
      <c r="U16">
        <f t="shared" ref="U16:U47" si="21">ATAN(IMAGINARY(S16)/IMREAL(S16))*180/PI()</f>
        <v>-2.5381980438656032E-3</v>
      </c>
      <c r="W16" s="2" t="str">
        <f t="shared" ref="W16:W79" si="22">IMPRODUCT($S16,IMDIV($O16,IMSUB($O16,1)))</f>
        <v>0,0982147560789075-9078,50297063401i</v>
      </c>
      <c r="X16" s="2">
        <f t="shared" ref="X16:X47" si="23">20*LOG10(SQRT(IMPRODUCT(IMCONJUGATE(W16),W16)+0))</f>
        <v>79.16028480089831</v>
      </c>
    </row>
    <row r="17" spans="1:24" x14ac:dyDescent="0.45">
      <c r="A17" s="20" t="s">
        <v>14</v>
      </c>
      <c r="B17" s="7">
        <v>16</v>
      </c>
      <c r="C17" s="10" t="str">
        <f>DEC2HEX(G2_,2)&amp;" hex"</f>
        <v>10 hex</v>
      </c>
      <c r="F17" t="s">
        <v>544</v>
      </c>
      <c r="L17">
        <f t="shared" si="12"/>
        <v>0.15</v>
      </c>
      <c r="M17" s="1">
        <f t="shared" si="13"/>
        <v>1.4125375446227544</v>
      </c>
      <c r="N17" s="1">
        <f t="shared" si="14"/>
        <v>1.7953369313822416E-5</v>
      </c>
      <c r="O17" s="2" t="str">
        <f t="shared" si="15"/>
        <v>0,99999999363759+0,000112804346047742i</v>
      </c>
      <c r="P17" s="2" t="str">
        <f t="shared" si="16"/>
        <v>0,000122189521793684-0,00211355844607196i</v>
      </c>
      <c r="Q17" s="2" t="str">
        <f t="shared" si="17"/>
        <v>48,2518242639128-855495,805399332i</v>
      </c>
      <c r="R17" s="2" t="str">
        <f t="shared" si="18"/>
        <v>-1216,17198764937-70,3784359030955i</v>
      </c>
      <c r="S17" s="2" t="str">
        <f t="shared" si="19"/>
        <v>1,00082017764553-0,000047501769660604i</v>
      </c>
      <c r="T17" s="2">
        <f t="shared" si="20"/>
        <v>7.121062431061297E-3</v>
      </c>
      <c r="U17">
        <f t="shared" si="21"/>
        <v>-2.7194205109995653E-3</v>
      </c>
      <c r="W17" s="2" t="str">
        <f t="shared" si="22"/>
        <v>0,079311352679279-8872,17746661413i</v>
      </c>
      <c r="X17" s="2">
        <f t="shared" si="23"/>
        <v>78.960604405280051</v>
      </c>
    </row>
    <row r="18" spans="1:24" x14ac:dyDescent="0.45">
      <c r="A18" s="19" t="s">
        <v>12</v>
      </c>
      <c r="B18" s="7">
        <v>6</v>
      </c>
      <c r="C18" s="12"/>
      <c r="F18" t="s">
        <v>544</v>
      </c>
      <c r="L18">
        <f t="shared" si="12"/>
        <v>0.16</v>
      </c>
      <c r="M18" s="1">
        <f t="shared" si="13"/>
        <v>1.4454397707459274</v>
      </c>
      <c r="N18" s="1">
        <f t="shared" si="14"/>
        <v>1.8371557006662806E-5</v>
      </c>
      <c r="O18" s="2" t="str">
        <f t="shared" si="15"/>
        <v>0,999999993337739+0,00011543189679793i</v>
      </c>
      <c r="P18" s="2" t="str">
        <f t="shared" si="16"/>
        <v>0,000122189521797714-0,00206544798206735i</v>
      </c>
      <c r="Q18" s="2" t="str">
        <f t="shared" si="17"/>
        <v>48,2518258952302-836022,343366017i</v>
      </c>
      <c r="R18" s="2" t="str">
        <f t="shared" si="18"/>
        <v>-1161,43505293521-68,7764271182532i</v>
      </c>
      <c r="S18" s="2" t="str">
        <f t="shared" si="19"/>
        <v>1,00085872933741-0,0000508949945448999i</v>
      </c>
      <c r="T18" s="2">
        <f t="shared" si="20"/>
        <v>7.4556387588865739E-3</v>
      </c>
      <c r="U18">
        <f t="shared" si="21"/>
        <v>-2.9135664182907218E-3</v>
      </c>
      <c r="W18" s="2" t="str">
        <f t="shared" si="22"/>
        <v>0,0595201200728698-8670,55603091173i</v>
      </c>
      <c r="X18" s="2">
        <f t="shared" si="23"/>
        <v>78.760938981824907</v>
      </c>
    </row>
    <row r="19" spans="1:24" x14ac:dyDescent="0.45">
      <c r="A19" s="19" t="s">
        <v>560</v>
      </c>
      <c r="B19" s="33">
        <v>0</v>
      </c>
      <c r="C19" s="32" t="str">
        <f>BIN2DEC(B19)*2^18&amp;" dec"</f>
        <v>0 dec</v>
      </c>
      <c r="F19" t="s">
        <v>544</v>
      </c>
      <c r="L19">
        <f t="shared" si="12"/>
        <v>0.17</v>
      </c>
      <c r="M19" s="1">
        <f t="shared" si="13"/>
        <v>1.4791083881682074</v>
      </c>
      <c r="N19" s="1">
        <f t="shared" si="14"/>
        <v>1.8799485542204439E-5</v>
      </c>
      <c r="O19" s="2" t="str">
        <f t="shared" si="15"/>
        <v>0,999999993023756+0,000118120651066634i</v>
      </c>
      <c r="P19" s="2" t="str">
        <f t="shared" si="16"/>
        <v>0,000122189521791287-0,00201843264591748i</v>
      </c>
      <c r="Q19" s="2" t="str">
        <f t="shared" si="17"/>
        <v>48,2518232937958-816992,15144522i</v>
      </c>
      <c r="R19" s="2" t="str">
        <f t="shared" si="18"/>
        <v>-1109,16168609936-67,2108844937311i</v>
      </c>
      <c r="S19" s="2" t="str">
        <f t="shared" si="19"/>
        <v>1,00089908808053-0,0000545304046226224i</v>
      </c>
      <c r="T19" s="2">
        <f t="shared" si="20"/>
        <v>7.8058841758924221E-3</v>
      </c>
      <c r="U19">
        <f t="shared" si="21"/>
        <v>-3.1215554835976522E-3</v>
      </c>
      <c r="W19" s="2" t="str">
        <f t="shared" si="22"/>
        <v>0,0387995016573791-8473,53175563881i</v>
      </c>
      <c r="X19" s="2">
        <f t="shared" si="23"/>
        <v>78.561289227469217</v>
      </c>
    </row>
    <row r="20" spans="1:24" x14ac:dyDescent="0.45">
      <c r="A20" s="5" t="s">
        <v>556</v>
      </c>
      <c r="B20" s="23">
        <v>1</v>
      </c>
      <c r="F20" t="s">
        <v>544</v>
      </c>
      <c r="L20">
        <f t="shared" si="12"/>
        <v>0.18000000000000002</v>
      </c>
      <c r="M20" s="1">
        <f t="shared" si="13"/>
        <v>1.5135612484362084</v>
      </c>
      <c r="N20" s="1">
        <f t="shared" si="14"/>
        <v>1.9237381813821159E-5</v>
      </c>
      <c r="O20" s="2" t="str">
        <f t="shared" si="15"/>
        <v>0,999999992694976+0,000120872034466881i</v>
      </c>
      <c r="P20" s="2" t="str">
        <f t="shared" si="16"/>
        <v>0,000122189521795338-0,00197248750947197i</v>
      </c>
      <c r="Q20" s="2" t="str">
        <f t="shared" si="17"/>
        <v>48,2518249333218-798395,139577279i</v>
      </c>
      <c r="R20" s="2" t="str">
        <f t="shared" si="18"/>
        <v>-1059,24100832352-65,6809779813866i</v>
      </c>
      <c r="S20" s="2" t="str">
        <f t="shared" si="19"/>
        <v>1,0009413380921-0,0000584252604216961i</v>
      </c>
      <c r="T20" s="2">
        <f t="shared" si="20"/>
        <v>8.1725276312659481E-3</v>
      </c>
      <c r="U20">
        <f t="shared" si="21"/>
        <v>-3.3443726499445725E-3</v>
      </c>
      <c r="W20" s="2" t="str">
        <f t="shared" si="22"/>
        <v>0,0171061130573694-8281,00016998885i</v>
      </c>
      <c r="X20" s="2">
        <f t="shared" si="23"/>
        <v>78.361655871162526</v>
      </c>
    </row>
    <row r="21" spans="1:24" x14ac:dyDescent="0.45">
      <c r="C21" t="s">
        <v>544</v>
      </c>
      <c r="F21" t="s">
        <v>544</v>
      </c>
      <c r="L21">
        <f t="shared" si="12"/>
        <v>0.19000000000000003</v>
      </c>
      <c r="M21" s="1">
        <f t="shared" si="13"/>
        <v>1.5488166189124815</v>
      </c>
      <c r="N21" s="1">
        <f t="shared" si="14"/>
        <v>1.9685477999912413E-5</v>
      </c>
      <c r="O21" s="2" t="str">
        <f t="shared" si="15"/>
        <v>0,9999999923507+0,000123687505818483i</v>
      </c>
      <c r="P21" s="2" t="str">
        <f t="shared" si="16"/>
        <v>0,000122189521783408-0,00192758821201545i</v>
      </c>
      <c r="Q21" s="2" t="str">
        <f t="shared" si="17"/>
        <v>48,2518201044744-780221,447380357i</v>
      </c>
      <c r="R21" s="2" t="str">
        <f t="shared" si="18"/>
        <v>-1011,56713116028-64,1858963759856i</v>
      </c>
      <c r="S21" s="2" t="str">
        <f t="shared" si="19"/>
        <v>1,00098556746738-0,0000625980495332631i</v>
      </c>
      <c r="T21" s="2">
        <f t="shared" si="20"/>
        <v>8.5563315165700267E-3</v>
      </c>
      <c r="U21">
        <f t="shared" si="21"/>
        <v>-3.5830726794652086E-3</v>
      </c>
      <c r="W21" s="2" t="str">
        <f t="shared" si="22"/>
        <v>-0,00560564609140446-8092,85918481734i</v>
      </c>
      <c r="X21" s="2">
        <f t="shared" si="23"/>
        <v>78.162039675296995</v>
      </c>
    </row>
    <row r="22" spans="1:24" ht="15.75" x14ac:dyDescent="0.5">
      <c r="A22" s="25" t="s">
        <v>536</v>
      </c>
      <c r="B22" s="26"/>
      <c r="F22" t="s">
        <v>544</v>
      </c>
      <c r="L22">
        <f t="shared" si="12"/>
        <v>0.20000000000000004</v>
      </c>
      <c r="M22" s="1">
        <f t="shared" si="13"/>
        <v>1.5848931924611138</v>
      </c>
      <c r="N22" s="1">
        <f t="shared" si="14"/>
        <v>2.0144011687007331E-5</v>
      </c>
      <c r="O22" s="2" t="str">
        <f t="shared" si="15"/>
        <v>0,9999999919902+0,000126568557921528i</v>
      </c>
      <c r="P22" s="2" t="str">
        <f t="shared" si="16"/>
        <v>0,000122189521788268-0,00188371094734657i</v>
      </c>
      <c r="Q22" s="2" t="str">
        <f t="shared" si="17"/>
        <v>48,2518220715279-762461,438922298i</v>
      </c>
      <c r="R22" s="2" t="str">
        <f t="shared" si="18"/>
        <v>-966,038931923486-62,7248470002426i</v>
      </c>
      <c r="S22" s="2" t="str">
        <f t="shared" si="19"/>
        <v>1,00103186835374-0,0000670685735797648i</v>
      </c>
      <c r="T22" s="2">
        <f t="shared" si="20"/>
        <v>8.9580931548106871E-3</v>
      </c>
      <c r="U22">
        <f t="shared" si="21"/>
        <v>-3.8387850774949327E-3</v>
      </c>
      <c r="W22" s="2" t="str">
        <f t="shared" si="22"/>
        <v>-0,0293832374209492-7909,00903848276i</v>
      </c>
      <c r="X22" s="2">
        <f t="shared" si="23"/>
        <v>77.962441437196276</v>
      </c>
    </row>
    <row r="23" spans="1:24" x14ac:dyDescent="0.45">
      <c r="A23" s="5" t="s">
        <v>552</v>
      </c>
      <c r="B23" s="16">
        <f>userclk/V/1000</f>
        <v>805.6640625</v>
      </c>
      <c r="F23" t="s">
        <v>544</v>
      </c>
      <c r="L23">
        <f t="shared" si="12"/>
        <v>0.21000000000000005</v>
      </c>
      <c r="M23" s="1">
        <f t="shared" si="13"/>
        <v>1.6218100973589302</v>
      </c>
      <c r="N23" s="1">
        <f t="shared" si="14"/>
        <v>2.0613225995736215E-5</v>
      </c>
      <c r="O23" s="2" t="str">
        <f t="shared" si="15"/>
        <v>0,99999999161271+0,000129516718347884i</v>
      </c>
      <c r="P23" s="2" t="str">
        <f t="shared" si="16"/>
        <v>0,000122189521792782-0,00184083245115546i</v>
      </c>
      <c r="Q23" s="2" t="str">
        <f t="shared" si="17"/>
        <v>48,2518238985995-745105,697611512i</v>
      </c>
      <c r="R23" s="2" t="str">
        <f t="shared" si="18"/>
        <v>-922,559839197243-61,2970551680632i</v>
      </c>
      <c r="S23" s="2" t="str">
        <f t="shared" si="19"/>
        <v>1,00108033713205-0,0000718580410807751i</v>
      </c>
      <c r="T23" s="2">
        <f t="shared" si="20"/>
        <v>9.3786463514781964E-3</v>
      </c>
      <c r="U23">
        <f t="shared" si="21"/>
        <v>-4.1127193475101421E-3</v>
      </c>
      <c r="W23" s="2" t="str">
        <f t="shared" si="22"/>
        <v>-0,0542765372539252-7729,35224391932i</v>
      </c>
      <c r="X23" s="2">
        <f t="shared" si="23"/>
        <v>77.762861990666124</v>
      </c>
    </row>
    <row r="24" spans="1:24" x14ac:dyDescent="0.45">
      <c r="L24">
        <f t="shared" si="12"/>
        <v>0.22000000000000006</v>
      </c>
      <c r="M24" s="1">
        <f t="shared" si="13"/>
        <v>1.6595869074375611</v>
      </c>
      <c r="N24" s="1">
        <f t="shared" si="14"/>
        <v>2.1093369709736339E-5</v>
      </c>
      <c r="O24" s="2" t="str">
        <f t="shared" si="15"/>
        <v>0,999999991217429+0,000132533550251127i</v>
      </c>
      <c r="P24" s="2" t="str">
        <f t="shared" si="16"/>
        <v>0,000122189521789631-0,0017989299886889i</v>
      </c>
      <c r="Q24" s="2" t="str">
        <f t="shared" si="17"/>
        <v>48,2518226230559-728145,021204246i</v>
      </c>
      <c r="R24" s="2" t="str">
        <f t="shared" si="18"/>
        <v>-881,037627993399-59,9017638381801i</v>
      </c>
      <c r="S24" s="2" t="str">
        <f t="shared" si="19"/>
        <v>1,00113107460572-0,000076989167008206i</v>
      </c>
      <c r="T24" s="2">
        <f t="shared" si="20"/>
        <v>9.8188630090870477E-3</v>
      </c>
      <c r="U24">
        <f t="shared" si="21"/>
        <v>-4.4061706214039266E-3</v>
      </c>
      <c r="W24" s="2" t="str">
        <f t="shared" si="22"/>
        <v>-0,080337686672756-7553,79353691446i</v>
      </c>
      <c r="X24" s="2">
        <f t="shared" si="23"/>
        <v>77.563302207609837</v>
      </c>
    </row>
    <row r="25" spans="1:24" x14ac:dyDescent="0.45">
      <c r="A25" s="5" t="s">
        <v>557</v>
      </c>
      <c r="B25" s="34">
        <f>BIN2DEC(B19)*2^18+offset</f>
        <v>1</v>
      </c>
      <c r="L25">
        <f t="shared" si="12"/>
        <v>0.23000000000000007</v>
      </c>
      <c r="M25" s="1">
        <f t="shared" si="13"/>
        <v>1.6982436524617448</v>
      </c>
      <c r="N25" s="1">
        <f t="shared" si="14"/>
        <v>2.1584697407560323E-5</v>
      </c>
      <c r="O25" s="2" t="str">
        <f t="shared" si="15"/>
        <v>0,999999990803519+0,000135620653195356i</v>
      </c>
      <c r="P25" s="2" t="str">
        <f t="shared" si="16"/>
        <v>0,000122189521787058-0,00175798134272509i</v>
      </c>
      <c r="Q25" s="2" t="str">
        <f t="shared" si="17"/>
        <v>48,2518215818669-711570,416925358i</v>
      </c>
      <c r="R25" s="2" t="str">
        <f t="shared" si="18"/>
        <v>-841,384224143803-58,5382332170736i</v>
      </c>
      <c r="S25" s="2" t="str">
        <f t="shared" si="19"/>
        <v>1,00118418619764-0,0000824862792737404i</v>
      </c>
      <c r="T25" s="2">
        <f t="shared" si="20"/>
        <v>1.0279654808442191E-2</v>
      </c>
      <c r="U25">
        <f t="shared" si="21"/>
        <v>-4.7205256780757116E-3</v>
      </c>
      <c r="W25" s="2" t="str">
        <f t="shared" si="22"/>
        <v>-0,107621172142167-7382,23982556116i</v>
      </c>
      <c r="X25" s="2">
        <f t="shared" si="23"/>
        <v>77.363762999708783</v>
      </c>
    </row>
    <row r="26" spans="1:24" x14ac:dyDescent="0.45">
      <c r="A26" s="5" t="s">
        <v>559</v>
      </c>
      <c r="B26" s="34">
        <f>B10*(B6+B25/(2^24))</f>
        <v>10312500015.366823</v>
      </c>
      <c r="L26">
        <f t="shared" si="12"/>
        <v>0.24000000000000007</v>
      </c>
      <c r="M26" s="1">
        <f t="shared" si="13"/>
        <v>1.737800828749376</v>
      </c>
      <c r="N26" s="1">
        <f t="shared" si="14"/>
        <v>2.2087469597657039E-5</v>
      </c>
      <c r="O26" s="2" t="str">
        <f t="shared" si="15"/>
        <v>0,999999990370102+0,000138779664003297i</v>
      </c>
      <c r="P26" s="2" t="str">
        <f t="shared" si="16"/>
        <v>0,000122189521784929-0,00171796480173035i</v>
      </c>
      <c r="Q26" s="2" t="str">
        <f t="shared" si="17"/>
        <v>48,2518207201795-695373,096700271i</v>
      </c>
      <c r="R26" s="2" t="str">
        <f t="shared" si="18"/>
        <v>-803,515517452948-57,2057403425921i</v>
      </c>
      <c r="S26" s="2" t="str">
        <f t="shared" si="19"/>
        <v>1,00123978215537-0,000088375432647934i</v>
      </c>
      <c r="T26" s="2">
        <f t="shared" si="20"/>
        <v>1.0761974958522847E-2</v>
      </c>
      <c r="U26">
        <f t="shared" si="21"/>
        <v>-5.0572693778898553E-3</v>
      </c>
      <c r="W26" s="2" t="str">
        <f t="shared" si="22"/>
        <v>-0,136184035135761-7214,60014086085i</v>
      </c>
      <c r="X26" s="2">
        <f t="shared" si="23"/>
        <v>77.164245320172569</v>
      </c>
    </row>
    <row r="27" spans="1:24" x14ac:dyDescent="0.45">
      <c r="A27" s="5" t="s">
        <v>539</v>
      </c>
      <c r="B27" s="34">
        <f>B26-bitrate</f>
        <v>15.366823196411133</v>
      </c>
      <c r="C27" s="24" t="s">
        <v>544</v>
      </c>
      <c r="L27">
        <f t="shared" si="12"/>
        <v>0.25000000000000006</v>
      </c>
      <c r="M27" s="1">
        <f t="shared" si="13"/>
        <v>1.7782794100389232</v>
      </c>
      <c r="N27" s="1">
        <f t="shared" si="14"/>
        <v>2.2601952856496653E-5</v>
      </c>
      <c r="O27" s="2" t="str">
        <f t="shared" si="15"/>
        <v>0,999999989916259+0,000142012257624167i</v>
      </c>
      <c r="P27" s="2" t="str">
        <f t="shared" si="16"/>
        <v>0,000122189521786657-0,00167885914841552i</v>
      </c>
      <c r="Q27" s="2" t="str">
        <f t="shared" si="17"/>
        <v>48,251821419667-679544,472495411i</v>
      </c>
      <c r="R27" s="2" t="str">
        <f t="shared" si="18"/>
        <v>-767,351183321793-55,9035787124657i</v>
      </c>
      <c r="S27" s="2" t="str">
        <f t="shared" si="19"/>
        <v>1,00129797776468-0,0000946845306875518i</v>
      </c>
      <c r="T27" s="2">
        <f t="shared" si="20"/>
        <v>1.1266820016054368E-2</v>
      </c>
      <c r="U27">
        <f t="shared" si="21"/>
        <v>-5.4179915448491402E-3</v>
      </c>
      <c r="W27" s="2" t="str">
        <f t="shared" si="22"/>
        <v>-0,166085936115701-7050,78558844804i</v>
      </c>
      <c r="X27" s="2">
        <f t="shared" si="23"/>
        <v>76.964750165558627</v>
      </c>
    </row>
    <row r="28" spans="1:24" x14ac:dyDescent="0.45">
      <c r="A28" s="5" t="s">
        <v>540</v>
      </c>
      <c r="B28" s="34">
        <f>(offset_Hz*1000000)/(bitrate)</f>
        <v>1.4901161887428977E-3</v>
      </c>
      <c r="L28">
        <f t="shared" si="12"/>
        <v>0.26000000000000006</v>
      </c>
      <c r="M28" s="1">
        <f t="shared" si="13"/>
        <v>1.8197008586099839</v>
      </c>
      <c r="N28" s="1">
        <f t="shared" si="14"/>
        <v>2.3128419969912998E-5</v>
      </c>
      <c r="O28" s="2" t="str">
        <f t="shared" si="15"/>
        <v>0,999999989441027+0,000145320148021759i</v>
      </c>
      <c r="P28" s="2" t="str">
        <f t="shared" si="16"/>
        <v>0,000122189521786582-0,00164064364844409i</v>
      </c>
      <c r="Q28" s="2" t="str">
        <f t="shared" si="17"/>
        <v>48,2518213890614-664076,151764699i</v>
      </c>
      <c r="R28" s="2" t="str">
        <f t="shared" si="18"/>
        <v>-732,814512348451-54,63105789806i</v>
      </c>
      <c r="S28" s="2" t="str">
        <f t="shared" si="19"/>
        <v>1,00135889357193-0,00010144345616622i</v>
      </c>
      <c r="T28" s="2">
        <f t="shared" si="20"/>
        <v>1.1795231778494644E-2</v>
      </c>
      <c r="U28">
        <f t="shared" si="21"/>
        <v>-5.804394323526035E-3</v>
      </c>
      <c r="W28" s="2" t="str">
        <f t="shared" si="22"/>
        <v>-0,197389326358981-6890,70930141238i</v>
      </c>
      <c r="X28" s="2">
        <f t="shared" si="23"/>
        <v>76.765278577665072</v>
      </c>
    </row>
    <row r="29" spans="1:24" x14ac:dyDescent="0.45">
      <c r="L29">
        <f t="shared" si="12"/>
        <v>0.27000000000000007</v>
      </c>
      <c r="M29" s="1">
        <f t="shared" si="13"/>
        <v>1.8620871366628677</v>
      </c>
      <c r="N29" s="1">
        <f t="shared" si="14"/>
        <v>2.366715007773822E-5</v>
      </c>
      <c r="O29" s="2" t="str">
        <f t="shared" si="15"/>
        <v>0,999999988943398+0,000148705089083201i</v>
      </c>
      <c r="P29" s="2" t="str">
        <f t="shared" si="16"/>
        <v>0,00012218952178797-0,00160329803945383i</v>
      </c>
      <c r="Q29" s="2" t="str">
        <f t="shared" si="17"/>
        <v>48,2518219511729-648959,932999741i</v>
      </c>
      <c r="R29" s="2" t="str">
        <f t="shared" si="18"/>
        <v>-699,832247623996-53,3875031949605i</v>
      </c>
      <c r="S29" s="2" t="str">
        <f t="shared" si="19"/>
        <v>1,00142265561547-0,0001086842106595i</v>
      </c>
      <c r="T29" s="2">
        <f t="shared" si="20"/>
        <v>1.234829925224029E-2</v>
      </c>
      <c r="U29">
        <f t="shared" si="21"/>
        <v>-6.2183000465709003E-3</v>
      </c>
      <c r="W29" s="2" t="str">
        <f t="shared" si="22"/>
        <v>-0,230159496558714-6734,28639419295i</v>
      </c>
      <c r="X29" s="2">
        <f t="shared" si="23"/>
        <v>76.565831645499003</v>
      </c>
    </row>
    <row r="30" spans="1:24" x14ac:dyDescent="0.45">
      <c r="A30" s="5" t="s">
        <v>11</v>
      </c>
      <c r="B30" s="8">
        <v>0.01</v>
      </c>
      <c r="L30">
        <f t="shared" si="12"/>
        <v>0.28000000000000008</v>
      </c>
      <c r="M30" s="1">
        <f t="shared" si="13"/>
        <v>1.9054607179632477</v>
      </c>
      <c r="N30" s="1">
        <f t="shared" si="14"/>
        <v>2.4218428821806427E-5</v>
      </c>
      <c r="O30" s="2" t="str">
        <f t="shared" si="15"/>
        <v>0,999999988422317+0,000152168875548895i</v>
      </c>
      <c r="P30" s="2" t="str">
        <f t="shared" si="16"/>
        <v>0,000122189521793416-0,00156680252030207i</v>
      </c>
      <c r="Q30" s="2" t="str">
        <f t="shared" si="17"/>
        <v>48,2518241554759-634187,801381256i</v>
      </c>
      <c r="R30" s="2" t="str">
        <f t="shared" si="18"/>
        <v>-668,334429340022-52,1722552561275i</v>
      </c>
      <c r="S30" s="2" t="str">
        <f t="shared" si="19"/>
        <v>1,0014893956664-0,000116441063832714i</v>
      </c>
      <c r="T30" s="2">
        <f t="shared" si="20"/>
        <v>1.2927160697714752E-2</v>
      </c>
      <c r="U30">
        <f t="shared" si="21"/>
        <v>-6.661659642562618E-3</v>
      </c>
      <c r="W30" s="2" t="str">
        <f t="shared" si="22"/>
        <v>-0,264464746396394-6581,43391751942i</v>
      </c>
      <c r="X30" s="2">
        <f t="shared" si="23"/>
        <v>76.366410507321618</v>
      </c>
    </row>
    <row r="31" spans="1:24" x14ac:dyDescent="0.45">
      <c r="A31" s="5" t="str">
        <f>"Freq -"&amp;db_attenuation&amp;"db"</f>
        <v>Freq -6db</v>
      </c>
      <c r="B31" s="13">
        <f>INDEX(Freq,MATCH(-db_attenuation,Log_Mag,-1))</f>
        <v>181.97008586099668</v>
      </c>
      <c r="L31">
        <f t="shared" si="12"/>
        <v>0.29000000000000009</v>
      </c>
      <c r="M31" s="1">
        <f t="shared" si="13"/>
        <v>1.9498445997580458</v>
      </c>
      <c r="N31" s="1">
        <f t="shared" si="14"/>
        <v>2.478254849740476E-5</v>
      </c>
      <c r="O31" s="2" t="str">
        <f t="shared" si="15"/>
        <v>0,999999987876677+0,000155713343964105i</v>
      </c>
      <c r="P31" s="2" t="str">
        <f t="shared" si="16"/>
        <v>0,000122189521787639-0,00153113774058445i</v>
      </c>
      <c r="Q31" s="2" t="str">
        <f t="shared" si="17"/>
        <v>48,251821817027-619751,924529534i</v>
      </c>
      <c r="R31" s="2" t="str">
        <f t="shared" si="18"/>
        <v>-638,254246402841-50,9846697280421i</v>
      </c>
      <c r="S31" s="2" t="str">
        <f t="shared" si="19"/>
        <v>1,00155925147883-0,000124750713109904i</v>
      </c>
      <c r="T31" s="2">
        <f t="shared" si="20"/>
        <v>1.3533005753550289E-2</v>
      </c>
      <c r="U31">
        <f t="shared" si="21"/>
        <v>-7.1365616212193507E-3</v>
      </c>
      <c r="W31" s="2" t="str">
        <f t="shared" si="22"/>
        <v>-0,300376591373083-6432,07081437588i</v>
      </c>
      <c r="X31" s="2">
        <f t="shared" si="23"/>
        <v>76.167016352772436</v>
      </c>
    </row>
    <row r="32" spans="1:24" x14ac:dyDescent="0.45">
      <c r="A32" s="5" t="str">
        <f>"Atten -"&amp;db_attenuation&amp;"db"</f>
        <v>Atten -6db</v>
      </c>
      <c r="B32" s="14">
        <f>INDEX(Log_Mag,MATCH(-db_attenuation,Log_Mag,-1))</f>
        <v>-5.843853737084201</v>
      </c>
      <c r="C32" t="s">
        <v>544</v>
      </c>
      <c r="L32">
        <f t="shared" si="12"/>
        <v>0.3000000000000001</v>
      </c>
      <c r="M32" s="1">
        <f t="shared" si="13"/>
        <v>1.9952623149688802</v>
      </c>
      <c r="N32" s="1">
        <f t="shared" si="14"/>
        <v>2.5359808208252224E-5</v>
      </c>
      <c r="O32" s="2" t="str">
        <f t="shared" si="15"/>
        <v>0,999999987305323+0,000159340373652725i</v>
      </c>
      <c r="P32" s="2" t="str">
        <f t="shared" si="16"/>
        <v>0,000122189521793703-0,00149628479037042i</v>
      </c>
      <c r="Q32" s="2" t="str">
        <f t="shared" si="17"/>
        <v>48,2518242715478-605644,648351584i</v>
      </c>
      <c r="R32" s="2" t="str">
        <f t="shared" si="18"/>
        <v>-609,527894713939-49,8241169565778i</v>
      </c>
      <c r="S32" s="2" t="str">
        <f t="shared" si="19"/>
        <v>1,00163236705022-0,000133652454608349i</v>
      </c>
      <c r="T32" s="2">
        <f t="shared" si="20"/>
        <v>1.4167077643306394E-2</v>
      </c>
      <c r="U32">
        <f t="shared" si="21"/>
        <v>-7.6452416845572933E-3</v>
      </c>
      <c r="W32" s="2" t="str">
        <f t="shared" si="22"/>
        <v>-0,337969667898072-6286,11787696475i</v>
      </c>
      <c r="X32" s="2">
        <f t="shared" si="23"/>
        <v>75.967650425075703</v>
      </c>
    </row>
    <row r="33" spans="1:24" x14ac:dyDescent="0.45">
      <c r="B33" s="9"/>
      <c r="L33">
        <f t="shared" si="12"/>
        <v>0.31000000000000011</v>
      </c>
      <c r="M33" s="1">
        <f t="shared" si="13"/>
        <v>2.0417379446695301</v>
      </c>
      <c r="N33" s="1">
        <f t="shared" si="14"/>
        <v>2.5950514025088452E-5</v>
      </c>
      <c r="O33" s="2" t="str">
        <f t="shared" si="15"/>
        <v>0,999999986707041+0,000163051887713713i</v>
      </c>
      <c r="P33" s="2" t="str">
        <f t="shared" si="16"/>
        <v>0,000122189521791129-0,00146222519015491i</v>
      </c>
      <c r="Q33" s="2" t="str">
        <f t="shared" si="17"/>
        <v>48,2518232298767-591858,492982846i</v>
      </c>
      <c r="R33" s="2" t="str">
        <f t="shared" si="18"/>
        <v>-582,094441826677-48,6899815843193i</v>
      </c>
      <c r="S33" s="2" t="str">
        <f t="shared" si="19"/>
        <v>1,00170889289182-0,000143188365682136i</v>
      </c>
      <c r="T33" s="2">
        <f t="shared" si="20"/>
        <v>1.4830675465017946E-2</v>
      </c>
      <c r="U33">
        <f t="shared" si="21"/>
        <v>-8.1900929814049152E-3</v>
      </c>
      <c r="W33" s="2" t="str">
        <f t="shared" si="22"/>
        <v>-0,377322222690673-6143,49770464696i</v>
      </c>
      <c r="X33" s="2">
        <f t="shared" si="23"/>
        <v>75.768314023330518</v>
      </c>
    </row>
    <row r="34" spans="1:24" x14ac:dyDescent="0.45">
      <c r="A34" s="5" t="s">
        <v>554</v>
      </c>
      <c r="B34" s="15">
        <f>userclk/2</f>
        <v>80566406.25</v>
      </c>
      <c r="L34">
        <f t="shared" si="12"/>
        <v>0.32000000000000012</v>
      </c>
      <c r="M34" s="1">
        <f t="shared" si="13"/>
        <v>2.0892961308540401</v>
      </c>
      <c r="N34" s="1">
        <f t="shared" si="14"/>
        <v>2.6554979147956437E-5</v>
      </c>
      <c r="O34" s="2" t="str">
        <f t="shared" si="15"/>
        <v>0,999999986080563+0,000166849854040748i</v>
      </c>
      <c r="P34" s="2" t="str">
        <f t="shared" si="16"/>
        <v>0,00012218952178909-0,00142894088108775i</v>
      </c>
      <c r="Q34" s="2" t="str">
        <f t="shared" si="17"/>
        <v>48,2518224041828-578386,148821261i</v>
      </c>
      <c r="R34" s="2" t="str">
        <f t="shared" si="18"/>
        <v>-555,895697709461-47,5816622852949i</v>
      </c>
      <c r="S34" s="2" t="str">
        <f t="shared" si="19"/>
        <v>1,00178898630958-0,000153403500454057i</v>
      </c>
      <c r="T34" s="2">
        <f t="shared" si="20"/>
        <v>1.5525156566999973E-2</v>
      </c>
      <c r="U34">
        <f t="shared" si="21"/>
        <v>-8.7736770816672222E-3</v>
      </c>
      <c r="W34" s="2" t="str">
        <f t="shared" si="22"/>
        <v>-0,418515958784979-6004,13466283542i</v>
      </c>
      <c r="X34" s="2">
        <f t="shared" si="23"/>
        <v>75.569008504885943</v>
      </c>
    </row>
    <row r="35" spans="1:24" x14ac:dyDescent="0.45">
      <c r="A35" s="5" t="s">
        <v>1</v>
      </c>
      <c r="B35" s="15">
        <f>CEpi/TC</f>
        <v>78678.131103515625</v>
      </c>
      <c r="L35">
        <f t="shared" si="12"/>
        <v>0.33000000000000013</v>
      </c>
      <c r="M35" s="1">
        <f t="shared" si="13"/>
        <v>2.1379620895022331</v>
      </c>
      <c r="N35" s="1">
        <f t="shared" si="14"/>
        <v>2.7173524072265377E-5</v>
      </c>
      <c r="O35" s="2" t="str">
        <f t="shared" si="15"/>
        <v>0,99999998542456+0,00017073628636563i</v>
      </c>
      <c r="P35" s="2" t="str">
        <f t="shared" si="16"/>
        <v>0,000122189521788578-0,00139641421539099i</v>
      </c>
      <c r="Q35" s="2" t="str">
        <f t="shared" si="17"/>
        <v>48,2518221972263-565220,472651624i</v>
      </c>
      <c r="R35" s="2" t="str">
        <f t="shared" si="18"/>
        <v>-530,876091314769-46,4985714146665i</v>
      </c>
      <c r="S35" s="2" t="str">
        <f t="shared" si="19"/>
        <v>1,0018728116959-0,000164346098673986i</v>
      </c>
      <c r="T35" s="2">
        <f t="shared" si="20"/>
        <v>1.6251939011137903E-2</v>
      </c>
      <c r="U35">
        <f t="shared" si="21"/>
        <v>-9.3987356868782731E-3</v>
      </c>
      <c r="W35" s="2" t="str">
        <f t="shared" si="22"/>
        <v>-0,461636352833261-5867,95484282089i</v>
      </c>
      <c r="X35" s="2">
        <f t="shared" si="23"/>
        <v>75.3697352878049</v>
      </c>
    </row>
    <row r="36" spans="1:24" x14ac:dyDescent="0.45">
      <c r="A36" s="5" t="s">
        <v>2</v>
      </c>
      <c r="B36" s="15">
        <f>2^(G1_-2)/2^30</f>
        <v>2.384185791015625E-7</v>
      </c>
      <c r="L36">
        <f t="shared" si="12"/>
        <v>0.34000000000000014</v>
      </c>
      <c r="M36" s="1">
        <f t="shared" si="13"/>
        <v>2.1877616239495534</v>
      </c>
      <c r="N36" s="1">
        <f t="shared" si="14"/>
        <v>2.7806476758721539E-5</v>
      </c>
      <c r="O36" s="2" t="str">
        <f t="shared" si="15"/>
        <v>0,999999984737641+0,000174713245325985i</v>
      </c>
      <c r="P36" s="2" t="str">
        <f t="shared" si="16"/>
        <v>0,000122189521790483-0,00136462794699684i</v>
      </c>
      <c r="Q36" s="2" t="str">
        <f t="shared" si="17"/>
        <v>48,2518229682572-552354,483858164i</v>
      </c>
      <c r="R36" s="2" t="str">
        <f t="shared" si="18"/>
        <v>-506,982552703283-45,440134703897i</v>
      </c>
      <c r="S36" s="2" t="str">
        <f t="shared" si="19"/>
        <v>1,00196054083236-0,000176067809134748i</v>
      </c>
      <c r="T36" s="2">
        <f t="shared" si="20"/>
        <v>1.7012504126049023E-2</v>
      </c>
      <c r="U36">
        <f t="shared" si="21"/>
        <v>-1.0068203144328929E-2</v>
      </c>
      <c r="W36" s="2" t="str">
        <f t="shared" si="22"/>
        <v>-0,506772786760346-5734,88602250746i</v>
      </c>
      <c r="X36" s="2">
        <f t="shared" si="23"/>
        <v>75.170495853416995</v>
      </c>
    </row>
    <row r="37" spans="1:24" x14ac:dyDescent="0.45">
      <c r="A37" s="5" t="s">
        <v>3</v>
      </c>
      <c r="B37" s="15">
        <f>2^(G2_+1)/2^30</f>
        <v>1.220703125E-4</v>
      </c>
      <c r="C37" t="s">
        <v>544</v>
      </c>
      <c r="L37">
        <f t="shared" si="12"/>
        <v>0.35000000000000014</v>
      </c>
      <c r="M37" s="1">
        <f t="shared" si="13"/>
        <v>2.2387211385683408</v>
      </c>
      <c r="N37" s="1">
        <f t="shared" si="14"/>
        <v>2.8454172807217411E-5</v>
      </c>
      <c r="O37" s="2" t="str">
        <f t="shared" si="15"/>
        <v>0,999999984018348+0,000178782839557842i</v>
      </c>
      <c r="P37" s="2" t="str">
        <f t="shared" si="16"/>
        <v>0,000122189521789447-0,00133356522240082i</v>
      </c>
      <c r="Q37" s="2" t="str">
        <f t="shared" si="17"/>
        <v>48,2518225488763-539781,360723326i</v>
      </c>
      <c r="R37" s="2" t="str">
        <f t="shared" si="18"/>
        <v>-484,164400474741-44,4057909518184i</v>
      </c>
      <c r="S37" s="2" t="str">
        <f t="shared" si="19"/>
        <v>1,00205235320377-0,000188623928493968i</v>
      </c>
      <c r="T37" s="2">
        <f t="shared" si="20"/>
        <v>1.7808399151451611E-2</v>
      </c>
      <c r="U37">
        <f t="shared" si="21"/>
        <v>-1.0785219809804696E-2</v>
      </c>
      <c r="W37" s="2" t="str">
        <f t="shared" si="22"/>
        <v>-0,554018745668524-5604,85762803711i</v>
      </c>
      <c r="X37" s="2">
        <f t="shared" si="23"/>
        <v>74.971291748963097</v>
      </c>
    </row>
    <row r="38" spans="1:24" x14ac:dyDescent="0.45">
      <c r="A38" s="5" t="s">
        <v>545</v>
      </c>
      <c r="B38" s="35">
        <f>((userclk*0.00000000004*bitrate)/(V*CEdsp*6.28))</f>
        <v>0.67261146496815283</v>
      </c>
      <c r="L38">
        <f t="shared" si="12"/>
        <v>0.36000000000000015</v>
      </c>
      <c r="M38" s="1">
        <f t="shared" si="13"/>
        <v>2.290867652767774</v>
      </c>
      <c r="N38" s="1">
        <f t="shared" si="14"/>
        <v>2.9116955634771169E-5</v>
      </c>
      <c r="O38" s="2" t="str">
        <f t="shared" si="15"/>
        <v>0,999999983265156+0,000182947226813663i</v>
      </c>
      <c r="P38" s="2" t="str">
        <f t="shared" si="16"/>
        <v>0,000122189521790152-0,00130320957173857i</v>
      </c>
      <c r="Q38" s="2" t="str">
        <f t="shared" si="17"/>
        <v>48,251822834172-527494,436810791i</v>
      </c>
      <c r="R38" s="2" t="str">
        <f t="shared" si="18"/>
        <v>-462,373234270082-43,3949917391524i</v>
      </c>
      <c r="S38" s="2" t="str">
        <f t="shared" si="19"/>
        <v>1,00214843632381-0,000202073656637941i</v>
      </c>
      <c r="T38" s="2">
        <f t="shared" si="20"/>
        <v>1.8641239975946404E-2</v>
      </c>
      <c r="U38">
        <f t="shared" si="21"/>
        <v>-1.1553146320005892E-2</v>
      </c>
      <c r="W38" s="2" t="str">
        <f t="shared" si="22"/>
        <v>-0,603471928856831-5477,80069628241i</v>
      </c>
      <c r="X38" s="2">
        <f t="shared" si="23"/>
        <v>74.772124590332751</v>
      </c>
    </row>
    <row r="39" spans="1:24" x14ac:dyDescent="0.45">
      <c r="A39" s="5" t="s">
        <v>555</v>
      </c>
      <c r="B39" s="28">
        <f>(B10*6.28/2^24)</f>
        <v>96.503645181655884</v>
      </c>
      <c r="C39" t="s">
        <v>544</v>
      </c>
      <c r="L39">
        <f t="shared" si="12"/>
        <v>0.37000000000000016</v>
      </c>
      <c r="M39" s="1">
        <f t="shared" si="13"/>
        <v>2.3442288153199233</v>
      </c>
      <c r="N39" s="1">
        <f t="shared" si="14"/>
        <v>2.9795176657610956E-5</v>
      </c>
      <c r="O39" s="2" t="str">
        <f t="shared" si="15"/>
        <v>0,999999982476467+0,000187208615106402i</v>
      </c>
      <c r="P39" s="2" t="str">
        <f t="shared" si="16"/>
        <v>0,000122189521789419-0,00127354490003894i</v>
      </c>
      <c r="Q39" s="2" t="str">
        <f t="shared" si="17"/>
        <v>48,251822537231-515487,197430869i</v>
      </c>
      <c r="R39" s="2" t="str">
        <f t="shared" si="18"/>
        <v>-441,56283210311-42,4072011244868i</v>
      </c>
      <c r="S39" s="2" t="str">
        <f t="shared" si="19"/>
        <v>1,00224898607243-0,000216480369540805i</v>
      </c>
      <c r="T39" s="2">
        <f t="shared" si="20"/>
        <v>1.9512713969003868E-2</v>
      </c>
      <c r="U39">
        <f t="shared" si="21"/>
        <v>-1.2375578824817065E-2</v>
      </c>
      <c r="W39" s="2" t="str">
        <f t="shared" si="22"/>
        <v>-0,655234511196699-5353,64783818744i</v>
      </c>
      <c r="X39" s="2">
        <f t="shared" si="23"/>
        <v>74.572996064896714</v>
      </c>
    </row>
    <row r="40" spans="1:24" x14ac:dyDescent="0.45">
      <c r="L40">
        <f t="shared" si="12"/>
        <v>0.38000000000000017</v>
      </c>
      <c r="M40" s="1">
        <f t="shared" si="13"/>
        <v>2.3988329190194917</v>
      </c>
      <c r="N40" s="1">
        <f t="shared" si="14"/>
        <v>3.0489195477500393E-5</v>
      </c>
      <c r="O40" s="2" t="str">
        <f t="shared" si="15"/>
        <v>0,999999981650608+0,000191569263880231i</v>
      </c>
      <c r="P40" s="2" t="str">
        <f t="shared" si="16"/>
        <v>0,000122189521786915-0,00124455547870926i</v>
      </c>
      <c r="Q40" s="2" t="str">
        <f t="shared" si="17"/>
        <v>48,2518215240238-503753,2761863i</v>
      </c>
      <c r="R40" s="2" t="str">
        <f t="shared" si="18"/>
        <v>-421,689052323816-41,4418953680067i</v>
      </c>
      <c r="S40" s="2" t="str">
        <f t="shared" si="19"/>
        <v>1,00235420704528-0,000231911910961418i</v>
      </c>
      <c r="T40" s="2">
        <f t="shared" si="20"/>
        <v>2.0424582908962725E-2</v>
      </c>
      <c r="U40">
        <f t="shared" si="21"/>
        <v>-1.3256365251335375E-2</v>
      </c>
      <c r="W40" s="2" t="str">
        <f t="shared" si="22"/>
        <v>-0,709413292133861-5232,33320293621i</v>
      </c>
      <c r="X40" s="2">
        <f t="shared" si="23"/>
        <v>74.373907934434357</v>
      </c>
    </row>
    <row r="41" spans="1:24" x14ac:dyDescent="0.45">
      <c r="A41" t="s">
        <v>16</v>
      </c>
      <c r="B41" s="4" t="str">
        <f>"Response of FRACXO for G1 = "&amp;G1_&amp;", G2 = "&amp;G2_&amp;", User Clk2="&amp;INT(userclk/1000)/1000&amp;" MHz, R="&amp;R_div&amp;", V="&amp;V&amp;", PD Freq="&amp;INT($B$23)/1000&amp;" MHz"</f>
        <v>Response of FRACXO for G1 = 10, G2 = 16, User Clk2=161,132 MHz, R=200, V=200, PD Freq=0,805 MHz</v>
      </c>
      <c r="L41">
        <f t="shared" si="12"/>
        <v>0.39000000000000018</v>
      </c>
      <c r="M41" s="1">
        <f t="shared" si="13"/>
        <v>2.4547089156850315</v>
      </c>
      <c r="N41" s="1">
        <f t="shared" si="14"/>
        <v>3.119938007240421E-5</v>
      </c>
      <c r="O41" s="2" t="str">
        <f t="shared" si="15"/>
        <v>0,999999980785828+0,000196031485208514i</v>
      </c>
      <c r="P41" s="2" t="str">
        <f t="shared" si="16"/>
        <v>0,000122189521787999-0,00121622593716453i</v>
      </c>
      <c r="Q41" s="2" t="str">
        <f t="shared" si="17"/>
        <v>48,2518219627814-492286,451596734i</v>
      </c>
      <c r="R41" s="2" t="str">
        <f t="shared" si="18"/>
        <v>-402,709739977099-40,4985626554533i</v>
      </c>
      <c r="S41" s="2" t="str">
        <f t="shared" si="19"/>
        <v>1,00246431291542-0,000248440904155331i</v>
      </c>
      <c r="T41" s="2">
        <f t="shared" si="20"/>
        <v>2.1378686008085259E-2</v>
      </c>
      <c r="U41">
        <f t="shared" si="21"/>
        <v>-1.4199622661566635E-2</v>
      </c>
      <c r="W41" s="2" t="str">
        <f t="shared" si="22"/>
        <v>-0,766119885400239-5113,79244293069i</v>
      </c>
      <c r="X41" s="2">
        <f t="shared" si="23"/>
        <v>74.174862038159475</v>
      </c>
    </row>
    <row r="42" spans="1:24" x14ac:dyDescent="0.45">
      <c r="A42" t="s">
        <v>17</v>
      </c>
      <c r="B42" s="4" t="str">
        <f>"Phase of FRACXO for G1 = "&amp;G1_&amp;", G2 = "&amp;G2_&amp;", User Clk2="&amp;INT(userclk/1000)/1000&amp;" MHz, R="&amp;R_div&amp;", V="&amp;V&amp;", PD Freq="&amp;INT($B$23)/1000&amp;" MHz"</f>
        <v>Phase of FRACXO for G1 = 10, G2 = 16, User Clk2=161,132 MHz, R=200, V=200, PD Freq=0,805 MHz</v>
      </c>
      <c r="L42">
        <f t="shared" si="12"/>
        <v>0.40000000000000019</v>
      </c>
      <c r="M42" s="1">
        <f t="shared" si="13"/>
        <v>2.5118864315095815</v>
      </c>
      <c r="N42" s="1">
        <f t="shared" si="14"/>
        <v>3.1926106991595039E-5</v>
      </c>
      <c r="O42" s="2" t="str">
        <f t="shared" si="15"/>
        <v>0,999999979880292+0,000200597645019711i</v>
      </c>
      <c r="P42" s="2" t="str">
        <f t="shared" si="16"/>
        <v>0,000122189521788279-0,00118854125470948i</v>
      </c>
      <c r="Q42" s="2" t="str">
        <f t="shared" si="17"/>
        <v>48,2518220761235-481080,643799984i</v>
      </c>
      <c r="R42" s="2" t="str">
        <f t="shared" si="18"/>
        <v>-384,584637397944-39,5767028163282i</v>
      </c>
      <c r="S42" s="2" t="str">
        <f t="shared" si="19"/>
        <v>1,00257952680739-0,000266145084838083i</v>
      </c>
      <c r="T42" s="2">
        <f t="shared" si="20"/>
        <v>2.2376943035499038E-2</v>
      </c>
      <c r="U42">
        <f t="shared" si="21"/>
        <v>-1.5209755768440233E-2</v>
      </c>
      <c r="W42" s="2" t="str">
        <f t="shared" si="22"/>
        <v>-0,825470992971101-4997,96267955743i</v>
      </c>
      <c r="X42" s="2">
        <f t="shared" si="23"/>
        <v>73.975860295842338</v>
      </c>
    </row>
    <row r="43" spans="1:24" x14ac:dyDescent="0.45">
      <c r="L43">
        <f t="shared" si="12"/>
        <v>0.4100000000000002</v>
      </c>
      <c r="M43" s="1">
        <f t="shared" si="13"/>
        <v>2.5703957827688653</v>
      </c>
      <c r="N43" s="1">
        <f t="shared" si="14"/>
        <v>3.2669761555304795E-5</v>
      </c>
      <c r="O43" s="2" t="str">
        <f t="shared" si="15"/>
        <v>0,99999997893208+0,000205270164351813i</v>
      </c>
      <c r="P43" s="2" t="str">
        <f t="shared" si="16"/>
        <v>0,000122189521792065-0,00116148675255816i</v>
      </c>
      <c r="Q43" s="2" t="str">
        <f t="shared" si="17"/>
        <v>48,2518236083905-470129,911328431i</v>
      </c>
      <c r="R43" s="2" t="str">
        <f t="shared" si="18"/>
        <v>-367,275298813311-38,6758270711046i</v>
      </c>
      <c r="S43" s="2" t="str">
        <f t="shared" si="19"/>
        <v>1,00270008168381-0,000285107657052945i</v>
      </c>
      <c r="T43" s="2">
        <f t="shared" si="20"/>
        <v>2.342135753762941E-2</v>
      </c>
      <c r="U43">
        <f t="shared" si="21"/>
        <v>-1.6291476697926383E-2</v>
      </c>
      <c r="W43" s="2" t="str">
        <f t="shared" si="22"/>
        <v>-0,887588545433657-4884,78246972574i</v>
      </c>
      <c r="X43" s="2">
        <f t="shared" si="23"/>
        <v>73.776904711030809</v>
      </c>
    </row>
    <row r="44" spans="1:24" x14ac:dyDescent="0.45">
      <c r="L44">
        <f t="shared" si="12"/>
        <v>0.42000000000000021</v>
      </c>
      <c r="M44" s="1">
        <f t="shared" si="13"/>
        <v>2.6302679918953835</v>
      </c>
      <c r="N44" s="1">
        <f t="shared" si="14"/>
        <v>3.3430738059026591E-5</v>
      </c>
      <c r="O44" s="2" t="str">
        <f t="shared" si="15"/>
        <v>0,999999977939179+0,000210051520636009i</v>
      </c>
      <c r="P44" s="2" t="str">
        <f t="shared" si="16"/>
        <v>0,000122189521789314-0,00113504808606131i</v>
      </c>
      <c r="Q44" s="2" t="str">
        <f t="shared" si="17"/>
        <v>48,2518224952238-459428,44795877i</v>
      </c>
      <c r="R44" s="2" t="str">
        <f t="shared" si="18"/>
        <v>-350,745008797553-37,7954577571794i</v>
      </c>
      <c r="S44" s="2" t="str">
        <f t="shared" si="19"/>
        <v>1,00282622074475-0,000305417673115697i</v>
      </c>
      <c r="T44" s="2">
        <f t="shared" si="20"/>
        <v>2.4514020158182818E-2</v>
      </c>
      <c r="U44">
        <f t="shared" si="21"/>
        <v>-1.7449826056797749E-2</v>
      </c>
      <c r="W44" s="2" t="str">
        <f t="shared" si="22"/>
        <v>-0,952600024265885-4774,1917731586i</v>
      </c>
      <c r="X44" s="2">
        <f t="shared" si="23"/>
        <v>73.577997374370071</v>
      </c>
    </row>
    <row r="45" spans="1:24" x14ac:dyDescent="0.45">
      <c r="L45">
        <f t="shared" si="12"/>
        <v>0.43000000000000022</v>
      </c>
      <c r="M45" s="1">
        <f t="shared" si="13"/>
        <v>2.6915348039269174</v>
      </c>
      <c r="N45" s="1">
        <f t="shared" si="14"/>
        <v>3.4209439982575408E-5</v>
      </c>
      <c r="O45" s="2" t="str">
        <f t="shared" si="15"/>
        <v>0,999999976899485+0,000214944249010252i</v>
      </c>
      <c r="P45" s="2" t="str">
        <f t="shared" si="16"/>
        <v>0,000122189521791681-0,00110921123707989i</v>
      </c>
      <c r="Q45" s="2" t="str">
        <f t="shared" si="17"/>
        <v>48,2518234529606-448970,579633471i</v>
      </c>
      <c r="R45" s="2" t="str">
        <f t="shared" si="18"/>
        <v>-334,958704386364-36,9351280984078i</v>
      </c>
      <c r="S45" s="2" t="str">
        <f t="shared" si="19"/>
        <v>1,00295819783981-0,00032717043969374i</v>
      </c>
      <c r="T45" s="2">
        <f t="shared" si="20"/>
        <v>2.5657112056070422E-2</v>
      </c>
      <c r="U45">
        <f t="shared" si="21"/>
        <v>-1.8690195415285264E-2</v>
      </c>
      <c r="W45" s="2" t="str">
        <f t="shared" si="22"/>
        <v>-1,02063854551778-4666,13192041834i</v>
      </c>
      <c r="X45" s="2">
        <f t="shared" si="23"/>
        <v>73.379140467020477</v>
      </c>
    </row>
    <row r="46" spans="1:24" x14ac:dyDescent="0.45">
      <c r="L46">
        <f t="shared" si="12"/>
        <v>0.44000000000000022</v>
      </c>
      <c r="M46" s="1">
        <f t="shared" si="13"/>
        <v>2.7542287033381685</v>
      </c>
      <c r="N46" s="1">
        <f t="shared" si="14"/>
        <v>3.5006280204018466E-5</v>
      </c>
      <c r="O46" s="2" t="str">
        <f t="shared" si="15"/>
        <v>0,999999975810791+0,00021995094366342i</v>
      </c>
      <c r="P46" s="2" t="str">
        <f t="shared" si="16"/>
        <v>0,000122189521790204-0,00108396250657927i</v>
      </c>
      <c r="Q46" s="2" t="str">
        <f t="shared" si="17"/>
        <v>48,2518228553148-438750,761452323i</v>
      </c>
      <c r="R46" s="2" t="str">
        <f t="shared" si="18"/>
        <v>-319,882900713349-36,0943819311141i</v>
      </c>
      <c r="S46" s="2" t="str">
        <f t="shared" si="19"/>
        <v>1,00309627789296-0,000350467951035458i</v>
      </c>
      <c r="T46" s="2">
        <f t="shared" si="20"/>
        <v>2.685290842013854E-2</v>
      </c>
      <c r="U46">
        <f t="shared" si="21"/>
        <v>-2.0018351253416534E-2</v>
      </c>
      <c r="W46" s="2" t="str">
        <f t="shared" si="22"/>
        <v>-1,09184327986146-4560,54558164922i</v>
      </c>
      <c r="X46" s="2">
        <f t="shared" si="23"/>
        <v>73.180336264172638</v>
      </c>
    </row>
    <row r="47" spans="1:24" x14ac:dyDescent="0.45">
      <c r="L47">
        <f t="shared" si="12"/>
        <v>0.45000000000000023</v>
      </c>
      <c r="M47" s="1">
        <f t="shared" si="13"/>
        <v>2.8183829312644555</v>
      </c>
      <c r="N47" s="1">
        <f t="shared" si="14"/>
        <v>3.5821681218588579E-5</v>
      </c>
      <c r="O47" s="2" t="str">
        <f t="shared" si="15"/>
        <v>0,999999974670789+0,000225074259210789i</v>
      </c>
      <c r="P47" s="2" t="str">
        <f t="shared" si="16"/>
        <v>0,000122189521791666-0,0010592885073494i</v>
      </c>
      <c r="Q47" s="2" t="str">
        <f t="shared" si="17"/>
        <v>48,2518234471976-428763,574732447i</v>
      </c>
      <c r="R47" s="2" t="str">
        <f t="shared" si="18"/>
        <v>-305,485619977733-35,2727734846209i</v>
      </c>
      <c r="S47" s="2" t="str">
        <f t="shared" si="19"/>
        <v>1,00324073734027-0,000375419351938154i</v>
      </c>
      <c r="T47" s="2">
        <f t="shared" si="20"/>
        <v>2.8103782082233485E-2</v>
      </c>
      <c r="U47">
        <f t="shared" si="21"/>
        <v>-2.1440460508613052E-2</v>
      </c>
      <c r="W47" s="2" t="str">
        <f t="shared" si="22"/>
        <v>-1,16635955269551-4457,3767360206i</v>
      </c>
      <c r="X47" s="2">
        <f t="shared" si="23"/>
        <v>72.981587138659862</v>
      </c>
    </row>
    <row r="48" spans="1:24" x14ac:dyDescent="0.45">
      <c r="L48">
        <f t="shared" ref="L48:L66" si="24">L47+Graph_Step_Size</f>
        <v>0.46000000000000024</v>
      </c>
      <c r="M48" s="1">
        <f t="shared" ref="M48:M66" si="25">10^L48</f>
        <v>2.8840315031266082</v>
      </c>
      <c r="N48" s="1">
        <f t="shared" ref="N48:N65" si="26">M48/(CEdsp)</f>
        <v>3.6656075362696806E-5</v>
      </c>
      <c r="O48" s="2" t="str">
        <f t="shared" ref="O48:O66" si="27">IMEXP(2*PI()*N48&amp;"i")</f>
        <v>0,99999997347706+0,000230316912101537i</v>
      </c>
      <c r="P48" s="2" t="str">
        <f t="shared" si="16"/>
        <v>0,000122189521791332-0,00103517615690433i</v>
      </c>
      <c r="Q48" s="2" t="str">
        <f t="shared" si="17"/>
        <v>48,2518233118084-419003,724135253i</v>
      </c>
      <c r="R48" s="2" t="str">
        <f t="shared" si="18"/>
        <v>-291,736323615524-34,4698671284684i</v>
      </c>
      <c r="S48" s="2" t="str">
        <f t="shared" si="19"/>
        <v>1,00339186458032-0,000402141431616108i</v>
      </c>
      <c r="T48" s="2">
        <f t="shared" ref="T48:T66" si="28">20*LOG10(SQRT(IMPRODUCT(IMCONJUGATE(S48),S48)+0))</f>
        <v>2.9412207223797386E-2</v>
      </c>
      <c r="U48">
        <f t="shared" ref="U48:U66" si="29">ATAN(IMAGINARY(S48)/IMREAL(S48))*180/PI()</f>
        <v>-2.2963117779438706E-2</v>
      </c>
      <c r="W48" s="2" t="str">
        <f t="shared" si="22"/>
        <v>-1,24433921939378-4356,57064185327i</v>
      </c>
      <c r="X48" s="2">
        <f t="shared" ref="X48:X66" si="30">20*LOG10(SQRT(IMPRODUCT(IMCONJUGATE(W48),W48)+0))</f>
        <v>72.782895564665466</v>
      </c>
    </row>
    <row r="49" spans="2:24" x14ac:dyDescent="0.45">
      <c r="C49" s="29"/>
      <c r="L49">
        <f t="shared" si="24"/>
        <v>0.47000000000000025</v>
      </c>
      <c r="M49" s="1">
        <f t="shared" si="25"/>
        <v>2.9512092266663874</v>
      </c>
      <c r="N49" s="1">
        <f t="shared" si="26"/>
        <v>3.7509905043162832E-5</v>
      </c>
      <c r="O49" s="2" t="str">
        <f t="shared" si="27"/>
        <v>0,999999972227072+0,000235681682059045i</v>
      </c>
      <c r="P49" s="2" t="str">
        <f t="shared" si="16"/>
        <v>0,000122189521789797-0,00101161267056405i</v>
      </c>
      <c r="Q49" s="2" t="str">
        <f t="shared" si="17"/>
        <v>48,2518226904548-409466,034858766i</v>
      </c>
      <c r="R49" s="2" t="str">
        <f t="shared" si="18"/>
        <v>-278,605847527808-33,6852371514774i</v>
      </c>
      <c r="S49" s="2" t="str">
        <f t="shared" si="19"/>
        <v>1,00354996043714-0,000430759151034878i</v>
      </c>
      <c r="T49" s="2">
        <f t="shared" si="28"/>
        <v>3.0780763175575182E-2</v>
      </c>
      <c r="U49">
        <f t="shared" si="29"/>
        <v>-2.4593374319339927E-2</v>
      </c>
      <c r="W49" s="2" t="str">
        <f t="shared" si="22"/>
        <v>-1,32594086534751-4258,0738074119i</v>
      </c>
      <c r="X49" s="2">
        <f t="shared" si="30"/>
        <v>72.584264121522025</v>
      </c>
    </row>
    <row r="50" spans="2:24" x14ac:dyDescent="0.45">
      <c r="L50">
        <f t="shared" si="24"/>
        <v>0.48000000000000026</v>
      </c>
      <c r="M50" s="1">
        <f t="shared" si="25"/>
        <v>3.0199517204020183</v>
      </c>
      <c r="N50" s="1">
        <f t="shared" si="26"/>
        <v>3.8383622971785054E-5</v>
      </c>
      <c r="O50" s="2" t="str">
        <f t="shared" si="27"/>
        <v>0,999999970918174+0,000241171413554739i</v>
      </c>
      <c r="P50" s="2" t="str">
        <f t="shared" si="16"/>
        <v>0,000122189521788868-0,000988585554648657i</v>
      </c>
      <c r="Q50" s="2" t="str">
        <f t="shared" si="17"/>
        <v>48,2518223145153-400145,449893883i</v>
      </c>
      <c r="R50" s="2" t="str">
        <f t="shared" si="18"/>
        <v>-266,066340212194-32,9184675334659i</v>
      </c>
      <c r="S50" s="2" t="str">
        <f t="shared" si="19"/>
        <v>1,00371533863566-0,000461406205540371i</v>
      </c>
      <c r="T50" s="2">
        <f t="shared" si="28"/>
        <v>3.2212138307403063E-2</v>
      </c>
      <c r="U50">
        <f t="shared" si="29"/>
        <v>-2.633876891064172E-2</v>
      </c>
      <c r="W50" s="2" t="str">
        <f t="shared" si="22"/>
        <v>-1,41133010332618-4161,83396234853i</v>
      </c>
      <c r="X50" s="2">
        <f t="shared" si="30"/>
        <v>72.385695497601262</v>
      </c>
    </row>
    <row r="51" spans="2:24" x14ac:dyDescent="0.45">
      <c r="L51">
        <f t="shared" si="24"/>
        <v>0.49000000000000027</v>
      </c>
      <c r="M51" s="1">
        <f t="shared" si="25"/>
        <v>3.0902954325135927</v>
      </c>
      <c r="N51" s="1">
        <f t="shared" si="26"/>
        <v>3.9277692405374217E-5</v>
      </c>
      <c r="O51" s="2" t="str">
        <f t="shared" si="27"/>
        <v>0,99999996954759+0,00024678901731626i</v>
      </c>
      <c r="P51" s="2" t="str">
        <f t="shared" si="16"/>
        <v>0,000122189521789393-0,000966082599882849i</v>
      </c>
      <c r="Q51" s="2" t="str">
        <f t="shared" si="17"/>
        <v>48,2518225267573-391037,027343086i</v>
      </c>
      <c r="R51" s="2" t="str">
        <f t="shared" si="18"/>
        <v>-254,091203694172-32,1691517234559i</v>
      </c>
      <c r="S51" s="2" t="str">
        <f t="shared" si="19"/>
        <v>1,00388832628917-0,000494225625074317i</v>
      </c>
      <c r="T51" s="2">
        <f t="shared" si="28"/>
        <v>3.3709134003682674E-2</v>
      </c>
      <c r="U51">
        <f t="shared" si="29"/>
        <v>-2.8207360733945461E-2</v>
      </c>
      <c r="W51" s="2" t="str">
        <f t="shared" si="22"/>
        <v>-1,50067987210684-4067,80002978012i</v>
      </c>
      <c r="X51" s="2">
        <f t="shared" si="30"/>
        <v>72.187192494289576</v>
      </c>
    </row>
    <row r="52" spans="2:24" x14ac:dyDescent="0.45">
      <c r="B52" s="9"/>
      <c r="L52">
        <f t="shared" si="24"/>
        <v>0.50000000000000022</v>
      </c>
      <c r="M52" s="1">
        <f t="shared" si="25"/>
        <v>3.1622776601683813</v>
      </c>
      <c r="N52" s="1">
        <f t="shared" si="26"/>
        <v>4.0192587391378434E-5</v>
      </c>
      <c r="O52" s="2" t="str">
        <f t="shared" si="27"/>
        <v>0,999999968112412+0,00025253747187077i</v>
      </c>
      <c r="P52" s="2" t="str">
        <f t="shared" si="16"/>
        <v>0,000122189521788965-0,000944091874896596i</v>
      </c>
      <c r="Q52" s="2" t="str">
        <f t="shared" si="17"/>
        <v>48,2518223537344-382135,937800173i</v>
      </c>
      <c r="R52" s="2" t="str">
        <f t="shared" si="18"/>
        <v>-242,655037102251-31,4368924229964i</v>
      </c>
      <c r="S52" s="2" t="str">
        <f t="shared" si="19"/>
        <v>1,00406926439863-0,000529370414432139i</v>
      </c>
      <c r="T52" s="2">
        <f t="shared" si="28"/>
        <v>3.5274668721078907E-2</v>
      </c>
      <c r="U52">
        <f t="shared" si="29"/>
        <v>-3.0207764355696245E-2</v>
      </c>
      <c r="W52" s="2" t="str">
        <f t="shared" si="22"/>
        <v>-1,59417074553499-3975,92209898537i</v>
      </c>
      <c r="X52" s="2">
        <f t="shared" si="30"/>
        <v>71.98875803004583</v>
      </c>
    </row>
    <row r="53" spans="2:24" x14ac:dyDescent="0.45">
      <c r="B53" s="9"/>
      <c r="L53">
        <f t="shared" si="24"/>
        <v>0.51000000000000023</v>
      </c>
      <c r="M53" s="1">
        <f t="shared" si="25"/>
        <v>3.2359365692962849</v>
      </c>
      <c r="N53" s="1">
        <f t="shared" si="26"/>
        <v>4.1128793019229348E-5</v>
      </c>
      <c r="O53" s="2" t="str">
        <f t="shared" si="27"/>
        <v>0,999999966609596+0,000258419825124205i</v>
      </c>
      <c r="P53" s="2" t="str">
        <f t="shared" si="16"/>
        <v>0,000122189521788011-0,000922601719921864i</v>
      </c>
      <c r="Q53" s="2" t="str">
        <f t="shared" si="17"/>
        <v>48,2518219676654-373437,461789649i</v>
      </c>
      <c r="R53" s="2" t="str">
        <f t="shared" si="18"/>
        <v>-231,733582795211-30,7213013787619i</v>
      </c>
      <c r="S53" s="2" t="str">
        <f t="shared" si="19"/>
        <v>1,0042585083631-0,000567004236062222i</v>
      </c>
      <c r="T53" s="2">
        <f t="shared" si="28"/>
        <v>3.691178212149715E-2</v>
      </c>
      <c r="U53">
        <f t="shared" si="29"/>
        <v>-3.2349186957220832E-2</v>
      </c>
      <c r="W53" s="2" t="str">
        <f t="shared" si="22"/>
        <v>-1,69199121625556-3886,15139870437i</v>
      </c>
      <c r="X53" s="2">
        <f t="shared" si="30"/>
        <v>71.790395144533989</v>
      </c>
    </row>
    <row r="54" spans="2:24" x14ac:dyDescent="0.45">
      <c r="L54">
        <f t="shared" si="24"/>
        <v>0.52000000000000024</v>
      </c>
      <c r="M54" s="1">
        <f t="shared" si="25"/>
        <v>3.311311214825913</v>
      </c>
      <c r="N54" s="1">
        <f t="shared" si="26"/>
        <v>4.2086805677542988E-5</v>
      </c>
      <c r="O54" s="2" t="str">
        <f t="shared" si="27"/>
        <v>0,999999965035955+0,000264439195977305i</v>
      </c>
      <c r="P54" s="2" t="str">
        <f t="shared" si="16"/>
        <v>0,000122189521788879-0,000901600740589119i</v>
      </c>
      <c r="Q54" s="2" t="str">
        <f t="shared" si="17"/>
        <v>48,2518223192532-364936,987264396i</v>
      </c>
      <c r="R54" s="2" t="str">
        <f t="shared" si="18"/>
        <v>-221,303674902868-30,0219991760796i</v>
      </c>
      <c r="S54" s="2" t="str">
        <f t="shared" si="19"/>
        <v>1,004456428501-0,000607302138034166i</v>
      </c>
      <c r="T54" s="2">
        <f t="shared" si="28"/>
        <v>3.8623639275765842E-2</v>
      </c>
      <c r="U54">
        <f t="shared" si="29"/>
        <v>-3.4641467933733253E-2</v>
      </c>
      <c r="W54" s="2" t="str">
        <f t="shared" si="22"/>
        <v>-1,79433801875568-3798,44027102745i</v>
      </c>
      <c r="X54" s="2">
        <f t="shared" si="30"/>
        <v>71.592107002827333</v>
      </c>
    </row>
    <row r="55" spans="2:24" x14ac:dyDescent="0.45">
      <c r="L55">
        <f t="shared" si="24"/>
        <v>0.53000000000000025</v>
      </c>
      <c r="M55" s="1">
        <f t="shared" si="25"/>
        <v>3.3884415613920278</v>
      </c>
      <c r="N55" s="1">
        <f t="shared" si="26"/>
        <v>4.3067133317311596E-5</v>
      </c>
      <c r="O55" s="2" t="str">
        <f t="shared" si="27"/>
        <v>0,999999963388151+0,000270598775979303i</v>
      </c>
      <c r="P55" s="2" t="str">
        <f t="shared" si="16"/>
        <v>0,000122189521791029-0,000881077801902409i</v>
      </c>
      <c r="Q55" s="2" t="str">
        <f t="shared" si="17"/>
        <v>48,2518231891864-356630,007160301i</v>
      </c>
      <c r="R55" s="2" t="str">
        <f t="shared" si="18"/>
        <v>-211,343190192575-29,3386150353434i</v>
      </c>
      <c r="S55" s="2" t="str">
        <f t="shared" si="19"/>
        <v>1,00466341058123-0,000650451329891424i</v>
      </c>
      <c r="T55" s="2">
        <f t="shared" si="28"/>
        <v>4.0413534928687461E-2</v>
      </c>
      <c r="U55">
        <f t="shared" si="29"/>
        <v>-3.7095120994489417E-2</v>
      </c>
      <c r="W55" s="2" t="str">
        <f t="shared" si="22"/>
        <v>-1,90141647850909-3712,74214585674i</v>
      </c>
      <c r="X55" s="2">
        <f t="shared" si="30"/>
        <v>71.393896899672939</v>
      </c>
    </row>
    <row r="56" spans="2:24" x14ac:dyDescent="0.45">
      <c r="L56">
        <f t="shared" si="24"/>
        <v>0.54000000000000026</v>
      </c>
      <c r="M56" s="1">
        <f t="shared" si="25"/>
        <v>3.4673685045253184</v>
      </c>
      <c r="N56" s="1">
        <f t="shared" si="26"/>
        <v>4.4070295721225946E-5</v>
      </c>
      <c r="O56" s="2" t="str">
        <f t="shared" si="27"/>
        <v>0,999999961662687+0,000276901831020109i</v>
      </c>
      <c r="P56" s="2" t="str">
        <f t="shared" si="16"/>
        <v>0,00012218952178879-0,000861022022326843i</v>
      </c>
      <c r="Q56" s="2" t="str">
        <f t="shared" si="17"/>
        <v>48,2518222826747-348512,117006559i</v>
      </c>
      <c r="R56" s="2" t="str">
        <f t="shared" si="18"/>
        <v>-201,831001140772-28,6707866145364i</v>
      </c>
      <c r="S56" s="2" t="str">
        <f t="shared" si="19"/>
        <v>1,00487985636344-0,000696652009455609i</v>
      </c>
      <c r="T56" s="2">
        <f t="shared" si="28"/>
        <v>4.2284897817763234E-2</v>
      </c>
      <c r="U56">
        <f t="shared" si="29"/>
        <v>-3.9721378912755241E-2</v>
      </c>
      <c r="W56" s="2" t="str">
        <f t="shared" si="22"/>
        <v>-2,01344086041315-3629,01151592737i</v>
      </c>
      <c r="X56" s="2">
        <f t="shared" si="30"/>
        <v>71.195768263810947</v>
      </c>
    </row>
    <row r="57" spans="2:24" x14ac:dyDescent="0.45">
      <c r="L57">
        <f t="shared" si="24"/>
        <v>0.55000000000000027</v>
      </c>
      <c r="M57" s="1">
        <f t="shared" si="25"/>
        <v>3.5481338923357573</v>
      </c>
      <c r="N57" s="1">
        <f t="shared" si="26"/>
        <v>4.509682477927102E-5</v>
      </c>
      <c r="O57" s="2" t="str">
        <f t="shared" si="27"/>
        <v>0,999999959855905+0,000283351703061935i</v>
      </c>
      <c r="P57" s="2" t="str">
        <f t="shared" si="16"/>
        <v>0,000122189521788279-0,000841422768027885i</v>
      </c>
      <c r="Q57" s="2" t="str">
        <f t="shared" si="17"/>
        <v>48,2518220759876-340579,012590358i</v>
      </c>
      <c r="R57" s="2" t="str">
        <f t="shared" si="18"/>
        <v>-192,746931120189-28,0181598251355i</v>
      </c>
      <c r="S57" s="2" t="str">
        <f t="shared" si="19"/>
        <v>1,00510618414634-0,00074611824383836i</v>
      </c>
      <c r="T57" s="2">
        <f t="shared" si="28"/>
        <v>4.4241295034396784E-2</v>
      </c>
      <c r="U57">
        <f t="shared" si="29"/>
        <v>-4.2532241082166633E-2</v>
      </c>
      <c r="W57" s="2" t="str">
        <f t="shared" si="22"/>
        <v>-2,13063464711799-3547,20391237261i</v>
      </c>
      <c r="X57" s="2">
        <f t="shared" si="30"/>
        <v>70.997724662335372</v>
      </c>
    </row>
    <row r="58" spans="2:24" x14ac:dyDescent="0.45">
      <c r="L58">
        <f t="shared" si="24"/>
        <v>0.56000000000000028</v>
      </c>
      <c r="M58" s="1">
        <f t="shared" si="25"/>
        <v>3.6307805477010158</v>
      </c>
      <c r="N58" s="1">
        <f t="shared" si="26"/>
        <v>4.6147264770741096E-5</v>
      </c>
      <c r="O58" s="2" t="str">
        <f t="shared" si="27"/>
        <v>0,999999957963972+0,00028995181191124i</v>
      </c>
      <c r="P58" s="2" t="str">
        <f t="shared" si="16"/>
        <v>0,000122189521788153-0,000822269647216869i</v>
      </c>
      <c r="Q58" s="2" t="str">
        <f t="shared" si="17"/>
        <v>48,2518220249526-332826,487674727i</v>
      </c>
      <c r="R58" s="2" t="str">
        <f t="shared" si="18"/>
        <v>-184,071711599349-27,380388635121i</v>
      </c>
      <c r="S58" s="2" t="str">
        <f t="shared" si="19"/>
        <v>1,00534282932311-0,000799078907385404i</v>
      </c>
      <c r="T58" s="2">
        <f t="shared" si="28"/>
        <v>4.6286436418231137E-2</v>
      </c>
      <c r="U58">
        <f t="shared" si="29"/>
        <v>-4.5540524002639027E-2</v>
      </c>
      <c r="W58" s="2" t="str">
        <f t="shared" si="22"/>
        <v>-2,25323097833422-3467,2758808203i</v>
      </c>
      <c r="X58" s="2">
        <f t="shared" si="30"/>
        <v>70.799769805088573</v>
      </c>
    </row>
    <row r="59" spans="2:24" x14ac:dyDescent="0.45">
      <c r="L59">
        <f t="shared" si="24"/>
        <v>0.57000000000000028</v>
      </c>
      <c r="M59" s="1">
        <f t="shared" si="25"/>
        <v>3.7153522909717283</v>
      </c>
      <c r="N59" s="1">
        <f t="shared" si="26"/>
        <v>4.7222172652823891E-5</v>
      </c>
      <c r="O59" s="2" t="str">
        <f t="shared" si="27"/>
        <v>0,999999955982876+0,000296705657031944i</v>
      </c>
      <c r="P59" s="2" t="str">
        <f t="shared" si="16"/>
        <v>0,000122189521790852-0,000803552504658389i</v>
      </c>
      <c r="Q59" s="2" t="str">
        <f t="shared" si="17"/>
        <v>48,2518231174259-325250,431768342i</v>
      </c>
      <c r="R59" s="2" t="str">
        <f t="shared" si="18"/>
        <v>-175,786941275086-26,7571348908219i</v>
      </c>
      <c r="S59" s="2" t="str">
        <f t="shared" si="19"/>
        <v>1,00559024494209-0,000855778680587398i</v>
      </c>
      <c r="T59" s="2">
        <f t="shared" si="28"/>
        <v>4.8424178967136466E-2</v>
      </c>
      <c r="U59">
        <f t="shared" si="29"/>
        <v>-4.8759914890290086E-2</v>
      </c>
      <c r="W59" s="2" t="str">
        <f t="shared" si="22"/>
        <v>-2,38147297233208-3389,1849580051i</v>
      </c>
      <c r="X59" s="2">
        <f t="shared" si="30"/>
        <v>70.601907549071512</v>
      </c>
    </row>
    <row r="60" spans="2:24" x14ac:dyDescent="0.45">
      <c r="L60">
        <f t="shared" si="24"/>
        <v>0.58000000000000029</v>
      </c>
      <c r="M60" s="1">
        <f t="shared" si="25"/>
        <v>3.8018939632056155</v>
      </c>
      <c r="N60" s="1">
        <f t="shared" si="26"/>
        <v>4.832211835590656E-5</v>
      </c>
      <c r="O60" s="2" t="str">
        <f t="shared" si="27"/>
        <v>0,999999953908412+0,000303616819400898i</v>
      </c>
      <c r="P60" s="2" t="str">
        <f t="shared" si="16"/>
        <v>0,000122189521788472-0,000785261416273096i</v>
      </c>
      <c r="Q60" s="2" t="str">
        <f t="shared" si="17"/>
        <v>48,2518221543243-317846,827946078i</v>
      </c>
      <c r="R60" s="2" t="str">
        <f t="shared" si="18"/>
        <v>-167,875047038462-26,1480681313885i</v>
      </c>
      <c r="S60" s="2" t="str">
        <f t="shared" si="19"/>
        <v>1,00584890227169-0,00091647911301427i</v>
      </c>
      <c r="T60" s="2">
        <f t="shared" si="28"/>
        <v>5.0658531252825781E-2</v>
      </c>
      <c r="U60">
        <f t="shared" si="29"/>
        <v>-5.2205028546289146E-2</v>
      </c>
      <c r="W60" s="2" t="str">
        <f t="shared" si="22"/>
        <v>-2,51561416303922-3312,88964888407i</v>
      </c>
      <c r="X60" s="2">
        <f t="shared" si="30"/>
        <v>70.404141902858711</v>
      </c>
    </row>
    <row r="61" spans="2:24" x14ac:dyDescent="0.45">
      <c r="L61">
        <f t="shared" si="24"/>
        <v>0.5900000000000003</v>
      </c>
      <c r="M61" s="1">
        <f t="shared" si="25"/>
        <v>3.8904514499428093</v>
      </c>
      <c r="N61" s="1">
        <f t="shared" si="26"/>
        <v>4.9447685085760382E-5</v>
      </c>
      <c r="O61" s="2" t="str">
        <f t="shared" si="27"/>
        <v>0,999999951736183+0,000310688963406548i</v>
      </c>
      <c r="P61" s="2" t="str">
        <f t="shared" si="16"/>
        <v>0,000122189521789803-0,000767386683883422i</v>
      </c>
      <c r="Q61" s="2" t="str">
        <f t="shared" si="17"/>
        <v>48,25182269279-310611,750719192i</v>
      </c>
      <c r="R61" s="2" t="str">
        <f t="shared" si="18"/>
        <v>-160,319246700677-25,5528654253862i</v>
      </c>
      <c r="S61" s="2" t="str">
        <f t="shared" si="19"/>
        <v>1,0061192913672-0,000981459754819365i</v>
      </c>
      <c r="T61" s="2">
        <f t="shared" si="28"/>
        <v>5.2993657819842173E-2</v>
      </c>
      <c r="U61">
        <f t="shared" si="29"/>
        <v>-5.5891467700383286E-2</v>
      </c>
      <c r="W61" s="2" t="str">
        <f t="shared" si="22"/>
        <v>-2,65591877454538-3238,34940424142i</v>
      </c>
      <c r="X61" s="2">
        <f t="shared" si="30"/>
        <v>70.206477030998059</v>
      </c>
    </row>
    <row r="62" spans="2:24" x14ac:dyDescent="0.45">
      <c r="L62">
        <f t="shared" si="24"/>
        <v>0.60000000000000031</v>
      </c>
      <c r="M62" s="1">
        <f t="shared" si="25"/>
        <v>3.9810717055349762</v>
      </c>
      <c r="N62" s="1">
        <f t="shared" si="26"/>
        <v>5.0599469632764163E-5</v>
      </c>
      <c r="O62" s="2" t="str">
        <f t="shared" si="27"/>
        <v>0,999999949461579+0,00031792583879184i</v>
      </c>
      <c r="P62" s="2" t="str">
        <f t="shared" si="16"/>
        <v>0,000122189521788983-0,000749918830072193i</v>
      </c>
      <c r="Q62" s="2" t="str">
        <f t="shared" si="17"/>
        <v>48,2518223608737-303541,363953969i</v>
      </c>
      <c r="R62" s="2" t="str">
        <f t="shared" si="18"/>
        <v>-153,103513396926-24,9712111859608i</v>
      </c>
      <c r="S62" s="2" t="str">
        <f t="shared" si="19"/>
        <v>1,00640192163789-0,00105101935941898i</v>
      </c>
      <c r="T62" s="2">
        <f t="shared" si="28"/>
        <v>5.5433883553800627E-2</v>
      </c>
      <c r="U62">
        <f t="shared" si="29"/>
        <v>-5.9835886929746708E-2</v>
      </c>
      <c r="W62" s="2" t="str">
        <f t="shared" si="22"/>
        <v>-2,80266224808847-3165,52459876956i</v>
      </c>
      <c r="X62" s="2">
        <f t="shared" si="30"/>
        <v>70.008917258378489</v>
      </c>
    </row>
    <row r="63" spans="2:24" x14ac:dyDescent="0.45">
      <c r="L63">
        <f t="shared" si="24"/>
        <v>0.61000000000000032</v>
      </c>
      <c r="M63" s="1">
        <f t="shared" si="25"/>
        <v>4.0738027780411308</v>
      </c>
      <c r="N63" s="1">
        <f t="shared" si="26"/>
        <v>5.1778082688330383E-5</v>
      </c>
      <c r="O63" s="2" t="str">
        <f t="shared" si="27"/>
        <v>0,999999947079777+0,000325331282642379i</v>
      </c>
      <c r="P63" s="2" t="str">
        <f t="shared" si="16"/>
        <v>0,000122189521789892-0,000732848593151769i</v>
      </c>
      <c r="Q63" s="2" t="str">
        <f t="shared" si="17"/>
        <v>48,2518227290622-296631,918837761i</v>
      </c>
      <c r="R63" s="2" t="str">
        <f t="shared" si="18"/>
        <v>-146,21254158923-24,4027970139448i</v>
      </c>
      <c r="S63" s="2" t="str">
        <f t="shared" si="19"/>
        <v>1,0066973224117-0,00112547716306784i</v>
      </c>
      <c r="T63" s="2">
        <f t="shared" si="28"/>
        <v>5.7983697993794325E-2</v>
      </c>
      <c r="U63">
        <f t="shared" si="29"/>
        <v>-6.4056060426409656E-2</v>
      </c>
      <c r="W63" s="2" t="str">
        <f t="shared" si="22"/>
        <v>-2,956131545177-3094,37650961299i</v>
      </c>
      <c r="X63" s="2">
        <f t="shared" si="30"/>
        <v>69.811467074542449</v>
      </c>
    </row>
    <row r="64" spans="2:24" x14ac:dyDescent="0.45">
      <c r="L64">
        <f t="shared" si="24"/>
        <v>0.62000000000000033</v>
      </c>
      <c r="M64" s="1">
        <f t="shared" si="25"/>
        <v>4.1686938347033582</v>
      </c>
      <c r="N64" s="1">
        <f t="shared" si="26"/>
        <v>5.298414916870192E-5</v>
      </c>
      <c r="O64" s="2" t="str">
        <f t="shared" si="27"/>
        <v>0,999999944585724+0,000332909221420891i</v>
      </c>
      <c r="P64" s="2" t="str">
        <f t="shared" si="16"/>
        <v>0,000122189521790504-0,000716166922256698i</v>
      </c>
      <c r="Q64" s="2" t="str">
        <f t="shared" si="17"/>
        <v>48,2518229767573-289879,751891307i</v>
      </c>
      <c r="R64" s="2" t="str">
        <f t="shared" si="18"/>
        <v>-139,631714602574-23,8473215277821i</v>
      </c>
      <c r="S64" s="2" t="str">
        <f t="shared" si="19"/>
        <v>1,00700604349507-0,00120517424417352i</v>
      </c>
      <c r="T64" s="2">
        <f t="shared" si="28"/>
        <v>6.0647759566926467E-2</v>
      </c>
      <c r="U64">
        <f t="shared" si="29"/>
        <v>-6.8570953717242797E-2</v>
      </c>
      <c r="W64" s="2" t="str">
        <f t="shared" si="22"/>
        <v>-3,116625625627-3024,86729536244i</v>
      </c>
      <c r="X64" s="2">
        <f t="shared" si="30"/>
        <v>69.614131137920864</v>
      </c>
    </row>
    <row r="65" spans="12:24" x14ac:dyDescent="0.45">
      <c r="L65">
        <f t="shared" si="24"/>
        <v>0.63000000000000034</v>
      </c>
      <c r="M65" s="1">
        <f t="shared" si="25"/>
        <v>4.2657951880159306</v>
      </c>
      <c r="N65" s="1">
        <f t="shared" si="26"/>
        <v>5.421830854629082E-5</v>
      </c>
      <c r="O65" s="2" t="str">
        <f t="shared" si="27"/>
        <v>0,999999941974129+0,000340663673049082i</v>
      </c>
      <c r="P65" s="2" t="str">
        <f t="shared" si="16"/>
        <v>0,000122189521789046-0,000699864972541609i</v>
      </c>
      <c r="Q65" s="2" t="str">
        <f t="shared" si="17"/>
        <v>48,2518223863754-283281,283026317i</v>
      </c>
      <c r="R65" s="2" t="str">
        <f t="shared" si="18"/>
        <v>-133,347073620155-23,30449020635i</v>
      </c>
      <c r="S65" s="2" t="str">
        <f t="shared" si="19"/>
        <v>1,00732865572484-0,00129047496777588i</v>
      </c>
      <c r="T65" s="2">
        <f t="shared" si="28"/>
        <v>6.3430899718257855E-2</v>
      </c>
      <c r="U65">
        <f t="shared" si="29"/>
        <v>-7.3400799581818776E-2</v>
      </c>
      <c r="W65" s="2" t="str">
        <f t="shared" si="22"/>
        <v>-3,28445584213441-2956,95997548619i</v>
      </c>
      <c r="X65" s="2">
        <f t="shared" si="30"/>
        <v>69.416914279962469</v>
      </c>
    </row>
    <row r="66" spans="12:24" x14ac:dyDescent="0.45">
      <c r="L66">
        <f t="shared" si="24"/>
        <v>0.64000000000000035</v>
      </c>
      <c r="M66" s="1">
        <f t="shared" si="25"/>
        <v>4.3651583224016637</v>
      </c>
      <c r="N66" s="1">
        <f t="shared" ref="N66:N129" si="31">M66/(CEdsp)</f>
        <v>5.5481215188735117E-5</v>
      </c>
      <c r="O66" s="2" t="str">
        <f t="shared" si="27"/>
        <v>0,999999939239454+0,000348598749037979i</v>
      </c>
      <c r="P66" s="2" t="str">
        <f t="shared" si="16"/>
        <v>0,000122189521789006-0,00068393410049814i</v>
      </c>
      <c r="Q66" s="2" t="str">
        <f t="shared" si="17"/>
        <v>48,2518223703447-276833,013647261i</v>
      </c>
      <c r="R66" s="2" t="str">
        <f t="shared" si="18"/>
        <v>-127,345288075977-22,7740152346507i</v>
      </c>
      <c r="S66" s="2" t="str">
        <f t="shared" si="19"/>
        <v>1,00766575150871-0,00138176851945203i</v>
      </c>
      <c r="T66" s="2">
        <f t="shared" si="28"/>
        <v>6.6338126904726777E-2</v>
      </c>
      <c r="U66">
        <f t="shared" si="29"/>
        <v>-7.8567178340796739E-2</v>
      </c>
      <c r="W66" s="2" t="str">
        <f t="shared" si="22"/>
        <v>-3,45994634631491-2890,61841018585i</v>
      </c>
      <c r="X66" s="2">
        <f t="shared" si="30"/>
        <v>69.219821509128423</v>
      </c>
    </row>
    <row r="67" spans="12:24" x14ac:dyDescent="0.45">
      <c r="L67">
        <f t="shared" ref="L67:L130" si="32">L66+Graph_Step_Size</f>
        <v>0.65000000000000036</v>
      </c>
      <c r="M67" s="1">
        <f t="shared" ref="M67:M130" si="33">10^L67</f>
        <v>4.4668359215096354</v>
      </c>
      <c r="N67" s="1">
        <f t="shared" si="31"/>
        <v>5.677353870585318E-5</v>
      </c>
      <c r="O67" s="2" t="str">
        <f t="shared" ref="O67:O130" si="34">IMEXP(2*PI()*N67&amp;"i")</f>
        <v>0,999999936375898+0,000356718656667906i</v>
      </c>
      <c r="P67" s="2" t="str">
        <f t="shared" si="16"/>
        <v>0,000122189521789635-0,0006683658593684i</v>
      </c>
      <c r="Q67" s="2" t="str">
        <f t="shared" si="17"/>
        <v>48,2518226246426-270531,524796358i</v>
      </c>
      <c r="R67" s="2" t="str">
        <f t="shared" si="18"/>
        <v>-121,613627378502-22,2556153475224i</v>
      </c>
      <c r="S67" s="2" t="str">
        <f t="shared" si="19"/>
        <v>1,00801794535091-0,00147947053318645i</v>
      </c>
      <c r="T67" s="2">
        <f t="shared" ref="T67:T130" si="35">20*LOG10(SQRT(IMPRODUCT(IMCONJUGATE(S67),S67)+0))</f>
        <v>6.9374630425272851E-2</v>
      </c>
      <c r="U67">
        <f t="shared" ref="U67:U130" si="36">ATAN(IMAGINARY(S67)/IMREAL(S67))*180/PI()</f>
        <v>-8.40931026965544E-2</v>
      </c>
      <c r="W67" s="2" t="str">
        <f t="shared" si="22"/>
        <v>-3,64343456115912-2825,80728066487i</v>
      </c>
      <c r="X67" s="2">
        <f t="shared" ref="X67:X130" si="37">20*LOG10(SQRT(IMPRODUCT(IMCONJUGATE(W67),W67)+0))</f>
        <v>69.022858014721649</v>
      </c>
    </row>
    <row r="68" spans="12:24" x14ac:dyDescent="0.45">
      <c r="L68">
        <f t="shared" si="32"/>
        <v>0.66000000000000036</v>
      </c>
      <c r="M68" s="1">
        <f t="shared" si="33"/>
        <v>4.5708818961487552</v>
      </c>
      <c r="N68" s="1">
        <f t="shared" si="31"/>
        <v>5.8095964304679725E-5</v>
      </c>
      <c r="O68" s="2" t="str">
        <f t="shared" si="34"/>
        <v>0,999999933377386+0,000365027701219226i</v>
      </c>
      <c r="P68" s="2" t="str">
        <f t="shared" si="16"/>
        <v>0,000122189521788776-0,000653151994665073i</v>
      </c>
      <c r="Q68" s="2" t="str">
        <f t="shared" si="17"/>
        <v>48,2518222770968-264373,475340809i</v>
      </c>
      <c r="R68" s="2" t="str">
        <f t="shared" si="18"/>
        <v>-116,139933907033-21,7490156816997i</v>
      </c>
      <c r="S68" s="2" t="str">
        <f t="shared" si="19"/>
        <v>1,0083858743584-0,00158402481864299i</v>
      </c>
      <c r="T68" s="2">
        <f t="shared" si="35"/>
        <v>7.2545784045617498E-2</v>
      </c>
      <c r="U68">
        <f t="shared" si="36"/>
        <v>-9.0003107351525682E-2</v>
      </c>
      <c r="W68" s="2" t="str">
        <f t="shared" si="22"/>
        <v>-3,83527160697159-2762,49206979666i</v>
      </c>
      <c r="X68" s="2">
        <f t="shared" si="37"/>
        <v>68.826029170512413</v>
      </c>
    </row>
    <row r="69" spans="12:24" x14ac:dyDescent="0.45">
      <c r="L69">
        <f t="shared" si="32"/>
        <v>0.67000000000000037</v>
      </c>
      <c r="M69" s="1">
        <f t="shared" si="33"/>
        <v>4.6773514128719862</v>
      </c>
      <c r="N69" s="1">
        <f t="shared" si="31"/>
        <v>5.9449193152771588E-5</v>
      </c>
      <c r="O69" s="2" t="str">
        <f t="shared" si="34"/>
        <v>0,999999930237559+0,000373530288255048i</v>
      </c>
      <c r="P69" s="2" t="str">
        <f t="shared" si="16"/>
        <v>0,000122189521788712-0,00063828443979489i</v>
      </c>
      <c r="Q69" s="2" t="str">
        <f t="shared" si="17"/>
        <v>48,251822251345-258355,600201282i</v>
      </c>
      <c r="R69" s="2" t="str">
        <f t="shared" si="18"/>
        <v>-110,912597223615-21,253947632164i</v>
      </c>
      <c r="S69" s="2" t="str">
        <f t="shared" si="19"/>
        <v>1,00877019872328-0,00169590519282311i</v>
      </c>
      <c r="T69" s="2">
        <f t="shared" si="35"/>
        <v>7.5857149383216194E-2</v>
      </c>
      <c r="U69">
        <f t="shared" si="36"/>
        <v>-9.6323343595958497E-2</v>
      </c>
      <c r="W69" s="2" t="str">
        <f t="shared" si="22"/>
        <v>-4,03582271863312-2700,63904318069i</v>
      </c>
      <c r="X69" s="2">
        <f t="shared" si="37"/>
        <v>68.629340538122648</v>
      </c>
    </row>
    <row r="70" spans="12:24" x14ac:dyDescent="0.45">
      <c r="L70">
        <f t="shared" si="32"/>
        <v>0.68000000000000038</v>
      </c>
      <c r="M70" s="1">
        <f t="shared" si="33"/>
        <v>4.7863009232263884</v>
      </c>
      <c r="N70" s="1">
        <f t="shared" si="31"/>
        <v>6.0833942749976167E-5</v>
      </c>
      <c r="O70" s="2" t="str">
        <f t="shared" si="34"/>
        <v>0,999999926949757+0,0003822309259571i</v>
      </c>
      <c r="P70" s="2" t="str">
        <f t="shared" si="16"/>
        <v>0,000122189521789684-0,000623755311782437i</v>
      </c>
      <c r="Q70" s="2" t="str">
        <f t="shared" si="17"/>
        <v>48,2518226445967-252474,708620725i</v>
      </c>
      <c r="R70" s="2" t="str">
        <f t="shared" si="18"/>
        <v>-105,92052944612-20,7701487073451i</v>
      </c>
      <c r="S70" s="2" t="str">
        <f t="shared" si="19"/>
        <v>1,00917160217596-0,00181561742096549i</v>
      </c>
      <c r="T70" s="2">
        <f t="shared" si="35"/>
        <v>7.9314479005547389E-2</v>
      </c>
      <c r="U70">
        <f t="shared" si="36"/>
        <v>-0.10308167904102616</v>
      </c>
      <c r="W70" s="2" t="str">
        <f t="shared" si="22"/>
        <v>-4,24546771666087-2640,21523057418i</v>
      </c>
      <c r="X70" s="2">
        <f t="shared" si="37"/>
        <v>68.432797870124787</v>
      </c>
    </row>
    <row r="71" spans="12:24" x14ac:dyDescent="0.45">
      <c r="L71">
        <f t="shared" si="32"/>
        <v>0.69000000000000039</v>
      </c>
      <c r="M71" s="1">
        <f t="shared" si="33"/>
        <v>4.8977881936844669</v>
      </c>
      <c r="N71" s="1">
        <f t="shared" si="31"/>
        <v>6.22509473088592E-5</v>
      </c>
      <c r="O71" s="2" t="str">
        <f t="shared" si="34"/>
        <v>0,999999923507005+0,000391134227516025i</v>
      </c>
      <c r="P71" s="2" t="str">
        <f t="shared" si="16"/>
        <v>0,000122189521789307-0,000609556907092019i</v>
      </c>
      <c r="Q71" s="2" t="str">
        <f t="shared" si="17"/>
        <v>48,2518224922177-246727,682472574i</v>
      </c>
      <c r="R71" s="2" t="str">
        <f t="shared" si="18"/>
        <v>-101,15314172963-20,2973623898333i</v>
      </c>
      <c r="S71" s="2" t="str">
        <f t="shared" si="19"/>
        <v>1,00959079240358-0,00194370127246376i</v>
      </c>
      <c r="T71" s="2">
        <f t="shared" si="35"/>
        <v>8.2923719197773429E-2</v>
      </c>
      <c r="U71">
        <f t="shared" si="36"/>
        <v>-0.11030780271644129</v>
      </c>
      <c r="W71" s="2" t="str">
        <f t="shared" si="22"/>
        <v>-4,46460145477531-2581,18840768787i</v>
      </c>
      <c r="X71" s="2">
        <f t="shared" si="37"/>
        <v>68.236407112808919</v>
      </c>
    </row>
    <row r="72" spans="12:24" x14ac:dyDescent="0.45">
      <c r="L72">
        <f t="shared" si="32"/>
        <v>0.7000000000000004</v>
      </c>
      <c r="M72" s="1">
        <f t="shared" si="33"/>
        <v>5.0118723362727282</v>
      </c>
      <c r="N72" s="1">
        <f t="shared" si="31"/>
        <v>6.3700958143994094E-5</v>
      </c>
      <c r="O72" s="2" t="str">
        <f t="shared" si="34"/>
        <v>0,999999919902001+0,000400244913577333i</v>
      </c>
      <c r="P72" s="2" t="str">
        <f t="shared" si="16"/>
        <v>0,000122189521788984-0,00059568169754423i</v>
      </c>
      <c r="Q72" s="2" t="str">
        <f t="shared" si="17"/>
        <v>48,2518223612495-241111,474607498i</v>
      </c>
      <c r="R72" s="2" t="str">
        <f t="shared" si="18"/>
        <v>-96,6003218060245-19,8353380025511i</v>
      </c>
      <c r="S72" s="2" t="str">
        <f t="shared" si="19"/>
        <v>1,01002850142701-0,00208073269740009i</v>
      </c>
      <c r="T72" s="2">
        <f t="shared" si="35"/>
        <v>8.6691012344681254E-2</v>
      </c>
      <c r="U72">
        <f t="shared" si="36"/>
        <v>-0.11803333573180587</v>
      </c>
      <c r="W72" s="2" t="str">
        <f t="shared" si="22"/>
        <v>-4,69363423786626-2523,52707833366i</v>
      </c>
      <c r="X72" s="2">
        <f t="shared" si="37"/>
        <v>68.04017440856525</v>
      </c>
    </row>
    <row r="73" spans="12:24" x14ac:dyDescent="0.45">
      <c r="L73">
        <f t="shared" si="32"/>
        <v>0.71000000000000041</v>
      </c>
      <c r="M73" s="1">
        <f t="shared" si="33"/>
        <v>5.1286138399136538</v>
      </c>
      <c r="N73" s="1">
        <f t="shared" si="31"/>
        <v>6.5184744070318778E-5</v>
      </c>
      <c r="O73" s="2" t="str">
        <f t="shared" si="34"/>
        <v>0,999999916127099+0,000409567814744342i</v>
      </c>
      <c r="P73" s="2" t="str">
        <f t="shared" si="16"/>
        <v>0,000122189521789546-0,000582122326314824i</v>
      </c>
      <c r="Q73" s="2" t="str">
        <f t="shared" si="17"/>
        <v>48,2518225889675-235623,107237746i</v>
      </c>
      <c r="R73" s="2" t="str">
        <f t="shared" si="18"/>
        <v>-92,2524125330751-19,383830574315i</v>
      </c>
      <c r="S73" s="2" t="str">
        <f t="shared" si="19"/>
        <v>1,0104854859299-0,00222732612883899i</v>
      </c>
      <c r="T73" s="2">
        <f t="shared" si="35"/>
        <v>9.0622698876324584E-2</v>
      </c>
      <c r="U73">
        <f t="shared" si="36"/>
        <v>-0.12629194766475005</v>
      </c>
      <c r="W73" s="2" t="str">
        <f t="shared" si="22"/>
        <v>-4,93299228248778-2467,20045691342i</v>
      </c>
      <c r="X73" s="2">
        <f t="shared" si="37"/>
        <v>67.84410609782924</v>
      </c>
    </row>
    <row r="74" spans="12:24" x14ac:dyDescent="0.45">
      <c r="L74">
        <f t="shared" si="32"/>
        <v>0.72000000000000042</v>
      </c>
      <c r="M74" s="1">
        <f t="shared" si="33"/>
        <v>5.2480746024977316</v>
      </c>
      <c r="N74" s="1">
        <f t="shared" si="31"/>
        <v>6.670309181077166E-5</v>
      </c>
      <c r="O74" s="2" t="str">
        <f t="shared" si="34"/>
        <v>0,999999912174291+0,000419107874139409i</v>
      </c>
      <c r="P74" s="2" t="str">
        <f t="shared" si="16"/>
        <v>0,000122189521789416-0,000568871604051737i</v>
      </c>
      <c r="Q74" s="2" t="str">
        <f t="shared" si="17"/>
        <v>48,2518225363589-230259,670358293i</v>
      </c>
      <c r="R74" s="2" t="str">
        <f t="shared" si="18"/>
        <v>-88,1001914132959-18,9426007094023i</v>
      </c>
      <c r="S74" s="2" t="str">
        <f t="shared" si="19"/>
        <v>1,01096252753133-0,00238413691660477i</v>
      </c>
      <c r="T74" s="2">
        <f t="shared" si="35"/>
        <v>9.4725318709052875E-2</v>
      </c>
      <c r="U74">
        <f t="shared" si="36"/>
        <v>-0.13511947886095321</v>
      </c>
      <c r="W74" s="2" t="str">
        <f t="shared" si="22"/>
        <v>-5,18311816196742-2412,17845123586i</v>
      </c>
      <c r="X74" s="2">
        <f t="shared" si="37"/>
        <v>67.648208720523115</v>
      </c>
    </row>
    <row r="75" spans="12:24" x14ac:dyDescent="0.45">
      <c r="L75">
        <f t="shared" si="32"/>
        <v>0.73000000000000043</v>
      </c>
      <c r="M75" s="1">
        <f t="shared" si="33"/>
        <v>5.3703179637025338</v>
      </c>
      <c r="N75" s="1">
        <f t="shared" si="31"/>
        <v>6.8256806413422399E-5</v>
      </c>
      <c r="O75" s="2" t="str">
        <f t="shared" si="34"/>
        <v>0,999999908035193+0,00042887015002483i</v>
      </c>
      <c r="P75" s="2" t="str">
        <f t="shared" si="16"/>
        <v>0,000122189521789587-0,000555922505040242i</v>
      </c>
      <c r="Q75" s="2" t="str">
        <f t="shared" si="17"/>
        <v>48,2518226055216-225018,320203911i</v>
      </c>
      <c r="R75" s="2" t="str">
        <f t="shared" si="18"/>
        <v>-84,1348510279542-18,5114144622136i</v>
      </c>
      <c r="S75" s="2" t="str">
        <f t="shared" si="19"/>
        <v>1,01146043299453-0,00255186389889486i</v>
      </c>
      <c r="T75" s="2">
        <f t="shared" si="35"/>
        <v>9.900561212542322E-2</v>
      </c>
      <c r="U75">
        <f t="shared" si="36"/>
        <v>-0.14455406885495214</v>
      </c>
      <c r="W75" s="2" t="str">
        <f t="shared" si="22"/>
        <v>-5,44447121706072-2358,43164565245i</v>
      </c>
      <c r="X75" s="2">
        <f t="shared" si="37"/>
        <v>67.452489016935459</v>
      </c>
    </row>
    <row r="76" spans="12:24" x14ac:dyDescent="0.45">
      <c r="L76">
        <f t="shared" si="32"/>
        <v>0.74000000000000044</v>
      </c>
      <c r="M76" s="1">
        <f t="shared" si="33"/>
        <v>5.495408738576252</v>
      </c>
      <c r="N76" s="1">
        <f t="shared" si="31"/>
        <v>6.9846711678319177E-5</v>
      </c>
      <c r="O76" s="2" t="str">
        <f t="shared" si="34"/>
        <v>0,999999903701025+0,000438859818484773i</v>
      </c>
      <c r="P76" s="2" t="str">
        <f t="shared" si="16"/>
        <v>0,000122189521789254-0,000543268163498972i</v>
      </c>
      <c r="Q76" s="2" t="str">
        <f t="shared" si="17"/>
        <v>48,2518224708707-219896,27774137i</v>
      </c>
      <c r="R76" s="2" t="str">
        <f t="shared" si="18"/>
        <v>-80,347980358851-18,0900432118487i</v>
      </c>
      <c r="S76" s="2" t="str">
        <f t="shared" si="19"/>
        <v>1,01198003436125-0,00273125211623939i</v>
      </c>
      <c r="T76" s="2">
        <f t="shared" si="35"/>
        <v>0.10347052001167813</v>
      </c>
      <c r="U76">
        <f t="shared" si="36"/>
        <v>-0.15463629100426562</v>
      </c>
      <c r="W76" s="2" t="str">
        <f t="shared" si="22"/>
        <v>-5,71752799527513-2305,93128449841i</v>
      </c>
      <c r="X76" s="2">
        <f t="shared" si="37"/>
        <v>67.256953927958904</v>
      </c>
    </row>
    <row r="77" spans="12:24" x14ac:dyDescent="0.45">
      <c r="L77">
        <f t="shared" si="32"/>
        <v>0.75000000000000044</v>
      </c>
      <c r="M77" s="1">
        <f t="shared" si="33"/>
        <v>5.6234132519034983</v>
      </c>
      <c r="N77" s="1">
        <f t="shared" si="31"/>
        <v>7.1473650594278332E-5</v>
      </c>
      <c r="O77" s="2" t="str">
        <f t="shared" si="34"/>
        <v>0,999999899162594+0,000449082176169696i</v>
      </c>
      <c r="P77" s="2" t="str">
        <f t="shared" si="16"/>
        <v>0,000122189521789055-0,00053090186992929i</v>
      </c>
      <c r="Q77" s="2" t="str">
        <f t="shared" si="17"/>
        <v>48,2518223898423-214890,827195959i</v>
      </c>
      <c r="R77" s="2" t="str">
        <f t="shared" si="18"/>
        <v>-76,7315469456744-17,6782635418879i</v>
      </c>
      <c r="S77" s="2" t="str">
        <f t="shared" si="19"/>
        <v>1,01252218900251-0,00292309567460065i</v>
      </c>
      <c r="T77" s="2">
        <f t="shared" si="35"/>
        <v>0.10812718338446674</v>
      </c>
      <c r="U77">
        <f t="shared" si="36"/>
        <v>-0.16540929354585396</v>
      </c>
      <c r="W77" s="2" t="str">
        <f t="shared" si="22"/>
        <v>-6,00278264689275-2254,64925583003i</v>
      </c>
      <c r="X77" s="2">
        <f t="shared" si="37"/>
        <v>67.061610594616724</v>
      </c>
    </row>
    <row r="78" spans="12:24" x14ac:dyDescent="0.45">
      <c r="L78">
        <f t="shared" si="32"/>
        <v>0.76000000000000045</v>
      </c>
      <c r="M78" s="1">
        <f t="shared" si="33"/>
        <v>5.7543993733715757</v>
      </c>
      <c r="N78" s="1">
        <f t="shared" si="31"/>
        <v>7.3138485785848156E-5</v>
      </c>
      <c r="O78" s="2" t="str">
        <f t="shared" si="34"/>
        <v>0,999999894410274+0,000459542643104676i</v>
      </c>
      <c r="P78" s="2" t="str">
        <f t="shared" si="16"/>
        <v>0,000122189521789582-0,000518817067559503i</v>
      </c>
      <c r="Q78" s="2" t="str">
        <f t="shared" si="17"/>
        <v>48,2518226034679-209999,314611543i</v>
      </c>
      <c r="R78" s="2" t="str">
        <f t="shared" si="18"/>
        <v>-73,2778798483876-17,2758571214645i</v>
      </c>
      <c r="S78" s="2" t="str">
        <f t="shared" si="19"/>
        <v>1,01308777957422-0,003128240762397i</v>
      </c>
      <c r="T78" s="2">
        <f t="shared" si="35"/>
        <v>0.11298294212090471</v>
      </c>
      <c r="U78">
        <f t="shared" si="36"/>
        <v>-0.17691894715697914</v>
      </c>
      <c r="W78" s="2" t="str">
        <f t="shared" si="22"/>
        <v>-6,30074732490092-2204,55807544641i</v>
      </c>
      <c r="X78" s="2">
        <f t="shared" si="37"/>
        <v>66.866466356792984</v>
      </c>
    </row>
    <row r="79" spans="12:24" x14ac:dyDescent="0.45">
      <c r="L79">
        <f t="shared" si="32"/>
        <v>0.77000000000000046</v>
      </c>
      <c r="M79" s="1">
        <f t="shared" si="33"/>
        <v>5.8884365535558976</v>
      </c>
      <c r="N79" s="1">
        <f t="shared" si="31"/>
        <v>7.4842099970683993E-5</v>
      </c>
      <c r="O79" s="2" t="str">
        <f t="shared" si="34"/>
        <v>0,999999889433984+0,000470246765563162i</v>
      </c>
      <c r="P79" s="2" t="str">
        <f t="shared" si="16"/>
        <v>0,000122189521789944-0,000507007348865209i</v>
      </c>
      <c r="Q79" s="2" t="str">
        <f t="shared" si="17"/>
        <v>48,2518227498023-205219,146443405i</v>
      </c>
      <c r="R79" s="2" t="str">
        <f t="shared" si="18"/>
        <v>-69,9796533757483-16,8826105891075i</v>
      </c>
      <c r="S79" s="2" t="str">
        <f t="shared" si="19"/>
        <v>1,01367771386556-0,00334758882715133i</v>
      </c>
      <c r="T79" s="2">
        <f t="shared" si="35"/>
        <v>0.11804533280408563</v>
      </c>
      <c r="U79">
        <f t="shared" si="36"/>
        <v>-0.18921399914080614</v>
      </c>
      <c r="W79" s="2" t="str">
        <f t="shared" si="22"/>
        <v>-6,61195256589023-2155,63087118494i</v>
      </c>
      <c r="X79" s="2">
        <f t="shared" si="37"/>
        <v>66.671528751078185</v>
      </c>
    </row>
    <row r="80" spans="12:24" x14ac:dyDescent="0.45">
      <c r="L80">
        <f t="shared" si="32"/>
        <v>0.78000000000000047</v>
      </c>
      <c r="M80" s="1">
        <f t="shared" si="33"/>
        <v>6.0255958607435849</v>
      </c>
      <c r="N80" s="1">
        <f t="shared" si="31"/>
        <v>7.6585396427576542E-5</v>
      </c>
      <c r="O80" s="2" t="str">
        <f t="shared" si="34"/>
        <v>0,999999884223168+0,00048120021900766i</v>
      </c>
      <c r="P80" s="2" t="str">
        <f t="shared" ref="P80:P143" si="38">IMDIV(IMSUB(IMPRODUCT(gg1_+gg2_,$O80),gg2_),IMSUB($O80,1))</f>
        <v>0,000122189521789632-0,000495466452179521i</v>
      </c>
      <c r="Q80" s="2" t="str">
        <f t="shared" ref="Q80:Q143" si="39">IMDIV(IMPRODUCT(gpi,$O80),IMSUB($O80,1))</f>
        <v>48,251822623455-200547,788183107i</v>
      </c>
      <c r="R80" s="2" t="str">
        <f t="shared" ref="R80:R143" si="40">IMPRODUCT($P80,$Q80,gpd)</f>
        <v>-66,8298715475419-16,498315440166i</v>
      </c>
      <c r="S80" s="2" t="str">
        <f t="shared" ref="S80:S143" si="41">IMDIV($R80,IMSUM(1,$R80))</f>
        <v>1,01429292452671-0,00358209991696219i</v>
      </c>
      <c r="T80" s="2">
        <f t="shared" si="35"/>
        <v>0.12332208558765634</v>
      </c>
      <c r="U80">
        <f t="shared" si="36"/>
        <v>-0.20234623431480597</v>
      </c>
      <c r="W80" s="2" t="str">
        <f t="shared" ref="W80:W143" si="42">IMPRODUCT($S80,IMDIV($O80,IMSUB($O80,1)))</f>
        <v>-6,93694763399901-2107,84136747948i</v>
      </c>
      <c r="X80" s="2">
        <f t="shared" si="37"/>
        <v>66.476805507633429</v>
      </c>
    </row>
    <row r="81" spans="12:24" x14ac:dyDescent="0.45">
      <c r="L81">
        <f t="shared" si="32"/>
        <v>0.79000000000000048</v>
      </c>
      <c r="M81" s="1">
        <f t="shared" si="33"/>
        <v>6.1659500186148302</v>
      </c>
      <c r="N81" s="1">
        <f t="shared" si="31"/>
        <v>7.8369299475382597E-5</v>
      </c>
      <c r="O81" s="2" t="str">
        <f t="shared" si="34"/>
        <v>0,999999878766774+0,00049240881109891i</v>
      </c>
      <c r="P81" s="2" t="str">
        <f t="shared" si="38"/>
        <v>0,00012218952178951-0,000484188258365693i</v>
      </c>
      <c r="Q81" s="2" t="str">
        <f t="shared" si="39"/>
        <v>48,2518225745165-195982,763014667i</v>
      </c>
      <c r="R81" s="2" t="str">
        <f t="shared" si="40"/>
        <v>-63,8218532540981-16,1227679165062i</v>
      </c>
      <c r="S81" s="2" t="str">
        <f t="shared" si="41"/>
        <v>1,01493436866201-0,00383279619184847i</v>
      </c>
      <c r="T81" s="2">
        <f t="shared" si="35"/>
        <v>0.12882111998246851</v>
      </c>
      <c r="U81">
        <f t="shared" si="36"/>
        <v>-0.21637064265755163</v>
      </c>
      <c r="W81" s="2" t="str">
        <f t="shared" si="42"/>
        <v>-7,27630084176941-2061,16387017202i</v>
      </c>
      <c r="X81" s="2">
        <f t="shared" si="37"/>
        <v>66.282304545977709</v>
      </c>
    </row>
    <row r="82" spans="12:24" x14ac:dyDescent="0.45">
      <c r="L82">
        <f t="shared" si="32"/>
        <v>0.80000000000000049</v>
      </c>
      <c r="M82" s="1">
        <f t="shared" si="33"/>
        <v>6.3095734448019405</v>
      </c>
      <c r="N82" s="1">
        <f t="shared" si="31"/>
        <v>8.0194754963110784E-5</v>
      </c>
      <c r="O82" s="2" t="str">
        <f t="shared" si="34"/>
        <v>0,999999873053228+0,000503878484775168i</v>
      </c>
      <c r="P82" s="2" t="str">
        <f t="shared" si="38"/>
        <v>0,000122189521789348-0,000473166787573306i</v>
      </c>
      <c r="Q82" s="2" t="str">
        <f t="shared" si="39"/>
        <v>48,2518225087556-191521,650501317i</v>
      </c>
      <c r="R82" s="2" t="str">
        <f t="shared" si="40"/>
        <v>-60,9492180849695-15,7557688977967i</v>
      </c>
      <c r="S82" s="2" t="str">
        <f t="shared" si="41"/>
        <v>1,01560302727274-0,00410076560909959i</v>
      </c>
      <c r="T82" s="2">
        <f t="shared" si="35"/>
        <v>0.13455053945613038</v>
      </c>
      <c r="U82">
        <f t="shared" si="36"/>
        <v>-0.23134559370371485</v>
      </c>
      <c r="W82" s="2" t="str">
        <f t="shared" si="42"/>
        <v>-7,63059985326284-2015,57325156664i</v>
      </c>
      <c r="X82" s="2">
        <f t="shared" si="37"/>
        <v>66.088033969587016</v>
      </c>
    </row>
    <row r="83" spans="12:24" x14ac:dyDescent="0.45">
      <c r="L83">
        <f t="shared" si="32"/>
        <v>0.8100000000000005</v>
      </c>
      <c r="M83" s="1">
        <f t="shared" si="33"/>
        <v>6.4565422903465644</v>
      </c>
      <c r="N83" s="1">
        <f t="shared" si="31"/>
        <v>8.2062730771423505E-5</v>
      </c>
      <c r="O83" s="2" t="str">
        <f t="shared" si="34"/>
        <v>0,999999867070411+0,000515615321403197i</v>
      </c>
      <c r="P83" s="2" t="str">
        <f t="shared" si="38"/>
        <v>0,00012218952178925-0,000462396196075177i</v>
      </c>
      <c r="Q83" s="2" t="str">
        <f t="shared" si="39"/>
        <v>48,2518224692608-187162,085302151i</v>
      </c>
      <c r="R83" s="2" t="str">
        <f t="shared" si="40"/>
        <v>-58,2058727961535-15,3971237963271i</v>
      </c>
      <c r="S83" s="2" t="str">
        <f t="shared" si="41"/>
        <v>1,01629990453225-0,00438716578708044i</v>
      </c>
      <c r="T83" s="2">
        <f t="shared" si="35"/>
        <v>0.1405186247278796</v>
      </c>
      <c r="U83">
        <f t="shared" si="36"/>
        <v>-0.24733301768139604</v>
      </c>
      <c r="W83" s="2" t="str">
        <f t="shared" si="42"/>
        <v>-8,00045193374697-1971,04493571539i</v>
      </c>
      <c r="X83" s="2">
        <f t="shared" si="37"/>
        <v>65.894002059189276</v>
      </c>
    </row>
    <row r="84" spans="12:24" x14ac:dyDescent="0.45">
      <c r="L84">
        <f t="shared" si="32"/>
        <v>0.82000000000000051</v>
      </c>
      <c r="M84" s="1">
        <f t="shared" si="33"/>
        <v>6.6069344800759682</v>
      </c>
      <c r="N84" s="1">
        <f t="shared" si="31"/>
        <v>8.3974217325819862E-5</v>
      </c>
      <c r="O84" s="2" t="str">
        <f t="shared" si="34"/>
        <v>0,999999860805633+0,000527625544002661i</v>
      </c>
      <c r="P84" s="2" t="str">
        <f t="shared" si="38"/>
        <v>0,000122189521789548-0,000451870773161312i</v>
      </c>
      <c r="Q84" s="2" t="str">
        <f t="shared" si="39"/>
        <v>48,2518225897908-182901,755917995i</v>
      </c>
      <c r="R84" s="2" t="str">
        <f t="shared" si="40"/>
        <v>-55,5859983844941-15,0466424537979i</v>
      </c>
      <c r="S84" s="2" t="str">
        <f t="shared" si="41"/>
        <v>1,01702602687624-0,00469322805110301i</v>
      </c>
      <c r="T84" s="2">
        <f t="shared" si="35"/>
        <v>0.14673382564705562</v>
      </c>
      <c r="U84">
        <f t="shared" si="36"/>
        <v>-0.2643985933250888</v>
      </c>
      <c r="W84" s="2" t="str">
        <f t="shared" si="42"/>
        <v>-8,38648416366908-1927,55488392818i</v>
      </c>
      <c r="X84" s="2">
        <f t="shared" si="37"/>
        <v>65.700217264642987</v>
      </c>
    </row>
    <row r="85" spans="12:24" x14ac:dyDescent="0.45">
      <c r="L85">
        <f t="shared" si="32"/>
        <v>0.83000000000000052</v>
      </c>
      <c r="M85" s="1">
        <f t="shared" si="33"/>
        <v>6.7608297539198272</v>
      </c>
      <c r="N85" s="1">
        <f t="shared" si="31"/>
        <v>8.5930228121772569E-5</v>
      </c>
      <c r="O85" s="2" t="str">
        <f t="shared" si="34"/>
        <v>0,999999854245605+0,000539915520545624i</v>
      </c>
      <c r="P85" s="2" t="str">
        <f t="shared" si="38"/>
        <v>0,000122189521789786-0,000441584938111966i</v>
      </c>
      <c r="Q85" s="2" t="str">
        <f t="shared" si="39"/>
        <v>48,2518226859487-178738,403465818i</v>
      </c>
      <c r="R85" s="2" t="str">
        <f t="shared" si="40"/>
        <v>-53,0840377449783-14,7041390402458i</v>
      </c>
      <c r="S85" s="2" t="str">
        <f t="shared" si="41"/>
        <v>1,01778244188768-0,00502026166388654i</v>
      </c>
      <c r="T85" s="2">
        <f t="shared" si="35"/>
        <v>0.15320475152086788</v>
      </c>
      <c r="U85">
        <f t="shared" si="36"/>
        <v>-0.2826119422241829</v>
      </c>
      <c r="W85" s="2" t="str">
        <f t="shared" si="42"/>
        <v>-8,78934360736589-1885,07958049548i</v>
      </c>
      <c r="X85" s="2">
        <f t="shared" si="37"/>
        <v>65.506688195265113</v>
      </c>
    </row>
    <row r="86" spans="12:24" x14ac:dyDescent="0.45">
      <c r="L86">
        <f t="shared" si="32"/>
        <v>0.84000000000000052</v>
      </c>
      <c r="M86" s="1">
        <f t="shared" si="33"/>
        <v>6.9183097091893737</v>
      </c>
      <c r="N86" s="1">
        <f t="shared" si="31"/>
        <v>8.793180026209644E-5</v>
      </c>
      <c r="O86" s="2" t="str">
        <f t="shared" si="34"/>
        <v>0,999999847376412+0,000552491767332894i</v>
      </c>
      <c r="P86" s="2" t="str">
        <f t="shared" si="38"/>
        <v>0,000122189521789662-0,000431533237242928i</v>
      </c>
      <c r="Q86" s="2" t="str">
        <f t="shared" si="39"/>
        <v>48,2518226357933-174669,820481041i</v>
      </c>
      <c r="R86" s="2" t="str">
        <f t="shared" si="40"/>
        <v>-50,6946838838587-14,3694319557575i</v>
      </c>
      <c r="S86" s="2" t="str">
        <f t="shared" si="41"/>
        <v>1,0185702169554-0,0053696582428799i</v>
      </c>
      <c r="T86" s="2">
        <f t="shared" si="35"/>
        <v>0.15994015975949047</v>
      </c>
      <c r="U86">
        <f t="shared" si="36"/>
        <v>-0.30204682954168965</v>
      </c>
      <c r="W86" s="2" t="str">
        <f t="shared" si="42"/>
        <v>-9,20969741821405-1843,59601861496i</v>
      </c>
      <c r="X86" s="2">
        <f t="shared" si="37"/>
        <v>65.31342360847583</v>
      </c>
    </row>
    <row r="87" spans="12:24" x14ac:dyDescent="0.45">
      <c r="L87">
        <f t="shared" si="32"/>
        <v>0.85000000000000053</v>
      </c>
      <c r="M87" s="1">
        <f t="shared" si="33"/>
        <v>7.0794578438413893</v>
      </c>
      <c r="N87" s="1">
        <f t="shared" si="31"/>
        <v>8.9979995006834291E-5</v>
      </c>
      <c r="O87" s="2" t="str">
        <f t="shared" si="34"/>
        <v>0,999999840183484+0,000565360952449026i</v>
      </c>
      <c r="P87" s="2" t="str">
        <f t="shared" si="38"/>
        <v>0,000122189521789571-0,000421710341007629i</v>
      </c>
      <c r="Q87" s="2" t="str">
        <f t="shared" si="39"/>
        <v>48,2518225988757-170693,849747111i</v>
      </c>
      <c r="R87" s="2" t="str">
        <f t="shared" si="40"/>
        <v>-48,4128686610303-14,0423437343028i</v>
      </c>
      <c r="S87" s="2" t="str">
        <f t="shared" si="41"/>
        <v>1,01939043768423-0,00574289636569449i</v>
      </c>
      <c r="T87" s="2">
        <f t="shared" si="35"/>
        <v>0.16694894270308014</v>
      </c>
      <c r="U87">
        <f t="shared" si="36"/>
        <v>-0.32278137087051489</v>
      </c>
      <c r="W87" s="2" t="str">
        <f t="shared" si="42"/>
        <v>-9,64823288331022-1803,08168651443i</v>
      </c>
      <c r="X87" s="2">
        <f t="shared" si="37"/>
        <v>65.120432396625844</v>
      </c>
    </row>
    <row r="88" spans="12:24" x14ac:dyDescent="0.45">
      <c r="L88">
        <f t="shared" si="32"/>
        <v>0.86000000000000054</v>
      </c>
      <c r="M88" s="1">
        <f t="shared" si="33"/>
        <v>7.2443596007499105</v>
      </c>
      <c r="N88" s="1">
        <f t="shared" si="31"/>
        <v>9.2075898335950768E-5</v>
      </c>
      <c r="O88" s="2" t="str">
        <f t="shared" si="34"/>
        <v>0,999999832651564+0,00057852989929778i</v>
      </c>
      <c r="P88" s="2" t="str">
        <f t="shared" si="38"/>
        <v>0,00012218952178969-0,000412111041178251i</v>
      </c>
      <c r="Q88" s="2" t="str">
        <f t="shared" si="39"/>
        <v>48,251822647301-166808,383151718i</v>
      </c>
      <c r="R88" s="2" t="str">
        <f t="shared" si="40"/>
        <v>-46,2337520406778-13,7227009494168i</v>
      </c>
      <c r="S88" s="2" t="str">
        <f t="shared" si="41"/>
        <v>1,0202442060316-0,00614154636299377i</v>
      </c>
      <c r="T88" s="2">
        <f t="shared" si="35"/>
        <v>0.17424011247929291</v>
      </c>
      <c r="U88">
        <f t="shared" si="36"/>
        <v>-0.34489824488077642</v>
      </c>
      <c r="W88" s="2" t="str">
        <f t="shared" si="42"/>
        <v>-10,1056574033051-1763,51455376108i</v>
      </c>
      <c r="X88" s="2">
        <f t="shared" si="37"/>
        <v>64.927723571853861</v>
      </c>
    </row>
    <row r="89" spans="12:24" x14ac:dyDescent="0.45">
      <c r="L89">
        <f t="shared" si="32"/>
        <v>0.87000000000000055</v>
      </c>
      <c r="M89" s="1">
        <f t="shared" si="33"/>
        <v>7.4131024130091863</v>
      </c>
      <c r="N89" s="1">
        <f t="shared" si="31"/>
        <v>9.4220621525133581E-5</v>
      </c>
      <c r="O89" s="2" t="str">
        <f t="shared" si="34"/>
        <v>0,999999824764675+0,000592005590219948i</v>
      </c>
      <c r="P89" s="2" t="str">
        <f t="shared" si="38"/>
        <v>0,000122189521789382-0,000402730248075864i</v>
      </c>
      <c r="Q89" s="2" t="str">
        <f t="shared" si="39"/>
        <v>48,2518225223074-163011,360569041i</v>
      </c>
      <c r="R89" s="2" t="str">
        <f t="shared" si="40"/>
        <v>-44,1527118239621-13,4103341221204i</v>
      </c>
      <c r="S89" s="2" t="str">
        <f t="shared" si="41"/>
        <v>1,02113263814563-0,00656727529826655i</v>
      </c>
      <c r="T89" s="2">
        <f t="shared" si="35"/>
        <v>0.18182278374714272</v>
      </c>
      <c r="U89">
        <f t="shared" si="36"/>
        <v>-0.36848491141142592</v>
      </c>
      <c r="W89" s="2" t="str">
        <f t="shared" si="42"/>
        <v>-10,582698392915-1724,87305775075i</v>
      </c>
      <c r="X89" s="2">
        <f t="shared" si="37"/>
        <v>64.735306248830426</v>
      </c>
    </row>
    <row r="90" spans="12:24" x14ac:dyDescent="0.45">
      <c r="L90">
        <f t="shared" si="32"/>
        <v>0.88000000000000056</v>
      </c>
      <c r="M90" s="1">
        <f t="shared" si="33"/>
        <v>7.5857757502918481</v>
      </c>
      <c r="N90" s="1">
        <f t="shared" si="31"/>
        <v>9.641530173500637E-5</v>
      </c>
      <c r="O90" s="2" t="str">
        <f t="shared" si="34"/>
        <v>0,999999816506089+0,000605795170195435i</v>
      </c>
      <c r="P90" s="2" t="str">
        <f t="shared" si="38"/>
        <v>0,000122189521789548-0,000393562987883048i</v>
      </c>
      <c r="Q90" s="2" t="str">
        <f t="shared" si="39"/>
        <v>48,2518225898923-159300,768767449i</v>
      </c>
      <c r="R90" s="2" t="str">
        <f t="shared" si="40"/>
        <v>-42,1653338459077-13,1050776315873i</v>
      </c>
      <c r="S90" s="2" t="str">
        <f t="shared" si="41"/>
        <v>1,02205686187568-0,00702185213101898i</v>
      </c>
      <c r="T90" s="2">
        <f t="shared" si="35"/>
        <v>0.18970615416054357</v>
      </c>
      <c r="U90">
        <f t="shared" si="36"/>
        <v>-0.39363383449675593</v>
      </c>
      <c r="W90" s="2" t="str">
        <f t="shared" si="42"/>
        <v>-11,0801030806028-1687,13609036764i</v>
      </c>
      <c r="X90" s="2">
        <f t="shared" si="37"/>
        <v>64.543189625221544</v>
      </c>
    </row>
    <row r="91" spans="12:24" x14ac:dyDescent="0.45">
      <c r="L91">
        <f t="shared" si="32"/>
        <v>0.89000000000000057</v>
      </c>
      <c r="M91" s="1">
        <f t="shared" si="33"/>
        <v>7.7624711662869306</v>
      </c>
      <c r="N91" s="1">
        <f t="shared" si="31"/>
        <v>9.8661102614066478E-5</v>
      </c>
      <c r="O91" s="2" t="str">
        <f t="shared" si="34"/>
        <v>0,999999807858288+0,000619905950631573i</v>
      </c>
      <c r="P91" s="2" t="str">
        <f t="shared" si="38"/>
        <v>0,000122189521789729-0,000384604399996499i</v>
      </c>
      <c r="Q91" s="2" t="str">
        <f t="shared" si="39"/>
        <v>48,2518226631487-155674,640342052i</v>
      </c>
      <c r="R91" s="2" t="str">
        <f t="shared" si="40"/>
        <v>-40,2674026113129-12,806769626682i</v>
      </c>
      <c r="S91" s="2" t="str">
        <f t="shared" si="41"/>
        <v>1,02301801392789-0,00750715305914632i</v>
      </c>
      <c r="T91" s="2">
        <f t="shared" si="35"/>
        <v>0.19789948240650218</v>
      </c>
      <c r="U91">
        <f t="shared" si="36"/>
        <v>-0.4204427097775047</v>
      </c>
      <c r="W91" s="2" t="str">
        <f t="shared" si="42"/>
        <v>-11,5986382336038-1650,28298481057i</v>
      </c>
      <c r="X91" s="2">
        <f t="shared" si="37"/>
        <v>64.351382959727047</v>
      </c>
    </row>
    <row r="92" spans="12:24" x14ac:dyDescent="0.45">
      <c r="L92">
        <f t="shared" si="32"/>
        <v>0.90000000000000058</v>
      </c>
      <c r="M92" s="1">
        <f t="shared" si="33"/>
        <v>7.9432823472428282</v>
      </c>
      <c r="N92" s="1">
        <f t="shared" si="31"/>
        <v>1.0095921491566661E-4</v>
      </c>
      <c r="O92" s="2" t="str">
        <f t="shared" si="34"/>
        <v>0,999999798802928+0,000634345413239686i</v>
      </c>
      <c r="P92" s="2" t="str">
        <f t="shared" si="38"/>
        <v>0,000122189521789483-0,000375849734452063i</v>
      </c>
      <c r="Q92" s="2" t="str">
        <f t="shared" si="39"/>
        <v>48,2518225635865-152131,052671562i</v>
      </c>
      <c r="R92" s="2" t="str">
        <f t="shared" si="40"/>
        <v>-38,4548923533458-12,5152519404613i</v>
      </c>
      <c r="S92" s="2" t="str">
        <f t="shared" si="41"/>
        <v>1,0240172366328-0,00802516703392061i</v>
      </c>
      <c r="T92" s="2">
        <f t="shared" si="35"/>
        <v>0.20641206363857845</v>
      </c>
      <c r="U92">
        <f t="shared" si="36"/>
        <v>-0.44901469562585122</v>
      </c>
      <c r="W92" s="2" t="str">
        <f t="shared" si="42"/>
        <v>-12,1390897569337-1614,29350257663i</v>
      </c>
      <c r="X92" s="2">
        <f t="shared" si="37"/>
        <v>64.159895547513571</v>
      </c>
    </row>
    <row r="93" spans="12:24" x14ac:dyDescent="0.45">
      <c r="L93">
        <f t="shared" si="32"/>
        <v>0.91000000000000059</v>
      </c>
      <c r="M93" s="1">
        <f t="shared" si="33"/>
        <v>8.1283051616410056</v>
      </c>
      <c r="N93" s="1">
        <f t="shared" si="31"/>
        <v>1.0331085712936823E-4</v>
      </c>
      <c r="O93" s="2" t="str">
        <f t="shared" si="34"/>
        <v>0,999999789320803+0,000649121214001927i</v>
      </c>
      <c r="P93" s="2" t="str">
        <f t="shared" si="38"/>
        <v>0,000122189521789805-0,000367294349411963i</v>
      </c>
      <c r="Q93" s="2" t="str">
        <f t="shared" si="39"/>
        <v>48,2518226938007-148668,126898891i</v>
      </c>
      <c r="R93" s="2" t="str">
        <f t="shared" si="40"/>
        <v>-36,723958494898-12,2303700065943i</v>
      </c>
      <c r="S93" s="2" t="str">
        <f t="shared" si="41"/>
        <v>1,02505567429254-0,00857800143862271i</v>
      </c>
      <c r="T93" s="2">
        <f t="shared" si="35"/>
        <v>0.21525320214274751</v>
      </c>
      <c r="U93">
        <f t="shared" si="36"/>
        <v>-0.4794586471931982</v>
      </c>
      <c r="W93" s="2" t="str">
        <f t="shared" si="42"/>
        <v>-12,70226217322-1579,14782059781i</v>
      </c>
      <c r="X93" s="2">
        <f t="shared" si="37"/>
        <v>63.968736692881137</v>
      </c>
    </row>
    <row r="94" spans="12:24" x14ac:dyDescent="0.45">
      <c r="L94">
        <f t="shared" si="32"/>
        <v>0.9200000000000006</v>
      </c>
      <c r="M94" s="1">
        <f t="shared" si="33"/>
        <v>8.3176377110267214</v>
      </c>
      <c r="N94" s="1">
        <f t="shared" si="31"/>
        <v>1.0571727612700068E-4</v>
      </c>
      <c r="O94" s="2" t="str">
        <f t="shared" si="34"/>
        <v>0,999999779391798+0,000664241187230529i</v>
      </c>
      <c r="P94" s="2" t="str">
        <f t="shared" si="38"/>
        <v>0,000122189521789389-0,000358933708698142i</v>
      </c>
      <c r="Q94" s="2" t="str">
        <f t="shared" si="39"/>
        <v>48,2518225254725-145284,026934957i</v>
      </c>
      <c r="R94" s="2" t="str">
        <f t="shared" si="40"/>
        <v>-35,0709294932603-11,9519727766457i</v>
      </c>
      <c r="S94" s="2" t="str">
        <f t="shared" si="41"/>
        <v>1,0261344690741-0,00916788791945046i</v>
      </c>
      <c r="T94" s="2">
        <f t="shared" si="35"/>
        <v>0.22443218107618096</v>
      </c>
      <c r="U94">
        <f t="shared" si="36"/>
        <v>-0.51188935247771206</v>
      </c>
      <c r="W94" s="2" t="str">
        <f t="shared" si="42"/>
        <v>-13,2889779937645-1544,82651852709i</v>
      </c>
      <c r="X94" s="2">
        <f t="shared" si="37"/>
        <v>63.777915679001474</v>
      </c>
    </row>
    <row r="95" spans="12:24" x14ac:dyDescent="0.45">
      <c r="L95">
        <f t="shared" si="32"/>
        <v>0.9300000000000006</v>
      </c>
      <c r="M95" s="1">
        <f t="shared" si="33"/>
        <v>8.5113803820237806</v>
      </c>
      <c r="N95" s="1">
        <f t="shared" si="31"/>
        <v>1.0817974782376931E-4</v>
      </c>
      <c r="O95" s="2" t="str">
        <f t="shared" si="34"/>
        <v>0,999999768994854+0,000679713349721601i</v>
      </c>
      <c r="P95" s="2" t="str">
        <f t="shared" si="38"/>
        <v>0,000122189521789326-0,000350763379387744i</v>
      </c>
      <c r="Q95" s="2" t="str">
        <f t="shared" si="39"/>
        <v>48,2518224998905-141976,958485165i</v>
      </c>
      <c r="R95" s="2" t="str">
        <f t="shared" si="40"/>
        <v>-33,4922990522088-11,6799126409374i</v>
      </c>
      <c r="S95" s="2" t="str">
        <f t="shared" si="41"/>
        <v>1,02725475641032-0,00979718835564892i</v>
      </c>
      <c r="T95" s="2">
        <f t="shared" si="35"/>
        <v>0.23395822909400155</v>
      </c>
      <c r="U95">
        <f t="shared" si="36"/>
        <v>-0.54642776944694271</v>
      </c>
      <c r="W95" s="2" t="str">
        <f t="shared" si="42"/>
        <v>-13,9000769115799-1511,31056616786i</v>
      </c>
      <c r="X95" s="2">
        <f t="shared" si="37"/>
        <v>63.587441734544853</v>
      </c>
    </row>
    <row r="96" spans="12:24" x14ac:dyDescent="0.45">
      <c r="L96">
        <f t="shared" si="32"/>
        <v>0.94000000000000061</v>
      </c>
      <c r="M96" s="1">
        <f t="shared" si="33"/>
        <v>8.709635899560821</v>
      </c>
      <c r="N96" s="1">
        <f t="shared" si="31"/>
        <v>1.1069957785476227E-4</v>
      </c>
      <c r="O96" s="2" t="str">
        <f t="shared" si="34"/>
        <v>0,999999758107918+0,000695545905005671i</v>
      </c>
      <c r="P96" s="2" t="str">
        <f t="shared" si="38"/>
        <v>0,000122189521789654-0,000342779029464465i</v>
      </c>
      <c r="Q96" s="2" t="str">
        <f t="shared" si="39"/>
        <v>48,2518226326536-138745,16809805i</v>
      </c>
      <c r="R96" s="2" t="str">
        <f t="shared" si="40"/>
        <v>-31,9847186849676-11,4140453495869i</v>
      </c>
      <c r="S96" s="2" t="str">
        <f t="shared" si="41"/>
        <v>1,0284176598721-0,010468400949743i</v>
      </c>
      <c r="T96" s="2">
        <f t="shared" si="35"/>
        <v>0.24384048370866429</v>
      </c>
      <c r="U96">
        <f t="shared" si="36"/>
        <v>-0.58320126295200758</v>
      </c>
      <c r="W96" s="2" t="str">
        <f t="shared" si="42"/>
        <v>-14,5364148715089-1478,58131104572i</v>
      </c>
      <c r="X96" s="2">
        <f t="shared" si="37"/>
        <v>63.397323997039727</v>
      </c>
    </row>
    <row r="97" spans="12:24" x14ac:dyDescent="0.45">
      <c r="L97">
        <f t="shared" si="32"/>
        <v>0.95000000000000062</v>
      </c>
      <c r="M97" s="1">
        <f t="shared" si="33"/>
        <v>8.9125093813374701</v>
      </c>
      <c r="N97" s="1">
        <f t="shared" si="31"/>
        <v>1.1327810226721599E-4</v>
      </c>
      <c r="O97" s="2" t="str">
        <f t="shared" si="34"/>
        <v>0,999999746707896+0,000711747247697233i</v>
      </c>
      <c r="P97" s="2" t="str">
        <f t="shared" si="38"/>
        <v>0,00012218952178975-0,000334976425519638i</v>
      </c>
      <c r="Q97" s="2" t="str">
        <f t="shared" si="39"/>
        <v>48,2518226714072-135586,942235569i</v>
      </c>
      <c r="R97" s="2" t="str">
        <f t="shared" si="40"/>
        <v>-30,5449906114107-11,1542299361183i</v>
      </c>
      <c r="S97" s="2" t="str">
        <f t="shared" si="41"/>
        <v>1,02962428547134-0,0111841664188233i</v>
      </c>
      <c r="T97" s="2">
        <f t="shared" si="35"/>
        <v>0.25408795121000172</v>
      </c>
      <c r="U97">
        <f t="shared" si="36"/>
        <v>-0.62234384022846456</v>
      </c>
      <c r="W97" s="2" t="str">
        <f t="shared" si="42"/>
        <v>-15,1988629546614-1446,62046611991i</v>
      </c>
      <c r="X97" s="2">
        <f t="shared" si="37"/>
        <v>63.207571472792708</v>
      </c>
    </row>
    <row r="98" spans="12:24" x14ac:dyDescent="0.45">
      <c r="L98">
        <f t="shared" si="32"/>
        <v>0.96000000000000063</v>
      </c>
      <c r="M98" s="1">
        <f t="shared" si="33"/>
        <v>9.1201083935591107</v>
      </c>
      <c r="N98" s="1">
        <f t="shared" si="31"/>
        <v>1.159166882289047E-4</v>
      </c>
      <c r="O98" s="2" t="str">
        <f t="shared" si="34"/>
        <v>0,999999734770607+0,000728325967945613i</v>
      </c>
      <c r="P98" s="2" t="str">
        <f t="shared" si="38"/>
        <v>0,000122189521789533-0,000327351430508794i</v>
      </c>
      <c r="Q98" s="2" t="str">
        <f t="shared" si="39"/>
        <v>48,2518225838033-132500,606364568i</v>
      </c>
      <c r="R98" s="2" t="str">
        <f t="shared" si="40"/>
        <v>-29,1700609752194-10,900328642949i</v>
      </c>
      <c r="S98" s="2" t="str">
        <f t="shared" si="41"/>
        <v>1,03087571535346-0,0119472742616667i</v>
      </c>
      <c r="T98" s="2">
        <f t="shared" si="35"/>
        <v>0.26470946298503945</v>
      </c>
      <c r="U98">
        <f t="shared" si="36"/>
        <v>-0.66399638350111678</v>
      </c>
      <c r="W98" s="2" t="str">
        <f t="shared" si="42"/>
        <v>-15,8883060745036-1415,41009763394i</v>
      </c>
      <c r="X98" s="2">
        <f t="shared" si="37"/>
        <v>63.018192993208196</v>
      </c>
    </row>
    <row r="99" spans="12:24" x14ac:dyDescent="0.45">
      <c r="L99">
        <f t="shared" si="32"/>
        <v>0.97000000000000064</v>
      </c>
      <c r="M99" s="1">
        <f t="shared" si="33"/>
        <v>9.3325430079699281</v>
      </c>
      <c r="N99" s="1">
        <f t="shared" si="31"/>
        <v>1.1861673475303122E-4</v>
      </c>
      <c r="O99" s="2" t="str">
        <f t="shared" si="34"/>
        <v>0,999999722270731+0,000745290855989495i</v>
      </c>
      <c r="P99" s="2" t="str">
        <f t="shared" si="38"/>
        <v>0,000122189521789358-0,000319900001559838i</v>
      </c>
      <c r="Q99" s="2" t="str">
        <f t="shared" si="39"/>
        <v>48,2518225127372-129484,524068913i</v>
      </c>
      <c r="R99" s="2" t="str">
        <f t="shared" si="40"/>
        <v>-27,8570133663911-10,6522068483181i</v>
      </c>
      <c r="S99" s="2" t="str">
        <f t="shared" si="41"/>
        <v>1,03217300083699-0,0127606690725913i</v>
      </c>
      <c r="T99" s="2">
        <f t="shared" si="35"/>
        <v>0.27571362808271094</v>
      </c>
      <c r="U99">
        <f t="shared" si="36"/>
        <v>-0.70830687807614157</v>
      </c>
      <c r="W99" s="2" t="str">
        <f t="shared" si="42"/>
        <v>-16,6056414782057-1384,93261310614i</v>
      </c>
      <c r="X99" s="2">
        <f t="shared" si="37"/>
        <v>62.829197167353541</v>
      </c>
    </row>
    <row r="100" spans="12:24" x14ac:dyDescent="0.45">
      <c r="L100">
        <f t="shared" si="32"/>
        <v>0.98000000000000065</v>
      </c>
      <c r="M100" s="1">
        <f t="shared" si="33"/>
        <v>9.5499258602143762</v>
      </c>
      <c r="N100" s="1">
        <f t="shared" si="31"/>
        <v>1.2137967344000182E-4</v>
      </c>
      <c r="O100" s="2" t="str">
        <f t="shared" si="34"/>
        <v>0,999999709181755+0,000762650906817535i</v>
      </c>
      <c r="P100" s="2" t="str">
        <f t="shared" si="38"/>
        <v>0,000122189521789584-0,000312618187826168i</v>
      </c>
      <c r="Q100" s="2" t="str">
        <f t="shared" si="39"/>
        <v>48,2518226043087-126537,09618185i</v>
      </c>
      <c r="R100" s="2" t="str">
        <f t="shared" si="40"/>
        <v>-26,6030626348608-10,4097329948265i</v>
      </c>
      <c r="S100" s="2" t="str">
        <f t="shared" si="41"/>
        <v>1,03351715475737-0,0136274568689866i</v>
      </c>
      <c r="T100" s="2">
        <f t="shared" si="35"/>
        <v>0.28710878188438649</v>
      </c>
      <c r="U100">
        <f t="shared" si="36"/>
        <v>-0.75543063418247325</v>
      </c>
      <c r="W100" s="2" t="str">
        <f t="shared" si="42"/>
        <v>-17,3517770337385-1355,17074946321i</v>
      </c>
      <c r="X100" s="2">
        <f t="shared" si="37"/>
        <v>62.640592330629332</v>
      </c>
    </row>
    <row r="101" spans="12:24" x14ac:dyDescent="0.45">
      <c r="L101">
        <f t="shared" si="32"/>
        <v>0.99000000000000066</v>
      </c>
      <c r="M101" s="1">
        <f t="shared" si="33"/>
        <v>9.7723722095581227</v>
      </c>
      <c r="N101" s="1">
        <f t="shared" si="31"/>
        <v>1.2420696923648022E-4</v>
      </c>
      <c r="O101" s="2" t="str">
        <f t="shared" si="34"/>
        <v>0,999999695475914+0,000780415324937528i</v>
      </c>
      <c r="P101" s="2" t="str">
        <f t="shared" si="38"/>
        <v>0,000122189521789597-0,000305502128393655i</v>
      </c>
      <c r="Q101" s="2" t="str">
        <f t="shared" si="39"/>
        <v>48,2518226095726-123656,759938099i</v>
      </c>
      <c r="R101" s="2" t="str">
        <f t="shared" si="40"/>
        <v>-25,4055489830183-10,1727785195207i</v>
      </c>
      <c r="S101" s="2" t="str">
        <f t="shared" si="41"/>
        <v>1,0349091430696-0,0145509113931577i</v>
      </c>
      <c r="T101" s="2">
        <f t="shared" si="35"/>
        <v>0.2989029307387609</v>
      </c>
      <c r="U101">
        <f t="shared" si="36"/>
        <v>-0.80553050059370224</v>
      </c>
      <c r="W101" s="2" t="str">
        <f t="shared" si="42"/>
        <v>-18,1276292863637-1326,10756131959i</v>
      </c>
      <c r="X101" s="2">
        <f t="shared" si="37"/>
        <v>62.452386489404326</v>
      </c>
    </row>
    <row r="102" spans="12:24" x14ac:dyDescent="0.45">
      <c r="L102">
        <f t="shared" si="32"/>
        <v>1.0000000000000007</v>
      </c>
      <c r="M102" s="1">
        <f t="shared" si="33"/>
        <v>10.000000000000016</v>
      </c>
      <c r="N102" s="1">
        <f t="shared" si="31"/>
        <v>1.2710012121212142E-4</v>
      </c>
      <c r="O102" s="2" t="str">
        <f t="shared" si="34"/>
        <v>0,999999681124137+0,000798593529256668i</v>
      </c>
      <c r="P102" s="2" t="str">
        <f t="shared" si="38"/>
        <v>0,000122189521789655-0,000298548050232928i</v>
      </c>
      <c r="Q102" s="2" t="str">
        <f t="shared" si="39"/>
        <v>48,2518226329416-120841,988145258i</v>
      </c>
      <c r="R102" s="2" t="str">
        <f t="shared" si="40"/>
        <v>-24,2619323238083-9,9412177860457i</v>
      </c>
      <c r="S102" s="2" t="str">
        <f t="shared" si="41"/>
        <v>1,03634987566481-0,0155344803453708i</v>
      </c>
      <c r="T102" s="2">
        <f t="shared" si="35"/>
        <v>0.31110369244212444</v>
      </c>
      <c r="U102">
        <f t="shared" si="36"/>
        <v>-0.85877706799296638</v>
      </c>
      <c r="W102" s="2" t="str">
        <f t="shared" si="42"/>
        <v>-18,9341212543039-1297,72640940845i</v>
      </c>
      <c r="X102" s="2">
        <f t="shared" si="37"/>
        <v>62.26458726149589</v>
      </c>
    </row>
    <row r="103" spans="12:24" x14ac:dyDescent="0.45">
      <c r="L103">
        <f t="shared" si="32"/>
        <v>1.0100000000000007</v>
      </c>
      <c r="M103" s="1">
        <f t="shared" si="33"/>
        <v>10.232929922807561</v>
      </c>
      <c r="N103" s="1">
        <f t="shared" si="31"/>
        <v>1.3006066335439831E-4</v>
      </c>
      <c r="O103" s="2" t="str">
        <f t="shared" si="34"/>
        <v>0,999999666095981+0,000817195158075458i</v>
      </c>
      <c r="P103" s="2" t="str">
        <f t="shared" si="38"/>
        <v>0,000122189521789532-0,0002917522662015i</v>
      </c>
      <c r="Q103" s="2" t="str">
        <f t="shared" si="39"/>
        <v>48,2518225831874-118091,288374065i</v>
      </c>
      <c r="R103" s="2" t="str">
        <f t="shared" si="40"/>
        <v>-23,1697868931226-9,71492801779939i</v>
      </c>
      <c r="S103" s="2" t="str">
        <f t="shared" si="41"/>
        <v>1,03784019635605-0,0165817914962677i</v>
      </c>
      <c r="T103" s="2">
        <f t="shared" si="35"/>
        <v>0.32371823246602005</v>
      </c>
      <c r="U103">
        <f t="shared" si="36"/>
        <v>-0.9153488597229642</v>
      </c>
      <c r="W103" s="2" t="str">
        <f t="shared" si="42"/>
        <v>-19,7721799702835-1270,01094917228i</v>
      </c>
      <c r="X103" s="2">
        <f t="shared" si="37"/>
        <v>62.077201812397519</v>
      </c>
    </row>
    <row r="104" spans="12:24" x14ac:dyDescent="0.45">
      <c r="L104">
        <f t="shared" si="32"/>
        <v>1.0200000000000007</v>
      </c>
      <c r="M104" s="1">
        <f t="shared" si="33"/>
        <v>10.471285480509014</v>
      </c>
      <c r="N104" s="1">
        <f t="shared" si="31"/>
        <v>1.3309016538194207E-4</v>
      </c>
      <c r="O104" s="2" t="str">
        <f t="shared" si="34"/>
        <v>0,99999965035957+0,000836230074197959i</v>
      </c>
      <c r="P104" s="2" t="str">
        <f t="shared" si="38"/>
        <v>0,000122189521789403-0,000285111173081893i</v>
      </c>
      <c r="Q104" s="2" t="str">
        <f t="shared" si="39"/>
        <v>48,2518225311902-115403,20216709i</v>
      </c>
      <c r="R104" s="2" t="str">
        <f t="shared" si="40"/>
        <v>-22,126796103843-9,49378923298028i</v>
      </c>
      <c r="S104" s="2" t="str">
        <f t="shared" si="41"/>
        <v>1,0393808719886-0,0176966586241045i</v>
      </c>
      <c r="T104" s="2">
        <f t="shared" si="35"/>
        <v>0.33675319585276803</v>
      </c>
      <c r="U104">
        <f t="shared" si="36"/>
        <v>-0.97543250760222744</v>
      </c>
      <c r="W104" s="2" t="str">
        <f t="shared" si="42"/>
        <v>-20,6427337304422-1242,9451195232i</v>
      </c>
      <c r="X104" s="2">
        <f t="shared" si="37"/>
        <v>61.890236787174643</v>
      </c>
    </row>
    <row r="105" spans="12:24" x14ac:dyDescent="0.45">
      <c r="L105">
        <f t="shared" si="32"/>
        <v>1.0300000000000007</v>
      </c>
      <c r="M105" s="1">
        <f t="shared" si="33"/>
        <v>10.715193052376083</v>
      </c>
      <c r="N105" s="1">
        <f t="shared" si="31"/>
        <v>1.3619023357682792E-4</v>
      </c>
      <c r="O105" s="2" t="str">
        <f t="shared" si="34"/>
        <v>0,999999633881526+0,000855708370161051i</v>
      </c>
      <c r="P105" s="2" t="str">
        <f t="shared" si="38"/>
        <v>0,000122189521789687-0,000278621249681569i</v>
      </c>
      <c r="Q105" s="2" t="str">
        <f t="shared" si="39"/>
        <v>48,2518226463049-112776,304265447i</v>
      </c>
      <c r="R105" s="2" t="str">
        <f t="shared" si="40"/>
        <v>-21,1307476328869-9,27768418094135i</v>
      </c>
      <c r="S105" s="2" t="str">
        <f t="shared" si="41"/>
        <v>1,04097258062876-0,0188830872098738i</v>
      </c>
      <c r="T105" s="2">
        <f t="shared" si="35"/>
        <v>0.35021463470528807</v>
      </c>
      <c r="U105">
        <f t="shared" si="36"/>
        <v>-1.0392229100222929</v>
      </c>
      <c r="W105" s="2" t="str">
        <f t="shared" si="42"/>
        <v>-21,5467090429325-1216,51313178238i</v>
      </c>
      <c r="X105" s="2">
        <f t="shared" si="37"/>
        <v>61.703698237954434</v>
      </c>
    </row>
    <row r="106" spans="12:24" x14ac:dyDescent="0.45">
      <c r="L106">
        <f t="shared" si="32"/>
        <v>1.0400000000000007</v>
      </c>
      <c r="M106" s="1">
        <f t="shared" si="33"/>
        <v>10.964781961431873</v>
      </c>
      <c r="N106" s="1">
        <f t="shared" si="31"/>
        <v>1.3936251163624712E-4</v>
      </c>
      <c r="O106" s="2" t="str">
        <f t="shared" si="34"/>
        <v>0,999999616626895+0,000875640373585505i</v>
      </c>
      <c r="P106" s="2" t="str">
        <f t="shared" si="38"/>
        <v>0,000122189521789667-0,000272279054955079i</v>
      </c>
      <c r="Q106" s="2" t="str">
        <f t="shared" si="39"/>
        <v>48,2518226379501-110209,201853095i</v>
      </c>
      <c r="R106" s="2" t="str">
        <f t="shared" si="40"/>
        <v>-20,1795287277607-9,06649827981255i</v>
      </c>
      <c r="S106" s="2" t="str">
        <f t="shared" si="41"/>
        <v>1,04261589879199-0,0201452798228016i</v>
      </c>
      <c r="T106" s="2">
        <f t="shared" si="35"/>
        <v>0.36410793127231866</v>
      </c>
      <c r="U106">
        <f t="shared" si="36"/>
        <v>-1.1069233697510299</v>
      </c>
      <c r="W106" s="2" t="str">
        <f t="shared" si="42"/>
        <v>-22,4850272636405-1190,69945881717i</v>
      </c>
      <c r="X106" s="2">
        <f t="shared" si="37"/>
        <v>61.517591547010746</v>
      </c>
    </row>
    <row r="107" spans="12:24" x14ac:dyDescent="0.45">
      <c r="L107">
        <f t="shared" si="32"/>
        <v>1.0500000000000007</v>
      </c>
      <c r="M107" s="1">
        <f t="shared" si="33"/>
        <v>11.220184543019656</v>
      </c>
      <c r="N107" s="1">
        <f t="shared" si="31"/>
        <v>1.4260868154401671E-4</v>
      </c>
      <c r="O107" s="2" t="str">
        <f t="shared" si="34"/>
        <v>0,999999598559078+0,000896036652651672i</v>
      </c>
      <c r="P107" s="2" t="str">
        <f t="shared" si="38"/>
        <v>0,000122189521789574-0,000266081226187244i</v>
      </c>
      <c r="Q107" s="2" t="str">
        <f t="shared" si="39"/>
        <v>48,2518225999854-107700,533818358i</v>
      </c>
      <c r="R107" s="2" t="str">
        <f t="shared" si="40"/>
        <v>-19,2711217256613-8,86011955607064i</v>
      </c>
      <c r="S107" s="2" t="str">
        <f t="shared" si="41"/>
        <v>1,04431128766509-0,0214876411142688i</v>
      </c>
      <c r="T107" s="2">
        <f t="shared" si="35"/>
        <v>0.37843771659213887</v>
      </c>
      <c r="U107">
        <f t="shared" si="36"/>
        <v>-1.1787457083563415</v>
      </c>
      <c r="W107" s="2" t="str">
        <f t="shared" si="42"/>
        <v>-23,4586008772112-1165,48882438789i</v>
      </c>
      <c r="X107" s="2">
        <f t="shared" si="37"/>
        <v>61.331921345408503</v>
      </c>
    </row>
    <row r="108" spans="12:24" x14ac:dyDescent="0.45">
      <c r="L108">
        <f t="shared" si="32"/>
        <v>1.0600000000000007</v>
      </c>
      <c r="M108" s="1">
        <f t="shared" si="33"/>
        <v>11.481536214968848</v>
      </c>
      <c r="N108" s="1">
        <f t="shared" si="31"/>
        <v>1.4593046446239E-4</v>
      </c>
      <c r="O108" s="2" t="str">
        <f t="shared" si="34"/>
        <v>0,999999579639752+0,000916908021702732i</v>
      </c>
      <c r="P108" s="2" t="str">
        <f t="shared" si="38"/>
        <v>0,000122189521789672-0,00026002447720759i</v>
      </c>
      <c r="Q108" s="2" t="str">
        <f t="shared" si="39"/>
        <v>48,2518226399788-105248,970032236i</v>
      </c>
      <c r="R108" s="2" t="str">
        <f t="shared" si="40"/>
        <v>-18,4035997735638-8,65843858502264i</v>
      </c>
      <c r="S108" s="2" t="str">
        <f t="shared" si="41"/>
        <v>1,04605907828838-0,0229147823341964i</v>
      </c>
      <c r="T108" s="2">
        <f t="shared" si="35"/>
        <v>0.39320778476362234</v>
      </c>
      <c r="U108">
        <f t="shared" si="36"/>
        <v>-1.2549103542481943</v>
      </c>
      <c r="W108" s="2" t="str">
        <f t="shared" si="42"/>
        <v>-24,4683294359059-1140,86619272764i</v>
      </c>
      <c r="X108" s="2">
        <f t="shared" si="37"/>
        <v>61.146691427274192</v>
      </c>
    </row>
    <row r="109" spans="12:24" x14ac:dyDescent="0.45">
      <c r="L109">
        <f t="shared" si="32"/>
        <v>1.0700000000000007</v>
      </c>
      <c r="M109" s="1">
        <f t="shared" si="33"/>
        <v>11.748975549395317</v>
      </c>
      <c r="N109" s="1">
        <f t="shared" si="31"/>
        <v>1.4932962164463932E-4</v>
      </c>
      <c r="O109" s="2" t="str">
        <f t="shared" si="34"/>
        <v>0,999999559828785+0,000938265546978431i</v>
      </c>
      <c r="P109" s="2" t="str">
        <f t="shared" si="38"/>
        <v>0,000122189521789596-0,000254105596648068i</v>
      </c>
      <c r="Q109" s="2" t="str">
        <f t="shared" si="39"/>
        <v>48,2518226090386-102853,21064316i</v>
      </c>
      <c r="R109" s="2" t="str">
        <f t="shared" si="40"/>
        <v>-17,5751227411392-8,46134843269562i</v>
      </c>
      <c r="S109" s="2" t="str">
        <f t="shared" si="41"/>
        <v>1,047859455662-0,0244315252731297i</v>
      </c>
      <c r="T109" s="2">
        <f t="shared" si="35"/>
        <v>0.408421002906042</v>
      </c>
      <c r="U109">
        <f t="shared" si="36"/>
        <v>-1.3356464010936824</v>
      </c>
      <c r="W109" s="2" t="str">
        <f t="shared" si="42"/>
        <v>-25,5150951245638-1116,81675837611i</v>
      </c>
      <c r="X109" s="2">
        <f t="shared" si="37"/>
        <v>60.961904659756421</v>
      </c>
    </row>
    <row r="110" spans="12:24" x14ac:dyDescent="0.45">
      <c r="L110">
        <f t="shared" si="32"/>
        <v>1.0800000000000007</v>
      </c>
      <c r="M110" s="1">
        <f t="shared" si="33"/>
        <v>12.022644346174154</v>
      </c>
      <c r="N110" s="1">
        <f t="shared" si="31"/>
        <v>1.5280795536889587E-4</v>
      </c>
      <c r="O110" s="2" t="str">
        <f t="shared" si="34"/>
        <v>0,999999539084156+0,000960120552482381i</v>
      </c>
      <c r="P110" s="2" t="str">
        <f t="shared" si="38"/>
        <v>0,000122189521789505-0,000248321446239379i</v>
      </c>
      <c r="Q110" s="2" t="str">
        <f t="shared" si="39"/>
        <v>48,2518225724106-100511,98538779i</v>
      </c>
      <c r="R110" s="2" t="str">
        <f t="shared" si="40"/>
        <v>-16,7839333174856-8,26874459930532i</v>
      </c>
      <c r="S110" s="2" t="str">
        <f t="shared" si="41"/>
        <v>1,04971244174694-0,0260429055258304i</v>
      </c>
      <c r="T110" s="2">
        <f t="shared" si="35"/>
        <v>0.42407921692805828</v>
      </c>
      <c r="U110">
        <f t="shared" si="36"/>
        <v>-1.4211916333318806</v>
      </c>
      <c r="W110" s="2" t="str">
        <f t="shared" si="42"/>
        <v>-26,5997579298133-1093,32593629285i</v>
      </c>
      <c r="X110" s="2">
        <f t="shared" si="37"/>
        <v>60.777562888793796</v>
      </c>
    </row>
    <row r="111" spans="12:24" x14ac:dyDescent="0.45">
      <c r="L111">
        <f t="shared" si="32"/>
        <v>1.0900000000000007</v>
      </c>
      <c r="M111" s="1">
        <f t="shared" si="33"/>
        <v>12.302687708123841</v>
      </c>
      <c r="N111" s="1">
        <f t="shared" si="31"/>
        <v>1.5636730989374139E-4</v>
      </c>
      <c r="O111" s="2" t="str">
        <f t="shared" si="34"/>
        <v>0,999999517361863+0,000982484625986006i</v>
      </c>
      <c r="P111" s="2" t="str">
        <f t="shared" si="38"/>
        <v>0,000122189521789454-0,000242668959147201i</v>
      </c>
      <c r="Q111" s="2" t="str">
        <f t="shared" si="39"/>
        <v>48,2518225516045-98224,0529175066i</v>
      </c>
      <c r="R111" s="2" t="str">
        <f t="shared" si="40"/>
        <v>-16,0283532836769-8,08052496375713i</v>
      </c>
      <c r="S111" s="2" t="str">
        <f t="shared" si="41"/>
        <v>1,05161787733763-0,0277541749604684i</v>
      </c>
      <c r="T111" s="2">
        <f t="shared" si="35"/>
        <v>0.44018315327423141</v>
      </c>
      <c r="U111">
        <f t="shared" si="36"/>
        <v>-1.5117925152891161</v>
      </c>
      <c r="W111" s="2" t="str">
        <f t="shared" si="42"/>
        <v>-27,7231504131612-1070,3793522793i</v>
      </c>
      <c r="X111" s="2">
        <f t="shared" si="37"/>
        <v>60.593666840863051</v>
      </c>
    </row>
    <row r="112" spans="12:24" x14ac:dyDescent="0.45">
      <c r="L112">
        <f t="shared" si="32"/>
        <v>1.1000000000000008</v>
      </c>
      <c r="M112" s="1">
        <f t="shared" si="33"/>
        <v>12.589254117941696</v>
      </c>
      <c r="N112" s="1">
        <f t="shared" si="31"/>
        <v>1.6000957243605856E-4</v>
      </c>
      <c r="O112" s="2" t="str">
        <f t="shared" si="34"/>
        <v>0,999999494615831+0,00100536962517233i</v>
      </c>
      <c r="P112" s="2" t="str">
        <f t="shared" si="38"/>
        <v>0,000122189521789636-0,000237145138350533i</v>
      </c>
      <c r="Q112" s="2" t="str">
        <f t="shared" si="39"/>
        <v>48,2518226249847-95988,200140229i</v>
      </c>
      <c r="R112" s="2" t="str">
        <f t="shared" si="40"/>
        <v>-15,3067799533179-7,89658972953354i</v>
      </c>
      <c r="S112" s="2" t="str">
        <f t="shared" si="41"/>
        <v>1,05357540278876-0,0295708032693455i</v>
      </c>
      <c r="T112" s="2">
        <f t="shared" si="35"/>
        <v>0.45673231686074223</v>
      </c>
      <c r="U112">
        <f t="shared" si="36"/>
        <v>-1.6077041404022809</v>
      </c>
      <c r="W112" s="2" t="str">
        <f t="shared" si="42"/>
        <v>-28,8860720630867-1047,96283374059i</v>
      </c>
      <c r="X112" s="2">
        <f t="shared" si="37"/>
        <v>60.410216020913808</v>
      </c>
    </row>
    <row r="113" spans="12:24" x14ac:dyDescent="0.45">
      <c r="L113">
        <f t="shared" si="32"/>
        <v>1.1100000000000008</v>
      </c>
      <c r="M113" s="1">
        <f t="shared" si="33"/>
        <v>12.882495516931364</v>
      </c>
      <c r="N113" s="1">
        <f t="shared" si="31"/>
        <v>1.6373667417165846E-4</v>
      </c>
      <c r="O113" s="2" t="str">
        <f t="shared" si="34"/>
        <v>0,999999470797811+0,00102878768392288i</v>
      </c>
      <c r="P113" s="2" t="str">
        <f t="shared" si="38"/>
        <v>0,000122189521789633-0,000231747055044726i</v>
      </c>
      <c r="Q113" s="2" t="str">
        <f t="shared" si="39"/>
        <v>48,2518226240211-93803,2415772192i</v>
      </c>
      <c r="R113" s="2" t="str">
        <f t="shared" si="40"/>
        <v>-14,6176827725298-7,71684137168385i</v>
      </c>
      <c r="S113" s="2" t="str">
        <f t="shared" si="41"/>
        <v>1,05558443759059-0,0314984784699292i</v>
      </c>
      <c r="T113" s="2">
        <f t="shared" si="35"/>
        <v>0.47372488549143899</v>
      </c>
      <c r="U113">
        <f t="shared" si="36"/>
        <v>-1.7091901371459652</v>
      </c>
      <c r="W113" s="2" t="str">
        <f t="shared" si="42"/>
        <v>-30,0892832256897-1026,06240082506i</v>
      </c>
      <c r="X113" s="2">
        <f t="shared" si="37"/>
        <v>60.227208606784529</v>
      </c>
    </row>
    <row r="114" spans="12:24" x14ac:dyDescent="0.45">
      <c r="L114">
        <f t="shared" si="32"/>
        <v>1.1200000000000008</v>
      </c>
      <c r="M114" s="1">
        <f t="shared" si="33"/>
        <v>13.1825673855641</v>
      </c>
      <c r="N114" s="1">
        <f t="shared" si="31"/>
        <v>1.6755059125921529E-4</v>
      </c>
      <c r="O114" s="2" t="str">
        <f t="shared" si="34"/>
        <v>0,999999445857282+0,00105275121875097i</v>
      </c>
      <c r="P114" s="2" t="str">
        <f t="shared" si="38"/>
        <v>0,000122189521789504-0,000226471847095644i</v>
      </c>
      <c r="Q114" s="2" t="str">
        <f t="shared" si="39"/>
        <v>48,2518225718762-91668,0187345267i</v>
      </c>
      <c r="R114" s="2" t="str">
        <f t="shared" si="40"/>
        <v>-13,9596000738704-7,54118458525841i</v>
      </c>
      <c r="S114" s="2" t="str">
        <f t="shared" si="41"/>
        <v>1,05764415879033-0,0335431062086804i</v>
      </c>
      <c r="T114" s="2">
        <f t="shared" si="35"/>
        <v>0.49115760104858847</v>
      </c>
      <c r="U114">
        <f t="shared" si="36"/>
        <v>-1.8165225278958814</v>
      </c>
      <c r="W114" s="2" t="str">
        <f t="shared" si="42"/>
        <v>-31,333498588219-1004,66425797659i</v>
      </c>
      <c r="X114" s="2">
        <f t="shared" si="37"/>
        <v>60.04464134039425</v>
      </c>
    </row>
    <row r="115" spans="12:24" x14ac:dyDescent="0.45">
      <c r="L115">
        <f t="shared" si="32"/>
        <v>1.1300000000000008</v>
      </c>
      <c r="M115" s="1">
        <f t="shared" si="33"/>
        <v>13.489628825916565</v>
      </c>
      <c r="N115" s="1">
        <f t="shared" si="31"/>
        <v>1.7145334588805196E-4</v>
      </c>
      <c r="O115" s="2" t="str">
        <f t="shared" si="34"/>
        <v>0,999999419741343+0,00107727293538489i</v>
      </c>
      <c r="P115" s="2" t="str">
        <f t="shared" si="38"/>
        <v>0,000122189521789549-0,000221316717517492i</v>
      </c>
      <c r="Q115" s="2" t="str">
        <f t="shared" si="39"/>
        <v>48,251822590324-89581,3994887369i</v>
      </c>
      <c r="R115" s="2" t="str">
        <f t="shared" si="40"/>
        <v>-13,3311359756495-7,36952623474117i</v>
      </c>
      <c r="S115" s="2" t="str">
        <f t="shared" si="41"/>
        <v>1,0597534782771-0,0357108077187444i</v>
      </c>
      <c r="T115" s="2">
        <f t="shared" si="35"/>
        <v>0.50902565788524468</v>
      </c>
      <c r="U115">
        <f t="shared" si="36"/>
        <v>-1.9299815374141187</v>
      </c>
      <c r="W115" s="2" t="str">
        <f t="shared" si="42"/>
        <v>-32,6193802272391-983,75478594589i</v>
      </c>
      <c r="X115" s="2">
        <f t="shared" si="37"/>
        <v>59.862509416134209</v>
      </c>
    </row>
    <row r="116" spans="12:24" x14ac:dyDescent="0.45">
      <c r="L116">
        <f t="shared" si="32"/>
        <v>1.1400000000000008</v>
      </c>
      <c r="M116" s="1">
        <f t="shared" si="33"/>
        <v>13.803842646028876</v>
      </c>
      <c r="N116" s="1">
        <f t="shared" si="31"/>
        <v>1.7544700735033181E-4</v>
      </c>
      <c r="O116" s="2" t="str">
        <f t="shared" si="34"/>
        <v>0,999999392394598+0,00110236583550436i</v>
      </c>
      <c r="P116" s="2" t="str">
        <f t="shared" si="38"/>
        <v>0,000122189521789599-0,000216278932991809i</v>
      </c>
      <c r="Q116" s="2" t="str">
        <f t="shared" si="39"/>
        <v>48,2518226101772-87542,2774867066i</v>
      </c>
      <c r="R116" s="2" t="str">
        <f t="shared" si="40"/>
        <v>-12,7309574212307-7,20177530458108i</v>
      </c>
      <c r="S116" s="2" t="str">
        <f t="shared" si="41"/>
        <v>1,06191101895423-0,038007916265987i</v>
      </c>
      <c r="T116" s="2">
        <f t="shared" si="35"/>
        <v>0.52732258885053873</v>
      </c>
      <c r="U116">
        <f t="shared" si="36"/>
        <v>-2.0498553473141743</v>
      </c>
      <c r="W116" s="2" t="str">
        <f t="shared" si="42"/>
        <v>-33,9475302116039-963,32053430441i</v>
      </c>
      <c r="X116" s="2">
        <f t="shared" si="37"/>
        <v>59.680806366893819</v>
      </c>
    </row>
    <row r="117" spans="12:24" x14ac:dyDescent="0.45">
      <c r="L117">
        <f t="shared" si="32"/>
        <v>1.1500000000000008</v>
      </c>
      <c r="M117" s="1">
        <f t="shared" si="33"/>
        <v>14.12537544622757</v>
      </c>
      <c r="N117" s="1">
        <f t="shared" si="31"/>
        <v>1.795336931382245E-4</v>
      </c>
      <c r="O117" s="2" t="str">
        <f t="shared" si="34"/>
        <v>0,99999936375904+0,00112804322363395i</v>
      </c>
      <c r="P117" s="2" t="str">
        <f t="shared" si="38"/>
        <v>0,00012218952178947-0,000211355822419283i</v>
      </c>
      <c r="Q117" s="2" t="str">
        <f t="shared" si="39"/>
        <v>48,2518225579521-85549,5715589577i</v>
      </c>
      <c r="R117" s="2" t="str">
        <f t="shared" si="40"/>
        <v>-12,1577913514827-7,03784285099334i</v>
      </c>
      <c r="S117" s="2" t="str">
        <f t="shared" si="41"/>
        <v>1,06411508984059-0,0404409719147012i</v>
      </c>
      <c r="T117" s="2">
        <f t="shared" si="35"/>
        <v>0.54604014947110302</v>
      </c>
      <c r="U117">
        <f t="shared" si="36"/>
        <v>-2.1764397932682291</v>
      </c>
      <c r="W117" s="2" t="str">
        <f t="shared" si="42"/>
        <v>-35,3184827559466-943,348214510658i</v>
      </c>
      <c r="X117" s="2">
        <f t="shared" si="37"/>
        <v>59.499523948241439</v>
      </c>
    </row>
    <row r="118" spans="12:24" x14ac:dyDescent="0.45">
      <c r="L118">
        <f t="shared" si="32"/>
        <v>1.1600000000000008</v>
      </c>
      <c r="M118" s="1">
        <f t="shared" si="33"/>
        <v>14.454397707459307</v>
      </c>
      <c r="N118" s="1">
        <f t="shared" si="31"/>
        <v>1.8371557006662849E-4</v>
      </c>
      <c r="O118" s="2" t="str">
        <f t="shared" si="34"/>
        <v>0,999999333773931+0,00115431871419695i</v>
      </c>
      <c r="P118" s="2" t="str">
        <f t="shared" si="38"/>
        <v>0,000122189521789537-0,000206544775501317i</v>
      </c>
      <c r="Q118" s="2" t="str">
        <f t="shared" si="39"/>
        <v>48,2518225851694-83602,2251464324i</v>
      </c>
      <c r="R118" s="2" t="str">
        <f t="shared" si="40"/>
        <v>-11,6104220043018-6,87764195486484i</v>
      </c>
      <c r="S118" s="2" t="str">
        <f t="shared" si="41"/>
        <v>1,06636366015954-0,0430167144347913i</v>
      </c>
      <c r="T118" s="2">
        <f t="shared" si="35"/>
        <v>0.56516820087786823</v>
      </c>
      <c r="U118">
        <f t="shared" si="36"/>
        <v>-2.3100380017882602</v>
      </c>
      <c r="W118" s="2" t="str">
        <f t="shared" si="42"/>
        <v>-36,7326959351972-923,824693582159i</v>
      </c>
      <c r="X118" s="2">
        <f t="shared" si="37"/>
        <v>59.318652021352143</v>
      </c>
    </row>
    <row r="119" spans="12:24" x14ac:dyDescent="0.45">
      <c r="L119">
        <f t="shared" si="32"/>
        <v>1.1700000000000008</v>
      </c>
      <c r="M119" s="1">
        <f t="shared" si="33"/>
        <v>14.791083881682106</v>
      </c>
      <c r="N119" s="1">
        <f t="shared" si="31"/>
        <v>1.8799485542204481E-4</v>
      </c>
      <c r="O119" s="2" t="str">
        <f t="shared" si="34"/>
        <v>0,999999302375667+0,00118120623873366i</v>
      </c>
      <c r="P119" s="2" t="str">
        <f t="shared" si="38"/>
        <v>0,000122189521789479-0,000201843241358283i</v>
      </c>
      <c r="Q119" s="2" t="str">
        <f t="shared" si="39"/>
        <v>48,2518225620099-81699,2057402857i</v>
      </c>
      <c r="R119" s="2" t="str">
        <f t="shared" si="40"/>
        <v>-11,0876883359886-6,72108767552312i</v>
      </c>
      <c r="S119" s="2" t="str">
        <f t="shared" si="41"/>
        <v>1,06865433249237-0,0457420741617829i</v>
      </c>
      <c r="T119" s="2">
        <f t="shared" si="35"/>
        <v>0.58469459213060482</v>
      </c>
      <c r="U119">
        <f t="shared" si="36"/>
        <v>-2.4509599634319468</v>
      </c>
      <c r="W119" s="2" t="str">
        <f t="shared" si="42"/>
        <v>-38,1905429765044-904,736988428128i</v>
      </c>
      <c r="X119" s="2">
        <f t="shared" si="37"/>
        <v>59.138178435331696</v>
      </c>
    </row>
    <row r="120" spans="12:24" x14ac:dyDescent="0.45">
      <c r="L120">
        <f t="shared" si="32"/>
        <v>1.1800000000000008</v>
      </c>
      <c r="M120" s="1">
        <f t="shared" si="33"/>
        <v>15.135612484362113</v>
      </c>
      <c r="N120" s="1">
        <f t="shared" si="31"/>
        <v>1.9237381813821196E-4</v>
      </c>
      <c r="O120" s="2" t="str">
        <f t="shared" si="34"/>
        <v>0,99999926949765+0,00120872005328768i</v>
      </c>
      <c r="P120" s="2" t="str">
        <f t="shared" si="38"/>
        <v>0,000122189521789611-0,000197248727172456i</v>
      </c>
      <c r="Q120" s="2" t="str">
        <f t="shared" si="39"/>
        <v>48,2518226153955-79839,5043344399i</v>
      </c>
      <c r="R120" s="2" t="str">
        <f t="shared" si="40"/>
        <v>-10,588481558222-6,56809700585174i</v>
      </c>
      <c r="S120" s="2" t="str">
        <f t="shared" si="41"/>
        <v>1,07098431509321-0,0486241606238825i</v>
      </c>
      <c r="T120" s="2">
        <f t="shared" si="35"/>
        <v>0.60460504265608161</v>
      </c>
      <c r="U120">
        <f t="shared" si="36"/>
        <v>-2.5995220400062515</v>
      </c>
      <c r="W120" s="2" t="str">
        <f t="shared" si="42"/>
        <v>-39,6923031299272-886,072260901798i</v>
      </c>
      <c r="X120" s="2">
        <f t="shared" si="37"/>
        <v>58.958088909655132</v>
      </c>
    </row>
    <row r="121" spans="12:24" x14ac:dyDescent="0.45">
      <c r="L121">
        <f t="shared" si="32"/>
        <v>1.1900000000000008</v>
      </c>
      <c r="M121" s="1">
        <f t="shared" si="33"/>
        <v>15.488166189124851</v>
      </c>
      <c r="N121" s="1">
        <f t="shared" si="31"/>
        <v>1.9685477999912458E-4</v>
      </c>
      <c r="O121" s="2" t="str">
        <f t="shared" si="34"/>
        <v>0,999999235070139+0,00123687474596433i</v>
      </c>
      <c r="P121" s="2" t="str">
        <f t="shared" si="38"/>
        <v>0,000122189521789574-0,000192758796873202i</v>
      </c>
      <c r="Q121" s="2" t="str">
        <f t="shared" si="39"/>
        <v>48,2518226004821-78022,1348905922i</v>
      </c>
      <c r="R121" s="2" t="str">
        <f t="shared" si="40"/>
        <v>-10,1117427865964-6,41858882813348i</v>
      </c>
      <c r="S121" s="2" t="str">
        <f t="shared" si="41"/>
        <v>1,07335039348598-0,0516702487323144i</v>
      </c>
      <c r="T121" s="2">
        <f t="shared" si="35"/>
        <v>0.62488302558311903</v>
      </c>
      <c r="U121">
        <f t="shared" si="36"/>
        <v>-2.7560464029107363</v>
      </c>
      <c r="W121" s="2" t="str">
        <f t="shared" si="42"/>
        <v>-41,2381521564008-867,817813632477i</v>
      </c>
      <c r="X121" s="2">
        <f t="shared" si="37"/>
        <v>58.778366917501586</v>
      </c>
    </row>
    <row r="122" spans="12:24" x14ac:dyDescent="0.45">
      <c r="L122">
        <f t="shared" si="32"/>
        <v>1.2000000000000008</v>
      </c>
      <c r="M122" s="1">
        <f t="shared" si="33"/>
        <v>15.848931924611172</v>
      </c>
      <c r="N122" s="1">
        <f t="shared" si="31"/>
        <v>2.0144011687007375E-4</v>
      </c>
      <c r="O122" s="2" t="str">
        <f t="shared" si="34"/>
        <v>0,99999919902011+0,00126568524466501i</v>
      </c>
      <c r="P122" s="2" t="str">
        <f t="shared" si="38"/>
        <v>0,000122189521789565-0,000188371069839578i</v>
      </c>
      <c r="Q122" s="2" t="str">
        <f t="shared" si="39"/>
        <v>48,251822596598-76246,1338154085i</v>
      </c>
      <c r="R122" s="2" t="str">
        <f t="shared" si="40"/>
        <v>-9,6564607942274-6,27248387117497i</v>
      </c>
      <c r="S122" s="2" t="str">
        <f t="shared" si="41"/>
        <v>1,07574890148911-0,0548877623481564i</v>
      </c>
      <c r="T122" s="2">
        <f t="shared" si="35"/>
        <v>0.64550965283075468</v>
      </c>
      <c r="U122">
        <f t="shared" si="36"/>
        <v>-2.9208604011623192</v>
      </c>
      <c r="W122" s="2" t="str">
        <f t="shared" si="42"/>
        <v>-42,8281524484671-849,961086701839i</v>
      </c>
      <c r="X122" s="2">
        <f t="shared" si="37"/>
        <v>58.598993570843085</v>
      </c>
    </row>
    <row r="123" spans="12:24" x14ac:dyDescent="0.45">
      <c r="L123">
        <f t="shared" si="32"/>
        <v>1.2100000000000009</v>
      </c>
      <c r="M123" s="1">
        <f t="shared" si="33"/>
        <v>16.218100973589337</v>
      </c>
      <c r="N123" s="1">
        <f t="shared" si="31"/>
        <v>2.0613225995736259E-4</v>
      </c>
      <c r="O123" s="2" t="str">
        <f t="shared" si="34"/>
        <v>0,999999161271096+0,00129516682500175i</v>
      </c>
      <c r="P123" s="2" t="str">
        <f t="shared" si="38"/>
        <v>0,000122189521789555-0,00018408321964035i</v>
      </c>
      <c r="Q123" s="2" t="str">
        <f t="shared" si="39"/>
        <v>48,2518225925496-74510,5594496116i</v>
      </c>
      <c r="R123" s="2" t="str">
        <f t="shared" si="40"/>
        <v>-9,22166986695511-6,12970466819114i</v>
      </c>
      <c r="S123" s="2" t="str">
        <f t="shared" si="41"/>
        <v>1,07817569183972-0,0582842550191649i</v>
      </c>
      <c r="T123" s="2">
        <f t="shared" si="35"/>
        <v>0.66646356285275177</v>
      </c>
      <c r="U123">
        <f t="shared" si="36"/>
        <v>-3.0942958570136727</v>
      </c>
      <c r="W123" s="2" t="str">
        <f t="shared" si="42"/>
        <v>-44,4622428334052-832,489655227593i</v>
      </c>
      <c r="X123" s="2">
        <f t="shared" si="37"/>
        <v>58.41994750818877</v>
      </c>
    </row>
    <row r="124" spans="12:24" x14ac:dyDescent="0.45">
      <c r="L124">
        <f t="shared" si="32"/>
        <v>1.2200000000000009</v>
      </c>
      <c r="M124" s="1">
        <f t="shared" si="33"/>
        <v>16.595869074375642</v>
      </c>
      <c r="N124" s="1">
        <f t="shared" si="31"/>
        <v>2.1093369709736381E-4</v>
      </c>
      <c r="O124" s="2" t="str">
        <f t="shared" si="34"/>
        <v>0,999999121743026+0,00132533511839616i</v>
      </c>
      <c r="P124" s="2" t="str">
        <f t="shared" si="38"/>
        <v>0,000122189521789504-0,000179892972800857i</v>
      </c>
      <c r="Q124" s="2" t="str">
        <f t="shared" si="39"/>
        <v>48,2518225721285-72814,4915686977i</v>
      </c>
      <c r="R124" s="2" t="str">
        <f t="shared" si="40"/>
        <v>-8,80644775494448-5,9901755157546i</v>
      </c>
      <c r="S124" s="2" t="str">
        <f t="shared" si="41"/>
        <v>1,08062610661752-0,0618673876969165i</v>
      </c>
      <c r="T124" s="2">
        <f t="shared" si="35"/>
        <v>0.68772081200022961</v>
      </c>
      <c r="U124">
        <f t="shared" si="36"/>
        <v>-3.2766882883193444</v>
      </c>
      <c r="W124" s="2" t="str">
        <f t="shared" si="42"/>
        <v>-46,1402280949027-815,39122792004i</v>
      </c>
      <c r="X124" s="2">
        <f t="shared" si="37"/>
        <v>58.241204785947581</v>
      </c>
    </row>
    <row r="125" spans="12:24" x14ac:dyDescent="0.45">
      <c r="L125">
        <f t="shared" si="32"/>
        <v>1.2300000000000009</v>
      </c>
      <c r="M125" s="1">
        <f t="shared" si="33"/>
        <v>16.982436524617487</v>
      </c>
      <c r="N125" s="1">
        <f t="shared" si="31"/>
        <v>2.1584697407560371E-4</v>
      </c>
      <c r="O125" s="2" t="str">
        <f t="shared" si="34"/>
        <v>0,999999080352057+0,0013562061203668i</v>
      </c>
      <c r="P125" s="2" t="str">
        <f t="shared" si="38"/>
        <v>0,000122189521789592-0,000175798107596573i</v>
      </c>
      <c r="Q125" s="2" t="str">
        <f t="shared" si="39"/>
        <v>48,2518226073905-71157,030895028i</v>
      </c>
      <c r="R125" s="2" t="str">
        <f t="shared" si="40"/>
        <v>-8,40991371641128-5,85382243367937i</v>
      </c>
      <c r="S125" s="2" t="str">
        <f t="shared" si="41"/>
        <v>1,08309494769982-0,0656449032454027i</v>
      </c>
      <c r="T125" s="2">
        <f t="shared" si="35"/>
        <v>0.70925477052093</v>
      </c>
      <c r="U125">
        <f t="shared" si="36"/>
        <v>-3.4683760570748992</v>
      </c>
      <c r="W125" s="2" t="str">
        <f t="shared" si="42"/>
        <v>-47,8617682716182-798,653646676986i</v>
      </c>
      <c r="X125" s="2">
        <f t="shared" si="37"/>
        <v>58.062738774428126</v>
      </c>
    </row>
    <row r="126" spans="12:24" x14ac:dyDescent="0.45">
      <c r="L126">
        <f t="shared" si="32"/>
        <v>1.2400000000000009</v>
      </c>
      <c r="M126" s="1">
        <f t="shared" si="33"/>
        <v>17.378008287493795</v>
      </c>
      <c r="N126" s="1">
        <f t="shared" si="31"/>
        <v>2.2087469597657084E-4</v>
      </c>
      <c r="O126" s="2" t="str">
        <f t="shared" si="34"/>
        <v>0,999999037010391+0,00138779619900981i</v>
      </c>
      <c r="P126" s="2" t="str">
        <f t="shared" si="38"/>
        <v>0,000122189521789503-0,000171796452875374i</v>
      </c>
      <c r="Q126" s="2" t="str">
        <f t="shared" si="39"/>
        <v>48,2518225714326-69537,2986210131i</v>
      </c>
      <c r="R126" s="2" t="str">
        <f t="shared" si="40"/>
        <v>-8,03122664948804-5,72057312572604i</v>
      </c>
      <c r="S126" s="2" t="str">
        <f t="shared" si="41"/>
        <v>1,08557644751088-0,0696245975603016i</v>
      </c>
      <c r="T126" s="2">
        <f t="shared" si="35"/>
        <v>0.73103602425397718</v>
      </c>
      <c r="U126">
        <f t="shared" si="36"/>
        <v>-3.6696994440855475</v>
      </c>
      <c r="W126" s="2" t="str">
        <f t="shared" si="42"/>
        <v>-49,6263677995853-782,26488728097i</v>
      </c>
      <c r="X126" s="2">
        <f t="shared" si="37"/>
        <v>57.884520059532875</v>
      </c>
    </row>
    <row r="127" spans="12:24" x14ac:dyDescent="0.45">
      <c r="L127">
        <f t="shared" si="32"/>
        <v>1.2500000000000009</v>
      </c>
      <c r="M127" s="1">
        <f t="shared" si="33"/>
        <v>17.782794100389268</v>
      </c>
      <c r="N127" s="1">
        <f t="shared" si="31"/>
        <v>2.2601952856496699E-4</v>
      </c>
      <c r="O127" s="2" t="str">
        <f t="shared" si="34"/>
        <v>0,999998991626097+0,00142012210367684i</v>
      </c>
      <c r="P127" s="2" t="str">
        <f t="shared" si="38"/>
        <v>0,000122189521789556-0,000167885886908386i</v>
      </c>
      <c r="Q127" s="2" t="str">
        <f t="shared" si="39"/>
        <v>48,2518225927671-67954,4359431626i</v>
      </c>
      <c r="R127" s="2" t="str">
        <f t="shared" si="40"/>
        <v>-7,66958330819083-5,59035694137813i</v>
      </c>
      <c r="S127" s="2" t="str">
        <f t="shared" si="41"/>
        <v>1,08806424035882-0,0738142871343312i</v>
      </c>
      <c r="T127" s="2">
        <f t="shared" si="35"/>
        <v>0.75303228309223247</v>
      </c>
      <c r="U127">
        <f t="shared" si="36"/>
        <v>-3.880999650532726</v>
      </c>
      <c r="W127" s="2" t="str">
        <f t="shared" si="42"/>
        <v>-51,4333645607026-766,213061260121i</v>
      </c>
      <c r="X127" s="2">
        <f t="shared" si="37"/>
        <v>57.706516351221453</v>
      </c>
    </row>
    <row r="128" spans="12:24" x14ac:dyDescent="0.45">
      <c r="L128">
        <f t="shared" si="32"/>
        <v>1.2600000000000009</v>
      </c>
      <c r="M128" s="1">
        <f t="shared" si="33"/>
        <v>18.197008586099873</v>
      </c>
      <c r="N128" s="1">
        <f t="shared" si="31"/>
        <v>2.3128419969913042E-4</v>
      </c>
      <c r="O128" s="2" t="str">
        <f t="shared" si="34"/>
        <v>0,999998944102907+0,00145320097385526i</v>
      </c>
      <c r="P128" s="2" t="str">
        <f t="shared" si="38"/>
        <v>0,000122189521789515-0,000164064336260629i</v>
      </c>
      <c r="Q128" s="2" t="str">
        <f t="shared" si="39"/>
        <v>48,2518225763527-66407,6036067318i</v>
      </c>
      <c r="R128" s="2" t="str">
        <f t="shared" si="40"/>
        <v>-7,32421659846021-5,46310483826901i</v>
      </c>
      <c r="S128" s="2" t="str">
        <f t="shared" si="41"/>
        <v>1,09055133469433-0,0782217729229539i</v>
      </c>
      <c r="T128" s="2">
        <f t="shared" si="35"/>
        <v>0.77520829736844021</v>
      </c>
      <c r="U128">
        <f t="shared" si="36"/>
        <v>-4.1026177279406122</v>
      </c>
      <c r="W128" s="2" t="str">
        <f t="shared" si="42"/>
        <v>-53,2819189419452-750,486418973623i</v>
      </c>
      <c r="X128" s="2">
        <f t="shared" si="37"/>
        <v>57.52869239989608</v>
      </c>
    </row>
    <row r="129" spans="12:24" x14ac:dyDescent="0.45">
      <c r="L129">
        <f t="shared" si="32"/>
        <v>1.2700000000000009</v>
      </c>
      <c r="M129" s="1">
        <f t="shared" si="33"/>
        <v>18.620871366628723</v>
      </c>
      <c r="N129" s="1">
        <f t="shared" si="31"/>
        <v>2.3667150077738279E-4</v>
      </c>
      <c r="O129" s="2" t="str">
        <f t="shared" si="34"/>
        <v>0,99999889434002+0,00148705034825499i</v>
      </c>
      <c r="P129" s="2" t="str">
        <f t="shared" si="38"/>
        <v>0,000122189521789589-0,00016032977469525i</v>
      </c>
      <c r="Q129" s="2" t="str">
        <f t="shared" si="39"/>
        <v>48,2518226060282-64895,9814607427i</v>
      </c>
      <c r="R129" s="2" t="str">
        <f t="shared" si="40"/>
        <v>-6,99439395118968-5,3387493456681i</v>
      </c>
      <c r="S129" s="2" t="str">
        <f t="shared" si="41"/>
        <v>1,09303008664886-0,0828548003798573i</v>
      </c>
      <c r="T129" s="2">
        <f t="shared" si="35"/>
        <v>0.79752578324602452</v>
      </c>
      <c r="U129">
        <f t="shared" si="36"/>
        <v>-4.3348934384331272</v>
      </c>
      <c r="W129" s="2" t="str">
        <f t="shared" si="42"/>
        <v>-55,1710029762978-735,073353973292i</v>
      </c>
      <c r="X129" s="2">
        <f t="shared" si="37"/>
        <v>57.35100992179332</v>
      </c>
    </row>
    <row r="130" spans="12:24" x14ac:dyDescent="0.45">
      <c r="L130">
        <f t="shared" si="32"/>
        <v>1.2800000000000009</v>
      </c>
      <c r="M130" s="1">
        <f t="shared" si="33"/>
        <v>19.054607179632519</v>
      </c>
      <c r="N130" s="1">
        <f t="shared" ref="N130:N193" si="43">M130/(CEdsp)</f>
        <v>2.4218428821806484E-4</v>
      </c>
      <c r="O130" s="2" t="str">
        <f t="shared" si="34"/>
        <v>0,99999884223188+0,0015216881741072i</v>
      </c>
      <c r="P130" s="2" t="str">
        <f t="shared" si="38"/>
        <v>0,000122189521789528-0,000156680222099258i</v>
      </c>
      <c r="Q130" s="2" t="str">
        <f t="shared" si="39"/>
        <v>48,2518225816983-63418,7680231229i</v>
      </c>
      <c r="R130" s="2" t="str">
        <f t="shared" si="40"/>
        <v>-6,67941576837538-5,21722452862515i</v>
      </c>
      <c r="S130" s="2" t="str">
        <f t="shared" si="41"/>
        <v>1,09549217525552-0,0877210155680115i</v>
      </c>
      <c r="T130" s="2">
        <f t="shared" si="35"/>
        <v>0.81994335829566567</v>
      </c>
      <c r="U130">
        <f t="shared" si="36"/>
        <v>-4.5781640483644193</v>
      </c>
      <c r="W130" s="2" t="str">
        <f t="shared" si="42"/>
        <v>-57,0993896925651-719,962408692133i</v>
      </c>
      <c r="X130" s="2">
        <f t="shared" si="37"/>
        <v>57.173427534560055</v>
      </c>
    </row>
    <row r="131" spans="12:24" x14ac:dyDescent="0.45">
      <c r="L131">
        <f t="shared" ref="L131:L194" si="44">L130+Graph_Step_Size</f>
        <v>1.2900000000000009</v>
      </c>
      <c r="M131" s="1">
        <f t="shared" ref="M131:M194" si="45">10^L131</f>
        <v>19.4984459975805</v>
      </c>
      <c r="N131" s="1">
        <f t="shared" si="43"/>
        <v>2.4782548497404814E-4</v>
      </c>
      <c r="O131" s="2" t="str">
        <f t="shared" ref="O131:O194" si="46">IMEXP(2*PI()*N131&amp;"i")</f>
        <v>0,999998787667961+0,00155713281667928i</v>
      </c>
      <c r="P131" s="2" t="str">
        <f t="shared" si="38"/>
        <v>0,000122189521789579-0,000153113743430401i</v>
      </c>
      <c r="Q131" s="2" t="str">
        <f t="shared" si="39"/>
        <v>48,2518226021388-61975,1800557563i</v>
      </c>
      <c r="R131" s="2" t="str">
        <f t="shared" si="40"/>
        <v>-6,37861393900361-5,09846595309496i</v>
      </c>
      <c r="S131" s="2" t="str">
        <f t="shared" si="41"/>
        <v>1,09792857977892-0,092827917284998i</v>
      </c>
      <c r="T131" s="2">
        <f t="shared" ref="T131:T194" si="47">20*LOG10(SQRT(IMPRODUCT(IMCONJUGATE(S131),S131)+0))</f>
        <v>0.84241648835055627</v>
      </c>
      <c r="U131">
        <f t="shared" ref="U131:U194" si="48">ATAN(IMAGINARY(S131)/IMREAL(S131))*180/PI()</f>
        <v>-4.832763059220766</v>
      </c>
      <c r="W131" s="2" t="str">
        <f t="shared" si="42"/>
        <v>-59,065642775956-705,142281498937i</v>
      </c>
      <c r="X131" s="2">
        <f t="shared" ref="X131:X194" si="49">20*LOG10(SQRT(IMPRODUCT(IMCONJUGATE(W131),W131)+0))</f>
        <v>56.995900704109673</v>
      </c>
    </row>
    <row r="132" spans="12:24" x14ac:dyDescent="0.45">
      <c r="L132">
        <f t="shared" si="44"/>
        <v>1.3000000000000009</v>
      </c>
      <c r="M132" s="1">
        <f t="shared" si="45"/>
        <v>19.95262314968884</v>
      </c>
      <c r="N132" s="1">
        <f t="shared" si="43"/>
        <v>2.5359808208252275E-4</v>
      </c>
      <c r="O132" s="2" t="str">
        <f t="shared" si="46"/>
        <v>0,999998730532524+0,0015934030690117i</v>
      </c>
      <c r="P132" s="2" t="str">
        <f t="shared" si="38"/>
        <v>0,000122189521789543-0,00014962844769509i</v>
      </c>
      <c r="Q132" s="2" t="str">
        <f t="shared" si="39"/>
        <v>48,2518225875399-60564,452149193i</v>
      </c>
      <c r="R132" s="2" t="str">
        <f t="shared" si="40"/>
        <v>-6,09135042209784-4,98241065169196i</v>
      </c>
      <c r="S132" s="2" t="str">
        <f t="shared" si="41"/>
        <v>1,10032955962023-0,0981828051673213i</v>
      </c>
      <c r="T132" s="2">
        <f t="shared" si="47"/>
        <v>0.86489744676751901</v>
      </c>
      <c r="U132">
        <f t="shared" si="48"/>
        <v>-5.0990188798020588</v>
      </c>
      <c r="W132" s="2" t="str">
        <f t="shared" si="42"/>
        <v>-61,0681066776055-690,601835151473i</v>
      </c>
      <c r="X132" s="2">
        <f t="shared" si="49"/>
        <v>56.818381703882636</v>
      </c>
    </row>
    <row r="133" spans="12:24" x14ac:dyDescent="0.45">
      <c r="L133">
        <f t="shared" si="44"/>
        <v>1.3100000000000009</v>
      </c>
      <c r="M133" s="1">
        <f t="shared" si="45"/>
        <v>20.417379446695346</v>
      </c>
      <c r="N133" s="1">
        <f t="shared" si="43"/>
        <v>2.5950514025088506E-4</v>
      </c>
      <c r="O133" s="2" t="str">
        <f t="shared" si="46"/>
        <v>0,999998670704378+0,00163051816188134i</v>
      </c>
      <c r="P133" s="2" t="str">
        <f t="shared" si="38"/>
        <v>0,000122189521789515-0,000146222486943825i</v>
      </c>
      <c r="Q133" s="2" t="str">
        <f t="shared" si="39"/>
        <v>48,2518225764777-59185,836316825i</v>
      </c>
      <c r="R133" s="2" t="str">
        <f t="shared" si="40"/>
        <v>-5,81701589323856-4,86899709036735i</v>
      </c>
      <c r="S133" s="2" t="str">
        <f t="shared" si="41"/>
        <v>1,10268463728541-0,103792723804358i</v>
      </c>
      <c r="T133" s="2">
        <f t="shared" si="47"/>
        <v>0.88733528714011844</v>
      </c>
      <c r="U133">
        <f t="shared" si="48"/>
        <v>-5.3772534456342616</v>
      </c>
      <c r="W133" s="2" t="str">
        <f t="shared" si="42"/>
        <v>-63,1048973023006-676,330106667848i</v>
      </c>
      <c r="X133" s="2">
        <f t="shared" si="49"/>
        <v>56.640819587560294</v>
      </c>
    </row>
    <row r="134" spans="12:24" x14ac:dyDescent="0.45">
      <c r="L134">
        <f t="shared" si="44"/>
        <v>1.320000000000001</v>
      </c>
      <c r="M134" s="1">
        <f t="shared" si="45"/>
        <v>20.892961308540446</v>
      </c>
      <c r="N134" s="1">
        <f t="shared" si="43"/>
        <v>2.6554979147956495E-4</v>
      </c>
      <c r="O134" s="2" t="str">
        <f t="shared" si="46"/>
        <v>0,99999860805662+0,0016684977739971i</v>
      </c>
      <c r="P134" s="2" t="str">
        <f t="shared" si="38"/>
        <v>0,000122189521789522-0,000142894055290101i</v>
      </c>
      <c r="Q134" s="2" t="str">
        <f t="shared" si="39"/>
        <v>48,2518225792966-57838,6015982893i</v>
      </c>
      <c r="R134" s="2" t="str">
        <f t="shared" si="40"/>
        <v>-5,55502845206694-4,75816513575162i</v>
      </c>
      <c r="S134" s="2" t="str">
        <f t="shared" si="41"/>
        <v>1,10498258493736-0,109664402926692i</v>
      </c>
      <c r="T134" s="2">
        <f t="shared" si="47"/>
        <v>0.90967583050042167</v>
      </c>
      <c r="U134">
        <f t="shared" si="48"/>
        <v>-5.6677807914665816</v>
      </c>
      <c r="W134" s="2" t="str">
        <f t="shared" si="42"/>
        <v>-65,1738934307651-662,316318624437i</v>
      </c>
      <c r="X134" s="2">
        <f t="shared" si="49"/>
        <v>56.46316017626657</v>
      </c>
    </row>
    <row r="135" spans="12:24" x14ac:dyDescent="0.45">
      <c r="L135">
        <f t="shared" si="44"/>
        <v>1.330000000000001</v>
      </c>
      <c r="M135" s="1">
        <f t="shared" si="45"/>
        <v>21.379620895022374</v>
      </c>
      <c r="N135" s="1">
        <f t="shared" si="43"/>
        <v>2.7173524072265432E-4</v>
      </c>
      <c r="O135" s="2" t="str">
        <f t="shared" si="46"/>
        <v>0,999998542456366+0,00170736204243278i</v>
      </c>
      <c r="P135" s="2" t="str">
        <f t="shared" si="38"/>
        <v>0,000122189521789565-0,000139641387955948i</v>
      </c>
      <c r="Q135" s="2" t="str">
        <f t="shared" si="39"/>
        <v>48,2518225967092-56522,0336719056i</v>
      </c>
      <c r="R135" s="2" t="str">
        <f t="shared" si="40"/>
        <v>-5,30483238811724-4,64985602327536i</v>
      </c>
      <c r="S135" s="2" t="str">
        <f t="shared" si="41"/>
        <v>1,10721141506936-0,115804193793987i</v>
      </c>
      <c r="T135" s="2">
        <f t="shared" si="47"/>
        <v>0.93186166794343284</v>
      </c>
      <c r="U135">
        <f t="shared" si="48"/>
        <v>-5.9709055837005094</v>
      </c>
      <c r="W135" s="2" t="str">
        <f t="shared" si="42"/>
        <v>-67,2727290246306-648,549891872691i</v>
      </c>
      <c r="X135" s="2">
        <f t="shared" si="49"/>
        <v>56.285346061192683</v>
      </c>
    </row>
    <row r="136" spans="12:24" x14ac:dyDescent="0.45">
      <c r="L136">
        <f t="shared" si="44"/>
        <v>1.340000000000001</v>
      </c>
      <c r="M136" s="1">
        <f t="shared" si="45"/>
        <v>21.877616239495577</v>
      </c>
      <c r="N136" s="1">
        <f t="shared" si="43"/>
        <v>2.7806476758721592E-4</v>
      </c>
      <c r="O136" s="2" t="str">
        <f t="shared" si="46"/>
        <v>0,999998473764468+0,001747131573303i</v>
      </c>
      <c r="P136" s="2" t="str">
        <f t="shared" si="38"/>
        <v>0,000122189521789547-0,000136462760334094i</v>
      </c>
      <c r="Q136" s="2" t="str">
        <f t="shared" si="39"/>
        <v>48,2518225894628-55235,4344759319i</v>
      </c>
      <c r="R136" s="2" t="str">
        <f t="shared" si="40"/>
        <v>-5,06589700199668-4,54401232600604i</v>
      </c>
      <c r="S136" s="2" t="str">
        <f t="shared" si="41"/>
        <v>1,10935837585661-0,122218001980972i</v>
      </c>
      <c r="T136" s="2">
        <f t="shared" si="47"/>
        <v>0.95383217955882327</v>
      </c>
      <c r="U136">
        <f t="shared" si="48"/>
        <v>-6.2869216208844803</v>
      </c>
      <c r="W136" s="2" t="str">
        <f t="shared" si="42"/>
        <v>-69,3987865852387-635,020459651526i</v>
      </c>
      <c r="X136" s="2">
        <f t="shared" si="49"/>
        <v>56.10731662252892</v>
      </c>
    </row>
    <row r="137" spans="12:24" x14ac:dyDescent="0.45">
      <c r="L137">
        <f t="shared" si="44"/>
        <v>1.350000000000001</v>
      </c>
      <c r="M137" s="1">
        <f t="shared" si="45"/>
        <v>22.387211385683454</v>
      </c>
      <c r="N137" s="1">
        <f t="shared" si="43"/>
        <v>2.8454172807217473E-4</v>
      </c>
      <c r="O137" s="2" t="str">
        <f t="shared" si="46"/>
        <v>0,999998401835223+0,00178782745268768i</v>
      </c>
      <c r="P137" s="2" t="str">
        <f t="shared" si="38"/>
        <v>0,00012218952178958-0,000133356487074527i</v>
      </c>
      <c r="Q137" s="2" t="str">
        <f t="shared" si="39"/>
        <v>48,2518226027778-53978,1218384451i</v>
      </c>
      <c r="R137" s="2" t="str">
        <f t="shared" si="40"/>
        <v>-4,83771547972842-4,4405779242229i</v>
      </c>
      <c r="S137" s="2" t="str">
        <f t="shared" si="41"/>
        <v>1,11140995175021-0,128911216814781i</v>
      </c>
      <c r="T137" s="2">
        <f t="shared" si="47"/>
        <v>0.97552357043020899</v>
      </c>
      <c r="U137">
        <f t="shared" si="48"/>
        <v>-6.6161103104226644</v>
      </c>
      <c r="W137" s="2" t="str">
        <f t="shared" si="42"/>
        <v>-71,5491917299323-621,717883052602i</v>
      </c>
      <c r="X137" s="2">
        <f t="shared" si="49"/>
        <v>55.929008065464515</v>
      </c>
    </row>
    <row r="138" spans="12:24" x14ac:dyDescent="0.45">
      <c r="L138">
        <f t="shared" si="44"/>
        <v>1.360000000000001</v>
      </c>
      <c r="M138" s="1">
        <f t="shared" si="45"/>
        <v>22.908676527677788</v>
      </c>
      <c r="N138" s="1">
        <f t="shared" si="43"/>
        <v>2.9116955634771229E-4</v>
      </c>
      <c r="O138" s="2" t="str">
        <f t="shared" si="46"/>
        <v>0,999998326516058+0,001829471257811i</v>
      </c>
      <c r="P138" s="2" t="str">
        <f t="shared" si="38"/>
        <v>0,000122189521789542-0,000130320921188926i</v>
      </c>
      <c r="Q138" s="2" t="str">
        <f t="shared" si="39"/>
        <v>48,2518225872268-52749,4291156419i</v>
      </c>
      <c r="R138" s="2" t="str">
        <f t="shared" si="40"/>
        <v>-4,61980381767397-4,33949797562798i</v>
      </c>
      <c r="S138" s="2" t="str">
        <f t="shared" si="41"/>
        <v>1,11335186988394-0,135888637802229i</v>
      </c>
      <c r="T138" s="2">
        <f t="shared" si="47"/>
        <v>0.99686892439127184</v>
      </c>
      <c r="U138">
        <f t="shared" si="48"/>
        <v>-6.9587391308898976</v>
      </c>
      <c r="W138" s="2" t="str">
        <f t="shared" si="42"/>
        <v>-73,7208091681429-608,632267776948i</v>
      </c>
      <c r="X138" s="2">
        <f t="shared" si="49"/>
        <v>55.750353473943434</v>
      </c>
    </row>
    <row r="139" spans="12:24" x14ac:dyDescent="0.45">
      <c r="L139">
        <f t="shared" si="44"/>
        <v>1.370000000000001</v>
      </c>
      <c r="M139" s="1">
        <f t="shared" si="45"/>
        <v>23.442288153199279</v>
      </c>
      <c r="N139" s="1">
        <f t="shared" si="43"/>
        <v>2.9795176657611012E-4</v>
      </c>
      <c r="O139" s="2" t="str">
        <f t="shared" si="46"/>
        <v>0,999998247647213+0,00187208506848062i</v>
      </c>
      <c r="P139" s="2" t="str">
        <f t="shared" si="38"/>
        <v>0,000122189521789564-0,0001273544531812i</v>
      </c>
      <c r="Q139" s="2" t="str">
        <f t="shared" si="39"/>
        <v>48,2518225962352-51548,7048383769i</v>
      </c>
      <c r="R139" s="2" t="str">
        <f t="shared" si="40"/>
        <v>-4,4116997960183-4,2407188863041i</v>
      </c>
      <c r="S139" s="2" t="str">
        <f t="shared" si="41"/>
        <v>1,11516911285333-0,143154398451475i</v>
      </c>
      <c r="T139" s="2">
        <f t="shared" si="47"/>
        <v>1.0177982760582809</v>
      </c>
      <c r="U139">
        <f t="shared" si="48"/>
        <v>-7.3150600893392079</v>
      </c>
      <c r="W139" s="2" t="str">
        <f t="shared" si="42"/>
        <v>-75,9102402412131-595,753982098465i</v>
      </c>
      <c r="X139" s="2">
        <f t="shared" si="49"/>
        <v>55.571282882697624</v>
      </c>
    </row>
    <row r="140" spans="12:24" x14ac:dyDescent="0.45">
      <c r="L140">
        <f t="shared" si="44"/>
        <v>1.380000000000001</v>
      </c>
      <c r="M140" s="1">
        <f t="shared" si="45"/>
        <v>23.988329190194971</v>
      </c>
      <c r="N140" s="1">
        <f t="shared" si="43"/>
        <v>3.0489195477500461E-4</v>
      </c>
      <c r="O140" s="2" t="str">
        <f t="shared" si="46"/>
        <v>0,999998165061395+0,00191569147879329i</v>
      </c>
      <c r="P140" s="2" t="str">
        <f t="shared" si="38"/>
        <v>0,000122189521789519-0,000124455510189893i</v>
      </c>
      <c r="Q140" s="2" t="str">
        <f t="shared" si="39"/>
        <v>48,2518225779577-50375,3123667451i</v>
      </c>
      <c r="R140" s="2" t="str">
        <f t="shared" si="40"/>
        <v>-4,2129619982048-4,14418828226167i</v>
      </c>
      <c r="S140" s="2" t="str">
        <f t="shared" si="41"/>
        <v>1,11684593841463-0,150711887995673i</v>
      </c>
      <c r="T140" s="2">
        <f t="shared" si="47"/>
        <v>1.0382387015773964</v>
      </c>
      <c r="U140">
        <f t="shared" si="48"/>
        <v>-7.6853081845727855</v>
      </c>
      <c r="W140" s="2" t="str">
        <f t="shared" si="42"/>
        <v>-78,1138222178737-583,073675927254i</v>
      </c>
      <c r="X140" s="2">
        <f t="shared" si="49"/>
        <v>55.391723367994402</v>
      </c>
    </row>
    <row r="141" spans="12:24" x14ac:dyDescent="0.45">
      <c r="L141">
        <f t="shared" si="44"/>
        <v>1.390000000000001</v>
      </c>
      <c r="M141" s="1">
        <f t="shared" si="45"/>
        <v>24.547089156850369</v>
      </c>
      <c r="N141" s="1">
        <f t="shared" si="43"/>
        <v>3.1199380072404284E-4</v>
      </c>
      <c r="O141" s="2" t="str">
        <f t="shared" si="46"/>
        <v>0,999998078583431+0,00196031360911311i</v>
      </c>
      <c r="P141" s="2" t="str">
        <f t="shared" si="38"/>
        <v>0,00012218952178955-0,000121622555157685i</v>
      </c>
      <c r="Q141" s="2" t="str">
        <f t="shared" si="39"/>
        <v>48,2518225907281-49228,629552526i</v>
      </c>
      <c r="R141" s="2" t="str">
        <f t="shared" si="40"/>
        <v>-4,02316887473589-4,04985498170649i</v>
      </c>
      <c r="S141" s="2" t="str">
        <f t="shared" si="41"/>
        <v>1,11836590662051-0,158563671582236i</v>
      </c>
      <c r="T141" s="2">
        <f t="shared" si="47"/>
        <v>1.0581144283241177</v>
      </c>
      <c r="U141">
        <f t="shared" si="48"/>
        <v>-8.0696998863663723</v>
      </c>
      <c r="W141" s="2" t="str">
        <f t="shared" si="42"/>
        <v>-80,3276294993886-570,582300841557i</v>
      </c>
      <c r="X141" s="2">
        <f t="shared" si="49"/>
        <v>55.211599157335996</v>
      </c>
    </row>
    <row r="142" spans="12:24" x14ac:dyDescent="0.45">
      <c r="L142">
        <f t="shared" si="44"/>
        <v>1.400000000000001</v>
      </c>
      <c r="M142" s="1">
        <f t="shared" si="45"/>
        <v>25.118864315095866</v>
      </c>
      <c r="N142" s="1">
        <f t="shared" si="43"/>
        <v>3.1926106991595106E-4</v>
      </c>
      <c r="O142" s="2" t="str">
        <f t="shared" si="46"/>
        <v>0,999997988029888+0,0020059751183286i</v>
      </c>
      <c r="P142" s="2" t="str">
        <f t="shared" si="38"/>
        <v>0,000122189521789535-0,000118854086014034i</v>
      </c>
      <c r="Q142" s="2" t="str">
        <f t="shared" si="39"/>
        <v>48,251822584338-48108,0484093137i</v>
      </c>
      <c r="R142" s="2" t="str">
        <f t="shared" si="40"/>
        <v>-3,84191784894507-3,95766896786567i</v>
      </c>
      <c r="S142" s="2" t="str">
        <f t="shared" si="41"/>
        <v>1,11971191487441-0,166711409606053i</v>
      </c>
      <c r="T142" s="2">
        <f t="shared" si="47"/>
        <v>1.0773469636950628</v>
      </c>
      <c r="U142">
        <f t="shared" si="48"/>
        <v>-8.4684316424328276</v>
      </c>
      <c r="W142" s="2" t="str">
        <f t="shared" si="42"/>
        <v>-82,5474769171215-558,271130931989i</v>
      </c>
      <c r="X142" s="2">
        <f t="shared" si="49"/>
        <v>55.030831758251814</v>
      </c>
    </row>
    <row r="143" spans="12:24" x14ac:dyDescent="0.45">
      <c r="L143">
        <f t="shared" si="44"/>
        <v>1.410000000000001</v>
      </c>
      <c r="M143" s="1">
        <f t="shared" si="45"/>
        <v>25.703957827688704</v>
      </c>
      <c r="N143" s="1">
        <f t="shared" si="43"/>
        <v>3.2669761555304862E-4</v>
      </c>
      <c r="O143" s="2" t="str">
        <f t="shared" si="46"/>
        <v>0,999997893208691+0,00205270021639531i</v>
      </c>
      <c r="P143" s="2" t="str">
        <f t="shared" si="38"/>
        <v>0,000122189521789524-0,000116148634880176i</v>
      </c>
      <c r="Q143" s="2" t="str">
        <f t="shared" si="39"/>
        <v>48,2518225797191-47012,9747901535i</v>
      </c>
      <c r="R143" s="2" t="str">
        <f t="shared" si="40"/>
        <v>-3,66882446311128-3,86758136249788i</v>
      </c>
      <c r="S143" s="2" t="str">
        <f t="shared" si="41"/>
        <v>1,12086624132881-0,175155776927168i</v>
      </c>
      <c r="T143" s="2">
        <f t="shared" si="47"/>
        <v>1.0958552429081405</v>
      </c>
      <c r="U143">
        <f t="shared" si="48"/>
        <v>-8.8816784240141811</v>
      </c>
      <c r="W143" s="2" t="str">
        <f t="shared" si="42"/>
        <v>-84,7689252630378-546,131784276019i</v>
      </c>
      <c r="X143" s="2">
        <f t="shared" si="49"/>
        <v>54.84934010609885</v>
      </c>
    </row>
    <row r="144" spans="12:24" x14ac:dyDescent="0.45">
      <c r="L144">
        <f t="shared" si="44"/>
        <v>1.420000000000001</v>
      </c>
      <c r="M144" s="1">
        <f t="shared" si="45"/>
        <v>26.302679918953896</v>
      </c>
      <c r="N144" s="1">
        <f t="shared" si="43"/>
        <v>3.3430738059026665E-4</v>
      </c>
      <c r="O144" s="2" t="str">
        <f t="shared" si="46"/>
        <v>0,999997793918713+0,00210051367717046i</v>
      </c>
      <c r="P144" s="2" t="str">
        <f t="shared" ref="P144:P207" si="50">IMDIV(IMSUB(IMPRODUCT(gg1_+gg2_,$O144),gg2_),IMSUB($O144,1))</f>
        <v>0,000122189521789573-0,000113504767289899i</v>
      </c>
      <c r="Q144" s="2" t="str">
        <f t="shared" ref="Q144:Q207" si="51">IMDIV(IMPRODUCT(gpi,$O144),IMSUB($O144,1))</f>
        <v>48,2518225997006-45942,828072517i</v>
      </c>
      <c r="R144" s="2" t="str">
        <f t="shared" ref="R144:R207" si="52">IMPRODUCT($P144,$Q144,gpd)</f>
        <v>-3,50352156294735-3,77954439996572i</v>
      </c>
      <c r="S144" s="2" t="str">
        <f t="shared" ref="S144:S207" si="53">IMDIV($R144,IMSUM(1,$R144))</f>
        <v>1,12181059699254-0,183896382812701i</v>
      </c>
      <c r="T144" s="2">
        <f t="shared" si="47"/>
        <v>1.1135557956115121</v>
      </c>
      <c r="U144">
        <f t="shared" si="48"/>
        <v>-9.3095923219036063</v>
      </c>
      <c r="W144" s="2" t="str">
        <f t="shared" ref="W144:W207" si="54">IMPRODUCT($S144,IMDIV($O144,IMSUB($O144,1)))</f>
        <v>-86,9872892055363-534,156244835764i</v>
      </c>
      <c r="X144" s="2">
        <f t="shared" si="49"/>
        <v>54.667040730670749</v>
      </c>
    </row>
    <row r="145" spans="12:24" x14ac:dyDescent="0.45">
      <c r="L145">
        <f t="shared" si="44"/>
        <v>1.430000000000001</v>
      </c>
      <c r="M145" s="1">
        <f t="shared" si="45"/>
        <v>26.915348039269233</v>
      </c>
      <c r="N145" s="1">
        <f t="shared" si="43"/>
        <v>3.4209439982575484E-4</v>
      </c>
      <c r="O145" s="2" t="str">
        <f t="shared" si="46"/>
        <v>0,999997689949345+0,00214944085154632i</v>
      </c>
      <c r="P145" s="2" t="str">
        <f t="shared" si="50"/>
        <v>0,000122189521789568-0,0001109210814293i</v>
      </c>
      <c r="Q145" s="2" t="str">
        <f t="shared" si="51"/>
        <v>48,2518225977109-44897,0408504502i</v>
      </c>
      <c r="R145" s="2" t="str">
        <f t="shared" si="52"/>
        <v>-3,34565851883408-3,69351140189922i</v>
      </c>
      <c r="S145" s="2" t="str">
        <f t="shared" si="53"/>
        <v>1,1225261868313-0,192931692511489i</v>
      </c>
      <c r="T145" s="2">
        <f t="shared" si="47"/>
        <v>1.130362930899534</v>
      </c>
      <c r="U145">
        <f t="shared" si="48"/>
        <v>-9.7523012042029738</v>
      </c>
      <c r="W145" s="2" t="str">
        <f t="shared" si="54"/>
        <v>-89,19764770961-522,33688454752i</v>
      </c>
      <c r="X145" s="2">
        <f t="shared" si="49"/>
        <v>54.483847941214364</v>
      </c>
    </row>
    <row r="146" spans="12:24" x14ac:dyDescent="0.45">
      <c r="L146">
        <f t="shared" si="44"/>
        <v>1.4400000000000011</v>
      </c>
      <c r="M146" s="1">
        <f t="shared" si="45"/>
        <v>27.542287033381736</v>
      </c>
      <c r="N146" s="1">
        <f t="shared" si="43"/>
        <v>3.5006280204018529E-4</v>
      </c>
      <c r="O146" s="2" t="str">
        <f t="shared" si="46"/>
        <v>0,999997581080055+0,00219950768088963i</v>
      </c>
      <c r="P146" s="2" t="str">
        <f t="shared" si="50"/>
        <v>0,000122189521789537-0,000108396207394868i</v>
      </c>
      <c r="Q146" s="2" t="str">
        <f t="shared" si="51"/>
        <v>48,2518225852427-43875,0586337245i</v>
      </c>
      <c r="R146" s="2" t="str">
        <f t="shared" si="52"/>
        <v>-3,19490048211707-3,60943675246588i</v>
      </c>
      <c r="S146" s="2" t="str">
        <f t="shared" si="53"/>
        <v>1,12299378005163-0,202258951446795i</v>
      </c>
      <c r="T146" s="2">
        <f t="shared" si="47"/>
        <v>1.1461889401524497</v>
      </c>
      <c r="U146">
        <f t="shared" si="48"/>
        <v>-10.209907447231137</v>
      </c>
      <c r="W146" s="2" t="str">
        <f t="shared" si="54"/>
        <v>-91,3948570614298-510,666485347253i</v>
      </c>
      <c r="X146" s="2">
        <f t="shared" si="49"/>
        <v>54.299674029269518</v>
      </c>
    </row>
    <row r="147" spans="12:24" x14ac:dyDescent="0.45">
      <c r="L147">
        <f t="shared" si="44"/>
        <v>1.4500000000000011</v>
      </c>
      <c r="M147" s="1">
        <f t="shared" si="45"/>
        <v>28.183829312644612</v>
      </c>
      <c r="N147" s="1">
        <f t="shared" si="43"/>
        <v>3.5821681218588648E-4</v>
      </c>
      <c r="O147" s="2" t="str">
        <f t="shared" si="46"/>
        <v>0,999997467079919+0,0022507407107937i</v>
      </c>
      <c r="P147" s="2" t="str">
        <f t="shared" si="50"/>
        <v>0,000122189521789572-0,000105928806464056i</v>
      </c>
      <c r="Q147" s="2" t="str">
        <f t="shared" si="51"/>
        <v>48,2518225992712-42876,3395538416i</v>
      </c>
      <c r="R147" s="2" t="str">
        <f t="shared" si="52"/>
        <v>-3,05092767475742-3,52727587417911i</v>
      </c>
      <c r="S147" s="2" t="str">
        <f t="shared" si="53"/>
        <v>1,12319378965212-0,211874113083981i</v>
      </c>
      <c r="T147" s="2">
        <f t="shared" si="47"/>
        <v>1.1609443169511204</v>
      </c>
      <c r="U147">
        <f t="shared" si="48"/>
        <v>-10.682486751129979</v>
      </c>
      <c r="W147" s="2" t="str">
        <f t="shared" si="54"/>
        <v>-93,573566581622-499,138260853639i</v>
      </c>
      <c r="X147" s="2">
        <f t="shared" si="49"/>
        <v>54.114429488584378</v>
      </c>
    </row>
    <row r="148" spans="12:24" x14ac:dyDescent="0.45">
      <c r="L148">
        <f t="shared" si="44"/>
        <v>1.4600000000000011</v>
      </c>
      <c r="M148" s="1">
        <f t="shared" si="45"/>
        <v>28.840315031266144</v>
      </c>
      <c r="N148" s="1">
        <f t="shared" si="43"/>
        <v>3.6656075362696881E-4</v>
      </c>
      <c r="O148" s="2" t="str">
        <f t="shared" si="46"/>
        <v>0,999997347707126+0,00230316710515092i</v>
      </c>
      <c r="P148" s="2" t="str">
        <f t="shared" si="50"/>
        <v>0,000122189521789571-0,000103517570388487i</v>
      </c>
      <c r="Q148" s="2" t="str">
        <f t="shared" si="51"/>
        <v>48,2518225991723-41900,3540767256i</v>
      </c>
      <c r="R148" s="2" t="str">
        <f t="shared" si="52"/>
        <v>-2,91343471113919-3,44698520424776i</v>
      </c>
      <c r="S148" s="2" t="str">
        <f t="shared" si="53"/>
        <v>1,12310636121455-0,221771771560841i</v>
      </c>
      <c r="T148" s="2">
        <f t="shared" si="47"/>
        <v>1.174537993176993</v>
      </c>
      <c r="U148">
        <f t="shared" si="48"/>
        <v>-11.170087050166142</v>
      </c>
      <c r="W148" s="2" t="str">
        <f t="shared" si="54"/>
        <v>-95,728237066393-487,745877415195i</v>
      </c>
      <c r="X148" s="2">
        <f t="shared" si="49"/>
        <v>53.92802325121523</v>
      </c>
    </row>
    <row r="149" spans="12:24" x14ac:dyDescent="0.45">
      <c r="L149">
        <f t="shared" si="44"/>
        <v>1.4700000000000011</v>
      </c>
      <c r="M149" s="1">
        <f t="shared" si="45"/>
        <v>29.512092266663942</v>
      </c>
      <c r="N149" s="1">
        <f t="shared" si="43"/>
        <v>3.7509905043162919E-4</v>
      </c>
      <c r="O149" s="2" t="str">
        <f t="shared" si="46"/>
        <v>0,999997222708471+0,00235681466055281i</v>
      </c>
      <c r="P149" s="2" t="str">
        <f t="shared" si="50"/>
        <v>0,000122189521789542-0,000101161220698988i</v>
      </c>
      <c r="Q149" s="2" t="str">
        <f t="shared" si="51"/>
        <v>48,2518225872742-40946,5847219577i</v>
      </c>
      <c r="R149" s="2" t="str">
        <f t="shared" si="52"/>
        <v>-2,78212995025553-3,36852217149636i</v>
      </c>
      <c r="S149" s="2" t="str">
        <f t="shared" si="53"/>
        <v>1,12271147075898-0,231945100237663i</v>
      </c>
      <c r="T149" s="2">
        <f t="shared" si="47"/>
        <v>1.1868775901490749</v>
      </c>
      <c r="U149">
        <f t="shared" si="48"/>
        <v>-11.672727528852613</v>
      </c>
      <c r="W149" s="2" t="str">
        <f t="shared" si="54"/>
        <v>-97,8531619737791-476,483474204699i</v>
      </c>
      <c r="X149" s="2">
        <f t="shared" si="49"/>
        <v>53.740362938664425</v>
      </c>
    </row>
    <row r="150" spans="12:24" x14ac:dyDescent="0.45">
      <c r="L150">
        <f t="shared" si="44"/>
        <v>1.4800000000000011</v>
      </c>
      <c r="M150" s="1">
        <f t="shared" si="45"/>
        <v>30.199517204020246</v>
      </c>
      <c r="N150" s="1">
        <f t="shared" si="43"/>
        <v>3.8383622971785132E-4</v>
      </c>
      <c r="O150" s="2" t="str">
        <f t="shared" si="46"/>
        <v>0,999997091818817+0,00241171182102538i</v>
      </c>
      <c r="P150" s="2" t="str">
        <f t="shared" si="50"/>
        <v>0,000122189521789535-0,0000988585080275728i</v>
      </c>
      <c r="Q150" s="2" t="str">
        <f t="shared" si="51"/>
        <v>48,2518225844312-40014,5257884017i</v>
      </c>
      <c r="R150" s="2" t="str">
        <f t="shared" si="52"/>
        <v>-2,65673487709738-3,29184517378923i</v>
      </c>
      <c r="S150" s="2" t="str">
        <f t="shared" si="53"/>
        <v>1,1219890313613-0,24238579732532i</v>
      </c>
      <c r="T150" s="2">
        <f t="shared" si="47"/>
        <v>1.1978696835857119</v>
      </c>
      <c r="U150">
        <f t="shared" si="48"/>
        <v>-12.190397753124401</v>
      </c>
      <c r="W150" s="2" t="str">
        <f t="shared" si="54"/>
        <v>-99,9424913326151-465,345682037889i</v>
      </c>
      <c r="X150" s="2">
        <f t="shared" si="49"/>
        <v>53.551355126842253</v>
      </c>
    </row>
    <row r="151" spans="12:24" x14ac:dyDescent="0.45">
      <c r="L151">
        <f t="shared" si="44"/>
        <v>1.4900000000000011</v>
      </c>
      <c r="M151" s="1">
        <f t="shared" si="45"/>
        <v>30.902954325135987</v>
      </c>
      <c r="N151" s="1">
        <f t="shared" si="43"/>
        <v>3.9277692405374293E-4</v>
      </c>
      <c r="O151" s="2" t="str">
        <f t="shared" si="46"/>
        <v>0,99999695476053+0,00246788769310761i</v>
      </c>
      <c r="P151" s="2" t="str">
        <f t="shared" si="50"/>
        <v>0,000122189521789535-0,0000966082114459388i</v>
      </c>
      <c r="Q151" s="2" t="str">
        <f t="shared" si="51"/>
        <v>48,2518225845454-39103,6830860736i</v>
      </c>
      <c r="R151" s="2" t="str">
        <f t="shared" si="52"/>
        <v>-2,53698351191482-3,21691355596637i</v>
      </c>
      <c r="S151" s="2" t="str">
        <f t="shared" si="53"/>
        <v>1,12091900807341-0,253084039763543i</v>
      </c>
      <c r="T151" s="2">
        <f t="shared" si="47"/>
        <v>1.2074200809801614</v>
      </c>
      <c r="U151">
        <f t="shared" si="48"/>
        <v>-12.723056925516989</v>
      </c>
      <c r="W151" s="2" t="str">
        <f t="shared" si="54"/>
        <v>-101,990258310145-454,327640583036i</v>
      </c>
      <c r="X151" s="2">
        <f t="shared" si="49"/>
        <v>53.360905623442925</v>
      </c>
    </row>
    <row r="152" spans="12:24" x14ac:dyDescent="0.45">
      <c r="L152">
        <f t="shared" si="44"/>
        <v>1.5000000000000011</v>
      </c>
      <c r="M152" s="1">
        <f t="shared" si="45"/>
        <v>31.622776601683888</v>
      </c>
      <c r="N152" s="1">
        <f t="shared" si="43"/>
        <v>4.0192587391378528E-4</v>
      </c>
      <c r="O152" s="2" t="str">
        <f t="shared" si="46"/>
        <v>0,999996811242892+0,00252537206128095i</v>
      </c>
      <c r="P152" s="2" t="str">
        <f t="shared" si="50"/>
        <v>0,000122189521789551-0,0000944091378167876i</v>
      </c>
      <c r="Q152" s="2" t="str">
        <f t="shared" si="51"/>
        <v>48,2518225909022-38213,573674116i</v>
      </c>
      <c r="R152" s="2" t="str">
        <f t="shared" si="52"/>
        <v>-2,42262184599935-3,14368758829256i</v>
      </c>
      <c r="S152" s="2" t="str">
        <f t="shared" si="53"/>
        <v>1,11948154052355-0,264028446512508i</v>
      </c>
      <c r="T152" s="2">
        <f t="shared" si="47"/>
        <v>1.2154341098119388</v>
      </c>
      <c r="U152">
        <f t="shared" si="48"/>
        <v>-13.270633272751647</v>
      </c>
      <c r="W152" s="2" t="str">
        <f t="shared" si="54"/>
        <v>-103,990408334219-443,425013623256i</v>
      </c>
      <c r="X152" s="2">
        <f t="shared" si="49"/>
        <v>53.168919756156342</v>
      </c>
    </row>
    <row r="153" spans="12:24" x14ac:dyDescent="0.45">
      <c r="L153">
        <f t="shared" si="44"/>
        <v>1.5100000000000011</v>
      </c>
      <c r="M153" s="1">
        <f t="shared" si="45"/>
        <v>32.359365692962918</v>
      </c>
      <c r="N153" s="1">
        <f t="shared" si="43"/>
        <v>4.1128793019229437E-4</v>
      </c>
      <c r="O153" s="2" t="str">
        <f t="shared" si="46"/>
        <v>0,999996660961483+0,00258419540375803i</v>
      </c>
      <c r="P153" s="2" t="str">
        <f t="shared" si="50"/>
        <v>0,00012218952178955-0,000092260121162242i</v>
      </c>
      <c r="Q153" s="2" t="str">
        <f t="shared" si="51"/>
        <v>48,2518225904981-37343,7256047367i</v>
      </c>
      <c r="R153" s="2" t="str">
        <f t="shared" si="52"/>
        <v>-2,31340730292761-3,0721284453888i</v>
      </c>
      <c r="S153" s="2" t="str">
        <f t="shared" si="53"/>
        <v>1,11765707242433-0,275206052372527i</v>
      </c>
      <c r="T153" s="2">
        <f t="shared" si="47"/>
        <v>1.2218169149537075</v>
      </c>
      <c r="U153">
        <f t="shared" si="48"/>
        <v>-13.833023572455065</v>
      </c>
      <c r="W153" s="2" t="str">
        <f t="shared" si="54"/>
        <v>-105,936830619639-432,634002040358i</v>
      </c>
      <c r="X153" s="2">
        <f t="shared" si="49"/>
        <v>52.975302670075557</v>
      </c>
    </row>
    <row r="154" spans="12:24" x14ac:dyDescent="0.45">
      <c r="L154">
        <f t="shared" si="44"/>
        <v>1.5200000000000011</v>
      </c>
      <c r="M154" s="1">
        <f t="shared" si="45"/>
        <v>33.113112148259205</v>
      </c>
      <c r="N154" s="1">
        <f t="shared" si="43"/>
        <v>4.2086805677543084E-4</v>
      </c>
      <c r="O154" s="2" t="str">
        <f t="shared" si="46"/>
        <v>0,999996503597538+0,002644388908639i</v>
      </c>
      <c r="P154" s="2" t="str">
        <f t="shared" si="50"/>
        <v>0,000122189521789567-0,0000901600220447591i</v>
      </c>
      <c r="Q154" s="2" t="str">
        <f t="shared" si="51"/>
        <v>48,2518225974752-36493,6776729761i</v>
      </c>
      <c r="R154" s="2" t="str">
        <f t="shared" si="52"/>
        <v>-2,20910822399836-3,00219818565212i</v>
      </c>
      <c r="S154" s="2" t="str">
        <f t="shared" si="53"/>
        <v>1,11542648704013-0,286602293401107i</v>
      </c>
      <c r="T154" s="2">
        <f t="shared" si="47"/>
        <v>1.2264737634435492</v>
      </c>
      <c r="U154">
        <f t="shared" si="48"/>
        <v>-14.41009282550699</v>
      </c>
      <c r="W154" s="2" t="str">
        <f t="shared" si="54"/>
        <v>-107,82339190562-421,951354192993i</v>
      </c>
      <c r="X154" s="2">
        <f t="shared" si="49"/>
        <v>52.779959632469406</v>
      </c>
    </row>
    <row r="155" spans="12:24" x14ac:dyDescent="0.45">
      <c r="L155">
        <f t="shared" si="44"/>
        <v>1.5300000000000011</v>
      </c>
      <c r="M155" s="1">
        <f t="shared" si="45"/>
        <v>33.88441561392036</v>
      </c>
      <c r="N155" s="1">
        <f t="shared" si="43"/>
        <v>4.3067133317311706E-4</v>
      </c>
      <c r="O155" s="2" t="str">
        <f t="shared" si="46"/>
        <v>0,999996338817267+0,00270598449044404i</v>
      </c>
      <c r="P155" s="2" t="str">
        <f t="shared" si="50"/>
        <v>0,000122189521789564-0,00008810772696454i</v>
      </c>
      <c r="Q155" s="2" t="str">
        <f t="shared" si="51"/>
        <v>48,2518225962022-35662,9791721682i</v>
      </c>
      <c r="R155" s="2" t="str">
        <f t="shared" si="52"/>
        <v>-2,10950337689669-2,93385973113122i</v>
      </c>
      <c r="S155" s="2" t="str">
        <f t="shared" si="53"/>
        <v>1,11277124752073-0,298201004899973i</v>
      </c>
      <c r="T155" s="2">
        <f t="shared" si="47"/>
        <v>1.2293103547820969</v>
      </c>
      <c r="U155">
        <f t="shared" si="48"/>
        <v>-15.001674078571591</v>
      </c>
      <c r="W155" s="2" t="str">
        <f t="shared" si="54"/>
        <v>-109,643972164206-411,374373382242i</v>
      </c>
      <c r="X155" s="2">
        <f t="shared" si="49"/>
        <v>52.58279634307997</v>
      </c>
    </row>
    <row r="156" spans="12:24" x14ac:dyDescent="0.45">
      <c r="L156">
        <f t="shared" si="44"/>
        <v>1.5400000000000011</v>
      </c>
      <c r="M156" s="1">
        <f t="shared" si="45"/>
        <v>34.673685045253272</v>
      </c>
      <c r="N156" s="1">
        <f t="shared" si="43"/>
        <v>4.4070295721226053E-4</v>
      </c>
      <c r="O156" s="2" t="str">
        <f t="shared" si="46"/>
        <v>0,999996166271151+0,00276901480703059i</v>
      </c>
      <c r="P156" s="2" t="str">
        <f t="shared" si="50"/>
        <v>0,000122189521789565-0,0000861021477676395i</v>
      </c>
      <c r="Q156" s="2" t="str">
        <f t="shared" si="51"/>
        <v>48,2518225967491-34851,189654973i</v>
      </c>
      <c r="R156" s="2" t="str">
        <f t="shared" si="52"/>
        <v>-2,01438148638826-2,86707684787424i</v>
      </c>
      <c r="S156" s="2" t="str">
        <f t="shared" si="53"/>
        <v>1,10967354083526-0,309984432851536i</v>
      </c>
      <c r="T156" s="2">
        <f t="shared" si="47"/>
        <v>1.2302331347199191</v>
      </c>
      <c r="U156">
        <f t="shared" si="48"/>
        <v>-15.607568401122775</v>
      </c>
      <c r="W156" s="2" t="str">
        <f t="shared" si="54"/>
        <v>-111,392501996482-400,900922113261i</v>
      </c>
      <c r="X156" s="2">
        <f t="shared" si="49"/>
        <v>52.383719247911046</v>
      </c>
    </row>
    <row r="157" spans="12:24" x14ac:dyDescent="0.45">
      <c r="L157">
        <f t="shared" si="44"/>
        <v>1.5500000000000012</v>
      </c>
      <c r="M157" s="1">
        <f t="shared" si="45"/>
        <v>35.481338923357647</v>
      </c>
      <c r="N157" s="1">
        <f t="shared" si="43"/>
        <v>4.5096824779271115E-4</v>
      </c>
      <c r="O157" s="2" t="str">
        <f t="shared" si="46"/>
        <v>0,999995985593197+0,00283351327690461i</v>
      </c>
      <c r="P157" s="2" t="str">
        <f t="shared" si="50"/>
        <v>0,00012218952178955-0,0000841422210687467i</v>
      </c>
      <c r="Q157" s="2" t="str">
        <f t="shared" si="51"/>
        <v>48,2518225902454-34057,8786998427i</v>
      </c>
      <c r="R157" s="2" t="str">
        <f t="shared" si="52"/>
        <v>-1,92354078617497-2,80181412671144i</v>
      </c>
      <c r="S157" s="2" t="str">
        <f t="shared" si="53"/>
        <v>1,10611642391768-0,321933259536986i</v>
      </c>
      <c r="T157" s="2">
        <f t="shared" si="47"/>
        <v>1.2291496105603461</v>
      </c>
      <c r="U157">
        <f t="shared" si="48"/>
        <v>-16.227545019069044</v>
      </c>
      <c r="W157" s="2" t="str">
        <f t="shared" si="54"/>
        <v>-113,063001389907-390,529422896671i</v>
      </c>
      <c r="X157" s="2">
        <f t="shared" si="49"/>
        <v>52.182635854530716</v>
      </c>
    </row>
    <row r="158" spans="12:24" x14ac:dyDescent="0.45">
      <c r="L158">
        <f t="shared" si="44"/>
        <v>1.5600000000000012</v>
      </c>
      <c r="M158" s="1">
        <f t="shared" si="45"/>
        <v>36.307805477010241</v>
      </c>
      <c r="N158" s="1">
        <f t="shared" si="43"/>
        <v>4.61472647707412E-4</v>
      </c>
      <c r="O158" s="2" t="str">
        <f t="shared" si="46"/>
        <v>0,999995796400166+0,00289951409693465i</v>
      </c>
      <c r="P158" s="2" t="str">
        <f t="shared" si="50"/>
        <v>0,000122189521789559-0,0000822269076896549i</v>
      </c>
      <c r="Q158" s="2" t="str">
        <f t="shared" si="51"/>
        <v>48,2518225941677-33282,6256828085i</v>
      </c>
      <c r="R158" s="2" t="str">
        <f t="shared" si="52"/>
        <v>-1,83678859097122-2,73803696448619i</v>
      </c>
      <c r="S158" s="2" t="str">
        <f t="shared" si="53"/>
        <v>1,10208397049953-0,334026643915883i</v>
      </c>
      <c r="T158" s="2">
        <f t="shared" si="47"/>
        <v>1.225968665915149</v>
      </c>
      <c r="U158">
        <f t="shared" si="48"/>
        <v>-16.861341606039034</v>
      </c>
      <c r="W158" s="2" t="str">
        <f t="shared" si="54"/>
        <v>-114,649619467554-380,258855367037i</v>
      </c>
      <c r="X158" s="2">
        <f t="shared" si="49"/>
        <v>51.9794550468282</v>
      </c>
    </row>
    <row r="159" spans="12:24" x14ac:dyDescent="0.45">
      <c r="L159">
        <f t="shared" si="44"/>
        <v>1.5700000000000012</v>
      </c>
      <c r="M159" s="1">
        <f t="shared" si="45"/>
        <v>37.153522909717374</v>
      </c>
      <c r="N159" s="1">
        <f t="shared" si="43"/>
        <v>4.7222172652824007E-4</v>
      </c>
      <c r="O159" s="2" t="str">
        <f t="shared" si="46"/>
        <v>0,999995598290754+0,00296705226047842i</v>
      </c>
      <c r="P159" s="2" t="str">
        <f t="shared" si="50"/>
        <v>0,000122189521789544-0,0000803551921051696i</v>
      </c>
      <c r="Q159" s="2" t="str">
        <f t="shared" si="51"/>
        <v>48,2518225880292-32525,0195544589i</v>
      </c>
      <c r="R159" s="2" t="str">
        <f t="shared" si="52"/>
        <v>-1,75394088772585-2,67571154570062i</v>
      </c>
      <c r="S159" s="2" t="str">
        <f t="shared" si="53"/>
        <v>1,09756141698034-0,346242277185176i</v>
      </c>
      <c r="T159" s="2">
        <f t="shared" si="47"/>
        <v>1.2206008727555326</v>
      </c>
      <c r="U159">
        <f t="shared" si="48"/>
        <v>-17.508664733054406</v>
      </c>
      <c r="W159" s="2" t="str">
        <f t="shared" si="54"/>
        <v>-116,146674834489-370,088749530732i</v>
      </c>
      <c r="X159" s="2">
        <f t="shared" si="49"/>
        <v>51.774087397065202</v>
      </c>
    </row>
    <row r="160" spans="12:24" x14ac:dyDescent="0.45">
      <c r="L160">
        <f t="shared" si="44"/>
        <v>1.5800000000000012</v>
      </c>
      <c r="M160" s="1">
        <f t="shared" si="45"/>
        <v>38.018939632056238</v>
      </c>
      <c r="N160" s="1">
        <f t="shared" si="43"/>
        <v>4.832211835590667E-4</v>
      </c>
      <c r="O160" s="2" t="str">
        <f t="shared" si="46"/>
        <v>0,999995390844748+0,00303616357593123i</v>
      </c>
      <c r="P160" s="2" t="str">
        <f t="shared" si="50"/>
        <v>0,000122189521789552-0,0000785260819071596i</v>
      </c>
      <c r="Q160" s="2" t="str">
        <f t="shared" si="51"/>
        <v>48,2518225912427-31784,6586219965i</v>
      </c>
      <c r="R160" s="2" t="str">
        <f t="shared" si="52"/>
        <v>-1,67482194535675-2,61480482459482i</v>
      </c>
      <c r="S160" s="2" t="str">
        <f t="shared" si="53"/>
        <v>1,09253530563127-0,358556453705871i</v>
      </c>
      <c r="T160" s="2">
        <f t="shared" si="47"/>
        <v>1.2129587987742347</v>
      </c>
      <c r="U160">
        <f t="shared" si="48"/>
        <v>-18.169190474004466</v>
      </c>
      <c r="W160" s="2" t="str">
        <f t="shared" si="54"/>
        <v>-117,548696079401-360,019175016261i</v>
      </c>
      <c r="X160" s="2">
        <f t="shared" si="49"/>
        <v>51.566445473238581</v>
      </c>
    </row>
    <row r="161" spans="12:24" x14ac:dyDescent="0.45">
      <c r="L161">
        <f t="shared" si="44"/>
        <v>1.5900000000000012</v>
      </c>
      <c r="M161" s="1">
        <f t="shared" si="45"/>
        <v>38.904514499428174</v>
      </c>
      <c r="N161" s="1">
        <f t="shared" si="43"/>
        <v>4.9447685085760485E-4</v>
      </c>
      <c r="O161" s="2" t="str">
        <f t="shared" si="46"/>
        <v>0,999995173622128+0,00310688468570611i</v>
      </c>
      <c r="P161" s="2" t="str">
        <f t="shared" si="50"/>
        <v>0,000122189521789553-0,0000767386072772658i</v>
      </c>
      <c r="Q161" s="2" t="str">
        <f t="shared" si="51"/>
        <v>48,2518225915726-31061,1503362554i</v>
      </c>
      <c r="R161" s="2" t="str">
        <f t="shared" si="52"/>
        <v>-1,59926394198218-2,55528450761775i</v>
      </c>
      <c r="S161" s="2" t="str">
        <f t="shared" si="53"/>
        <v>1,08699362333219-0,370944157305724i</v>
      </c>
      <c r="T161" s="2">
        <f t="shared" si="47"/>
        <v>1.2029573079254556</v>
      </c>
      <c r="U161">
        <f t="shared" si="48"/>
        <v>-18.842565165119101</v>
      </c>
      <c r="W161" s="2" t="str">
        <f t="shared" si="54"/>
        <v>-118,850461983768-350,050726238921i</v>
      </c>
      <c r="X161" s="2">
        <f t="shared" si="49"/>
        <v>51.356444139621047</v>
      </c>
    </row>
    <row r="162" spans="12:24" x14ac:dyDescent="0.45">
      <c r="L162">
        <f t="shared" si="44"/>
        <v>1.6000000000000012</v>
      </c>
      <c r="M162" s="1">
        <f t="shared" si="45"/>
        <v>39.810717055349841</v>
      </c>
      <c r="N162" s="1">
        <f t="shared" si="43"/>
        <v>5.0599469632764264E-4</v>
      </c>
      <c r="O162" s="2" t="str">
        <f t="shared" si="46"/>
        <v>0,999994946162138+0,00317925308565594i</v>
      </c>
      <c r="P162" s="2" t="str">
        <f t="shared" si="50"/>
        <v>0,00012218952178955-0,0000749918204729389i</v>
      </c>
      <c r="Q162" s="2" t="str">
        <f t="shared" si="51"/>
        <v>48,251822590693-30354,1110835652i</v>
      </c>
      <c r="R162" s="2" t="str">
        <f t="shared" si="52"/>
        <v>-1,52710660894972-2,49711903630966i</v>
      </c>
      <c r="S162" s="2" t="str">
        <f t="shared" si="53"/>
        <v>1,08092593403102-0,383379162713693i</v>
      </c>
      <c r="T162" s="2">
        <f t="shared" si="47"/>
        <v>1.1905138521557288</v>
      </c>
      <c r="U162">
        <f t="shared" si="48"/>
        <v>-19.528406313837021</v>
      </c>
      <c r="W162" s="2" t="str">
        <f t="shared" si="54"/>
        <v>-120,047040958151-340,184503458204i</v>
      </c>
      <c r="X162" s="2">
        <f t="shared" si="49"/>
        <v>51.144000848492638</v>
      </c>
    </row>
    <row r="163" spans="12:24" x14ac:dyDescent="0.45">
      <c r="L163">
        <f t="shared" si="44"/>
        <v>1.6100000000000012</v>
      </c>
      <c r="M163" s="1">
        <f t="shared" si="45"/>
        <v>40.738027780411407</v>
      </c>
      <c r="N163" s="1">
        <f t="shared" si="43"/>
        <v>5.1778082688330512E-4</v>
      </c>
      <c r="O163" s="2" t="str">
        <f t="shared" si="46"/>
        <v>0,999994707982308+0,00325330714494734i</v>
      </c>
      <c r="P163" s="2" t="str">
        <f t="shared" si="50"/>
        <v>0,000122189521789561-0,00007328479532416i</v>
      </c>
      <c r="Q163" s="2" t="str">
        <f t="shared" si="51"/>
        <v>48,2518225950153-29663,1659823558i</v>
      </c>
      <c r="R163" s="2" t="str">
        <f t="shared" si="52"/>
        <v>-1,45819689087023-2,44027757056843i</v>
      </c>
      <c r="S163" s="2" t="str">
        <f t="shared" si="53"/>
        <v>1,07432350310391-0,395834151659313i</v>
      </c>
      <c r="T163" s="2">
        <f t="shared" si="47"/>
        <v>1.1755487523669534</v>
      </c>
      <c r="U163">
        <f t="shared" si="48"/>
        <v>-20.226303651976124</v>
      </c>
      <c r="W163" s="2" t="str">
        <f t="shared" si="54"/>
        <v>-121,133829225509-330,422089762071i</v>
      </c>
      <c r="X163" s="2">
        <f t="shared" si="49"/>
        <v>50.9290359211045</v>
      </c>
    </row>
    <row r="164" spans="12:24" x14ac:dyDescent="0.45">
      <c r="L164">
        <f t="shared" si="44"/>
        <v>1.6200000000000012</v>
      </c>
      <c r="M164" s="1">
        <f t="shared" si="45"/>
        <v>41.686938347033674</v>
      </c>
      <c r="N164" s="1">
        <f t="shared" si="43"/>
        <v>5.2984149168702039E-4</v>
      </c>
      <c r="O164" s="2" t="str">
        <f t="shared" si="46"/>
        <v>0,999994458577428+0,00332908612639737i</v>
      </c>
      <c r="P164" s="2" t="str">
        <f t="shared" si="50"/>
        <v>0,000122189521789554-0,0000716166267437828i</v>
      </c>
      <c r="Q164" s="2" t="str">
        <f t="shared" si="51"/>
        <v>48,2518225920214-28987,9486843886i</v>
      </c>
      <c r="R164" s="2" t="str">
        <f t="shared" si="52"/>
        <v>-1,39238862099777-2,38472997229528i</v>
      </c>
      <c r="S164" s="2" t="str">
        <f t="shared" si="53"/>
        <v>1,06717941183907-0,40828084292156i</v>
      </c>
      <c r="T164" s="2">
        <f t="shared" si="47"/>
        <v>1.1579854668004883</v>
      </c>
      <c r="U164">
        <f t="shared" si="48"/>
        <v>-20.935820326299812</v>
      </c>
      <c r="W164" s="2" t="str">
        <f t="shared" si="54"/>
        <v>-122,106587265111-320,765524078997i</v>
      </c>
      <c r="X164" s="2">
        <f t="shared" si="49"/>
        <v>50.711472816063704</v>
      </c>
    </row>
    <row r="165" spans="12:24" x14ac:dyDescent="0.45">
      <c r="L165">
        <f t="shared" si="44"/>
        <v>1.6300000000000012</v>
      </c>
      <c r="M165" s="1">
        <f t="shared" si="45"/>
        <v>42.657951880159395</v>
      </c>
      <c r="N165" s="1">
        <f t="shared" si="43"/>
        <v>5.4218308546290933E-4</v>
      </c>
      <c r="O165" s="2" t="str">
        <f t="shared" si="46"/>
        <v>0,99999419741848+0,00340663020728339i</v>
      </c>
      <c r="P165" s="2" t="str">
        <f t="shared" si="50"/>
        <v>0,000122189521789541-0,0000699864302472125i</v>
      </c>
      <c r="Q165" s="2" t="str">
        <f t="shared" si="51"/>
        <v>48,2518225867571-28328,1011805147i</v>
      </c>
      <c r="R165" s="2" t="str">
        <f t="shared" si="52"/>
        <v>-1,32954221117753-2,33044678941887i</v>
      </c>
      <c r="S165" s="2" t="str">
        <f t="shared" si="53"/>
        <v>1,05948866031342-0,420690135381637i</v>
      </c>
      <c r="T165" s="2">
        <f t="shared" si="47"/>
        <v>1.13775084500885</v>
      </c>
      <c r="U165">
        <f t="shared" si="48"/>
        <v>-21.656494219180018</v>
      </c>
      <c r="W165" s="2" t="str">
        <f t="shared" si="54"/>
        <v>-122,961474040993-311,217270375731i</v>
      </c>
      <c r="X165" s="2">
        <f t="shared" si="49"/>
        <v>50.491238383305571</v>
      </c>
    </row>
    <row r="166" spans="12:24" x14ac:dyDescent="0.45">
      <c r="L166">
        <f t="shared" si="44"/>
        <v>1.6400000000000012</v>
      </c>
      <c r="M166" s="1">
        <f t="shared" si="45"/>
        <v>43.651583224016726</v>
      </c>
      <c r="N166" s="1">
        <f t="shared" si="43"/>
        <v>5.5481215188735232E-4</v>
      </c>
      <c r="O166" s="2" t="str">
        <f t="shared" si="46"/>
        <v>0,999993923951515+0,00348598050063729i</v>
      </c>
      <c r="P166" s="2" t="str">
        <f t="shared" si="50"/>
        <v>0,000122189521789543-0,0000683933414820205i</v>
      </c>
      <c r="Q166" s="2" t="str">
        <f t="shared" si="51"/>
        <v>48,2518225874845-27683,2736108535i</v>
      </c>
      <c r="R166" s="2" t="str">
        <f t="shared" si="52"/>
        <v>-1,26952435573474-2,2773992402779i</v>
      </c>
      <c r="S166" s="2" t="str">
        <f t="shared" si="53"/>
        <v>1,05124825704925-0,433032262896484i</v>
      </c>
      <c r="T166" s="2">
        <f t="shared" si="47"/>
        <v>1.1147753658036017</v>
      </c>
      <c r="U166">
        <f t="shared" si="48"/>
        <v>-22.387839390486555</v>
      </c>
      <c r="W166" s="2" t="str">
        <f t="shared" si="54"/>
        <v>-123,69507855611-301,780183265939i</v>
      </c>
      <c r="X166" s="2">
        <f t="shared" si="49"/>
        <v>50.268263102042752</v>
      </c>
    </row>
    <row r="167" spans="12:24" x14ac:dyDescent="0.45">
      <c r="L167">
        <f t="shared" si="44"/>
        <v>1.6500000000000012</v>
      </c>
      <c r="M167" s="1">
        <f t="shared" si="45"/>
        <v>44.668359215096459</v>
      </c>
      <c r="N167" s="1">
        <f t="shared" si="43"/>
        <v>5.677353870585331E-4</v>
      </c>
      <c r="O167" s="2" t="str">
        <f t="shared" si="46"/>
        <v>0,999993637596476+0,00356717907703526i</v>
      </c>
      <c r="P167" s="2" t="str">
        <f t="shared" si="50"/>
        <v>0,000122189521789548-0,0000668365157720647i</v>
      </c>
      <c r="Q167" s="2" t="str">
        <f t="shared" si="51"/>
        <v>48,2518225899091-27053,1240792922i</v>
      </c>
      <c r="R167" s="2" t="str">
        <f t="shared" si="52"/>
        <v>-1,2122077487631-2,2255591983592i</v>
      </c>
      <c r="S167" s="2" t="str">
        <f t="shared" si="53"/>
        <v>1,04245729398685-0,445276959586197i</v>
      </c>
      <c r="T167" s="2">
        <f t="shared" si="47"/>
        <v>1.0889933577822393</v>
      </c>
      <c r="U167">
        <f t="shared" si="48"/>
        <v>-23.129347630424114</v>
      </c>
      <c r="W167" s="2" t="str">
        <f t="shared" si="54"/>
        <v>-124,304448296722-292,457470319594i</v>
      </c>
      <c r="X167" s="2">
        <f t="shared" si="49"/>
        <v>50.042481301292582</v>
      </c>
    </row>
    <row r="168" spans="12:24" x14ac:dyDescent="0.45">
      <c r="L168">
        <f t="shared" si="44"/>
        <v>1.6600000000000013</v>
      </c>
      <c r="M168" s="1">
        <f t="shared" si="45"/>
        <v>45.708818961487651</v>
      </c>
      <c r="N168" s="1">
        <f t="shared" si="43"/>
        <v>5.8095964304679846E-4</v>
      </c>
      <c r="O168" s="2" t="str">
        <f t="shared" si="46"/>
        <v>0,999993337745969+0,00365026898689458i</v>
      </c>
      <c r="P168" s="2" t="str">
        <f t="shared" si="50"/>
        <v>0,000122189521789553-0,0000653151276673239i</v>
      </c>
      <c r="Q168" s="2" t="str">
        <f t="shared" si="51"/>
        <v>48,2518225918963-26437,3184722081i</v>
      </c>
      <c r="R168" s="2" t="str">
        <f t="shared" si="52"/>
        <v>-1,15747081404694-2,17489917738619i</v>
      </c>
      <c r="S168" s="2" t="str">
        <f t="shared" si="53"/>
        <v>1,03311700543416-0,457393633938942i</v>
      </c>
      <c r="T168" s="2">
        <f t="shared" si="47"/>
        <v>1.0603432009120657</v>
      </c>
      <c r="U168">
        <f t="shared" si="48"/>
        <v>-23.880490113571543</v>
      </c>
      <c r="W168" s="2" t="str">
        <f t="shared" si="54"/>
        <v>-124,787114170384-283,252651407538i</v>
      </c>
      <c r="X168" s="2">
        <f t="shared" si="49"/>
        <v>49.813831361461922</v>
      </c>
    </row>
    <row r="169" spans="12:24" x14ac:dyDescent="0.45">
      <c r="L169">
        <f t="shared" si="44"/>
        <v>1.6700000000000013</v>
      </c>
      <c r="M169" s="1">
        <f t="shared" si="45"/>
        <v>46.773514128719967</v>
      </c>
      <c r="N169" s="1">
        <f t="shared" si="43"/>
        <v>5.9449193152771721E-4</v>
      </c>
      <c r="O169" s="2" t="str">
        <f t="shared" si="46"/>
        <v>0,999993023763975+0,00373529428328935i</v>
      </c>
      <c r="P169" s="2" t="str">
        <f t="shared" si="50"/>
        <v>0,000122189521789557-0,0000638283705078881i</v>
      </c>
      <c r="Q169" s="2" t="str">
        <f t="shared" si="51"/>
        <v>48,2518225932651-25835,5302813172i</v>
      </c>
      <c r="R169" s="2" t="str">
        <f t="shared" si="52"/>
        <v>-1,10519744721269-2,12539231674517i</v>
      </c>
      <c r="S169" s="2" t="str">
        <f t="shared" si="53"/>
        <v>1,02323080991226-0,469351549942651i</v>
      </c>
      <c r="T169" s="2">
        <f t="shared" si="47"/>
        <v>1.0287675081881305</v>
      </c>
      <c r="U169">
        <f t="shared" si="48"/>
        <v>-24.640719141818401</v>
      </c>
      <c r="W169" s="2" t="str">
        <f t="shared" si="54"/>
        <v>-125,141111580625-274,169515484954i</v>
      </c>
      <c r="X169" s="2">
        <f t="shared" si="49"/>
        <v>49.582255896006266</v>
      </c>
    </row>
    <row r="170" spans="12:24" x14ac:dyDescent="0.45">
      <c r="L170">
        <f t="shared" si="44"/>
        <v>1.6800000000000013</v>
      </c>
      <c r="M170" s="1">
        <f t="shared" si="45"/>
        <v>47.863009232263998</v>
      </c>
      <c r="N170" s="1">
        <f t="shared" si="43"/>
        <v>6.0833942749976308E-4</v>
      </c>
      <c r="O170" s="2" t="str">
        <f t="shared" si="46"/>
        <v>0,9999926949845+0,003822300045297i</v>
      </c>
      <c r="P170" s="2" t="str">
        <f t="shared" si="50"/>
        <v>0,000122189521789548-0,0000623754559951267i</v>
      </c>
      <c r="Q170" s="2" t="str">
        <f t="shared" si="51"/>
        <v>48,2518225896178-25247,4404305551i</v>
      </c>
      <c r="R170" s="2" t="str">
        <f t="shared" si="52"/>
        <v>-1,05527676943599-2,07701236724293i</v>
      </c>
      <c r="S170" s="2" t="str">
        <f t="shared" si="53"/>
        <v>1,01280433398783-0,481120013314535i</v>
      </c>
      <c r="T170" s="2">
        <f t="shared" si="47"/>
        <v>0.99421328621923766</v>
      </c>
      <c r="U170">
        <f t="shared" si="48"/>
        <v>-25.409469964872287</v>
      </c>
      <c r="W170" s="2" t="str">
        <f t="shared" si="54"/>
        <v>-125,364997335507-265,212075248714i</v>
      </c>
      <c r="X170" s="2">
        <f t="shared" si="49"/>
        <v>49.347701912016547</v>
      </c>
    </row>
    <row r="171" spans="12:24" x14ac:dyDescent="0.45">
      <c r="L171">
        <f t="shared" si="44"/>
        <v>1.6900000000000013</v>
      </c>
      <c r="M171" s="1">
        <f t="shared" si="45"/>
        <v>48.977881936844788</v>
      </c>
      <c r="N171" s="1">
        <f t="shared" si="43"/>
        <v>6.2250947308859351E-4</v>
      </c>
      <c r="O171" s="2" t="str">
        <f t="shared" si="46"/>
        <v>0,999992350710165+0,00391133240188812i</v>
      </c>
      <c r="P171" s="2" t="str">
        <f t="shared" si="50"/>
        <v>0,000122189521789549-0,0000609556137749597i</v>
      </c>
      <c r="Q171" s="2" t="str">
        <f t="shared" si="51"/>
        <v>48,2518225899425-24672,7371068986i</v>
      </c>
      <c r="R171" s="2" t="str">
        <f t="shared" si="52"/>
        <v>-1,0076028922729-2,02973367719066i</v>
      </c>
      <c r="S171" s="2" t="str">
        <f t="shared" si="53"/>
        <v>1,00184541747318-0,492668560770902i</v>
      </c>
      <c r="T171" s="2">
        <f t="shared" si="47"/>
        <v>0.95663207404562856</v>
      </c>
      <c r="U171">
        <f t="shared" si="48"/>
        <v>-26.186162665255704</v>
      </c>
      <c r="W171" s="2" t="str">
        <f t="shared" si="54"/>
        <v>-125,457862141869-256,384520154477i</v>
      </c>
      <c r="X171" s="2">
        <f t="shared" si="49"/>
        <v>49.110120949037665</v>
      </c>
    </row>
    <row r="172" spans="12:24" x14ac:dyDescent="0.45">
      <c r="L172">
        <f t="shared" si="44"/>
        <v>1.7000000000000013</v>
      </c>
      <c r="M172" s="1">
        <f t="shared" si="45"/>
        <v>50.118723362727394</v>
      </c>
      <c r="N172" s="1">
        <f t="shared" si="43"/>
        <v>6.3700958143994232E-4</v>
      </c>
      <c r="O172" s="2" t="str">
        <f t="shared" si="46"/>
        <v>0,999991990210723+0,00400243855637201i</v>
      </c>
      <c r="P172" s="2" t="str">
        <f t="shared" si="50"/>
        <v>0,000122189521789553-0,000059568091028113i</v>
      </c>
      <c r="Q172" s="2" t="str">
        <f t="shared" si="51"/>
        <v>48,2518225918889-24111,1155950385i</v>
      </c>
      <c r="R172" s="2" t="str">
        <f t="shared" si="52"/>
        <v>-0,962074693036001-1,98353117880085i</v>
      </c>
      <c r="S172" s="2" t="str">
        <f t="shared" si="53"/>
        <v>0,990364099604027-0,503967150203276i</v>
      </c>
      <c r="T172" s="2">
        <f t="shared" si="47"/>
        <v>0.91598005945751471</v>
      </c>
      <c r="U172">
        <f t="shared" si="48"/>
        <v>-26.97020409539563</v>
      </c>
      <c r="W172" s="2" t="str">
        <f t="shared" si="54"/>
        <v>-125,419338503066-247,691168299997i</v>
      </c>
      <c r="X172" s="2">
        <f t="shared" si="49"/>
        <v>48.86946919538854</v>
      </c>
    </row>
    <row r="173" spans="12:24" x14ac:dyDescent="0.45">
      <c r="L173">
        <f t="shared" si="44"/>
        <v>1.7100000000000013</v>
      </c>
      <c r="M173" s="1">
        <f t="shared" si="45"/>
        <v>51.286138399136647</v>
      </c>
      <c r="N173" s="1">
        <f t="shared" si="43"/>
        <v>6.5184744070318921E-4</v>
      </c>
      <c r="O173" s="2" t="str">
        <f t="shared" si="46"/>
        <v>0,999991612721512+0,0040956668114111i</v>
      </c>
      <c r="P173" s="2" t="str">
        <f t="shared" si="50"/>
        <v>0,000122189521789556-0,000058212152071378i</v>
      </c>
      <c r="Q173" s="2" t="str">
        <f t="shared" si="51"/>
        <v>48,2518225926338-23562,2781158152i</v>
      </c>
      <c r="R173" s="2" t="str">
        <f t="shared" si="52"/>
        <v>-0,918595600306337-1,93838037489711i</v>
      </c>
      <c r="S173" s="2" t="str">
        <f t="shared" si="53"/>
        <v>0,978372586113399-0,514986349574769i</v>
      </c>
      <c r="T173" s="2">
        <f t="shared" si="47"/>
        <v>0.87221817247932942</v>
      </c>
      <c r="U173">
        <f t="shared" si="48"/>
        <v>-27.760989853205345</v>
      </c>
      <c r="W173" s="2" t="str">
        <f t="shared" si="54"/>
        <v>-125,24960390172-239,136417711787i</v>
      </c>
      <c r="X173" s="2">
        <f t="shared" si="49"/>
        <v>48.625707581646964</v>
      </c>
    </row>
    <row r="174" spans="12:24" x14ac:dyDescent="0.45">
      <c r="L174">
        <f t="shared" si="44"/>
        <v>1.7200000000000013</v>
      </c>
      <c r="M174" s="1">
        <f t="shared" si="45"/>
        <v>52.480746024977449</v>
      </c>
      <c r="N174" s="1">
        <f t="shared" si="43"/>
        <v>6.670309181077182E-4</v>
      </c>
      <c r="O174" s="2" t="str">
        <f t="shared" si="46"/>
        <v>0,999991217441833+0,0041910665946171i</v>
      </c>
      <c r="P174" s="2" t="str">
        <f t="shared" si="50"/>
        <v>0,000122189521789549-0,0000568870779685896i</v>
      </c>
      <c r="Q174" s="2" t="str">
        <f t="shared" si="51"/>
        <v>48,2518225901058-23025,9336683324i</v>
      </c>
      <c r="R174" s="2" t="str">
        <f t="shared" si="52"/>
        <v>-0,877073389108869-1,89425732592535i</v>
      </c>
      <c r="S174" s="2" t="str">
        <f t="shared" si="53"/>
        <v>0,965885197384761-0,525697522350526i</v>
      </c>
      <c r="T174" s="2">
        <f t="shared" si="47"/>
        <v>0.82531215577868311</v>
      </c>
      <c r="U174">
        <f t="shared" si="48"/>
        <v>-28.557906283061879</v>
      </c>
      <c r="W174" s="2" t="str">
        <f t="shared" si="54"/>
        <v>-124,949379221537-230,724697578809i</v>
      </c>
      <c r="X174" s="2">
        <f t="shared" si="49"/>
        <v>48.378801851060224</v>
      </c>
    </row>
    <row r="175" spans="12:24" x14ac:dyDescent="0.45">
      <c r="L175">
        <f t="shared" si="44"/>
        <v>1.7300000000000013</v>
      </c>
      <c r="M175" s="1">
        <f t="shared" si="45"/>
        <v>53.703179637025457</v>
      </c>
      <c r="N175" s="1">
        <f t="shared" si="43"/>
        <v>6.8256806413422553E-4</v>
      </c>
      <c r="O175" s="2" t="str">
        <f t="shared" si="46"/>
        <v>0,999990803533253+0,0042886884847428i</v>
      </c>
      <c r="P175" s="2" t="str">
        <f t="shared" si="50"/>
        <v>0,000122189521789552-0,0000555921661470985i</v>
      </c>
      <c r="Q175" s="2" t="str">
        <f t="shared" si="51"/>
        <v>48,251822591164-22501,7978756649i</v>
      </c>
      <c r="R175" s="2" t="str">
        <f t="shared" si="52"/>
        <v>-0,83741998525327-1,85113863726154i</v>
      </c>
      <c r="S175" s="2" t="str">
        <f t="shared" si="53"/>
        <v>0,952918298133527-0,536073007305526i</v>
      </c>
      <c r="T175" s="2">
        <f t="shared" si="47"/>
        <v>0.77523261183213577</v>
      </c>
      <c r="U175">
        <f t="shared" si="48"/>
        <v>-29.36033248928489</v>
      </c>
      <c r="W175" s="2" t="str">
        <f t="shared" si="54"/>
        <v>-124,519922430946-222,460419975394i</v>
      </c>
      <c r="X175" s="2">
        <f t="shared" si="49"/>
        <v>48.128722606711641</v>
      </c>
    </row>
    <row r="176" spans="12:24" x14ac:dyDescent="0.45">
      <c r="L176">
        <f t="shared" si="44"/>
        <v>1.7400000000000013</v>
      </c>
      <c r="M176" s="1">
        <f t="shared" si="45"/>
        <v>54.954087385762662</v>
      </c>
      <c r="N176" s="1">
        <f t="shared" si="43"/>
        <v>6.9846711678319361E-4</v>
      </c>
      <c r="O176" s="2" t="str">
        <f t="shared" si="46"/>
        <v>0,999990370117824+0,00438858423848294i</v>
      </c>
      <c r="P176" s="2" t="str">
        <f t="shared" si="50"/>
        <v>0,000122189521789556-0,000054326730028179i</v>
      </c>
      <c r="Q176" s="2" t="str">
        <f t="shared" si="51"/>
        <v>48,251822593012-21989,5928340774i</v>
      </c>
      <c r="R176" s="2" t="str">
        <f t="shared" si="52"/>
        <v>-0,799551278564011-1,80900144680596i</v>
      </c>
      <c r="S176" s="2" t="str">
        <f t="shared" si="53"/>
        <v>0,939490209394424-0,546086290634524i</v>
      </c>
      <c r="T176" s="2">
        <f t="shared" si="47"/>
        <v>0.72195502727569139</v>
      </c>
      <c r="U176">
        <f t="shared" si="48"/>
        <v>-30.167642348390252</v>
      </c>
      <c r="W176" s="2" t="str">
        <f t="shared" si="54"/>
        <v>-123,963017623787-214,347932620205i</v>
      </c>
      <c r="X176" s="2">
        <f t="shared" si="49"/>
        <v>47.875445335872875</v>
      </c>
    </row>
    <row r="177" spans="12:24" x14ac:dyDescent="0.45">
      <c r="L177">
        <f t="shared" si="44"/>
        <v>1.7500000000000013</v>
      </c>
      <c r="M177" s="1">
        <f t="shared" si="45"/>
        <v>56.234132519035114</v>
      </c>
      <c r="N177" s="1">
        <f t="shared" si="43"/>
        <v>7.1473650594278506E-4</v>
      </c>
      <c r="O177" s="2" t="str">
        <f t="shared" si="46"/>
        <v>0,999989916276221+0,00449080681789853i</v>
      </c>
      <c r="P177" s="2" t="str">
        <f t="shared" si="50"/>
        <v>0,000122189521789546-0,0000530900986607091i</v>
      </c>
      <c r="Q177" s="2" t="str">
        <f t="shared" si="51"/>
        <v>48,2518225889584-21489,0469656772i</v>
      </c>
      <c r="R177" s="2" t="str">
        <f t="shared" si="52"/>
        <v>-0,763386944435327-1,76782341286202i</v>
      </c>
      <c r="S177" s="2" t="str">
        <f t="shared" si="53"/>
        <v>0,925621103770457-0,555712168390813i</v>
      </c>
      <c r="T177" s="2">
        <f t="shared" si="47"/>
        <v>0.66545977444223581</v>
      </c>
      <c r="U177">
        <f t="shared" si="48"/>
        <v>-30.979206508212954</v>
      </c>
      <c r="W177" s="2" t="str">
        <f t="shared" si="54"/>
        <v>-123,280959576916-206,391473180239i</v>
      </c>
      <c r="X177" s="2">
        <f t="shared" si="49"/>
        <v>47.618950411542052</v>
      </c>
    </row>
    <row r="178" spans="12:24" x14ac:dyDescent="0.45">
      <c r="L178">
        <f t="shared" si="44"/>
        <v>1.7600000000000013</v>
      </c>
      <c r="M178" s="1">
        <f t="shared" si="45"/>
        <v>57.543993733715901</v>
      </c>
      <c r="N178" s="1">
        <f t="shared" si="43"/>
        <v>7.3138485785848343E-4</v>
      </c>
      <c r="O178" s="2" t="str">
        <f t="shared" si="46"/>
        <v>0,999989441045797+0,00459541041847902i</v>
      </c>
      <c r="P178" s="2" t="str">
        <f t="shared" si="50"/>
        <v>0,00012218952178955-0,0000518816163659582i</v>
      </c>
      <c r="Q178" s="2" t="str">
        <f t="shared" si="51"/>
        <v>48,2518225903778-20999,8948744194i</v>
      </c>
      <c r="R178" s="2" t="str">
        <f t="shared" si="52"/>
        <v>-0,728850273459067-1,72758270229189i</v>
      </c>
      <c r="S178" s="2" t="str">
        <f t="shared" si="53"/>
        <v>0,91133288521999-0,564926897438529i</v>
      </c>
      <c r="T178" s="2">
        <f t="shared" si="47"/>
        <v>0.60573209085084001</v>
      </c>
      <c r="U178">
        <f t="shared" si="48"/>
        <v>-31.794394360925683</v>
      </c>
      <c r="W178" s="2" t="str">
        <f t="shared" si="54"/>
        <v>-122,476534052097-198,595125620145i</v>
      </c>
      <c r="X178" s="2">
        <f t="shared" si="49"/>
        <v>47.359223071935261</v>
      </c>
    </row>
    <row r="179" spans="12:24" x14ac:dyDescent="0.45">
      <c r="L179">
        <f t="shared" si="44"/>
        <v>1.7700000000000014</v>
      </c>
      <c r="M179" s="1">
        <f t="shared" si="45"/>
        <v>58.884365535559105</v>
      </c>
      <c r="N179" s="1">
        <f t="shared" si="43"/>
        <v>7.4842099970684147E-4</v>
      </c>
      <c r="O179" s="2" t="str">
        <f t="shared" si="46"/>
        <v>0,999988943418534+0,00470245049785702i</v>
      </c>
      <c r="P179" s="2" t="str">
        <f t="shared" si="50"/>
        <v>0,000122189521789555-0,0000507006423911591i</v>
      </c>
      <c r="Q179" s="2" t="str">
        <f t="shared" si="51"/>
        <v>48,2518225923267-20521,8772053904i</v>
      </c>
      <c r="R179" s="2" t="str">
        <f t="shared" si="52"/>
        <v>-0,695868008733873-1,6882579789378i</v>
      </c>
      <c r="S179" s="2" t="str">
        <f t="shared" si="53"/>
        <v>0,896649054834034-0,57370833328259i</v>
      </c>
      <c r="T179" s="2">
        <f t="shared" si="47"/>
        <v>0.54276203729208339</v>
      </c>
      <c r="U179">
        <f t="shared" si="48"/>
        <v>-32.612575978451062</v>
      </c>
      <c r="W179" s="2" t="str">
        <f t="shared" si="54"/>
        <v>-121,552994129209-190,962779050067i</v>
      </c>
      <c r="X179" s="2">
        <f t="shared" si="49"/>
        <v>47.096253378572548</v>
      </c>
    </row>
    <row r="180" spans="12:24" x14ac:dyDescent="0.45">
      <c r="L180">
        <f t="shared" si="44"/>
        <v>1.7800000000000014</v>
      </c>
      <c r="M180" s="1">
        <f t="shared" si="45"/>
        <v>60.255958607435979</v>
      </c>
      <c r="N180" s="1">
        <f t="shared" si="43"/>
        <v>7.6585396427576713E-4</v>
      </c>
      <c r="O180" s="2" t="str">
        <f t="shared" si="46"/>
        <v>0,999988422338908+0,00481198380519085i</v>
      </c>
      <c r="P180" s="2" t="str">
        <f t="shared" si="50"/>
        <v>0,000122189521789548-0,0000495465505682043i</v>
      </c>
      <c r="Q180" s="2" t="str">
        <f t="shared" si="51"/>
        <v>48,2518225898814-20054,7405072947i</v>
      </c>
      <c r="R180" s="2" t="str">
        <f t="shared" si="52"/>
        <v>-0,664370190453448-1,64982839231055i</v>
      </c>
      <c r="S180" s="2" t="str">
        <f t="shared" si="53"/>
        <v>0,88159456423386-0,582036053337469i</v>
      </c>
      <c r="T180" s="2">
        <f t="shared" si="47"/>
        <v>0.47654443519111234</v>
      </c>
      <c r="U180">
        <f t="shared" si="48"/>
        <v>-33.433123999256935</v>
      </c>
      <c r="W180" s="2" t="str">
        <f t="shared" si="54"/>
        <v>-120,514032906956-183,498089480502i</v>
      </c>
      <c r="X180" s="2">
        <f t="shared" si="49"/>
        <v>46.830036153643121</v>
      </c>
    </row>
    <row r="181" spans="12:24" x14ac:dyDescent="0.45">
      <c r="L181">
        <f t="shared" si="44"/>
        <v>1.7900000000000014</v>
      </c>
      <c r="M181" s="1">
        <f t="shared" si="45"/>
        <v>61.659500186148421</v>
      </c>
      <c r="N181" s="1">
        <f t="shared" si="43"/>
        <v>7.8369299475382749E-4</v>
      </c>
      <c r="O181" s="2" t="str">
        <f t="shared" si="46"/>
        <v>0,999987876701654+0,00492406841123018i</v>
      </c>
      <c r="P181" s="2" t="str">
        <f t="shared" si="50"/>
        <v>0,000122189521789555-0,0000484187289818441i</v>
      </c>
      <c r="Q181" s="2" t="str">
        <f t="shared" si="51"/>
        <v>48,2518225925363-19598,2370980718i</v>
      </c>
      <c r="R181" s="2" t="str">
        <f t="shared" si="52"/>
        <v>-0,634290007514871-1,61227356653532i</v>
      </c>
      <c r="S181" s="2" t="str">
        <f t="shared" si="53"/>
        <v>0,866195658413273-0,5898914644415i</v>
      </c>
      <c r="T181" s="2">
        <f t="shared" si="47"/>
        <v>0.40707878439927014</v>
      </c>
      <c r="U181">
        <f t="shared" si="48"/>
        <v>-34.255415455859456</v>
      </c>
      <c r="W181" s="2" t="str">
        <f t="shared" si="54"/>
        <v>-119,363752958036-176,204444849583i</v>
      </c>
      <c r="X181" s="2">
        <f t="shared" si="49"/>
        <v>46.560570897798421</v>
      </c>
    </row>
    <row r="182" spans="12:24" x14ac:dyDescent="0.45">
      <c r="L182">
        <f t="shared" si="44"/>
        <v>1.8000000000000014</v>
      </c>
      <c r="M182" s="1">
        <f t="shared" si="45"/>
        <v>63.095734448019527</v>
      </c>
      <c r="N182" s="1">
        <f t="shared" si="43"/>
        <v>8.0194754963110941E-4</v>
      </c>
      <c r="O182" s="2" t="str">
        <f t="shared" si="46"/>
        <v>0,999987305349414+0,00503876373908091i</v>
      </c>
      <c r="P182" s="2" t="str">
        <f t="shared" si="50"/>
        <v>0,000122189521789553-0,0000473165796467529i</v>
      </c>
      <c r="Q182" s="2" t="str">
        <f t="shared" si="51"/>
        <v>48,2518225918211-19152,1249335716i</v>
      </c>
      <c r="R182" s="2" t="str">
        <f t="shared" si="52"/>
        <v>-0,605563655826055-1,5755735895458i</v>
      </c>
      <c r="S182" s="2" t="str">
        <f t="shared" si="53"/>
        <v>0,850479709947684-0,59725789366856i</v>
      </c>
      <c r="T182" s="2">
        <f t="shared" si="47"/>
        <v>0.3343691625291359</v>
      </c>
      <c r="U182">
        <f t="shared" si="48"/>
        <v>-35.078833533600687</v>
      </c>
      <c r="W182" s="2" t="str">
        <f t="shared" si="54"/>
        <v>-118,106632962568-169,084933627091i</v>
      </c>
      <c r="X182" s="2">
        <f t="shared" si="49"/>
        <v>46.287861689488693</v>
      </c>
    </row>
    <row r="183" spans="12:24" x14ac:dyDescent="0.45">
      <c r="L183">
        <f t="shared" si="44"/>
        <v>1.8100000000000014</v>
      </c>
      <c r="M183" s="1">
        <f t="shared" si="45"/>
        <v>64.565422903465816</v>
      </c>
      <c r="N183" s="1">
        <f t="shared" si="43"/>
        <v>8.2062730771423722E-4</v>
      </c>
      <c r="O183" s="2" t="str">
        <f t="shared" si="46"/>
        <v>0,999986707070289+0,0051561305956851i</v>
      </c>
      <c r="P183" s="2" t="str">
        <f t="shared" si="50"/>
        <v>0,00012218952178955-0,0000462395181883259i</v>
      </c>
      <c r="Q183" s="2" t="str">
        <f t="shared" si="51"/>
        <v>48,2518225904546-18716,1674792194i</v>
      </c>
      <c r="R183" s="2" t="str">
        <f t="shared" si="52"/>
        <v>-0,578130202937671-1,53970900252859i</v>
      </c>
      <c r="S183" s="2" t="str">
        <f t="shared" si="53"/>
        <v>0,834475046552943-0,604120661730863i</v>
      </c>
      <c r="T183" s="2">
        <f t="shared" si="47"/>
        <v>0.25842410682386346</v>
      </c>
      <c r="U183">
        <f t="shared" si="48"/>
        <v>-35.902769252086117</v>
      </c>
      <c r="W183" s="2" t="str">
        <f t="shared" si="54"/>
        <v>-116,747491967805-162,142317236342i</v>
      </c>
      <c r="X183" s="2">
        <f t="shared" si="49"/>
        <v>46.0119170668344</v>
      </c>
    </row>
    <row r="184" spans="12:24" x14ac:dyDescent="0.45">
      <c r="L184">
        <f t="shared" si="44"/>
        <v>1.8200000000000014</v>
      </c>
      <c r="M184" s="1">
        <f t="shared" si="45"/>
        <v>66.069344800759865</v>
      </c>
      <c r="N184" s="1">
        <f t="shared" si="43"/>
        <v>8.3974217325820096E-4</v>
      </c>
      <c r="O184" s="2" t="str">
        <f t="shared" si="46"/>
        <v>0,999986080595266+0,00527623120403281i</v>
      </c>
      <c r="P184" s="2" t="str">
        <f t="shared" si="50"/>
        <v>0,000122189521789551-0,0000451869735345998i</v>
      </c>
      <c r="Q184" s="2" t="str">
        <f t="shared" si="51"/>
        <v>48,2518225910561-18290,1335846025i</v>
      </c>
      <c r="R184" s="2" t="str">
        <f t="shared" si="52"/>
        <v>-0,551931458821445-1,5046607896051i</v>
      </c>
      <c r="S184" s="2" t="str">
        <f t="shared" si="53"/>
        <v>0,818210774080341-0,610467138564349i</v>
      </c>
      <c r="T184" s="2">
        <f t="shared" si="47"/>
        <v>0.17925648019866627</v>
      </c>
      <c r="U184">
        <f t="shared" si="48"/>
        <v>-36.726623061306789</v>
      </c>
      <c r="W184" s="2" t="str">
        <f t="shared" si="54"/>
        <v>-115,291451750818-155,379006483461i</v>
      </c>
      <c r="X184" s="2">
        <f t="shared" si="49"/>
        <v>45.732749893669208</v>
      </c>
    </row>
    <row r="185" spans="12:24" x14ac:dyDescent="0.45">
      <c r="L185">
        <f t="shared" si="44"/>
        <v>1.8300000000000014</v>
      </c>
      <c r="M185" s="1">
        <f t="shared" si="45"/>
        <v>67.608297539198432</v>
      </c>
      <c r="N185" s="1">
        <f t="shared" si="43"/>
        <v>8.5930228121772765E-4</v>
      </c>
      <c r="O185" s="2" t="str">
        <f t="shared" si="46"/>
        <v>0,999985424595525+0,00539912923612272i</v>
      </c>
      <c r="P185" s="2" t="str">
        <f t="shared" si="50"/>
        <v>0,000122189521789554-0,0000441583876123136i</v>
      </c>
      <c r="Q185" s="2" t="str">
        <f t="shared" si="51"/>
        <v>48,2518225920186-17873,7973609105i</v>
      </c>
      <c r="R185" s="2" t="str">
        <f t="shared" si="52"/>
        <v>-0,526911852426769-1,47041036774881i</v>
      </c>
      <c r="S185" s="2" t="str">
        <f t="shared" si="53"/>
        <v>0,801716596976296-0,61628678091843i</v>
      </c>
      <c r="T185" s="2">
        <f t="shared" si="47"/>
        <v>9.6883322563624738E-2</v>
      </c>
      <c r="U185">
        <f t="shared" si="48"/>
        <v>-37.549806345897721</v>
      </c>
      <c r="W185" s="2" t="str">
        <f t="shared" si="54"/>
        <v>-113,743897763398-148,797042107807i</v>
      </c>
      <c r="X185" s="2">
        <f t="shared" si="49"/>
        <v>45.450377210865071</v>
      </c>
    </row>
    <row r="186" spans="12:24" x14ac:dyDescent="0.45">
      <c r="L186">
        <f t="shared" si="44"/>
        <v>1.8400000000000014</v>
      </c>
      <c r="M186" s="1">
        <f t="shared" si="45"/>
        <v>69.183097091893913</v>
      </c>
      <c r="N186" s="1">
        <f t="shared" si="43"/>
        <v>8.7931800262096673E-4</v>
      </c>
      <c r="O186" s="2" t="str">
        <f t="shared" si="46"/>
        <v>0,999984737679622+0,00552488984668867i</v>
      </c>
      <c r="P186" s="2" t="str">
        <f t="shared" si="50"/>
        <v>0,000122189521789553-0,0000431532150517484i</v>
      </c>
      <c r="Q186" s="2" t="str">
        <f t="shared" si="51"/>
        <v>48,2518225916852-17466,9380611669i</v>
      </c>
      <c r="R186" s="2" t="str">
        <f t="shared" si="52"/>
        <v>-0,503018313816011-1,4369395769326i</v>
      </c>
      <c r="S186" s="2" t="str">
        <f t="shared" si="53"/>
        <v>0,78502263825744-0,621571152056654i</v>
      </c>
      <c r="T186" s="2">
        <f t="shared" si="47"/>
        <v>1.1325689073459037E-2</v>
      </c>
      <c r="U186">
        <f t="shared" si="48"/>
        <v>-38.371742831594588</v>
      </c>
      <c r="W186" s="2" t="str">
        <f t="shared" si="54"/>
        <v>-112,11043914605-142,39807951447i</v>
      </c>
      <c r="X186" s="2">
        <f t="shared" si="49"/>
        <v>45.164820074583901</v>
      </c>
    </row>
    <row r="187" spans="12:24" x14ac:dyDescent="0.45">
      <c r="L187">
        <f t="shared" si="44"/>
        <v>1.8500000000000014</v>
      </c>
      <c r="M187" s="1">
        <f t="shared" si="45"/>
        <v>70.79457843841405</v>
      </c>
      <c r="N187" s="1">
        <f t="shared" si="43"/>
        <v>8.9979995006834481E-4</v>
      </c>
      <c r="O187" s="2" t="str">
        <f t="shared" si="46"/>
        <v>0,999984018390538+0,00565357970771017i</v>
      </c>
      <c r="P187" s="2" t="str">
        <f t="shared" si="50"/>
        <v>0,000122189521789548-0,0000421709228969471i</v>
      </c>
      <c r="Q187" s="2" t="str">
        <f t="shared" si="51"/>
        <v>48,2518225896263-17069,3399631854i</v>
      </c>
      <c r="R187" s="2" t="str">
        <f t="shared" si="52"/>
        <v>-0,480200161588418-1,40423067050012i</v>
      </c>
      <c r="S187" s="2" t="str">
        <f t="shared" si="53"/>
        <v>0,768159260953881-0,626313923903523i</v>
      </c>
      <c r="T187" s="2">
        <f t="shared" si="47"/>
        <v>-7.7391523330817433E-2</v>
      </c>
      <c r="U187">
        <f t="shared" si="48"/>
        <v>-39.191869889243662</v>
      </c>
      <c r="W187" s="2" t="str">
        <f t="shared" si="54"/>
        <v>-110,396868287737-136,183377681684i</v>
      </c>
      <c r="X187" s="2">
        <f t="shared" si="49"/>
        <v>44.87610338282142</v>
      </c>
    </row>
    <row r="188" spans="12:24" x14ac:dyDescent="0.45">
      <c r="L188">
        <f t="shared" si="44"/>
        <v>1.8600000000000014</v>
      </c>
      <c r="M188" s="1">
        <f t="shared" si="45"/>
        <v>72.443596007499266</v>
      </c>
      <c r="N188" s="1">
        <f t="shared" si="43"/>
        <v>9.2075898335950974E-4</v>
      </c>
      <c r="O188" s="2" t="str">
        <f t="shared" si="46"/>
        <v>0,99998326520259+0,00578526704372474i</v>
      </c>
      <c r="P188" s="2" t="str">
        <f t="shared" si="50"/>
        <v>0,000122189521789553-0,0000412109903234967i</v>
      </c>
      <c r="Q188" s="2" t="str">
        <f t="shared" si="51"/>
        <v>48,2518225916379-16680,7922551918i</v>
      </c>
      <c r="R188" s="2" t="str">
        <f t="shared" si="52"/>
        <v>-0,45840899538217-1,37226630575654i</v>
      </c>
      <c r="S188" s="2" t="str">
        <f t="shared" si="53"/>
        <v>0,7511568929017-0,630510862217376i</v>
      </c>
      <c r="T188" s="2">
        <f t="shared" si="47"/>
        <v>-0.16923975946783609</v>
      </c>
      <c r="U188">
        <f t="shared" si="48"/>
        <v>-40.009639732594984</v>
      </c>
      <c r="W188" s="2" t="str">
        <f t="shared" si="54"/>
        <v>-108,609120395667-130,153792182371i</v>
      </c>
      <c r="X188" s="2">
        <f t="shared" si="49"/>
        <v>44.584255691863355</v>
      </c>
    </row>
    <row r="189" spans="12:24" x14ac:dyDescent="0.45">
      <c r="L189">
        <f t="shared" si="44"/>
        <v>1.8700000000000014</v>
      </c>
      <c r="M189" s="1">
        <f t="shared" si="45"/>
        <v>74.131024130092001</v>
      </c>
      <c r="N189" s="1">
        <f t="shared" si="43"/>
        <v>9.422062152513376E-4</v>
      </c>
      <c r="O189" s="2" t="str">
        <f t="shared" si="46"/>
        <v>0,999982476518189+0,00592002166796076i</v>
      </c>
      <c r="P189" s="2" t="str">
        <f t="shared" si="50"/>
        <v>0,000122189521789549-0,0000402729083627996i</v>
      </c>
      <c r="Q189" s="2" t="str">
        <f t="shared" si="51"/>
        <v>48,2518225900433-16301,0889240482i</v>
      </c>
      <c r="R189" s="2" t="str">
        <f t="shared" si="52"/>
        <v>-0,437598593216847-1,34102953477217i</v>
      </c>
      <c r="S189" s="2" t="str">
        <f t="shared" si="53"/>
        <v>0,734045856629017-0,634159795572908i</v>
      </c>
      <c r="T189" s="2">
        <f t="shared" si="47"/>
        <v>-0.26418699804571583</v>
      </c>
      <c r="U189">
        <f t="shared" si="48"/>
        <v>-40.824520507252885</v>
      </c>
      <c r="W189" s="2" t="str">
        <f t="shared" si="54"/>
        <v>-106,753233516214-124,30977220194i</v>
      </c>
      <c r="X189" s="2">
        <f t="shared" si="49"/>
        <v>44.289309024157831</v>
      </c>
    </row>
    <row r="190" spans="12:24" x14ac:dyDescent="0.45">
      <c r="L190">
        <f t="shared" si="44"/>
        <v>1.8800000000000014</v>
      </c>
      <c r="M190" s="1">
        <f t="shared" si="45"/>
        <v>75.857757502918631</v>
      </c>
      <c r="N190" s="1">
        <f t="shared" si="43"/>
        <v>9.6415301735006554E-4</v>
      </c>
      <c r="O190" s="2" t="str">
        <f t="shared" si="46"/>
        <v>0,99998165066446+0,00605791501930972i</v>
      </c>
      <c r="P190" s="2" t="str">
        <f t="shared" si="50"/>
        <v>0,000122189521789548-0,0000393561796312484i</v>
      </c>
      <c r="Q190" s="2" t="str">
        <f t="shared" si="51"/>
        <v>48,2518225898634-15930,0286460223i</v>
      </c>
      <c r="R190" s="2" t="str">
        <f t="shared" si="52"/>
        <v>-0,417724813437348-1,31050379539782i</v>
      </c>
      <c r="S190" s="2" t="str">
        <f t="shared" si="53"/>
        <v>0,716856205930675-0,637260569116255i</v>
      </c>
      <c r="T190" s="2">
        <f t="shared" si="47"/>
        <v>-0.36219795093796825</v>
      </c>
      <c r="U190">
        <f t="shared" si="48"/>
        <v>-41.635997268919709</v>
      </c>
      <c r="W190" s="2" t="str">
        <f t="shared" si="54"/>
        <v>-104,835309417457-118,651361385628i</v>
      </c>
      <c r="X190" s="2">
        <f t="shared" si="49"/>
        <v>43.99129866904233</v>
      </c>
    </row>
    <row r="191" spans="12:24" x14ac:dyDescent="0.45">
      <c r="L191">
        <f t="shared" si="44"/>
        <v>1.8900000000000015</v>
      </c>
      <c r="M191" s="1">
        <f t="shared" si="45"/>
        <v>77.624711662869501</v>
      </c>
      <c r="N191" s="1">
        <f t="shared" si="43"/>
        <v>9.8661102614066719E-4</v>
      </c>
      <c r="O191" s="2" t="str">
        <f t="shared" si="46"/>
        <v>0,999980785889688+0,00619902020015728i</v>
      </c>
      <c r="P191" s="2" t="str">
        <f t="shared" si="50"/>
        <v>0,000122189521789551-0,0000384603180668116i</v>
      </c>
      <c r="Q191" s="2" t="str">
        <f t="shared" si="51"/>
        <v>48,2518225907518-15567,4146800434i</v>
      </c>
      <c r="R191" s="2" t="str">
        <f t="shared" si="52"/>
        <v>-0,398745501088841-1,28067290248241i</v>
      </c>
      <c r="S191" s="2" t="str">
        <f t="shared" si="53"/>
        <v>0,699617570577079-0,639814984237834i</v>
      </c>
      <c r="T191" s="2">
        <f t="shared" si="47"/>
        <v>-0.46323426795079753</v>
      </c>
      <c r="U191">
        <f t="shared" si="48"/>
        <v>-42.443572850329573</v>
      </c>
      <c r="W191" s="2" t="str">
        <f t="shared" si="54"/>
        <v>-102,861475714762-113,178202306957i</v>
      </c>
      <c r="X191" s="2">
        <f t="shared" si="49"/>
        <v>43.690262977978691</v>
      </c>
    </row>
    <row r="192" spans="12:24" x14ac:dyDescent="0.45">
      <c r="L192">
        <f t="shared" si="44"/>
        <v>1.9000000000000015</v>
      </c>
      <c r="M192" s="1">
        <f t="shared" si="45"/>
        <v>79.432823472428467</v>
      </c>
      <c r="N192" s="1">
        <f t="shared" si="43"/>
        <v>1.0095921491566685E-3</v>
      </c>
      <c r="O192" s="2" t="str">
        <f t="shared" si="46"/>
        <v>0,999979880359603+0,00634341201509312i</v>
      </c>
      <c r="P192" s="2" t="str">
        <f t="shared" si="50"/>
        <v>0,000122189521789548-0,0000375848486723593i</v>
      </c>
      <c r="Q192" s="2" t="str">
        <f t="shared" si="51"/>
        <v>48,2518225896886-15213,0547633867i</v>
      </c>
      <c r="R192" s="2" t="str">
        <f t="shared" si="52"/>
        <v>-0,38062039851109-1,25152103929149i</v>
      </c>
      <c r="S192" s="2" t="str">
        <f t="shared" si="53"/>
        <v>0,682359010405809-0,641826725424726i</v>
      </c>
      <c r="T192" s="2">
        <f t="shared" si="47"/>
        <v>-0.5672547456506587</v>
      </c>
      <c r="U192">
        <f t="shared" si="48"/>
        <v>-43.246768616982784</v>
      </c>
      <c r="W192" s="2" t="str">
        <f t="shared" si="54"/>
        <v>-100,837849578233-107,889544309789i</v>
      </c>
      <c r="X192" s="2">
        <f t="shared" si="49"/>
        <v>43.386243155728074</v>
      </c>
    </row>
    <row r="193" spans="12:24" x14ac:dyDescent="0.45">
      <c r="L193">
        <f t="shared" si="44"/>
        <v>1.9100000000000015</v>
      </c>
      <c r="M193" s="1">
        <f t="shared" si="45"/>
        <v>81.283051616410248</v>
      </c>
      <c r="N193" s="1">
        <f t="shared" si="43"/>
        <v>1.0331085712936847E-3</v>
      </c>
      <c r="O193" s="2" t="str">
        <f t="shared" si="46"/>
        <v>0,999978932153494+0,00649116701051954i</v>
      </c>
      <c r="P193" s="2" t="str">
        <f t="shared" si="50"/>
        <v>0,000122189521789552-0,0000367293072620571i</v>
      </c>
      <c r="Q193" s="2" t="str">
        <f t="shared" si="51"/>
        <v>48,2518225914901-14866,7610097341i</v>
      </c>
      <c r="R193" s="2" t="str">
        <f t="shared" si="52"/>
        <v>-0,363311059927143-1,22303274912157i</v>
      </c>
      <c r="S193" s="2" t="str">
        <f t="shared" si="53"/>
        <v>0,665108879844989-0,643301275647597i</v>
      </c>
      <c r="T193" s="2">
        <f t="shared" si="47"/>
        <v>-0.67421553899238496</v>
      </c>
      <c r="U193">
        <f t="shared" si="48"/>
        <v>-44.04512511252446</v>
      </c>
      <c r="W193" s="2" t="str">
        <f t="shared" si="54"/>
        <v>-98,7705033182256-102,784254444083i</v>
      </c>
      <c r="X193" s="2">
        <f t="shared" si="49"/>
        <v>43.07928304872604</v>
      </c>
    </row>
    <row r="194" spans="12:24" x14ac:dyDescent="0.45">
      <c r="L194">
        <f t="shared" si="44"/>
        <v>1.9200000000000015</v>
      </c>
      <c r="M194" s="1">
        <f t="shared" si="45"/>
        <v>83.176377110267424</v>
      </c>
      <c r="N194" s="1">
        <f t="shared" ref="N194:N257" si="55">M194/(CEdsp)</f>
        <v>1.0571727612700094E-3</v>
      </c>
      <c r="O194" s="2" t="str">
        <f t="shared" si="46"/>
        <v>0,999977939260128+0,00664236351517996i</v>
      </c>
      <c r="P194" s="2" t="str">
        <f t="shared" si="50"/>
        <v>0,000122189521789551-0,000035893240216591i</v>
      </c>
      <c r="Q194" s="2" t="str">
        <f t="shared" si="51"/>
        <v>48,2518225908966-14528,3498095534i</v>
      </c>
      <c r="R194" s="2" t="str">
        <f t="shared" si="52"/>
        <v>-0,34678076991031-1,19519292710386i</v>
      </c>
      <c r="S194" s="2" t="str">
        <f t="shared" si="53"/>
        <v>0,6478947037507-0,644245821751436i</v>
      </c>
      <c r="T194" s="2">
        <f t="shared" si="47"/>
        <v>-0.78407037409080615</v>
      </c>
      <c r="U194">
        <f t="shared" si="48"/>
        <v>-44.838202595887395</v>
      </c>
      <c r="W194" s="2" t="str">
        <f t="shared" si="54"/>
        <v>-96,6654321076187-97,8608311962332i</v>
      </c>
      <c r="X194" s="2">
        <f t="shared" si="49"/>
        <v>42.769428932313431</v>
      </c>
    </row>
    <row r="195" spans="12:24" x14ac:dyDescent="0.45">
      <c r="L195">
        <f t="shared" ref="L195:L258" si="56">L194+Graph_Step_Size</f>
        <v>1.9300000000000015</v>
      </c>
      <c r="M195" s="1">
        <f t="shared" ref="M195:M258" si="57">10^L195</f>
        <v>85.113803820237962</v>
      </c>
      <c r="N195" s="1">
        <f t="shared" si="55"/>
        <v>1.0817974782376951E-3</v>
      </c>
      <c r="O195" s="2" t="str">
        <f>IMEXP(2*PI()*N195&amp;"i")</f>
        <v>0,999976899573492+0,0067970816816281i</v>
      </c>
      <c r="P195" s="2" t="str">
        <f t="shared" si="50"/>
        <v>0,000122189521789552-0,0000350762042422665i</v>
      </c>
      <c r="Q195" s="2" t="str">
        <f t="shared" si="51"/>
        <v>48,2518225912893-14197,6417327471i</v>
      </c>
      <c r="R195" s="2" t="str">
        <f t="shared" si="52"/>
        <v>-0,33099446550011-1,16798681219638i</v>
      </c>
      <c r="S195" s="2" t="str">
        <f t="shared" si="53"/>
        <v>0,63074306520454-0,644669151318099i</v>
      </c>
      <c r="T195" s="2">
        <f t="shared" ref="T195:T258" si="58">20*LOG10(SQRT(IMPRODUCT(IMCONJUGATE(S195),S195)+0))</f>
        <v>-0.89677076108784326</v>
      </c>
      <c r="U195">
        <f t="shared" ref="U195:U258" si="59">ATAN(IMAGINARY(S195)/IMREAL(S195))*180/PI()</f>
        <v>-45.625581472417771</v>
      </c>
      <c r="W195" s="2" t="str">
        <f t="shared" si="54"/>
        <v>-94,5285240460497-93,1174206921717i</v>
      </c>
      <c r="X195" s="2">
        <f t="shared" ref="X195:X258" si="60">20*LOG10(SQRT(IMPRODUCT(IMCONJUGATE(W195),W195)+0))</f>
        <v>42.456729297872961</v>
      </c>
    </row>
    <row r="196" spans="12:24" x14ac:dyDescent="0.45">
      <c r="L196">
        <f t="shared" si="56"/>
        <v>1.9400000000000015</v>
      </c>
      <c r="M196" s="1">
        <f t="shared" si="57"/>
        <v>87.096358995608384</v>
      </c>
      <c r="N196" s="1">
        <f t="shared" si="55"/>
        <v>1.106995778547625E-3</v>
      </c>
      <c r="O196" s="2" t="str">
        <f>IMEXP(2*PI()*N196&amp;"i")</f>
        <v>0,99997581088832+0,00695540352866005i</v>
      </c>
      <c r="P196" s="2" t="str">
        <f t="shared" si="50"/>
        <v>0,00012218952178955-0,0000342777661356795i</v>
      </c>
      <c r="Q196" s="2" t="str">
        <f t="shared" si="51"/>
        <v>48,2518225904367-13874,4614335154i</v>
      </c>
      <c r="R196" s="2" t="str">
        <f t="shared" si="52"/>
        <v>-0,315918661827437-1,1413999793568i</v>
      </c>
      <c r="S196" s="2" t="str">
        <f t="shared" si="53"/>
        <v>0,613679505744406-0,64458154252004i</v>
      </c>
      <c r="T196" s="2">
        <f t="shared" si="58"/>
        <v>-1.0122662057850569</v>
      </c>
      <c r="U196">
        <f t="shared" si="59"/>
        <v>-46.406862622370774</v>
      </c>
      <c r="W196" s="2" t="str">
        <f t="shared" si="54"/>
        <v>-92,3655327322901-88,5518350435188i</v>
      </c>
      <c r="X196" s="2">
        <f t="shared" si="60"/>
        <v>42.141234641199141</v>
      </c>
    </row>
    <row r="197" spans="12:24" x14ac:dyDescent="0.45">
      <c r="L197">
        <f t="shared" si="56"/>
        <v>1.9500000000000015</v>
      </c>
      <c r="M197" s="1">
        <f t="shared" si="57"/>
        <v>89.125093813374875</v>
      </c>
      <c r="N197" s="1">
        <f t="shared" si="55"/>
        <v>1.1327810226721621E-3</v>
      </c>
      <c r="O197" s="2" t="str">
        <f>IMEXP(2*PI()*N197&amp;"i")</f>
        <v>0,999974670895421+0,00711741298473082i</v>
      </c>
      <c r="P197" s="2" t="str">
        <f t="shared" si="50"/>
        <v>0,000122189521789553-0,0000334975025544158i</v>
      </c>
      <c r="Q197" s="2" t="str">
        <f t="shared" si="51"/>
        <v>48,2518225915934-13558,6375573856i</v>
      </c>
      <c r="R197" s="2" t="str">
        <f t="shared" si="52"/>
        <v>-0,301521381091554-1,11541833189454i</v>
      </c>
      <c r="S197" s="2" t="str">
        <f t="shared" si="53"/>
        <v>0,596728438305378-0,643994648467373i</v>
      </c>
      <c r="T197" s="2">
        <f t="shared" si="58"/>
        <v>-1.1305044188952402</v>
      </c>
      <c r="U197">
        <f t="shared" si="59"/>
        <v>-47.181667630505594</v>
      </c>
      <c r="W197" s="2" t="str">
        <f t="shared" si="54"/>
        <v>-90,1820524638477-84,1615725023312i</v>
      </c>
      <c r="X197" s="2">
        <f t="shared" si="60"/>
        <v>41.822997253250847</v>
      </c>
    </row>
    <row r="198" spans="12:24" x14ac:dyDescent="0.45">
      <c r="L198">
        <f t="shared" si="56"/>
        <v>1.9600000000000015</v>
      </c>
      <c r="M198" s="1">
        <f t="shared" si="57"/>
        <v>91.201083935591285</v>
      </c>
      <c r="N198" s="1">
        <f t="shared" si="55"/>
        <v>1.1591668822890492E-3</v>
      </c>
      <c r="O198" s="2" t="str">
        <f>IMEXP(2*PI()*N198&amp;"i")</f>
        <v>0,999973477176775+0,00728319593237851i</v>
      </c>
      <c r="P198" s="2" t="str">
        <f t="shared" si="50"/>
        <v>0,00012218952178955-0,0000327349997923954i</v>
      </c>
      <c r="Q198" s="2" t="str">
        <f t="shared" si="51"/>
        <v>48,2518225904028-13250,0026503584i</v>
      </c>
      <c r="R198" s="2" t="str">
        <f t="shared" si="52"/>
        <v>-0,2877720847301-1,09002809399605i</v>
      </c>
      <c r="S198" s="2" t="str">
        <f t="shared" si="53"/>
        <v>0,579913072962569-0,642921377516836i</v>
      </c>
      <c r="T198" s="2">
        <f t="shared" si="58"/>
        <v>-1.251431521908188</v>
      </c>
      <c r="U198">
        <f t="shared" si="59"/>
        <v>-47.949638921083022</v>
      </c>
      <c r="W198" s="2" t="str">
        <f t="shared" si="54"/>
        <v>-87,9834961402029-79,9438390897753i</v>
      </c>
      <c r="X198" s="2">
        <f t="shared" si="60"/>
        <v>41.502071014288482</v>
      </c>
    </row>
    <row r="199" spans="12:24" x14ac:dyDescent="0.45">
      <c r="L199">
        <f t="shared" si="56"/>
        <v>1.9700000000000015</v>
      </c>
      <c r="M199" s="1">
        <f t="shared" si="57"/>
        <v>93.325430079699501</v>
      </c>
      <c r="N199" s="1">
        <f t="shared" si="55"/>
        <v>1.186167347530315E-3</v>
      </c>
      <c r="O199" s="2" t="str">
        <f>IMEXP(2*PI()*N199&amp;"i")</f>
        <v>0,999972227200412+0,00745284025367926i</v>
      </c>
      <c r="P199" s="2" t="str">
        <f t="shared" si="50"/>
        <v>0,000122189521789549-0,0000319898535605572i</v>
      </c>
      <c r="Q199" s="2" t="str">
        <f t="shared" si="51"/>
        <v>48,2518225902044-12948,3930701207i</v>
      </c>
      <c r="R199" s="2" t="str">
        <f t="shared" si="52"/>
        <v>-0,274641608641783-1,06521580342125i</v>
      </c>
      <c r="S199" s="2" t="str">
        <f t="shared" si="53"/>
        <v>0,563255355404786-0,641375770963774i</v>
      </c>
      <c r="T199" s="2">
        <f t="shared" si="58"/>
        <v>-1.3749922485962094</v>
      </c>
      <c r="U199">
        <f t="shared" si="59"/>
        <v>-48.710439802940783</v>
      </c>
      <c r="W199" s="2" t="str">
        <f t="shared" si="54"/>
        <v>-85,7750759054454-75,8955713720352i</v>
      </c>
      <c r="X199" s="2">
        <f t="shared" si="60"/>
        <v>41.178511192372518</v>
      </c>
    </row>
    <row r="200" spans="12:24" x14ac:dyDescent="0.45">
      <c r="L200">
        <f t="shared" si="56"/>
        <v>1.9800000000000015</v>
      </c>
      <c r="M200" s="1">
        <f t="shared" si="57"/>
        <v>95.499258602143996</v>
      </c>
      <c r="N200" s="1">
        <f t="shared" si="55"/>
        <v>1.2137967344000211E-3</v>
      </c>
      <c r="O200" s="2" t="str">
        <f t="shared" ref="O200:O263" si="61">IMEXP(2*PI()*N200&amp;"i")</f>
        <v>0,999970918315037+0,00762643587675625i</v>
      </c>
      <c r="P200" s="2" t="str">
        <f t="shared" si="50"/>
        <v>0,000122189521789552-0,0000312616687725792i</v>
      </c>
      <c r="Q200" s="2" t="str">
        <f t="shared" si="51"/>
        <v>48,2518225914518-12653,6488992808i</v>
      </c>
      <c r="R200" s="2" t="str">
        <f t="shared" si="52"/>
        <v>-0,262102101326977-1,04096830436526i</v>
      </c>
      <c r="S200" s="2" t="str">
        <f t="shared" si="53"/>
        <v>0,546775917911391-0,639372879469794i</v>
      </c>
      <c r="T200" s="2">
        <f t="shared" si="58"/>
        <v>-1.5011301412874896</v>
      </c>
      <c r="U200">
        <f t="shared" si="59"/>
        <v>-49.463754429843206</v>
      </c>
      <c r="W200" s="2" t="str">
        <f t="shared" si="54"/>
        <v>-83,5617865290492-72,0134600667263i</v>
      </c>
      <c r="X200" s="2">
        <f t="shared" si="60"/>
        <v>40.852374247093948</v>
      </c>
    </row>
    <row r="201" spans="12:24" x14ac:dyDescent="0.45">
      <c r="L201">
        <f t="shared" si="56"/>
        <v>1.9900000000000015</v>
      </c>
      <c r="M201" s="1">
        <f t="shared" si="57"/>
        <v>97.723722095581465</v>
      </c>
      <c r="N201" s="1">
        <f t="shared" si="55"/>
        <v>1.2420696923648052E-3</v>
      </c>
      <c r="O201" s="2" t="str">
        <f t="shared" si="61"/>
        <v>0,999969547744406+0,00780407482336759i</v>
      </c>
      <c r="P201" s="2" t="str">
        <f t="shared" si="50"/>
        <v>0,000122189521789552-0,0000305500593351001i</v>
      </c>
      <c r="Q201" s="2" t="str">
        <f t="shared" si="51"/>
        <v>48,2518225913767-12365,6138605779i</v>
      </c>
      <c r="R201" s="2" t="str">
        <f t="shared" si="52"/>
        <v>-0,250126964808424-1,01727274048302i</v>
      </c>
      <c r="S201" s="2" t="str">
        <f t="shared" si="53"/>
        <v>0,530494042466555-0,636928639487793i</v>
      </c>
      <c r="T201" s="2">
        <f t="shared" si="58"/>
        <v>-1.6297877411798525</v>
      </c>
      <c r="U201">
        <f t="shared" si="59"/>
        <v>-50.209287681342879</v>
      </c>
      <c r="W201" s="2" t="str">
        <f t="shared" si="54"/>
        <v>-81,3483914876894-68,2939741787823i</v>
      </c>
      <c r="X201" s="2">
        <f t="shared" si="60"/>
        <v>40.523717639264525</v>
      </c>
    </row>
    <row r="202" spans="12:24" x14ac:dyDescent="0.45">
      <c r="L202">
        <f t="shared" si="56"/>
        <v>2.0000000000000013</v>
      </c>
      <c r="M202" s="1">
        <f t="shared" si="57"/>
        <v>100.00000000000031</v>
      </c>
      <c r="N202" s="1">
        <f t="shared" si="55"/>
        <v>1.2710012121212161E-3</v>
      </c>
      <c r="O202" s="2" t="str">
        <f t="shared" si="61"/>
        <v>0,999968112581442+0,00798585125759758i</v>
      </c>
      <c r="P202" s="2" t="str">
        <f t="shared" si="50"/>
        <v>0,000122189521789551-0,000029854647943497i</v>
      </c>
      <c r="Q202" s="2" t="str">
        <f t="shared" si="51"/>
        <v>48,2518225908177-12084,1352340219i</v>
      </c>
      <c r="R202" s="2" t="str">
        <f t="shared" si="52"/>
        <v>-0,238690798216989-0,994116548072945i</v>
      </c>
      <c r="S202" s="2" t="str">
        <f t="shared" si="53"/>
        <v>0,514427635527574-0,634059750858666i</v>
      </c>
      <c r="T202" s="2">
        <f t="shared" si="58"/>
        <v>-1.7609067719693794</v>
      </c>
      <c r="U202">
        <f t="shared" si="59"/>
        <v>-50.946764969882771</v>
      </c>
      <c r="W202" s="2" t="str">
        <f t="shared" si="54"/>
        <v>-79,1394116817547-64,7333853833659i</v>
      </c>
      <c r="X202" s="2">
        <f t="shared" si="60"/>
        <v>40.192599647292447</v>
      </c>
    </row>
    <row r="203" spans="12:24" x14ac:dyDescent="0.45">
      <c r="L203">
        <f t="shared" si="56"/>
        <v>2.0100000000000011</v>
      </c>
      <c r="M203" s="1">
        <f t="shared" si="57"/>
        <v>102.32929922807573</v>
      </c>
      <c r="N203" s="1">
        <f t="shared" si="55"/>
        <v>1.3006066335439846E-3</v>
      </c>
      <c r="O203" s="2" t="str">
        <f t="shared" si="61"/>
        <v>0,999966609782068+0,00817186153567654i</v>
      </c>
      <c r="P203" s="2" t="str">
        <f t="shared" si="50"/>
        <v>0,000122189521789552-0,0000291750658814626i</v>
      </c>
      <c r="Q203" s="2" t="str">
        <f t="shared" si="51"/>
        <v>48,2518225914549-11809,063775919i</v>
      </c>
      <c r="R203" s="2" t="str">
        <f t="shared" si="52"/>
        <v>-0,227769343910031-0,971487449415352i</v>
      </c>
      <c r="S203" s="2" t="str">
        <f t="shared" si="53"/>
        <v>0,498593213855944-0,630783556634518i</v>
      </c>
      <c r="T203" s="2">
        <f t="shared" si="58"/>
        <v>-1.8944283162998565</v>
      </c>
      <c r="U203">
        <f t="shared" si="59"/>
        <v>-51.675931979706654</v>
      </c>
      <c r="W203" s="2" t="str">
        <f t="shared" si="54"/>
        <v>-76,9391166916166-61,3277923936766i</v>
      </c>
      <c r="X203" s="2">
        <f t="shared" si="60"/>
        <v>39.859079190737461</v>
      </c>
    </row>
    <row r="204" spans="12:24" x14ac:dyDescent="0.45">
      <c r="L204">
        <f t="shared" si="56"/>
        <v>2.0200000000000009</v>
      </c>
      <c r="M204" s="1">
        <f t="shared" si="57"/>
        <v>104.71285480509026</v>
      </c>
      <c r="N204" s="1">
        <f t="shared" si="55"/>
        <v>1.330901653819422E-3</v>
      </c>
      <c r="O204" s="2" t="str">
        <f t="shared" si="61"/>
        <v>0,999965036158747+0,00836220425695545i</v>
      </c>
      <c r="P204" s="2" t="str">
        <f t="shared" si="50"/>
        <v>0,000122189521789549-0,0000285109528254257i</v>
      </c>
      <c r="Q204" s="2" t="str">
        <f t="shared" si="51"/>
        <v>48,2518225902881-11540,2536397413i</v>
      </c>
      <c r="R204" s="2" t="str">
        <f t="shared" si="52"/>
        <v>-0,217339436017628-0,949373446262507i</v>
      </c>
      <c r="S204" s="2" t="str">
        <f t="shared" si="53"/>
        <v>0,483005900740585-0,627117926082636i</v>
      </c>
      <c r="T204" s="2">
        <f t="shared" si="58"/>
        <v>-2.030292984500643</v>
      </c>
      <c r="U204">
        <f t="shared" si="59"/>
        <v>-52.396554343499503</v>
      </c>
      <c r="W204" s="2" t="str">
        <f t="shared" si="54"/>
        <v>-74,7515184572619-58,0731450755181i</v>
      </c>
      <c r="X204" s="2">
        <f t="shared" si="60"/>
        <v>39.523215661577517</v>
      </c>
    </row>
    <row r="205" spans="12:24" x14ac:dyDescent="0.45">
      <c r="L205">
        <f t="shared" si="56"/>
        <v>2.0300000000000007</v>
      </c>
      <c r="M205" s="1">
        <f t="shared" si="57"/>
        <v>107.15193052376085</v>
      </c>
      <c r="N205" s="1">
        <f t="shared" si="55"/>
        <v>1.3619023357682796E-3</v>
      </c>
      <c r="O205" s="2" t="str">
        <f t="shared" si="61"/>
        <v>0,99996338837373+0,00855698031606169i</v>
      </c>
      <c r="P205" s="2" t="str">
        <f t="shared" si="50"/>
        <v>0,000122189521789551-0,0000278619566540721i</v>
      </c>
      <c r="Q205" s="2" t="str">
        <f t="shared" si="51"/>
        <v>48,2518225912532-11277,5622987964i</v>
      </c>
      <c r="R205" s="2" t="str">
        <f t="shared" si="52"/>
        <v>-0,207378951308172-0,927762813477371i</v>
      </c>
      <c r="S205" s="2" t="str">
        <f t="shared" si="53"/>
        <v>0,467679431873466-0,623081141703268i</v>
      </c>
      <c r="T205" s="2">
        <f t="shared" si="58"/>
        <v>-2.1684410752174008</v>
      </c>
      <c r="U205">
        <f t="shared" si="59"/>
        <v>-53.108417262604171</v>
      </c>
      <c r="W205" s="2" t="str">
        <f t="shared" si="54"/>
        <v>-72,5803672452249-54,9652680947272i</v>
      </c>
      <c r="X205" s="2">
        <f t="shared" si="60"/>
        <v>39.185068763582954</v>
      </c>
    </row>
    <row r="206" spans="12:24" x14ac:dyDescent="0.45">
      <c r="L206">
        <f t="shared" si="56"/>
        <v>2.0400000000000005</v>
      </c>
      <c r="M206" s="1">
        <f t="shared" si="57"/>
        <v>109.64781961431871</v>
      </c>
      <c r="N206" s="1">
        <f t="shared" si="55"/>
        <v>1.393625116362471E-3</v>
      </c>
      <c r="O206" s="2" t="str">
        <f t="shared" si="61"/>
        <v>0,999961662931967+0,00875629295626291i</v>
      </c>
      <c r="P206" s="2" t="str">
        <f t="shared" si="50"/>
        <v>0,000122189521789552-0,0000272277332608256i</v>
      </c>
      <c r="Q206" s="2" t="str">
        <f t="shared" si="51"/>
        <v>48,2518225912299-11020,8504706581i</v>
      </c>
      <c r="R206" s="2" t="str">
        <f t="shared" si="52"/>
        <v>-0,197866762256768-0,90664409281627i</v>
      </c>
      <c r="S206" s="2" t="str">
        <f t="shared" si="53"/>
        <v>0,452626170085582-0,618691790967756i</v>
      </c>
      <c r="T206" s="2">
        <f t="shared" si="58"/>
        <v>-2.3088127277202659</v>
      </c>
      <c r="U206">
        <f t="shared" si="59"/>
        <v>-53.811325076400998</v>
      </c>
      <c r="W206" s="2" t="str">
        <f t="shared" si="54"/>
        <v>-70,4291497510413-51,9998839081178i</v>
      </c>
      <c r="X206" s="2">
        <f t="shared" si="60"/>
        <v>38.844698360013645</v>
      </c>
    </row>
    <row r="207" spans="12:24" x14ac:dyDescent="0.45">
      <c r="L207">
        <f t="shared" si="56"/>
        <v>2.0500000000000003</v>
      </c>
      <c r="M207" s="1">
        <f t="shared" si="57"/>
        <v>112.20184543019644</v>
      </c>
      <c r="N207" s="1">
        <f t="shared" si="55"/>
        <v>1.4260868154401657E-3</v>
      </c>
      <c r="O207" s="2" t="str">
        <f t="shared" si="61"/>
        <v>0,999959856173702+0,00896024782406677i</v>
      </c>
      <c r="P207" s="2" t="str">
        <f t="shared" si="50"/>
        <v>0,00012218952178955-0,0000266079463721735i</v>
      </c>
      <c r="Q207" s="2" t="str">
        <f t="shared" si="51"/>
        <v>48,2518225904903-10769,9820433172i</v>
      </c>
      <c r="R207" s="2" t="str">
        <f t="shared" si="52"/>
        <v>-0,188782692236059-0,886006086853971i</v>
      </c>
      <c r="S207" s="2" t="str">
        <f t="shared" si="53"/>
        <v>0,437857128123916-0,613968663386452i</v>
      </c>
      <c r="T207" s="2">
        <f t="shared" si="58"/>
        <v>-2.4513480655424944</v>
      </c>
      <c r="U207">
        <f t="shared" si="59"/>
        <v>-54.505100786877144</v>
      </c>
      <c r="W207" s="2" t="str">
        <f t="shared" si="54"/>
        <v>-68,3010891760417-49,1726349354201i</v>
      </c>
      <c r="X207" s="2">
        <f t="shared" si="60"/>
        <v>38.502164329985511</v>
      </c>
    </row>
    <row r="208" spans="12:24" x14ac:dyDescent="0.45">
      <c r="L208">
        <f t="shared" si="56"/>
        <v>2.06</v>
      </c>
      <c r="M208" s="1">
        <f t="shared" si="57"/>
        <v>114.81536214968835</v>
      </c>
      <c r="N208" s="1">
        <f t="shared" si="55"/>
        <v>1.4593046446238983E-3</v>
      </c>
      <c r="O208" s="2" t="str">
        <f t="shared" si="61"/>
        <v>0,99995796426671+0,00916895302508493i</v>
      </c>
      <c r="P208" s="2" t="str">
        <f t="shared" ref="P208:P271" si="62">IMDIV(IMSUB(IMPRODUCT(gg1_+gg2_,$O208),gg2_),IMSUB($O208,1))</f>
        <v>0,00012218952178955-0,0000260022673689691i</v>
      </c>
      <c r="Q208" s="2" t="str">
        <f t="shared" ref="Q208:Q271" si="63">IMDIV(IMPRODUCT(gpi,$O208),IMSUB($O208,1))</f>
        <v>48,2518225903269-10524,8240030128i</v>
      </c>
      <c r="R208" s="2" t="str">
        <f t="shared" ref="R208:R271" si="64">IMPRODUCT($P208,$Q208,gpd)</f>
        <v>-0,180107472715956-0,865837853046591i</v>
      </c>
      <c r="S208" s="2" t="str">
        <f t="shared" ref="S208:S271" si="65">IMDIV($R208,IMSUM(1,$R208))</f>
        <v>0,423381998624773-0,608930653377914i</v>
      </c>
      <c r="T208" s="2">
        <f t="shared" si="58"/>
        <v>-2.5959873314329727</v>
      </c>
      <c r="U208">
        <f t="shared" si="59"/>
        <v>-55.189585543619998</v>
      </c>
      <c r="W208" s="2" t="str">
        <f t="shared" ref="W208:W271" si="66">IMPRODUCT($S208,IMDIV($O208,IMSUB($O208,1)))</f>
        <v>-66,1991471071491-46,4791047735342i</v>
      </c>
      <c r="X208" s="2">
        <f t="shared" si="60"/>
        <v>38.157526433523586</v>
      </c>
    </row>
    <row r="209" spans="12:24" x14ac:dyDescent="0.45">
      <c r="L209">
        <f t="shared" si="56"/>
        <v>2.0699999999999998</v>
      </c>
      <c r="M209" s="1">
        <f t="shared" si="57"/>
        <v>117.48975549395293</v>
      </c>
      <c r="N209" s="1">
        <f t="shared" si="55"/>
        <v>1.4932962164463902E-3</v>
      </c>
      <c r="O209" s="2" t="str">
        <f t="shared" si="61"/>
        <v>0,999955983198168+0,00938251918118983i</v>
      </c>
      <c r="P209" s="2" t="str">
        <f t="shared" si="62"/>
        <v>0,000122189521789551-0,0000254103751119993i</v>
      </c>
      <c r="Q209" s="2" t="str">
        <f t="shared" si="63"/>
        <v>48,2518225909918-10285,2463637069i</v>
      </c>
      <c r="R209" s="2" t="str">
        <f t="shared" si="64"/>
        <v>-0,171822702391384-0,8461286979296i</v>
      </c>
      <c r="S209" s="2" t="str">
        <f t="shared" si="65"/>
        <v>0,409209190439134-0,60359666931941i</v>
      </c>
      <c r="T209" s="2">
        <f t="shared" si="58"/>
        <v>-2.7426710134891867</v>
      </c>
      <c r="U209">
        <f t="shared" si="59"/>
        <v>-55.864638094817749</v>
      </c>
      <c r="W209" s="2" t="str">
        <f t="shared" si="66"/>
        <v>-64,1260270257619-43,914838339906i</v>
      </c>
      <c r="X209" s="2">
        <f t="shared" si="60"/>
        <v>37.810844185435244</v>
      </c>
    </row>
    <row r="210" spans="12:24" x14ac:dyDescent="0.45">
      <c r="L210">
        <f t="shared" si="56"/>
        <v>2.0799999999999996</v>
      </c>
      <c r="M210" s="1">
        <f t="shared" si="57"/>
        <v>120.22644346174125</v>
      </c>
      <c r="N210" s="1">
        <f t="shared" si="55"/>
        <v>1.528079553688955E-3</v>
      </c>
      <c r="O210" s="2" t="str">
        <f t="shared" si="61"/>
        <v>0,999953908766143+0,00960105948899433i</v>
      </c>
      <c r="P210" s="2" t="str">
        <f t="shared" si="62"/>
        <v>0,000122189521789549-0,0000248319557723775i</v>
      </c>
      <c r="Q210" s="2" t="str">
        <f t="shared" si="63"/>
        <v>48,2518225903129-10051,1220981639i</v>
      </c>
      <c r="R210" s="2" t="str">
        <f t="shared" si="64"/>
        <v>-0,163910808155463-0,82686817144801i</v>
      </c>
      <c r="S210" s="2" t="str">
        <f t="shared" si="65"/>
        <v>0,395345870471516-0,597985549052128i</v>
      </c>
      <c r="T210" s="2">
        <f t="shared" si="58"/>
        <v>-2.8913399624357283</v>
      </c>
      <c r="U210">
        <f t="shared" si="59"/>
        <v>-56.530134209616548</v>
      </c>
      <c r="W210" s="2" t="str">
        <f t="shared" si="66"/>
        <v>-62,0841792698995-41,4753608550669i</v>
      </c>
      <c r="X210" s="2">
        <f t="shared" si="60"/>
        <v>37.462176738037456</v>
      </c>
    </row>
    <row r="211" spans="12:24" x14ac:dyDescent="0.45">
      <c r="L211">
        <f t="shared" si="56"/>
        <v>2.0899999999999994</v>
      </c>
      <c r="M211" s="1">
        <f t="shared" si="57"/>
        <v>123.026877081238</v>
      </c>
      <c r="N211" s="1">
        <f t="shared" si="55"/>
        <v>1.5636730989374086E-3</v>
      </c>
      <c r="O211" s="2" t="str">
        <f t="shared" si="61"/>
        <v>0,999951736570687+0,00982468977968384i</v>
      </c>
      <c r="P211" s="2" t="str">
        <f t="shared" si="62"/>
        <v>0,00012218952178955-0,0000242667026643095i</v>
      </c>
      <c r="Q211" s="2" t="str">
        <f t="shared" si="63"/>
        <v>48,2518225906776-9822,32707059911i</v>
      </c>
      <c r="R211" s="2" t="str">
        <f t="shared" si="64"/>
        <v>-0,156355007818149-0,808046061415804i</v>
      </c>
      <c r="S211" s="2" t="str">
        <f t="shared" si="65"/>
        <v>0,381798010212196-0,592115982002737i</v>
      </c>
      <c r="T211" s="2">
        <f t="shared" si="58"/>
        <v>-3.0419355002257453</v>
      </c>
      <c r="U211">
        <f t="shared" si="59"/>
        <v>-57.18596607629248</v>
      </c>
      <c r="W211" s="2" t="str">
        <f t="shared" si="66"/>
        <v>-60,0758072733161-39,1561955966729i</v>
      </c>
      <c r="X211" s="2">
        <f t="shared" si="60"/>
        <v>37.111582772562159</v>
      </c>
    </row>
    <row r="212" spans="12:24" x14ac:dyDescent="0.45">
      <c r="L212">
        <f t="shared" si="56"/>
        <v>2.0999999999999992</v>
      </c>
      <c r="M212" s="1">
        <f t="shared" si="57"/>
        <v>125.89254117941654</v>
      </c>
      <c r="N212" s="1">
        <f t="shared" si="55"/>
        <v>1.6000957243605804E-3</v>
      </c>
      <c r="O212" s="2" t="str">
        <f t="shared" si="61"/>
        <v>0,999949462004499+0,0100535285802322i</v>
      </c>
      <c r="P212" s="2" t="str">
        <f t="shared" si="62"/>
        <v>0,000122189521789551-0,0000237143160832373i</v>
      </c>
      <c r="Q212" s="2" t="str">
        <f t="shared" si="63"/>
        <v>48,2518225910527-9598,73997086047i</v>
      </c>
      <c r="R212" s="2" t="str">
        <f t="shared" si="64"/>
        <v>-0,149139274514816-0,789652388101071i</v>
      </c>
      <c r="S212" s="2" t="str">
        <f t="shared" si="65"/>
        <v>0,368570436170844-0,586006438023085i</v>
      </c>
      <c r="T212" s="2">
        <f t="shared" si="58"/>
        <v>-3.1943995199132087</v>
      </c>
      <c r="U212">
        <f t="shared" si="59"/>
        <v>-57.832041681688445</v>
      </c>
      <c r="W212" s="2" t="str">
        <f t="shared" si="66"/>
        <v>-58,1028749119331-36,9528803779645i</v>
      </c>
      <c r="X212" s="2">
        <f t="shared" si="60"/>
        <v>36.75912039929036</v>
      </c>
    </row>
    <row r="213" spans="12:24" x14ac:dyDescent="0.45">
      <c r="L213">
        <f t="shared" si="56"/>
        <v>2.109999999999999</v>
      </c>
      <c r="M213" s="1">
        <f t="shared" si="57"/>
        <v>128.8249551693132</v>
      </c>
      <c r="N213" s="1">
        <f t="shared" si="55"/>
        <v>1.6373667417165789E-3</v>
      </c>
      <c r="O213" s="2" t="str">
        <f t="shared" si="61"/>
        <v>0,999947080243157+0,0102876971760322i</v>
      </c>
      <c r="P213" s="2" t="str">
        <f t="shared" si="62"/>
        <v>0,000122189521789551-0,0000231745031463689i</v>
      </c>
      <c r="Q213" s="2" t="str">
        <f t="shared" si="63"/>
        <v>48,2518225910475-9380,24225010831i</v>
      </c>
      <c r="R213" s="2" t="str">
        <f t="shared" si="64"/>
        <v>-0,142248302706992-0,771677398934744i</v>
      </c>
      <c r="S213" s="2" t="str">
        <f t="shared" si="65"/>
        <v>0,355666883455289-0,579675102937034i</v>
      </c>
      <c r="T213" s="2">
        <f t="shared" si="58"/>
        <v>-3.3486745771102444</v>
      </c>
      <c r="U213">
        <f t="shared" si="59"/>
        <v>-58.468284175644747</v>
      </c>
      <c r="W213" s="2" t="str">
        <f t="shared" si="66"/>
        <v>-56,1671147897136-34,860982722946i</v>
      </c>
      <c r="X213" s="2">
        <f t="shared" si="60"/>
        <v>36.404847066102491</v>
      </c>
    </row>
    <row r="214" spans="12:24" x14ac:dyDescent="0.45">
      <c r="L214">
        <f t="shared" si="56"/>
        <v>2.1199999999999988</v>
      </c>
      <c r="M214" s="1">
        <f t="shared" si="57"/>
        <v>131.82567385564039</v>
      </c>
      <c r="N214" s="1">
        <f t="shared" si="55"/>
        <v>1.6755059125921452E-3</v>
      </c>
      <c r="O214" s="2" t="str">
        <f t="shared" si="61"/>
        <v>0,999944586234888+0,0105273196749747i</v>
      </c>
      <c r="P214" s="2" t="str">
        <f t="shared" si="62"/>
        <v>0,000122189521789552-0,0000226469776378442i</v>
      </c>
      <c r="Q214" s="2" t="str">
        <f t="shared" si="63"/>
        <v>48,2518225910529-9166,71805795852i</v>
      </c>
      <c r="R214" s="2" t="str">
        <f t="shared" si="64"/>
        <v>-0,135667475720223-0,754111563339631i</v>
      </c>
      <c r="S214" s="2" t="str">
        <f t="shared" si="65"/>
        <v>0,343090051779997-0,573139820740092i</v>
      </c>
      <c r="T214" s="2">
        <f t="shared" si="58"/>
        <v>-3.504703973109998</v>
      </c>
      <c r="U214">
        <f t="shared" si="59"/>
        <v>-59.09463122516766</v>
      </c>
      <c r="W214" s="2" t="str">
        <f t="shared" si="66"/>
        <v>-54,2700373062965-32,8761137274732i</v>
      </c>
      <c r="X214" s="2">
        <f t="shared" si="60"/>
        <v>36.048819475361896</v>
      </c>
    </row>
    <row r="215" spans="12:24" x14ac:dyDescent="0.45">
      <c r="L215">
        <f t="shared" si="56"/>
        <v>2.1299999999999986</v>
      </c>
      <c r="M215" s="1">
        <f t="shared" si="57"/>
        <v>134.896288259165</v>
      </c>
      <c r="N215" s="1">
        <f t="shared" si="55"/>
        <v>1.7145334588805116E-3</v>
      </c>
      <c r="O215" s="2" t="str">
        <f t="shared" si="61"/>
        <v>0,999941974689852+0,0107725230730055i</v>
      </c>
      <c r="P215" s="2" t="str">
        <f t="shared" si="62"/>
        <v>0,00012218952178955-0,0000221314598567076i</v>
      </c>
      <c r="Q215" s="2" t="str">
        <f t="shared" si="63"/>
        <v>48,2518225904507-8958,05418105838i</v>
      </c>
      <c r="R215" s="2" t="str">
        <f t="shared" si="64"/>
        <v>-0,12938283473852-0,736945567677177i</v>
      </c>
      <c r="S215" s="2" t="str">
        <f t="shared" si="65"/>
        <v>0,330841663236216-0,566418042313921i</v>
      </c>
      <c r="T215" s="2">
        <f t="shared" si="58"/>
        <v>-3.6624318299978542</v>
      </c>
      <c r="U215">
        <f t="shared" si="59"/>
        <v>-59.711034361806895</v>
      </c>
      <c r="W215" s="2" t="str">
        <f t="shared" si="66"/>
        <v>-52,4129403549058-30,9939406110622i</v>
      </c>
      <c r="X215" s="2">
        <f t="shared" si="60"/>
        <v>35.691093508812713</v>
      </c>
    </row>
    <row r="216" spans="12:24" x14ac:dyDescent="0.45">
      <c r="L216">
        <f t="shared" si="56"/>
        <v>2.1399999999999983</v>
      </c>
      <c r="M216" s="1">
        <f t="shared" si="57"/>
        <v>138.03842646028798</v>
      </c>
      <c r="N216" s="1">
        <f t="shared" si="55"/>
        <v>1.7544700735033082E-3</v>
      </c>
      <c r="O216" s="2" t="str">
        <f t="shared" si="61"/>
        <v>0,999939240068928+0,0110234373211988i</v>
      </c>
      <c r="P216" s="2" t="str">
        <f t="shared" si="62"/>
        <v>0,000122189521789551-0,0000216276764684989i</v>
      </c>
      <c r="Q216" s="2" t="str">
        <f t="shared" si="63"/>
        <v>48,251822590663-8754,13998305809i</v>
      </c>
      <c r="R216" s="2" t="str">
        <f t="shared" si="64"/>
        <v>-0,12338104919497-0,720170310309296i</v>
      </c>
      <c r="S216" s="2" t="str">
        <f t="shared" si="65"/>
        <v>0,318922521205137-0,559526780476208i</v>
      </c>
      <c r="T216" s="2">
        <f t="shared" si="58"/>
        <v>-3.8218031579811051</v>
      </c>
      <c r="U216">
        <f t="shared" si="59"/>
        <v>-60.317458325996554</v>
      </c>
      <c r="W216" s="2" t="str">
        <f t="shared" si="66"/>
        <v>-50,5969195096616-29,2101979776996i</v>
      </c>
      <c r="X216" s="2">
        <f t="shared" si="60"/>
        <v>35.331724160257146</v>
      </c>
    </row>
    <row r="217" spans="12:24" x14ac:dyDescent="0.45">
      <c r="L217">
        <f t="shared" si="56"/>
        <v>2.1499999999999981</v>
      </c>
      <c r="M217" s="1">
        <f t="shared" si="57"/>
        <v>141.25375446227491</v>
      </c>
      <c r="N217" s="1">
        <f t="shared" si="55"/>
        <v>1.7953369313822348E-3</v>
      </c>
      <c r="O217" s="2" t="str">
        <f t="shared" si="61"/>
        <v>0,999936376571962+0,011280195394376i</v>
      </c>
      <c r="P217" s="2" t="str">
        <f t="shared" si="62"/>
        <v>0,00012218952178955-0,0000211353603605511i</v>
      </c>
      <c r="Q217" s="2" t="str">
        <f t="shared" si="63"/>
        <v>48,2518225907838-8554,86734595095i</v>
      </c>
      <c r="R217" s="2" t="str">
        <f t="shared" si="64"/>
        <v>-0,117649388497588-0,703776896772457i</v>
      </c>
      <c r="S217" s="2" t="str">
        <f t="shared" si="65"/>
        <v>0,30733256984699-0,552482571138452i</v>
      </c>
      <c r="T217" s="2">
        <f t="shared" si="58"/>
        <v>-3.9827639152173417</v>
      </c>
      <c r="U217">
        <f t="shared" si="59"/>
        <v>-60.913880411756836</v>
      </c>
      <c r="W217" s="2" t="str">
        <f t="shared" si="66"/>
        <v>-48,8228785714133-27,5206978154968i</v>
      </c>
      <c r="X217" s="2">
        <f t="shared" si="60"/>
        <v>34.970765475736492</v>
      </c>
    </row>
    <row r="218" spans="12:24" x14ac:dyDescent="0.45">
      <c r="L218">
        <f t="shared" si="56"/>
        <v>2.1599999999999979</v>
      </c>
      <c r="M218" s="1">
        <f t="shared" si="57"/>
        <v>144.54397707459208</v>
      </c>
      <c r="N218" s="1">
        <f t="shared" si="55"/>
        <v>1.8371557006662722E-3</v>
      </c>
      <c r="O218" s="2" t="str">
        <f t="shared" si="61"/>
        <v>0,999933378125471+0,0115429333613102i</v>
      </c>
      <c r="P218" s="2" t="str">
        <f t="shared" si="62"/>
        <v>0,000122189521789551-0,00002065425050053i</v>
      </c>
      <c r="Q218" s="2" t="str">
        <f t="shared" si="63"/>
        <v>48,2518225907652-8360,13061274677i</v>
      </c>
      <c r="R218" s="2" t="str">
        <f t="shared" si="64"/>
        <v>-0,112175695026637-0,687756635061812i</v>
      </c>
      <c r="S218" s="2" t="str">
        <f t="shared" si="65"/>
        <v>0,296070953653464-0,545301440302526i</v>
      </c>
      <c r="T218" s="2">
        <f t="shared" si="58"/>
        <v>-4.1452610604841666</v>
      </c>
      <c r="U218">
        <f t="shared" si="59"/>
        <v>-61.500289814582182</v>
      </c>
      <c r="W218" s="2" t="str">
        <f t="shared" si="66"/>
        <v>-47,0915403512856-25,921338275157i</v>
      </c>
      <c r="X218" s="2">
        <f t="shared" si="60"/>
        <v>34.608270500869452</v>
      </c>
    </row>
    <row r="219" spans="12:24" x14ac:dyDescent="0.45">
      <c r="L219">
        <f t="shared" si="56"/>
        <v>2.1699999999999977</v>
      </c>
      <c r="M219" s="1">
        <f t="shared" si="57"/>
        <v>147.91083881682005</v>
      </c>
      <c r="N219" s="1">
        <f t="shared" si="55"/>
        <v>1.8799485542204352E-3</v>
      </c>
      <c r="O219" s="2" t="str">
        <f t="shared" si="61"/>
        <v>0,999930238369763+0,0118117904565471i</v>
      </c>
      <c r="P219" s="2" t="str">
        <f t="shared" si="62"/>
        <v>0,000122189521789552-0,0000201840917974264i</v>
      </c>
      <c r="Q219" s="2" t="str">
        <f t="shared" si="63"/>
        <v>48,2518225909939-8169,826531452i</v>
      </c>
      <c r="R219" s="2" t="str">
        <f t="shared" si="64"/>
        <v>-0,106948358343262-0,67210103102254i</v>
      </c>
      <c r="S219" s="2" t="str">
        <f t="shared" si="65"/>
        <v>0,285136076604298-0,537998876597714i</v>
      </c>
      <c r="T219" s="2">
        <f t="shared" si="58"/>
        <v>-4.3092425990484404</v>
      </c>
      <c r="U219">
        <f t="shared" si="59"/>
        <v>-62.076686985070609</v>
      </c>
      <c r="W219" s="2" t="str">
        <f t="shared" si="66"/>
        <v>-45,4034575822392-24,4081112752767i</v>
      </c>
      <c r="X219" s="2">
        <f t="shared" si="60"/>
        <v>34.24429123499295</v>
      </c>
    </row>
    <row r="220" spans="12:24" x14ac:dyDescent="0.45">
      <c r="L220">
        <f t="shared" si="56"/>
        <v>2.1799999999999975</v>
      </c>
      <c r="M220" s="1">
        <f t="shared" si="57"/>
        <v>151.35612484361994</v>
      </c>
      <c r="N220" s="1">
        <f t="shared" si="55"/>
        <v>1.9237381813821046E-3</v>
      </c>
      <c r="O220" s="2" t="str">
        <f t="shared" si="61"/>
        <v>0,999926950645449+0,012086909153883i</v>
      </c>
      <c r="P220" s="2" t="str">
        <f t="shared" si="62"/>
        <v>0,000122189521789552-0,0000197246349669985i</v>
      </c>
      <c r="Q220" s="2" t="str">
        <f t="shared" si="63"/>
        <v>48,2518225909724-7983,85420032369i</v>
      </c>
      <c r="R220" s="2" t="str">
        <f t="shared" si="64"/>
        <v>-0,101956290566267-0,656801783846139i</v>
      </c>
      <c r="S220" s="2" t="str">
        <f t="shared" si="65"/>
        <v>0,274525660519139-0,530589809048475i</v>
      </c>
      <c r="T220" s="2">
        <f t="shared" si="58"/>
        <v>-4.4746576219846457</v>
      </c>
      <c r="U220">
        <f t="shared" si="59"/>
        <v>-62.643082991267946</v>
      </c>
      <c r="W220" s="2" t="str">
        <f t="shared" si="66"/>
        <v>-43,7590238607411-22,9771089889218i</v>
      </c>
      <c r="X220" s="2">
        <f t="shared" si="60"/>
        <v>33.878878591853216</v>
      </c>
    </row>
    <row r="221" spans="12:24" x14ac:dyDescent="0.45">
      <c r="L221">
        <f t="shared" si="56"/>
        <v>2.1899999999999973</v>
      </c>
      <c r="M221" s="1">
        <f t="shared" si="57"/>
        <v>154.88166189124723</v>
      </c>
      <c r="N221" s="1">
        <f t="shared" si="55"/>
        <v>1.9685477999912297E-3</v>
      </c>
      <c r="O221" s="2" t="str">
        <f t="shared" si="61"/>
        <v>0,999923507979323+0,0123684352415348i</v>
      </c>
      <c r="P221" s="2" t="str">
        <f t="shared" si="62"/>
        <v>0,00012218952178955-0,0000192756363991485i</v>
      </c>
      <c r="Q221" s="2" t="str">
        <f t="shared" si="63"/>
        <v>48,2518225905621-7802,11501437023i</v>
      </c>
      <c r="R221" s="2" t="str">
        <f t="shared" si="64"/>
        <v>-0,0971889028505733-0,641850781669238i</v>
      </c>
      <c r="S221" s="2" t="str">
        <f t="shared" si="65"/>
        <v>0,26423680225181-0,523088589727393i</v>
      </c>
      <c r="T221" s="2">
        <f t="shared" si="58"/>
        <v>-4.6414563394088981</v>
      </c>
      <c r="U221">
        <f t="shared" si="59"/>
        <v>-63.199498891192619</v>
      </c>
      <c r="W221" s="2" t="str">
        <f t="shared" si="66"/>
        <v>-42,1584845297331-21,6245292714122i</v>
      </c>
      <c r="X221" s="2">
        <f t="shared" si="60"/>
        <v>33.512082366382138</v>
      </c>
    </row>
    <row r="222" spans="12:24" x14ac:dyDescent="0.45">
      <c r="L222">
        <f t="shared" si="56"/>
        <v>2.1999999999999971</v>
      </c>
      <c r="M222" s="1">
        <f t="shared" si="57"/>
        <v>158.4893192461104</v>
      </c>
      <c r="N222" s="1">
        <f t="shared" si="55"/>
        <v>2.0144011687007208E-3</v>
      </c>
      <c r="O222" s="2" t="str">
        <f t="shared" si="61"/>
        <v>0,999919903069576+0,0126565178990412i</v>
      </c>
      <c r="P222" s="2" t="str">
        <f t="shared" si="62"/>
        <v>0,00012218952178955-0,0000188368580288079i</v>
      </c>
      <c r="Q222" s="2" t="str">
        <f t="shared" si="63"/>
        <v>48,2518225905372-7624,51261306946i</v>
      </c>
      <c r="R222" s="2" t="str">
        <f t="shared" si="64"/>
        <v>-0,0926360829271496-0,6272400972726i</v>
      </c>
      <c r="S222" s="2" t="str">
        <f t="shared" si="65"/>
        <v>0,254266029419426-0,515508980955969i</v>
      </c>
      <c r="T222" s="2">
        <f t="shared" si="58"/>
        <v>-4.8095901079067209</v>
      </c>
      <c r="U222">
        <f t="shared" si="59"/>
        <v>-63.745965117892929</v>
      </c>
      <c r="W222" s="2" t="str">
        <f t="shared" si="66"/>
        <v>-40,6019474262494-20,3466800925532i</v>
      </c>
      <c r="X222" s="2">
        <f t="shared" si="60"/>
        <v>33.143951207279841</v>
      </c>
    </row>
    <row r="223" spans="12:24" x14ac:dyDescent="0.45">
      <c r="L223">
        <f t="shared" si="56"/>
        <v>2.2099999999999969</v>
      </c>
      <c r="M223" s="1">
        <f t="shared" si="57"/>
        <v>162.18100973589188</v>
      </c>
      <c r="N223" s="1">
        <f t="shared" si="55"/>
        <v>2.0613225995736069E-3</v>
      </c>
      <c r="O223" s="2" t="str">
        <f t="shared" si="61"/>
        <v>0,99991612827031+0,0129513097759327i</v>
      </c>
      <c r="P223" s="2" t="str">
        <f t="shared" si="62"/>
        <v>0,00012218952178955-0,0000184080672099674i</v>
      </c>
      <c r="Q223" s="2" t="str">
        <f t="shared" si="63"/>
        <v>48,2518225905758-7450,95282927745i</v>
      </c>
      <c r="R223" s="2" t="str">
        <f t="shared" si="64"/>
        <v>-0,0882881736550327-0,612961983877955i</v>
      </c>
      <c r="S223" s="2" t="str">
        <f t="shared" si="65"/>
        <v>0,244609354407701-0,507864146702324i</v>
      </c>
      <c r="T223" s="2">
        <f t="shared" si="58"/>
        <v>-4.9790114525257581</v>
      </c>
      <c r="U223">
        <f t="shared" si="59"/>
        <v>-64.282520878622719</v>
      </c>
      <c r="W223" s="2" t="str">
        <f t="shared" si="66"/>
        <v>-39,0893934263993-19,1399830392074i</v>
      </c>
      <c r="X223" s="2">
        <f t="shared" si="60"/>
        <v>32.774532595033875</v>
      </c>
    </row>
    <row r="224" spans="12:24" x14ac:dyDescent="0.45">
      <c r="L224">
        <f t="shared" si="56"/>
        <v>2.2199999999999966</v>
      </c>
      <c r="M224" s="1">
        <f t="shared" si="57"/>
        <v>165.95869074375491</v>
      </c>
      <c r="N224" s="1">
        <f t="shared" si="55"/>
        <v>2.1093369709736186E-3</v>
      </c>
      <c r="O224" s="2" t="str">
        <f t="shared" si="61"/>
        <v>0,999912175575327+0,0132529670722126i</v>
      </c>
      <c r="P224" s="2" t="str">
        <f t="shared" si="62"/>
        <v>0,000122189521789551-0,0000179890365919735i</v>
      </c>
      <c r="Q224" s="2" t="str">
        <f t="shared" si="63"/>
        <v>48,2518225910074-7281,34363929924i</v>
      </c>
      <c r="R224" s="2" t="str">
        <f t="shared" si="64"/>
        <v>-0,0841359525352601-0,599008871040575i</v>
      </c>
      <c r="S224" s="2" t="str">
        <f t="shared" si="65"/>
        <v>0,23526232643969-0,500166647822468i</v>
      </c>
      <c r="T224" s="2">
        <f t="shared" si="58"/>
        <v>-5.1496740837275903</v>
      </c>
      <c r="U224">
        <f t="shared" si="59"/>
        <v>-64.80921356925009</v>
      </c>
      <c r="W224" s="2" t="str">
        <f t="shared" si="66"/>
        <v>-37,6206867299159-18,0009759556239i</v>
      </c>
      <c r="X224" s="2">
        <f t="shared" si="60"/>
        <v>32.403872824978123</v>
      </c>
    </row>
    <row r="225" spans="12:24" x14ac:dyDescent="0.45">
      <c r="L225">
        <f t="shared" si="56"/>
        <v>2.2299999999999964</v>
      </c>
      <c r="M225" s="1">
        <f t="shared" si="57"/>
        <v>169.82436524617307</v>
      </c>
      <c r="N225" s="1">
        <f t="shared" si="55"/>
        <v>2.1584697407560144E-3</v>
      </c>
      <c r="O225" s="2" t="str">
        <f t="shared" si="61"/>
        <v>0,999908036601149+0,0135616496206857i</v>
      </c>
      <c r="P225" s="2" t="str">
        <f t="shared" si="62"/>
        <v>0,000122189521789551-0,0000175795439992856i</v>
      </c>
      <c r="Q225" s="2" t="str">
        <f t="shared" si="63"/>
        <v>48,2518225905686-7115,59511409723i</v>
      </c>
      <c r="R225" s="2" t="str">
        <f t="shared" si="64"/>
        <v>-0,0801706121504492-0,585373360635315i</v>
      </c>
      <c r="S225" s="2" t="str">
        <f t="shared" si="65"/>
        <v>0,22622008153305-0,492428440804725i</v>
      </c>
      <c r="T225" s="2">
        <f t="shared" si="58"/>
        <v>-5.3215329095902479</v>
      </c>
      <c r="U225">
        <f t="shared" si="59"/>
        <v>-65.326098205510689</v>
      </c>
      <c r="W225" s="2" t="str">
        <f t="shared" si="66"/>
        <v>-36,195584836375-16,9263147890087i</v>
      </c>
      <c r="X225" s="2">
        <f t="shared" si="60"/>
        <v>32.032016995103596</v>
      </c>
    </row>
    <row r="226" spans="12:24" x14ac:dyDescent="0.45">
      <c r="L226">
        <f t="shared" si="56"/>
        <v>2.2399999999999962</v>
      </c>
      <c r="M226" s="1">
        <f t="shared" si="57"/>
        <v>173.78008287493614</v>
      </c>
      <c r="N226" s="1">
        <f t="shared" si="55"/>
        <v>2.2087469597656855E-3</v>
      </c>
      <c r="O226" s="2" t="str">
        <f t="shared" si="61"/>
        <v>0,99990370256925+0,0138775209711798i</v>
      </c>
      <c r="P226" s="2" t="str">
        <f t="shared" si="62"/>
        <v>0,000122189521789551-0,0000171793723135438i</v>
      </c>
      <c r="Q226" s="2" t="str">
        <f t="shared" si="63"/>
        <v>48,251822590997-6953,61937160939i</v>
      </c>
      <c r="R226" s="2" t="str">
        <f t="shared" si="64"/>
        <v>-0,0763837414820166-0,572048222934095i</v>
      </c>
      <c r="S226" s="2" t="str">
        <f t="shared" si="65"/>
        <v>0,217477390213237-0,484660879673712i</v>
      </c>
      <c r="T226" s="2">
        <f t="shared" si="58"/>
        <v>-5.4945440436605661</v>
      </c>
      <c r="U226">
        <f t="shared" si="59"/>
        <v>-65.833236871685102</v>
      </c>
      <c r="W226" s="2" t="str">
        <f t="shared" si="66"/>
        <v>-34,813748172788-15,9127747077945i</v>
      </c>
      <c r="X226" s="2">
        <f t="shared" si="60"/>
        <v>31.659008998218525</v>
      </c>
    </row>
    <row r="227" spans="12:24" x14ac:dyDescent="0.45">
      <c r="L227">
        <f t="shared" si="56"/>
        <v>2.249999999999996</v>
      </c>
      <c r="M227" s="1">
        <f t="shared" si="57"/>
        <v>177.82794100389066</v>
      </c>
      <c r="N227" s="1">
        <f t="shared" si="55"/>
        <v>2.2601952856496441E-3</v>
      </c>
      <c r="O227" s="2" t="str">
        <f t="shared" si="61"/>
        <v>0,99989916428743+0,0142007484767002i</v>
      </c>
      <c r="P227" s="2" t="str">
        <f t="shared" si="62"/>
        <v>0,000122189521789551-0,0000167883093584409i</v>
      </c>
      <c r="Q227" s="2" t="str">
        <f t="shared" si="63"/>
        <v>48,2518225906809-6795,33053015283i</v>
      </c>
      <c r="R227" s="2" t="str">
        <f t="shared" si="64"/>
        <v>-0,0727673080697627-0,559026392772491i</v>
      </c>
      <c r="S227" s="2" t="str">
        <f t="shared" si="65"/>
        <v>0,209028702881564-0,476874720728641i</v>
      </c>
      <c r="T227" s="2">
        <f t="shared" si="58"/>
        <v>-5.6686648087587788</v>
      </c>
      <c r="U227">
        <f t="shared" si="59"/>
        <v>-66.330698187764909</v>
      </c>
      <c r="W227" s="2" t="str">
        <f t="shared" si="66"/>
        <v>-33,474749340885-14,9572505585135i</v>
      </c>
      <c r="X227" s="2">
        <f t="shared" si="60"/>
        <v>31.284891518156929</v>
      </c>
    </row>
    <row r="228" spans="12:24" x14ac:dyDescent="0.45">
      <c r="L228">
        <f t="shared" si="56"/>
        <v>2.2599999999999958</v>
      </c>
      <c r="M228" s="1">
        <f t="shared" si="57"/>
        <v>181.97008586099668</v>
      </c>
      <c r="N228" s="1">
        <f t="shared" si="55"/>
        <v>2.3128419969912781E-3</v>
      </c>
      <c r="O228" s="2" t="str">
        <f t="shared" si="61"/>
        <v>0,999894412130337+0,0145315033815597i</v>
      </c>
      <c r="P228" s="2" t="str">
        <f t="shared" si="62"/>
        <v>0,000122189521789551-0,0000164061477871194i</v>
      </c>
      <c r="Q228" s="2" t="str">
        <f t="shared" si="63"/>
        <v>48,2518225909557-6640,64466288854i</v>
      </c>
      <c r="R228" s="2" t="str">
        <f t="shared" si="64"/>
        <v>-0,0693136409729764-0,546300965803794i</v>
      </c>
      <c r="S228" s="2" t="str">
        <f t="shared" si="65"/>
        <v>0,200868192771579-0,469080129797778i</v>
      </c>
      <c r="T228" s="2">
        <f t="shared" si="58"/>
        <v>-5.843853737084201</v>
      </c>
      <c r="U228">
        <f t="shared" si="59"/>
        <v>-66.81855679549183</v>
      </c>
      <c r="W228" s="2" t="str">
        <f t="shared" si="66"/>
        <v>-32,1780819590966-14,0567567258532i</v>
      </c>
      <c r="X228" s="2">
        <f t="shared" si="60"/>
        <v>30.909706029687683</v>
      </c>
    </row>
    <row r="229" spans="12:24" x14ac:dyDescent="0.45">
      <c r="L229">
        <f t="shared" si="56"/>
        <v>2.2699999999999956</v>
      </c>
      <c r="M229" s="1">
        <f t="shared" si="57"/>
        <v>186.20871366628504</v>
      </c>
      <c r="N229" s="1">
        <f t="shared" si="55"/>
        <v>2.3667150077738E-3</v>
      </c>
      <c r="O229" s="2" t="str">
        <f t="shared" si="61"/>
        <v>0,999889436019048+0,0148699609115295i</v>
      </c>
      <c r="P229" s="2" t="str">
        <f t="shared" si="62"/>
        <v>0,000122189521789551-0,0000160326849724826i</v>
      </c>
      <c r="Q229" s="2" t="str">
        <f t="shared" si="63"/>
        <v>48,2518225908955-6489,47975332212i</v>
      </c>
      <c r="R229" s="2" t="str">
        <f t="shared" si="64"/>
        <v>-0,066015414500917-0,533865194838167i</v>
      </c>
      <c r="S229" s="2" t="str">
        <f t="shared" si="65"/>
        <v>0,192989796452506-0,461286691710283i</v>
      </c>
      <c r="T229" s="2">
        <f t="shared" si="58"/>
        <v>-6.0200705669067291</v>
      </c>
      <c r="U229">
        <f t="shared" si="59"/>
        <v>-67.296892864023846</v>
      </c>
      <c r="W229" s="2" t="str">
        <f t="shared" si="66"/>
        <v>-30,9231690812629-13,208426457766i</v>
      </c>
      <c r="X229" s="2">
        <f t="shared" si="60"/>
        <v>30.533492801837351</v>
      </c>
    </row>
    <row r="230" spans="12:24" x14ac:dyDescent="0.45">
      <c r="L230">
        <f t="shared" si="56"/>
        <v>2.2799999999999954</v>
      </c>
      <c r="M230" s="1">
        <f t="shared" si="57"/>
        <v>190.54607179632276</v>
      </c>
      <c r="N230" s="1">
        <f t="shared" si="55"/>
        <v>2.4218428821806176E-3</v>
      </c>
      <c r="O230" s="2" t="str">
        <f t="shared" si="61"/>
        <v>0,999884225399706+0,015216300366055i</v>
      </c>
      <c r="P230" s="2" t="str">
        <f t="shared" si="62"/>
        <v>0,000122189521789551-0,0000156677228996572i</v>
      </c>
      <c r="Q230" s="2" t="str">
        <f t="shared" si="63"/>
        <v>48,2518225908467-6341,7556518175i</v>
      </c>
      <c r="R230" s="2" t="str">
        <f t="shared" si="64"/>
        <v>-0,0628656326732502-0,521712486265236i</v>
      </c>
      <c r="S230" s="2" t="str">
        <f t="shared" si="65"/>
        <v>0,185387251867702-0,453503421695851i</v>
      </c>
      <c r="T230" s="2">
        <f t="shared" si="58"/>
        <v>-6.1972762361880909</v>
      </c>
      <c r="U230">
        <f t="shared" si="59"/>
        <v>-67.765791615154086</v>
      </c>
      <c r="W230" s="2" t="str">
        <f t="shared" si="66"/>
        <v>-29,7093711794371-12,4095107153793i</v>
      </c>
      <c r="X230" s="2">
        <f t="shared" si="60"/>
        <v>30.156290904284543</v>
      </c>
    </row>
    <row r="231" spans="12:24" x14ac:dyDescent="0.45">
      <c r="L231">
        <f t="shared" si="56"/>
        <v>2.2899999999999952</v>
      </c>
      <c r="M231" s="1">
        <f t="shared" si="57"/>
        <v>194.98445997580251</v>
      </c>
      <c r="N231" s="1">
        <f t="shared" si="55"/>
        <v>2.4782548497404495E-3</v>
      </c>
      <c r="O231" s="2" t="str">
        <f t="shared" si="61"/>
        <v>0,999878769221141+0,0155707052125819i</v>
      </c>
      <c r="P231" s="2" t="str">
        <f t="shared" si="62"/>
        <v>0,000122189521789551-0,0000153110680609577i</v>
      </c>
      <c r="Q231" s="2" t="str">
        <f t="shared" si="63"/>
        <v>48,2518225910203-6197,3940331005i</v>
      </c>
      <c r="R231" s="2" t="str">
        <f t="shared" si="64"/>
        <v>-0,0598576143805478-0,509836396558041i</v>
      </c>
      <c r="S231" s="2" t="str">
        <f t="shared" si="65"/>
        <v>0,178054133914896-0,445738778445239i</v>
      </c>
      <c r="T231" s="2">
        <f t="shared" si="58"/>
        <v>-6.3754328733985375</v>
      </c>
      <c r="U231">
        <f t="shared" si="59"/>
        <v>-68.225342868469781</v>
      </c>
      <c r="W231" s="2" t="str">
        <f t="shared" si="66"/>
        <v>-28,535993683897-11,6573766041158i</v>
      </c>
      <c r="X231" s="2">
        <f t="shared" si="60"/>
        <v>29.778138216559462</v>
      </c>
    </row>
    <row r="232" spans="12:24" x14ac:dyDescent="0.45">
      <c r="L232">
        <f t="shared" si="56"/>
        <v>2.2999999999999949</v>
      </c>
      <c r="M232" s="1">
        <f t="shared" si="57"/>
        <v>199.52623149688571</v>
      </c>
      <c r="N232" s="1">
        <f t="shared" si="55"/>
        <v>2.5359808208251932E-3</v>
      </c>
      <c r="O232" s="2" t="str">
        <f t="shared" si="61"/>
        <v>0,999873055911438+0,0159333631830388i</v>
      </c>
      <c r="P232" s="2" t="str">
        <f t="shared" si="62"/>
        <v>0,000122189521789551-0,0000149625313531529i</v>
      </c>
      <c r="Q232" s="2" t="str">
        <f t="shared" si="63"/>
        <v>48,2518225908912-6056,31835472991i</v>
      </c>
      <c r="R232" s="2" t="str">
        <f t="shared" si="64"/>
        <v>-0,056984979212278-0,498230628856601i</v>
      </c>
      <c r="S232" s="2" t="str">
        <f t="shared" si="65"/>
        <v>0,170983887596078-0,438000678579052i</v>
      </c>
      <c r="T232" s="2">
        <f t="shared" si="58"/>
        <v>-6.5545037858147239</v>
      </c>
      <c r="U232">
        <f t="shared" si="59"/>
        <v>-68.675640606399512</v>
      </c>
      <c r="W232" s="2" t="str">
        <f t="shared" si="66"/>
        <v>-27,4022940778506-10,9495054395059i</v>
      </c>
      <c r="X232" s="2">
        <f t="shared" si="60"/>
        <v>29.399071439762938</v>
      </c>
    </row>
    <row r="233" spans="12:24" x14ac:dyDescent="0.45">
      <c r="L233">
        <f t="shared" si="56"/>
        <v>2.3099999999999947</v>
      </c>
      <c r="M233" s="1">
        <f t="shared" si="57"/>
        <v>204.1737944669506</v>
      </c>
      <c r="N233" s="1">
        <f t="shared" si="55"/>
        <v>2.5950514025088146E-3</v>
      </c>
      <c r="O233" s="2" t="str">
        <f t="shared" si="61"/>
        <v>0,999867073353407+0,016304466372525i</v>
      </c>
      <c r="P233" s="2" t="str">
        <f t="shared" si="62"/>
        <v>0,000122189521789551-0,0000146219279774788i</v>
      </c>
      <c r="Q233" s="2" t="str">
        <f t="shared" si="63"/>
        <v>48,2518225908465-5918,45381651352i</v>
      </c>
      <c r="R233" s="2" t="str">
        <f t="shared" si="64"/>
        <v>-0,0542416339241396-0,486889029629252i</v>
      </c>
      <c r="S233" s="2" t="str">
        <f t="shared" si="65"/>
        <v>0,164169858779932-0,430296512292102i</v>
      </c>
      <c r="T233" s="2">
        <f t="shared" si="58"/>
        <v>-6.734453445544629</v>
      </c>
      <c r="U233">
        <f t="shared" si="59"/>
        <v>-69.116782559251078</v>
      </c>
      <c r="W233" s="2" t="str">
        <f t="shared" si="66"/>
        <v>-26,3074885485219-10,283490497764i</v>
      </c>
      <c r="X233" s="2">
        <f t="shared" si="60"/>
        <v>29.019126110559196</v>
      </c>
    </row>
    <row r="234" spans="12:24" x14ac:dyDescent="0.45">
      <c r="L234">
        <f t="shared" si="56"/>
        <v>2.3199999999999945</v>
      </c>
      <c r="M234" s="1">
        <f t="shared" si="57"/>
        <v>208.92961308540137</v>
      </c>
      <c r="N234" s="1">
        <f t="shared" si="55"/>
        <v>2.6554979147956101E-3</v>
      </c>
      <c r="O234" s="2" t="str">
        <f t="shared" si="61"/>
        <v>0,99986080885889+0,0166842113402499i</v>
      </c>
      <c r="P234" s="2" t="str">
        <f t="shared" si="62"/>
        <v>0,000122189521789551-0,0000142890773416095i</v>
      </c>
      <c r="Q234" s="2" t="str">
        <f t="shared" si="63"/>
        <v>48,2518225907909-5783,72732084821i</v>
      </c>
      <c r="R234" s="2" t="str">
        <f t="shared" si="64"/>
        <v>-0,0516217595133497-0,475805585409951i</v>
      </c>
      <c r="S234" s="2" t="str">
        <f t="shared" si="65"/>
        <v>0,157605322635849-0,422633159955043i</v>
      </c>
      <c r="T234" s="2">
        <f t="shared" si="58"/>
        <v>-6.9152474735533005</v>
      </c>
      <c r="U234">
        <f t="shared" si="59"/>
        <v>-69.548869809856967</v>
      </c>
      <c r="W234" s="2" t="str">
        <f t="shared" si="66"/>
        <v>-25,2507581995919-9,65703449792944i</v>
      </c>
      <c r="X234" s="2">
        <f t="shared" si="60"/>
        <v>28.638336617169116</v>
      </c>
    </row>
    <row r="235" spans="12:24" x14ac:dyDescent="0.45">
      <c r="L235">
        <f t="shared" si="56"/>
        <v>2.3299999999999943</v>
      </c>
      <c r="M235" s="1">
        <f t="shared" si="57"/>
        <v>213.79620895022055</v>
      </c>
      <c r="N235" s="1">
        <f t="shared" si="55"/>
        <v>2.7173524072265027E-3</v>
      </c>
      <c r="O235" s="2" t="str">
        <f t="shared" si="61"/>
        <v>0,999854249141864+0,0170727992127752i</v>
      </c>
      <c r="P235" s="2" t="str">
        <f t="shared" si="62"/>
        <v>0,000122189521789551-0,0000139638029636439i</v>
      </c>
      <c r="Q235" s="2" t="str">
        <f t="shared" si="63"/>
        <v>48,2518225909078-5652,06743396246i</v>
      </c>
      <c r="R235" s="2" t="str">
        <f t="shared" si="64"/>
        <v>-0,0491197988746671-0,464974419609851i</v>
      </c>
      <c r="S235" s="2" t="str">
        <f t="shared" si="65"/>
        <v>0,151283509808987-0,415017009474846i</v>
      </c>
      <c r="T235" s="2">
        <f t="shared" si="58"/>
        <v>-7.096852621922018</v>
      </c>
      <c r="U235">
        <f t="shared" si="59"/>
        <v>-69.972006417572786</v>
      </c>
      <c r="W235" s="2" t="str">
        <f t="shared" si="66"/>
        <v>-24,2312548330717-9,06794685893014i</v>
      </c>
      <c r="X235" s="2">
        <f t="shared" si="60"/>
        <v>28.256736217129998</v>
      </c>
    </row>
    <row r="236" spans="12:24" x14ac:dyDescent="0.45">
      <c r="L236">
        <f t="shared" si="56"/>
        <v>2.3399999999999941</v>
      </c>
      <c r="M236" s="1">
        <f t="shared" si="57"/>
        <v>218.77616239495231</v>
      </c>
      <c r="N236" s="1">
        <f t="shared" si="55"/>
        <v>2.7806476758721155E-3</v>
      </c>
      <c r="O236" s="2" t="str">
        <f t="shared" si="61"/>
        <v>0,999847380290273+0,0174704357896081i</v>
      </c>
      <c r="P236" s="2" t="str">
        <f t="shared" si="62"/>
        <v>0,000122189521789551-0,0000136459323788595i</v>
      </c>
      <c r="Q236" s="2" t="str">
        <f t="shared" si="63"/>
        <v>48,251822590919-5523,40434804133i</v>
      </c>
      <c r="R236" s="2" t="str">
        <f t="shared" si="64"/>
        <v>-0,0467304450143835-0,454389789401459i</v>
      </c>
      <c r="S236" s="2" t="str">
        <f t="shared" si="65"/>
        <v>0,145197630413396-0,407453974235216i</v>
      </c>
      <c r="T236" s="2">
        <f t="shared" si="58"/>
        <v>-7.2792367545295953</v>
      </c>
      <c r="U236">
        <f t="shared" si="59"/>
        <v>-70.386299061629799</v>
      </c>
      <c r="W236" s="2" t="str">
        <f t="shared" si="66"/>
        <v>-23,2481063113319-8,51414077139541i</v>
      </c>
      <c r="X236" s="2">
        <f t="shared" si="60"/>
        <v>27.874357056635031</v>
      </c>
    </row>
    <row r="237" spans="12:24" x14ac:dyDescent="0.45">
      <c r="L237">
        <f t="shared" si="56"/>
        <v>2.3499999999999939</v>
      </c>
      <c r="M237" s="1">
        <f t="shared" si="57"/>
        <v>223.87211385683094</v>
      </c>
      <c r="N237" s="1">
        <f t="shared" si="55"/>
        <v>2.8454172807217014E-3</v>
      </c>
      <c r="O237" s="2" t="str">
        <f t="shared" si="61"/>
        <v>0,999840187736537+0,0178773316511979i</v>
      </c>
      <c r="P237" s="2" t="str">
        <f t="shared" si="62"/>
        <v>0,00012218952178955-0,0000133352970480734i</v>
      </c>
      <c r="Q237" s="2" t="str">
        <f t="shared" si="63"/>
        <v>48,2518225909134-5397,66984421333i</v>
      </c>
      <c r="R237" s="2" t="str">
        <f t="shared" si="64"/>
        <v>-0,0444486297926341-0,444046082673709i</v>
      </c>
      <c r="S237" s="2" t="str">
        <f t="shared" si="65"/>
        <v>0,13934089593184-0,399949511449075i</v>
      </c>
      <c r="T237" s="2">
        <f t="shared" si="58"/>
        <v>-7.4623688264051289</v>
      </c>
      <c r="U237">
        <f t="shared" si="59"/>
        <v>-70.791856703030277</v>
      </c>
      <c r="W237" s="2" t="str">
        <f t="shared" si="66"/>
        <v>-22,300421511699-7,99363012098283i</v>
      </c>
      <c r="X237" s="2">
        <f t="shared" si="60"/>
        <v>27.491230191201627</v>
      </c>
    </row>
    <row r="238" spans="12:24" x14ac:dyDescent="0.45">
      <c r="L238">
        <f t="shared" si="56"/>
        <v>2.3599999999999937</v>
      </c>
      <c r="M238" s="1">
        <f t="shared" si="57"/>
        <v>229.08676527677417</v>
      </c>
      <c r="N238" s="1">
        <f t="shared" si="55"/>
        <v>2.9116955634770759E-3</v>
      </c>
      <c r="O238" s="2" t="str">
        <f t="shared" si="61"/>
        <v>0,99983265622667+0,0182937022693861i</v>
      </c>
      <c r="P238" s="2" t="str">
        <f t="shared" si="62"/>
        <v>0,00012218952178955-0,0000130317322682471i</v>
      </c>
      <c r="Q238" s="2" t="str">
        <f t="shared" si="63"/>
        <v>48,2518225907283-5274,79725638017i</v>
      </c>
      <c r="R238" s="2" t="str">
        <f t="shared" si="64"/>
        <v>-0,0422695131731495-0,433937815056378i</v>
      </c>
      <c r="S238" s="2" t="str">
        <f t="shared" si="65"/>
        <v>0,133706539112712-0,392508640776954i</v>
      </c>
      <c r="T238" s="2">
        <f t="shared" si="58"/>
        <v>-7.6462188619159344</v>
      </c>
      <c r="U238">
        <f t="shared" si="59"/>
        <v>-71.188790264818167</v>
      </c>
      <c r="W238" s="2" t="str">
        <f t="shared" si="66"/>
        <v>-21,3872948880446-7,50452629648007i</v>
      </c>
      <c r="X238" s="2">
        <f t="shared" si="60"/>
        <v>27.107385607506501</v>
      </c>
    </row>
    <row r="239" spans="12:24" x14ac:dyDescent="0.45">
      <c r="L239">
        <f t="shared" si="56"/>
        <v>2.3699999999999934</v>
      </c>
      <c r="M239" s="1">
        <f t="shared" si="57"/>
        <v>234.42288153198876</v>
      </c>
      <c r="N239" s="1">
        <f t="shared" si="55"/>
        <v>2.9795176657610501E-3</v>
      </c>
      <c r="O239" s="2" t="str">
        <f t="shared" si="61"/>
        <v>0,999824769787946+0,0187197681203666i</v>
      </c>
      <c r="P239" s="2" t="str">
        <f t="shared" si="62"/>
        <v>0,000122189521789551-0,0000127350770853617i</v>
      </c>
      <c r="Q239" s="2" t="str">
        <f t="shared" si="63"/>
        <v>48,2518225907571-5154,72143586902i</v>
      </c>
      <c r="R239" s="2" t="str">
        <f t="shared" si="64"/>
        <v>-0,040188472957557-0,424059627012152i</v>
      </c>
      <c r="S239" s="2" t="str">
        <f t="shared" si="65"/>
        <v>0,128287831959856-0,385135963078209i</v>
      </c>
      <c r="T239" s="2">
        <f t="shared" si="58"/>
        <v>-7.8307579319719451</v>
      </c>
      <c r="U239">
        <f t="shared" si="59"/>
        <v>-71.577212330259144</v>
      </c>
      <c r="W239" s="2" t="str">
        <f t="shared" si="66"/>
        <v>-20,5078106549205-7,04503491291579i</v>
      </c>
      <c r="X239" s="2">
        <f t="shared" si="60"/>
        <v>26.72285224620375</v>
      </c>
    </row>
    <row r="240" spans="12:24" x14ac:dyDescent="0.45">
      <c r="L240">
        <f t="shared" si="56"/>
        <v>2.3799999999999932</v>
      </c>
      <c r="M240" s="1">
        <f t="shared" si="57"/>
        <v>239.88329190194551</v>
      </c>
      <c r="N240" s="1">
        <f t="shared" si="55"/>
        <v>3.0489195477499931E-3</v>
      </c>
      <c r="O240" s="2" t="str">
        <f t="shared" si="61"/>
        <v>0,999816511695038+0,0191557548002044i</v>
      </c>
      <c r="P240" s="2" t="str">
        <f t="shared" si="62"/>
        <v>0,000122189521789551-0,0000124451742088881i</v>
      </c>
      <c r="Q240" s="2" t="str">
        <f t="shared" si="63"/>
        <v>48,2518225907891-5037,37871689022i</v>
      </c>
      <c r="R240" s="2" t="str">
        <f t="shared" si="64"/>
        <v>-0,0382010949804849-0,414406280994948i</v>
      </c>
      <c r="S240" s="2" t="str">
        <f t="shared" si="65"/>
        <v>0,123078101915145-0,377835679175578i</v>
      </c>
      <c r="T240" s="2">
        <f t="shared" si="58"/>
        <v>-8.0159581304285403</v>
      </c>
      <c r="U240">
        <f t="shared" si="59"/>
        <v>-71.957236858191465</v>
      </c>
      <c r="W240" s="2" t="str">
        <f t="shared" si="66"/>
        <v>-19,6610466107353-6,6134524769637i</v>
      </c>
      <c r="X240" s="2">
        <f t="shared" si="60"/>
        <v>26.337658025547213</v>
      </c>
    </row>
    <row r="241" spans="12:24" x14ac:dyDescent="0.45">
      <c r="L241">
        <f t="shared" si="56"/>
        <v>2.389999999999993</v>
      </c>
      <c r="M241" s="1">
        <f t="shared" si="57"/>
        <v>245.47089156849918</v>
      </c>
      <c r="N241" s="1">
        <f t="shared" si="55"/>
        <v>3.1199380072403711E-3</v>
      </c>
      <c r="O241" s="2" t="str">
        <f t="shared" si="61"/>
        <v>0,999807864434568+0,0196018931429718i</v>
      </c>
      <c r="P241" s="2" t="str">
        <f t="shared" si="62"/>
        <v>0,000122189521789551-0,0000121618699284851i</v>
      </c>
      <c r="Q241" s="2" t="str">
        <f t="shared" si="63"/>
        <v>48,2518225908361-4922,70688278071i</v>
      </c>
      <c r="R241" s="2" t="str">
        <f t="shared" si="64"/>
        <v>-0,0363031637468011-0,404972658672914i</v>
      </c>
      <c r="S241" s="2" t="str">
        <f t="shared" si="65"/>
        <v>0,118070746332488-0,370611608530084i</v>
      </c>
      <c r="T241" s="2">
        <f t="shared" si="58"/>
        <v>-8.2017925498212847</v>
      </c>
      <c r="U241">
        <f t="shared" si="59"/>
        <v>-72.328978915227623</v>
      </c>
      <c r="W241" s="2" t="str">
        <f t="shared" si="66"/>
        <v>-18,8460776172835-6,20816301895274i</v>
      </c>
      <c r="X241" s="2">
        <f t="shared" si="60"/>
        <v>25.951829865681351</v>
      </c>
    </row>
    <row r="242" spans="12:24" x14ac:dyDescent="0.45">
      <c r="L242">
        <f t="shared" si="56"/>
        <v>2.3999999999999928</v>
      </c>
      <c r="M242" s="1">
        <f t="shared" si="57"/>
        <v>251.18864315095405</v>
      </c>
      <c r="N242" s="1">
        <f t="shared" si="55"/>
        <v>3.1926106991594519E-3</v>
      </c>
      <c r="O242" s="2" t="str">
        <f t="shared" si="61"/>
        <v>0,999798809667984+0,0200584193415559i</v>
      </c>
      <c r="P242" s="2" t="str">
        <f t="shared" si="62"/>
        <v>0,000122189521789551-0,0000118850140325273i</v>
      </c>
      <c r="Q242" s="2" t="str">
        <f t="shared" si="63"/>
        <v>48,2518225907453-4810,64513301593i</v>
      </c>
      <c r="R242" s="2" t="str">
        <f t="shared" si="64"/>
        <v>-0,0344906534900928-0,395753758214606i</v>
      </c>
      <c r="S242" s="2" t="str">
        <f t="shared" si="65"/>
        <v>0,113259245344151-0,363467207734076i</v>
      </c>
      <c r="T242" s="2">
        <f t="shared" si="58"/>
        <v>-8.3882352565838225</v>
      </c>
      <c r="U242">
        <f t="shared" si="59"/>
        <v>-72.692554424128872</v>
      </c>
      <c r="W242" s="2" t="str">
        <f t="shared" si="66"/>
        <v>-18,0619787532652-5,82763471318012i</v>
      </c>
      <c r="X242" s="2">
        <f t="shared" si="60"/>
        <v>25.565393713450078</v>
      </c>
    </row>
    <row r="243" spans="12:24" x14ac:dyDescent="0.45">
      <c r="L243">
        <f t="shared" si="56"/>
        <v>2.4099999999999926</v>
      </c>
      <c r="M243" s="1">
        <f t="shared" si="57"/>
        <v>257.03957827688208</v>
      </c>
      <c r="N243" s="1">
        <f t="shared" si="55"/>
        <v>3.2669761555304232E-3</v>
      </c>
      <c r="O243" s="2" t="str">
        <f t="shared" si="61"/>
        <v>0,999789328192693+0,0205255750711946i</v>
      </c>
      <c r="P243" s="2" t="str">
        <f t="shared" si="62"/>
        <v>0,00012218952178955-0,0000116144597283384i</v>
      </c>
      <c r="Q243" s="2" t="str">
        <f t="shared" si="63"/>
        <v>48,251822590775-4701,13405097248i</v>
      </c>
      <c r="R243" s="2" t="str">
        <f t="shared" si="64"/>
        <v>-0,0327597196330206-0,386744691636942i</v>
      </c>
      <c r="S243" s="2" t="str">
        <f t="shared" si="65"/>
        <v>0,108637173219372-0,356405588742762i</v>
      </c>
      <c r="T243" s="2">
        <f t="shared" si="58"/>
        <v>-8.5752612658809877</v>
      </c>
      <c r="U243">
        <f t="shared" si="59"/>
        <v>-73.048079927708628</v>
      </c>
      <c r="W243" s="2" t="str">
        <f t="shared" si="66"/>
        <v>-17,3078281596771-5,47041650569393i</v>
      </c>
      <c r="X243" s="2">
        <f t="shared" si="60"/>
        <v>25.178374567591852</v>
      </c>
    </row>
    <row r="244" spans="12:24" x14ac:dyDescent="0.45">
      <c r="L244">
        <f t="shared" si="56"/>
        <v>2.4199999999999924</v>
      </c>
      <c r="M244" s="1">
        <f t="shared" si="57"/>
        <v>263.02679918953373</v>
      </c>
      <c r="N244" s="1">
        <f t="shared" si="55"/>
        <v>3.3430738059026001E-3</v>
      </c>
      <c r="O244" s="2" t="str">
        <f t="shared" si="61"/>
        <v>0,999779399901359+0,021003607615797i</v>
      </c>
      <c r="P244" s="2" t="str">
        <f t="shared" si="62"/>
        <v>0,00012218952178955-0,0000113500635643833i</v>
      </c>
      <c r="Q244" s="2" t="str">
        <f t="shared" si="63"/>
        <v>48,2518225908157-4594,11557242478i</v>
      </c>
      <c r="R244" s="2" t="str">
        <f t="shared" si="64"/>
        <v>-0,0311066906326186-0,377940682213552i</v>
      </c>
      <c r="S244" s="2" t="str">
        <f t="shared" si="65"/>
        <v>0,104198208312826-0,349429536776788i</v>
      </c>
      <c r="T244" s="2">
        <f t="shared" si="58"/>
        <v>-8.7628465161628313</v>
      </c>
      <c r="U244">
        <f t="shared" si="59"/>
        <v>-73.395672367802632</v>
      </c>
      <c r="W244" s="2" t="str">
        <f t="shared" si="66"/>
        <v>-16,5827095950343-5,13513476628196i</v>
      </c>
      <c r="X244" s="2">
        <f t="shared" si="60"/>
        <v>24.790796504215123</v>
      </c>
    </row>
    <row r="245" spans="12:24" x14ac:dyDescent="0.45">
      <c r="L245">
        <f t="shared" si="56"/>
        <v>2.4299999999999922</v>
      </c>
      <c r="M245" s="1">
        <f t="shared" si="57"/>
        <v>269.15348039268673</v>
      </c>
      <c r="N245" s="1">
        <f t="shared" si="55"/>
        <v>3.4209439982574772E-3</v>
      </c>
      <c r="O245" s="2" t="str">
        <f t="shared" si="61"/>
        <v>0,999769003739289+0,0214927699971081i</v>
      </c>
      <c r="P245" s="2" t="str">
        <f t="shared" si="62"/>
        <v>0,000122189521789551-0,0000110916853543558i</v>
      </c>
      <c r="Q245" s="2" t="str">
        <f t="shared" si="63"/>
        <v>48,2518225907307-4489,53295475865i</v>
      </c>
      <c r="R245" s="2" t="str">
        <f t="shared" si="64"/>
        <v>-0,0295280601928934-0,369337061942078i</v>
      </c>
      <c r="S245" s="2" t="str">
        <f t="shared" si="65"/>
        <v>0,0999361416993299-0,342541527837574i</v>
      </c>
      <c r="T245" s="2">
        <f t="shared" si="58"/>
        <v>-8.950967843551755</v>
      </c>
      <c r="U245">
        <f t="shared" si="59"/>
        <v>-73.735448878670624</v>
      </c>
      <c r="W245" s="2" t="str">
        <f t="shared" si="66"/>
        <v>-15,8857147181825-4,82048997927569i</v>
      </c>
      <c r="X245" s="2">
        <f t="shared" si="60"/>
        <v>24.402682702442348</v>
      </c>
    </row>
    <row r="246" spans="12:24" x14ac:dyDescent="0.45">
      <c r="L246">
        <f t="shared" si="56"/>
        <v>2.439999999999992</v>
      </c>
      <c r="M246" s="1">
        <f t="shared" si="57"/>
        <v>275.42287033381172</v>
      </c>
      <c r="N246" s="1">
        <f t="shared" si="55"/>
        <v>3.5006280204017814E-3</v>
      </c>
      <c r="O246" s="2" t="str">
        <f t="shared" si="61"/>
        <v>0,999758117659814+0,0219933211067773i</v>
      </c>
      <c r="P246" s="2" t="str">
        <f t="shared" si="62"/>
        <v>0,000122189521789551-0,0000108391881027096i</v>
      </c>
      <c r="Q246" s="2" t="str">
        <f t="shared" si="63"/>
        <v>48,2518225908664-4387,33074688548i</v>
      </c>
      <c r="R246" s="2" t="str">
        <f t="shared" si="64"/>
        <v>-0,0280204798270074-0,360929269069135i</v>
      </c>
      <c r="S246" s="2" t="str">
        <f t="shared" si="65"/>
        <v>0,0958448845892789-0,335743745786156i</v>
      </c>
      <c r="T246" s="2">
        <f t="shared" si="58"/>
        <v>-9.1396029561701386</v>
      </c>
      <c r="U246">
        <f t="shared" si="59"/>
        <v>-74.067526594060141</v>
      </c>
      <c r="W246" s="2" t="str">
        <f t="shared" si="66"/>
        <v>-15,2159451161725-4,52525348577104i</v>
      </c>
      <c r="X246" s="2">
        <f t="shared" si="60"/>
        <v>24.014055470114247</v>
      </c>
    </row>
    <row r="247" spans="12:24" x14ac:dyDescent="0.45">
      <c r="L247">
        <f t="shared" si="56"/>
        <v>2.4499999999999917</v>
      </c>
      <c r="M247" s="1">
        <f t="shared" si="57"/>
        <v>281.83829312644031</v>
      </c>
      <c r="N247" s="1">
        <f t="shared" si="55"/>
        <v>3.582168121858791E-3</v>
      </c>
      <c r="O247" s="2" t="str">
        <f t="shared" si="61"/>
        <v>0,999746718577562+0,0225055258413883i</v>
      </c>
      <c r="P247" s="2" t="str">
        <f t="shared" si="62"/>
        <v>0,000122189521789551-0,0000105924379320418i</v>
      </c>
      <c r="Q247" s="2" t="str">
        <f t="shared" si="63"/>
        <v>48,2518225908671-4287,45475984144i</v>
      </c>
      <c r="R247" s="2" t="str">
        <f t="shared" si="64"/>
        <v>-0,0265807517548591-0,352712845671615i</v>
      </c>
      <c r="S247" s="2" t="str">
        <f t="shared" si="65"/>
        <v>0,0919184746143755-0,329038098946574i</v>
      </c>
      <c r="T247" s="2">
        <f t="shared" si="58"/>
        <v>-9.328730408481313</v>
      </c>
      <c r="U247">
        <f t="shared" si="59"/>
        <v>-74.392022467522736</v>
      </c>
      <c r="W247" s="2" t="str">
        <f t="shared" si="66"/>
        <v>-14,5725140943699-4,24826428791424i</v>
      </c>
      <c r="X247" s="2">
        <f t="shared" si="60"/>
        <v>23.624936269483058</v>
      </c>
    </row>
    <row r="248" spans="12:24" x14ac:dyDescent="0.45">
      <c r="L248">
        <f t="shared" si="56"/>
        <v>2.4599999999999915</v>
      </c>
      <c r="M248" s="1">
        <f t="shared" si="57"/>
        <v>288.4031503126551</v>
      </c>
      <c r="N248" s="1">
        <f t="shared" si="55"/>
        <v>3.6656075362696077E-3</v>
      </c>
      <c r="O248" s="2" t="str">
        <f t="shared" si="61"/>
        <v>0,999734782319542+0,0230296552405145i</v>
      </c>
      <c r="P248" s="2" t="str">
        <f t="shared" si="62"/>
        <v>0,000122189521789551-0,0000103513040121816i</v>
      </c>
      <c r="Q248" s="2" t="str">
        <f t="shared" si="63"/>
        <v>48,2518225907441-4189,85203805573i</v>
      </c>
      <c r="R248" s="2" t="str">
        <f t="shared" si="64"/>
        <v>-0,0252058221202853-0,344683435293042i</v>
      </c>
      <c r="S248" s="2" t="str">
        <f t="shared" si="65"/>
        <v>0,0881510810713374-0,322426236201178i</v>
      </c>
      <c r="T248" s="2">
        <f t="shared" si="58"/>
        <v>-9.5183295757293287</v>
      </c>
      <c r="U248">
        <f t="shared" si="59"/>
        <v>-74.709053105294757</v>
      </c>
      <c r="W248" s="2" t="str">
        <f t="shared" si="66"/>
        <v>-13,9545482454075-3,98842592429352i</v>
      </c>
      <c r="X248" s="2">
        <f t="shared" si="60"/>
        <v>23.235345742808008</v>
      </c>
    </row>
    <row r="249" spans="12:24" x14ac:dyDescent="0.45">
      <c r="L249">
        <f t="shared" si="56"/>
        <v>2.4699999999999913</v>
      </c>
      <c r="M249" s="1">
        <f t="shared" si="57"/>
        <v>295.12092266663291</v>
      </c>
      <c r="N249" s="1">
        <f t="shared" si="55"/>
        <v>3.7509905043162095E-3</v>
      </c>
      <c r="O249" s="2" t="str">
        <f t="shared" si="61"/>
        <v>0,999722283573921+0,0235659866278585i</v>
      </c>
      <c r="P249" s="2" t="str">
        <f t="shared" si="62"/>
        <v>0,000122189521789551-0,000010115658490695i</v>
      </c>
      <c r="Q249" s="2" t="str">
        <f t="shared" si="63"/>
        <v>48,2518225908054-4094,47083127291i</v>
      </c>
      <c r="R249" s="2" t="str">
        <f t="shared" si="64"/>
        <v>-0,0238927745130597-0,336836780633716i</v>
      </c>
      <c r="S249" s="2" t="str">
        <f t="shared" si="65"/>
        <v>0,0845370092075131-0,315909562552439i</v>
      </c>
      <c r="T249" s="2">
        <f t="shared" si="58"/>
        <v>-9.7083806285527938</v>
      </c>
      <c r="U249">
        <f t="shared" si="59"/>
        <v>-75.018734611076226</v>
      </c>
      <c r="W249" s="2" t="str">
        <f t="shared" si="66"/>
        <v>-13,3611888130585-3,74470342389641i</v>
      </c>
      <c r="X249" s="2">
        <f t="shared" si="60"/>
        <v>22.845303737778888</v>
      </c>
    </row>
    <row r="250" spans="12:24" x14ac:dyDescent="0.45">
      <c r="L250">
        <f t="shared" si="56"/>
        <v>2.4799999999999911</v>
      </c>
      <c r="M250" s="1">
        <f t="shared" si="57"/>
        <v>301.99517204019554</v>
      </c>
      <c r="N250" s="1">
        <f t="shared" si="55"/>
        <v>3.8383622971784252E-3</v>
      </c>
      <c r="O250" s="2" t="str">
        <f t="shared" si="61"/>
        <v>0,999709195836385+0,0241148037555417i</v>
      </c>
      <c r="P250" s="2" t="str">
        <f t="shared" si="62"/>
        <v>0,000122189521789551-9,88537642520785E-06i</v>
      </c>
      <c r="Q250" s="2" t="str">
        <f t="shared" si="63"/>
        <v>48,2518225908094-4001,26056711412i</v>
      </c>
      <c r="R250" s="2" t="str">
        <f t="shared" si="64"/>
        <v>-0,022638823783191-0,329168721293431i</v>
      </c>
      <c r="S250" s="2" t="str">
        <f t="shared" si="65"/>
        <v>0,0810707036272866-0,309489254133191i</v>
      </c>
      <c r="T250" s="2">
        <f t="shared" si="58"/>
        <v>-9.8988645078233191</v>
      </c>
      <c r="U250">
        <f t="shared" si="59"/>
        <v>-75.321182442299886</v>
      </c>
      <c r="W250" s="2" t="str">
        <f t="shared" si="66"/>
        <v>-12,7915928665315-3,51612034465154i</v>
      </c>
      <c r="X250" s="2">
        <f t="shared" si="60"/>
        <v>22.454829332716191</v>
      </c>
    </row>
    <row r="251" spans="12:24" x14ac:dyDescent="0.45">
      <c r="L251">
        <f t="shared" si="56"/>
        <v>2.4899999999999909</v>
      </c>
      <c r="M251" s="1">
        <f t="shared" si="57"/>
        <v>309.02954325135278</v>
      </c>
      <c r="N251" s="1">
        <f t="shared" si="55"/>
        <v>3.9277692405373394E-3</v>
      </c>
      <c r="O251" s="2" t="str">
        <f t="shared" si="61"/>
        <v>0,999695491353986+0,024676396951604i</v>
      </c>
      <c r="P251" s="2" t="str">
        <f t="shared" si="62"/>
        <v>0,000122189521789551-9,66033571715333E-06i</v>
      </c>
      <c r="Q251" s="2" t="str">
        <f t="shared" si="63"/>
        <v>48,2518225908864-3910,17182426299i</v>
      </c>
      <c r="R251" s="2" t="str">
        <f t="shared" si="64"/>
        <v>-0,021441310133141-0,321675191565585i</v>
      </c>
      <c r="S251" s="2" t="str">
        <f t="shared" si="65"/>
        <v>0,0777467508960071-0,303166272651336i</v>
      </c>
      <c r="T251" s="2">
        <f t="shared" si="58"/>
        <v>-10.089762899775419</v>
      </c>
      <c r="U251">
        <f t="shared" si="59"/>
        <v>-75.616511277132616</v>
      </c>
      <c r="W251" s="2" t="str">
        <f t="shared" si="66"/>
        <v>-12,2449342999683-3,30175590139926i</v>
      </c>
      <c r="X251" s="2">
        <f t="shared" si="60"/>
        <v>22.063940861482028</v>
      </c>
    </row>
    <row r="252" spans="12:24" x14ac:dyDescent="0.45">
      <c r="L252">
        <f t="shared" si="56"/>
        <v>2.4999999999999907</v>
      </c>
      <c r="M252" s="1">
        <f t="shared" si="57"/>
        <v>316.2277660168312</v>
      </c>
      <c r="N252" s="1">
        <f t="shared" si="55"/>
        <v>4.0192587391377549E-3</v>
      </c>
      <c r="O252" s="2" t="str">
        <f t="shared" si="61"/>
        <v>0,999681141066338+0,0252510632707804i</v>
      </c>
      <c r="P252" s="2" t="str">
        <f t="shared" si="62"/>
        <v>0,000122189521789551-9,44041704692633E-06i</v>
      </c>
      <c r="Q252" s="2" t="str">
        <f t="shared" si="63"/>
        <v>48,2518225908658-3821,15630626177i</v>
      </c>
      <c r="R252" s="2" t="str">
        <f t="shared" si="64"/>
        <v>-0,0202976934758074-0,314352218281476i</v>
      </c>
      <c r="S252" s="2" t="str">
        <f t="shared" si="65"/>
        <v>0,074559881412971-0,296941379261028i</v>
      </c>
      <c r="T252" s="2">
        <f t="shared" si="58"/>
        <v>-10.281058211474805</v>
      </c>
      <c r="U252">
        <f t="shared" si="59"/>
        <v>-75.904834891696723</v>
      </c>
      <c r="W252" s="2" t="str">
        <f t="shared" si="66"/>
        <v>-11,720404671284-3,1007421869301i</v>
      </c>
      <c r="X252" s="2">
        <f t="shared" si="60"/>
        <v>21.672655938054511</v>
      </c>
    </row>
    <row r="253" spans="12:24" x14ac:dyDescent="0.45">
      <c r="L253">
        <f t="shared" si="56"/>
        <v>2.5099999999999905</v>
      </c>
      <c r="M253" s="1">
        <f t="shared" si="57"/>
        <v>323.59365692962137</v>
      </c>
      <c r="N253" s="1">
        <f t="shared" si="55"/>
        <v>4.1128793019228442E-3</v>
      </c>
      <c r="O253" s="2" t="str">
        <f t="shared" si="61"/>
        <v>0,999666114544052+0,0258391066486173i</v>
      </c>
      <c r="P253" s="2" t="str">
        <f t="shared" si="62"/>
        <v>0,000122189521789551-9,22550381077206E-06i</v>
      </c>
      <c r="Q253" s="2" t="str">
        <f t="shared" si="63"/>
        <v>48,2518225908455-3734,16681590395i</v>
      </c>
      <c r="R253" s="2" t="str">
        <f t="shared" si="64"/>
        <v>-0,0192055480470199-0,30719591870369i</v>
      </c>
      <c r="S253" s="2" t="str">
        <f t="shared" si="65"/>
        <v>0,0715049706207022-0,290815147856951i</v>
      </c>
      <c r="T253" s="2">
        <f t="shared" si="58"/>
        <v>-10.472733546658311</v>
      </c>
      <c r="U253">
        <f t="shared" si="59"/>
        <v>-76.186266047075378</v>
      </c>
      <c r="W253" s="2" t="str">
        <f t="shared" si="66"/>
        <v>-11,2172138937882-2,91226148873555i</v>
      </c>
      <c r="X253" s="2">
        <f t="shared" si="60"/>
        <v>21.280991480732297</v>
      </c>
    </row>
    <row r="254" spans="12:24" x14ac:dyDescent="0.45">
      <c r="L254">
        <f t="shared" si="56"/>
        <v>2.5199999999999902</v>
      </c>
      <c r="M254" s="1">
        <f t="shared" si="57"/>
        <v>331.13112148258369</v>
      </c>
      <c r="N254" s="1">
        <f t="shared" si="55"/>
        <v>4.2086805677542024E-3</v>
      </c>
      <c r="O254" s="2" t="str">
        <f t="shared" si="61"/>
        <v>0,99965037992427+0,026440838058996i</v>
      </c>
      <c r="P254" s="2" t="str">
        <f t="shared" si="62"/>
        <v>0,000122189521789551-9,01548205879815E-06i</v>
      </c>
      <c r="Q254" s="2" t="str">
        <f t="shared" si="63"/>
        <v>48,2518225907829-3649,15723020964i</v>
      </c>
      <c r="R254" s="2" t="str">
        <f t="shared" si="64"/>
        <v>-0,0181625572597796-0,30020249846741i</v>
      </c>
      <c r="S254" s="2" t="str">
        <f t="shared" si="65"/>
        <v>0,0685770396152589-0,284787977790936i</v>
      </c>
      <c r="T254" s="2">
        <f t="shared" si="58"/>
        <v>-10.664772681997833</v>
      </c>
      <c r="U254">
        <f t="shared" si="59"/>
        <v>-76.46091638535853</v>
      </c>
      <c r="W254" s="2" t="str">
        <f t="shared" si="66"/>
        <v>-10,7345907932624-2,73554370326451i</v>
      </c>
      <c r="X254" s="2">
        <f t="shared" si="60"/>
        <v>20.888963735917731</v>
      </c>
    </row>
    <row r="255" spans="12:24" x14ac:dyDescent="0.45">
      <c r="L255">
        <f t="shared" si="56"/>
        <v>2.52999999999999</v>
      </c>
      <c r="M255" s="1">
        <f t="shared" si="57"/>
        <v>338.84415613919498</v>
      </c>
      <c r="N255" s="1">
        <f t="shared" si="55"/>
        <v>4.3067133317310604E-3</v>
      </c>
      <c r="O255" s="2" t="str">
        <f t="shared" si="61"/>
        <v>0,99963390384317+0,0270565756751279i</v>
      </c>
      <c r="P255" s="2" t="str">
        <f t="shared" si="62"/>
        <v>0,000122189521789551-0,0000088102404347559i</v>
      </c>
      <c r="Q255" s="2" t="str">
        <f t="shared" si="63"/>
        <v>48,2518225908216-3566,08247597058i</v>
      </c>
      <c r="R255" s="2" t="str">
        <f t="shared" si="64"/>
        <v>-0,0171665087909418-0,293368249568604i</v>
      </c>
      <c r="S255" s="2" t="str">
        <f t="shared" si="65"/>
        <v>0,0657712552161328-0,278860106015271i</v>
      </c>
      <c r="T255" s="2">
        <f t="shared" si="58"/>
        <v>-10.857160043801715</v>
      </c>
      <c r="U255">
        <f t="shared" si="59"/>
        <v>-76.728896334475351</v>
      </c>
      <c r="W255" s="2" t="str">
        <f t="shared" si="66"/>
        <v>-10,2717835425197-2,56986384861541i</v>
      </c>
      <c r="X255" s="2">
        <f t="shared" si="60"/>
        <v>20.496588301464072</v>
      </c>
    </row>
    <row r="256" spans="12:24" x14ac:dyDescent="0.45">
      <c r="L256">
        <f t="shared" si="56"/>
        <v>2.5399999999999898</v>
      </c>
      <c r="M256" s="1">
        <f t="shared" si="57"/>
        <v>346.73685045252387</v>
      </c>
      <c r="N256" s="1">
        <f t="shared" si="55"/>
        <v>4.4070295721224933E-3</v>
      </c>
      <c r="O256" s="2" t="str">
        <f t="shared" si="61"/>
        <v>0,99961665136529+0,0276866450340892i</v>
      </c>
      <c r="P256" s="2" t="str">
        <f t="shared" si="62"/>
        <v>0,000122189521789551-0,0000086096701167439i</v>
      </c>
      <c r="Q256" s="2" t="str">
        <f t="shared" si="63"/>
        <v>48,2518225907881-3484,89850585169i</v>
      </c>
      <c r="R256" s="2" t="str">
        <f t="shared" si="64"/>
        <v>-0,0162152898879969-0,286689548397979i</v>
      </c>
      <c r="S256" s="2" t="str">
        <f t="shared" si="65"/>
        <v>0,0630829295530954-0,273031618657908i</v>
      </c>
      <c r="T256" s="2">
        <f t="shared" si="58"/>
        <v>-11.049880685200829</v>
      </c>
      <c r="U256">
        <f t="shared" si="59"/>
        <v>-76.990315020992625</v>
      </c>
      <c r="W256" s="2" t="str">
        <f t="shared" si="66"/>
        <v>-9,82805998468329-2,41453967599743i</v>
      </c>
      <c r="X256" s="2">
        <f t="shared" si="60"/>
        <v>20.103880149540899</v>
      </c>
    </row>
    <row r="257" spans="12:24" x14ac:dyDescent="0.45">
      <c r="L257">
        <f t="shared" si="56"/>
        <v>2.5499999999999896</v>
      </c>
      <c r="M257" s="1">
        <f t="shared" si="57"/>
        <v>354.81338923356714</v>
      </c>
      <c r="N257" s="1">
        <f t="shared" si="55"/>
        <v>4.5096824779269924E-3</v>
      </c>
      <c r="O257" s="2" t="str">
        <f t="shared" si="61"/>
        <v>0,999598585909536+0,0283313792049626i</v>
      </c>
      <c r="P257" s="2" t="str">
        <f t="shared" si="62"/>
        <v>0,00012218952178955-8,41366475980194E-06i</v>
      </c>
      <c r="Q257" s="2" t="str">
        <f t="shared" si="63"/>
        <v>48,2518225907907-3405,56227503661i</v>
      </c>
      <c r="R257" s="2" t="str">
        <f t="shared" si="64"/>
        <v>-0,0153068828882983-0,280162853819705i</v>
      </c>
      <c r="S257" s="2" t="str">
        <f t="shared" si="65"/>
        <v>0,0605075192203121-0,267302462039585i</v>
      </c>
      <c r="T257" s="2">
        <f t="shared" si="58"/>
        <v>-11.242920263817846</v>
      </c>
      <c r="U257">
        <f t="shared" si="59"/>
        <v>-77.245280190793963</v>
      </c>
      <c r="W257" s="2" t="str">
        <f t="shared" si="66"/>
        <v>-9,40270785580723-2,26892937957938i</v>
      </c>
      <c r="X257" s="2">
        <f t="shared" si="60"/>
        <v>19.710853649018429</v>
      </c>
    </row>
    <row r="258" spans="12:24" x14ac:dyDescent="0.45">
      <c r="L258">
        <f t="shared" si="56"/>
        <v>2.5599999999999894</v>
      </c>
      <c r="M258" s="1">
        <f t="shared" si="57"/>
        <v>363.07805477009276</v>
      </c>
      <c r="N258" s="1">
        <f t="shared" ref="N258:N321" si="67">M258/(CEdsp)</f>
        <v>4.614726477073997E-3</v>
      </c>
      <c r="O258" s="2" t="str">
        <f t="shared" si="61"/>
        <v>0,999579669171702+0,0289911189606532i</v>
      </c>
      <c r="P258" s="2" t="str">
        <f t="shared" si="62"/>
        <v>0,000122189521789551-8,22212043921637E-06i</v>
      </c>
      <c r="Q258" s="2" t="str">
        <f t="shared" si="63"/>
        <v>48,2518225908309-3328,03171840476i</v>
      </c>
      <c r="R258" s="2" t="str">
        <f t="shared" si="64"/>
        <v>-0,0144393609386287-0,273784705293858i</v>
      </c>
      <c r="S258" s="2" t="str">
        <f t="shared" si="65"/>
        <v>0,0580406240482103-0,261672453142366i</v>
      </c>
      <c r="T258" s="2">
        <f t="shared" si="58"/>
        <v>-11.436265019963312</v>
      </c>
      <c r="U258">
        <f t="shared" si="59"/>
        <v>-77.49389813671965</v>
      </c>
      <c r="W258" s="2" t="str">
        <f t="shared" si="66"/>
        <v>-8,99503491668051-2,13242940395686i</v>
      </c>
      <c r="X258" s="2">
        <f t="shared" si="60"/>
        <v>19.317522587327531</v>
      </c>
    </row>
    <row r="259" spans="12:24" x14ac:dyDescent="0.45">
      <c r="L259">
        <f t="shared" ref="L259:L322" si="68">L258+Graph_Step_Size</f>
        <v>2.5699999999999892</v>
      </c>
      <c r="M259" s="1">
        <f t="shared" ref="M259:M322" si="69">10^L259</f>
        <v>371.53522909716344</v>
      </c>
      <c r="N259" s="1">
        <f t="shared" si="67"/>
        <v>4.72221726528227E-3</v>
      </c>
      <c r="O259" s="2" t="str">
        <f t="shared" si="61"/>
        <v>0,99955986104335+0,0296662129534468i</v>
      </c>
      <c r="P259" s="2" t="str">
        <f t="shared" si="62"/>
        <v>0,000122189521789551-8,03493559569115E-06i</v>
      </c>
      <c r="Q259" s="2" t="str">
        <f t="shared" si="63"/>
        <v>48,251822590855-3252,26572822786i</v>
      </c>
      <c r="R259" s="2" t="str">
        <f t="shared" si="64"/>
        <v>-0,0136108839087207-0,267551721041586i</v>
      </c>
      <c r="S259" s="2" t="str">
        <f t="shared" si="65"/>
        <v>0,0556779855358657-0,256141289543544i</v>
      </c>
      <c r="T259" s="2">
        <f t="shared" ref="T259:T322" si="70">20*LOG10(SQRT(IMPRODUCT(IMCONJUGATE(S259),S259)+0))</f>
        <v>-11.629901755347703</v>
      </c>
      <c r="U259">
        <f t="shared" ref="U259:U322" si="71">ATAN(IMAGINARY(S259)/IMREAL(S259))*180/PI()</f>
        <v>-77.736273633209933</v>
      </c>
      <c r="W259" s="2" t="str">
        <f t="shared" si="66"/>
        <v>-8,60436900309028-2,0044723478806i</v>
      </c>
      <c r="X259" s="2">
        <f t="shared" ref="X259:X322" si="72">20*LOG10(SQRT(IMPRODUCT(IMCONJUGATE(W259),W259)+0))</f>
        <v>18.923900191806744</v>
      </c>
    </row>
    <row r="260" spans="12:24" x14ac:dyDescent="0.45">
      <c r="L260">
        <f t="shared" si="68"/>
        <v>2.579999999999989</v>
      </c>
      <c r="M260" s="1">
        <f t="shared" si="69"/>
        <v>380.18939632055185</v>
      </c>
      <c r="N260" s="1">
        <f t="shared" si="67"/>
        <v>4.8322118355905328E-3</v>
      </c>
      <c r="O260" s="2" t="str">
        <f t="shared" si="61"/>
        <v>0,999539119526875+0,0303570178943807i</v>
      </c>
      <c r="P260" s="2" t="str">
        <f t="shared" si="62"/>
        <v>0,00012218952178955-7,85201098136839E-06i</v>
      </c>
      <c r="Q260" s="2" t="str">
        <f t="shared" si="63"/>
        <v>48,2518225908434-3178,22413237403i</v>
      </c>
      <c r="R260" s="2" t="str">
        <f t="shared" si="64"/>
        <v>-0,0128196944877748-0,261460596252051i</v>
      </c>
      <c r="S260" s="2" t="str">
        <f t="shared" si="65"/>
        <v>0,0534154849872938-0,250708558827824i</v>
      </c>
      <c r="T260" s="2">
        <f t="shared" si="70"/>
        <v>-11.823817812341108</v>
      </c>
      <c r="U260">
        <f t="shared" si="71"/>
        <v>-77.972509877106489</v>
      </c>
      <c r="W260" s="2" t="str">
        <f t="shared" si="66"/>
        <v>-8,2300580030843-1,88452496265101i</v>
      </c>
      <c r="X260" s="2">
        <f t="shared" si="72"/>
        <v>18.529999150504072</v>
      </c>
    </row>
    <row r="261" spans="12:24" x14ac:dyDescent="0.45">
      <c r="L261">
        <f t="shared" si="68"/>
        <v>2.5899999999999888</v>
      </c>
      <c r="M261" s="1">
        <f t="shared" si="69"/>
        <v>389.04514499427063</v>
      </c>
      <c r="N261" s="1">
        <f t="shared" si="67"/>
        <v>4.9447685085759066E-3</v>
      </c>
      <c r="O261" s="2" t="str">
        <f t="shared" si="61"/>
        <v>0,999517400646576+0,0310638987364941i</v>
      </c>
      <c r="P261" s="2" t="str">
        <f t="shared" si="62"/>
        <v>0,000122189521789551-7,67324960713292E-06i</v>
      </c>
      <c r="Q261" s="2" t="str">
        <f t="shared" si="63"/>
        <v>48,2518225907838-3105,86767300803i</v>
      </c>
      <c r="R261" s="2" t="str">
        <f t="shared" si="64"/>
        <v>-0,012064114456822-0,255508101330183i</v>
      </c>
      <c r="S261" s="2" t="str">
        <f t="shared" si="65"/>
        <v>0,0512491413890518-0,245373747493525i</v>
      </c>
      <c r="T261" s="2">
        <f t="shared" si="70"/>
        <v>-12.018001053778411</v>
      </c>
      <c r="U261">
        <f t="shared" si="71"/>
        <v>-78.202708434407427</v>
      </c>
      <c r="W261" s="2" t="str">
        <f t="shared" si="66"/>
        <v>-7,87146976921794-1,77208624316996i</v>
      </c>
      <c r="X261" s="2">
        <f t="shared" si="72"/>
        <v>18.135831632436265</v>
      </c>
    </row>
    <row r="262" spans="12:24" x14ac:dyDescent="0.45">
      <c r="L262">
        <f t="shared" si="68"/>
        <v>2.5999999999999885</v>
      </c>
      <c r="M262" s="1">
        <f t="shared" si="69"/>
        <v>398.10717055348704</v>
      </c>
      <c r="N262" s="1">
        <f t="shared" si="67"/>
        <v>5.0599469632762817E-3</v>
      </c>
      <c r="O262" s="2" t="str">
        <f t="shared" si="61"/>
        <v>0,999494658355548+0,0317872288620278i</v>
      </c>
      <c r="P262" s="2" t="str">
        <f t="shared" si="62"/>
        <v>0,000122189521789551-7,49855669135357E-06i</v>
      </c>
      <c r="Q262" s="2" t="str">
        <f t="shared" si="63"/>
        <v>48,2518225908503-3035,15798577622i</v>
      </c>
      <c r="R262" s="2" t="str">
        <f t="shared" si="64"/>
        <v>-0,0113425411293419-0,249691080184284i</v>
      </c>
      <c r="S262" s="2" t="str">
        <f t="shared" si="65"/>
        <v>0,0491751090641061-0,240136249369001i</v>
      </c>
      <c r="T262" s="2">
        <f t="shared" si="70"/>
        <v>-12.212439843312685</v>
      </c>
      <c r="U262">
        <f t="shared" si="71"/>
        <v>-78.426969192663378</v>
      </c>
      <c r="W262" s="2" t="str">
        <f t="shared" si="66"/>
        <v>-7,52799197316042-1,66668560940636i</v>
      </c>
      <c r="X262" s="2">
        <f t="shared" si="72"/>
        <v>17.741409307303314</v>
      </c>
    </row>
    <row r="263" spans="12:24" x14ac:dyDescent="0.45">
      <c r="L263">
        <f t="shared" si="68"/>
        <v>2.6099999999999883</v>
      </c>
      <c r="M263" s="1">
        <f t="shared" si="69"/>
        <v>407.38027780410187</v>
      </c>
      <c r="N263" s="1">
        <f t="shared" si="67"/>
        <v>5.1778082688328959E-3</v>
      </c>
      <c r="O263" s="2" t="str">
        <f t="shared" si="61"/>
        <v>0,999470844438189+0,0325273902736433i</v>
      </c>
      <c r="P263" s="2" t="str">
        <f t="shared" si="62"/>
        <v>0,000122189521789551-7,32783960956476E-06i</v>
      </c>
      <c r="Q263" s="2" t="str">
        <f t="shared" si="63"/>
        <v>48,2518225908517-2966,05757946527i</v>
      </c>
      <c r="R263" s="2" t="str">
        <f t="shared" si="64"/>
        <v>-0,0106534439516487-0,244006448552649i</v>
      </c>
      <c r="S263" s="2" t="str">
        <f t="shared" si="65"/>
        <v>0,0471896751351165-0,234995373555648i</v>
      </c>
      <c r="T263" s="2">
        <f t="shared" si="70"/>
        <v>-12.407123026326953</v>
      </c>
      <c r="U263">
        <f t="shared" si="71"/>
        <v>-78.645390318451021</v>
      </c>
      <c r="W263" s="2" t="str">
        <f t="shared" si="66"/>
        <v>-7,1990319094529-1,56788117585278i</v>
      </c>
      <c r="X263" s="2">
        <f t="shared" si="72"/>
        <v>17.346743364647079</v>
      </c>
    </row>
    <row r="264" spans="12:24" x14ac:dyDescent="0.45">
      <c r="L264">
        <f t="shared" si="68"/>
        <v>2.6199999999999881</v>
      </c>
      <c r="M264" s="1">
        <f t="shared" si="69"/>
        <v>416.86938347032424</v>
      </c>
      <c r="N264" s="1">
        <f t="shared" si="67"/>
        <v>5.2984149168700447E-3</v>
      </c>
      <c r="O264" s="2" t="str">
        <f t="shared" ref="O264:O327" si="73">IMEXP(2*PI()*N264&amp;"i")</f>
        <v>0,999445908408137+0,0332847737897297i</v>
      </c>
      <c r="P264" s="2" t="str">
        <f t="shared" si="62"/>
        <v>0,000122189521789551-7,16100784527156E-06i</v>
      </c>
      <c r="Q264" s="2" t="str">
        <f t="shared" si="63"/>
        <v>48,2518225908094-2898,52981612376i</v>
      </c>
      <c r="R264" s="2" t="str">
        <f t="shared" si="64"/>
        <v>-0,00999536125616565-0,23845119236823i</v>
      </c>
      <c r="S264" s="2" t="str">
        <f t="shared" si="65"/>
        <v>0,0452892568264322-0,229950351914868i</v>
      </c>
      <c r="T264" s="2">
        <f t="shared" si="70"/>
        <v>-12.602039911403512</v>
      </c>
      <c r="U264">
        <f t="shared" si="71"/>
        <v>-78.858068219635072</v>
      </c>
      <c r="W264" s="2" t="str">
        <f t="shared" si="66"/>
        <v>-6,88401625469395-1,47525810635237i</v>
      </c>
      <c r="X264" s="2">
        <f t="shared" si="72"/>
        <v>16.951844532456224</v>
      </c>
    </row>
    <row r="265" spans="12:24" x14ac:dyDescent="0.45">
      <c r="L265">
        <f t="shared" si="68"/>
        <v>2.6299999999999879</v>
      </c>
      <c r="M265" s="1">
        <f t="shared" si="69"/>
        <v>426.57951880158117</v>
      </c>
      <c r="N265" s="1">
        <f t="shared" si="67"/>
        <v>5.4218308546289309E-3</v>
      </c>
      <c r="O265" s="2" t="str">
        <f t="shared" si="73"/>
        <v>0,999419797401402+0,0340597792438668i</v>
      </c>
      <c r="P265" s="2" t="str">
        <f t="shared" si="62"/>
        <v>0,000122189521789551-6,99797294207882E-06i</v>
      </c>
      <c r="Q265" s="2" t="str">
        <f t="shared" si="63"/>
        <v>48,2518225908401-2832,53889163636i</v>
      </c>
      <c r="R265" s="2" t="str">
        <f t="shared" si="64"/>
        <v>-0,00936689716129161-0,233022366160554i</v>
      </c>
      <c r="S265" s="2" t="str">
        <f t="shared" si="65"/>
        <v>0,0434703986313446-0,225000346116867i</v>
      </c>
      <c r="T265" s="2">
        <f t="shared" si="70"/>
        <v>-12.79718025234162</v>
      </c>
      <c r="U265">
        <f t="shared" si="71"/>
        <v>-79.065097512209775</v>
      </c>
      <c r="W265" s="2" t="str">
        <f t="shared" si="66"/>
        <v>-6,58239078792541-1,38842705153481i</v>
      </c>
      <c r="X265" s="2">
        <f t="shared" si="72"/>
        <v>16.556723095226232</v>
      </c>
    </row>
    <row r="266" spans="12:24" x14ac:dyDescent="0.45">
      <c r="L266">
        <f t="shared" si="68"/>
        <v>2.6399999999999877</v>
      </c>
      <c r="M266" s="1">
        <f t="shared" si="69"/>
        <v>436.51583224015377</v>
      </c>
      <c r="N266" s="1">
        <f t="shared" si="67"/>
        <v>5.548121518873351E-3</v>
      </c>
      <c r="O266" s="2" t="str">
        <f t="shared" si="73"/>
        <v>0,999392456064474+0,0348528156885146i</v>
      </c>
      <c r="P266" s="2" t="str">
        <f t="shared" si="62"/>
        <v>0,00012218952178955-6,83864845673328E-06i</v>
      </c>
      <c r="Q266" s="2" t="str">
        <f t="shared" si="63"/>
        <v>48,2518225907964-2768,04981673991i</v>
      </c>
      <c r="R266" s="2" t="str">
        <f t="shared" si="64"/>
        <v>-0,00876671861045942-0,227717091493982i</v>
      </c>
      <c r="S266" s="2" t="str">
        <f t="shared" si="65"/>
        <v>0,0417297693698585-0,220144454268589i</v>
      </c>
      <c r="T266" s="2">
        <f t="shared" si="70"/>
        <v>-12.992534230730248</v>
      </c>
      <c r="U266">
        <f t="shared" si="71"/>
        <v>-79.266570991227582</v>
      </c>
      <c r="W266" s="2" t="str">
        <f t="shared" si="66"/>
        <v>-6,2936200774884-1,30702266604669i</v>
      </c>
      <c r="X266" s="2">
        <f t="shared" si="72"/>
        <v>16.161388911467704</v>
      </c>
    </row>
    <row r="267" spans="12:24" x14ac:dyDescent="0.45">
      <c r="L267">
        <f t="shared" si="68"/>
        <v>2.6499999999999875</v>
      </c>
      <c r="M267" s="1">
        <f t="shared" si="69"/>
        <v>446.68359215095063</v>
      </c>
      <c r="N267" s="1">
        <f t="shared" si="67"/>
        <v>5.6773538705851539E-3</v>
      </c>
      <c r="O267" s="2" t="str">
        <f t="shared" si="73"/>
        <v>0,999363826437184+0,0356643016029973i</v>
      </c>
      <c r="P267" s="2" t="str">
        <f t="shared" si="62"/>
        <v>0,000122189521789551-0,0000066829499132155i</v>
      </c>
      <c r="Q267" s="2" t="str">
        <f t="shared" si="63"/>
        <v>48,2518225908137-2705,02839847165i</v>
      </c>
      <c r="R267" s="2" t="str">
        <f t="shared" si="64"/>
        <v>-0,00819355254436425-0,22253255544153i</v>
      </c>
      <c r="S267" s="2" t="str">
        <f t="shared" si="65"/>
        <v>0,0400641591591131-0,215381717138708i</v>
      </c>
      <c r="T267" s="2">
        <f t="shared" si="70"/>
        <v>-13.188092439067212</v>
      </c>
      <c r="U267">
        <f t="shared" si="71"/>
        <v>-79.462579605558318</v>
      </c>
      <c r="W267" s="2" t="str">
        <f t="shared" si="66"/>
        <v>-6,01718713918776-1,23070220267231i</v>
      </c>
      <c r="X267" s="2">
        <f t="shared" si="72"/>
        <v>15.765851430672297</v>
      </c>
    </row>
    <row r="268" spans="12:24" x14ac:dyDescent="0.45">
      <c r="L268">
        <f t="shared" si="68"/>
        <v>2.6599999999999873</v>
      </c>
      <c r="M268" s="1">
        <f t="shared" si="69"/>
        <v>457.08818961486179</v>
      </c>
      <c r="N268" s="1">
        <f t="shared" si="67"/>
        <v>5.8095964304677979E-3</v>
      </c>
      <c r="O268" s="2" t="str">
        <f t="shared" si="73"/>
        <v>0,999333847830049+0,0364946651058475i</v>
      </c>
      <c r="P268" s="2" t="str">
        <f t="shared" si="62"/>
        <v>0,000122189521789551-6,53079475816861E-06i</v>
      </c>
      <c r="Q268" s="2" t="str">
        <f t="shared" si="63"/>
        <v>48,2518225908077-2643,44122203974i</v>
      </c>
      <c r="R268" s="2" t="str">
        <f t="shared" si="64"/>
        <v>-0,00764618320108238-0,217466009093416i</v>
      </c>
      <c r="S268" s="2" t="str">
        <f t="shared" si="65"/>
        <v>0,0384704763160176-0,210711123997641i</v>
      </c>
      <c r="T268" s="2">
        <f t="shared" si="70"/>
        <v>-13.38384586441196</v>
      </c>
      <c r="U268">
        <f t="shared" si="71"/>
        <v>-79.653212436369841</v>
      </c>
      <c r="W268" s="2" t="str">
        <f t="shared" si="66"/>
        <v>-5,75259307018421-1,15914418038555i</v>
      </c>
      <c r="X268" s="2">
        <f t="shared" si="72"/>
        <v>15.370119709749307</v>
      </c>
    </row>
    <row r="269" spans="12:24" x14ac:dyDescent="0.45">
      <c r="L269">
        <f t="shared" si="68"/>
        <v>2.6699999999999871</v>
      </c>
      <c r="M269" s="1">
        <f t="shared" si="69"/>
        <v>467.7351412871846</v>
      </c>
      <c r="N269" s="1">
        <f t="shared" si="67"/>
        <v>5.9449193152769806E-3</v>
      </c>
      <c r="O269" s="2" t="str">
        <f t="shared" si="73"/>
        <v>0,999302456695867+0,0373443441715821i</v>
      </c>
      <c r="P269" s="2" t="str">
        <f t="shared" si="62"/>
        <v>0,000122189521789551-6,38210231687143E-06i</v>
      </c>
      <c r="Q269" s="2" t="str">
        <f t="shared" si="63"/>
        <v>48,2518225908553-2583,25563310618i</v>
      </c>
      <c r="R269" s="2" t="str">
        <f t="shared" si="64"/>
        <v>-0,00712344953677085-0,212514766099551i</v>
      </c>
      <c r="S269" s="2" t="str">
        <f t="shared" si="65"/>
        <v>0,0369457442117143-0,206131618089418i</v>
      </c>
      <c r="T269" s="2">
        <f t="shared" si="70"/>
        <v>-13.579785872580119</v>
      </c>
      <c r="U269">
        <f t="shared" si="71"/>
        <v>-79.838556678677818</v>
      </c>
      <c r="W269" s="2" t="str">
        <f t="shared" si="66"/>
        <v>-5,4993566626069-1,09204712342473i</v>
      </c>
      <c r="X269" s="2">
        <f t="shared" si="72"/>
        <v>14.974202428924032</v>
      </c>
    </row>
    <row r="270" spans="12:24" x14ac:dyDescent="0.45">
      <c r="L270">
        <f t="shared" si="68"/>
        <v>2.6799999999999868</v>
      </c>
      <c r="M270" s="1">
        <f t="shared" si="69"/>
        <v>478.63009232262397</v>
      </c>
      <c r="N270" s="1">
        <f t="shared" si="67"/>
        <v>6.0833942749974274E-3</v>
      </c>
      <c r="O270" s="2" t="str">
        <f t="shared" si="73"/>
        <v>0,999269586495272+0,0382137868519713i</v>
      </c>
      <c r="P270" s="2" t="str">
        <f t="shared" si="62"/>
        <v>0,000122189521789551-0,0000062367937506314i</v>
      </c>
      <c r="Q270" s="2" t="str">
        <f t="shared" si="63"/>
        <v>48,2518225908192-2524,43972047307i</v>
      </c>
      <c r="R270" s="2" t="str">
        <f t="shared" si="64"/>
        <v>-0,0066242427632776-0,207676201245198i</v>
      </c>
      <c r="S270" s="2" t="str">
        <f t="shared" si="65"/>
        <v>0,0354870980926971-0,201642101753403i</v>
      </c>
      <c r="T270" s="2">
        <f t="shared" si="70"/>
        <v>-13.775904192854011</v>
      </c>
      <c r="U270">
        <f t="shared" si="71"/>
        <v>-80.018697626140735</v>
      </c>
      <c r="W270" s="2" t="str">
        <f t="shared" si="66"/>
        <v>-5,25701400055473-1,02912836839714i</v>
      </c>
      <c r="X270" s="2">
        <f t="shared" si="72"/>
        <v>14.578107907125155</v>
      </c>
    </row>
    <row r="271" spans="12:24" x14ac:dyDescent="0.45">
      <c r="L271">
        <f t="shared" si="68"/>
        <v>2.6899999999999866</v>
      </c>
      <c r="M271" s="1">
        <f t="shared" si="69"/>
        <v>489.77881936843141</v>
      </c>
      <c r="N271" s="1">
        <f t="shared" si="67"/>
        <v>6.2250947308857257E-3</v>
      </c>
      <c r="O271" s="2" t="str">
        <f t="shared" si="73"/>
        <v>0,999235167555987+0,0391034515018692i</v>
      </c>
      <c r="P271" s="2" t="str">
        <f t="shared" si="62"/>
        <v>0,000122189521789551-0,0000060947920149121i</v>
      </c>
      <c r="Q271" s="2" t="str">
        <f t="shared" si="63"/>
        <v>48,2518225908394-2466,96229916289i</v>
      </c>
      <c r="R271" s="2" t="str">
        <f t="shared" si="64"/>
        <v>-0,00614750399608423-0,202947749059051i</v>
      </c>
      <c r="S271" s="2" t="str">
        <f t="shared" si="65"/>
        <v>0,0340917818844697-0,197241441212231i</v>
      </c>
      <c r="T271" s="2">
        <f t="shared" si="70"/>
        <v>-13.972192903212342</v>
      </c>
      <c r="U271">
        <f t="shared" si="71"/>
        <v>-80.19371865852824</v>
      </c>
      <c r="W271" s="2" t="str">
        <f t="shared" si="66"/>
        <v>-5,02511804376912-0,97012293652718i</v>
      </c>
      <c r="X271" s="2">
        <f t="shared" si="72"/>
        <v>14.181844116857352</v>
      </c>
    </row>
    <row r="272" spans="12:24" x14ac:dyDescent="0.45">
      <c r="L272">
        <f t="shared" si="68"/>
        <v>2.6999999999999864</v>
      </c>
      <c r="M272" s="1">
        <f t="shared" si="69"/>
        <v>501.18723362725666</v>
      </c>
      <c r="N272" s="1">
        <f t="shared" si="67"/>
        <v>6.3700958143992036E-3</v>
      </c>
      <c r="O272" s="2" t="str">
        <f t="shared" si="73"/>
        <v>0,999199126925456+0,0400138070096679i</v>
      </c>
      <c r="P272" s="2" t="str">
        <f t="shared" ref="P272:P335" si="74">IMDIV(IMSUB(IMPRODUCT(gg1_+gg2_,$O272),gg2_),IMSUB($O272,1))</f>
        <v>0,000122189521789551-5,95602181852063E-06i</v>
      </c>
      <c r="Q272" s="2" t="str">
        <f t="shared" ref="Q272:Q335" si="75">IMDIV(IMPRODUCT(gpi,$O272),IMSUB($O272,1))</f>
        <v>48,2518225908414-2410,7928938838i</v>
      </c>
      <c r="R272" s="2" t="str">
        <f t="shared" ref="R272:R335" si="76">IMPRODUCT($P272,$Q272,gpd)</f>
        <v>-0,0056922220083748-0,198326902452986i</v>
      </c>
      <c r="S272" s="2" t="str">
        <f t="shared" ref="S272:S335" si="77">IMDIV($R272,IMSUM(1,$R272))</f>
        <v>0,0327571449901775-0,192928471042793i</v>
      </c>
      <c r="T272" s="2">
        <f t="shared" si="70"/>
        <v>-14.168644416062296</v>
      </c>
      <c r="U272">
        <f t="shared" si="71"/>
        <v>-80.363701231827989</v>
      </c>
      <c r="W272" s="2" t="str">
        <f t="shared" ref="W272:W335" si="78">IMPRODUCT($S272,IMDIV($O272,IMSUB($O272,1)))</f>
        <v>-4,80323820096793-0,914782468139363i</v>
      </c>
      <c r="X272" s="2">
        <f t="shared" si="72"/>
        <v>13.785418698576313</v>
      </c>
    </row>
    <row r="273" spans="12:24" x14ac:dyDescent="0.45">
      <c r="L273">
        <f t="shared" si="68"/>
        <v>2.7099999999999862</v>
      </c>
      <c r="M273" s="1">
        <f t="shared" si="69"/>
        <v>512.86138399134882</v>
      </c>
      <c r="N273" s="1">
        <f t="shared" si="67"/>
        <v>6.5184744070316677E-3</v>
      </c>
      <c r="O273" s="2" t="str">
        <f t="shared" si="73"/>
        <v>0,99916138821657+0,0409453330324395i</v>
      </c>
      <c r="P273" s="2" t="str">
        <f t="shared" si="74"/>
        <v>0,000122189521789551-5,82040958361687E-06i</v>
      </c>
      <c r="Q273" s="2" t="str">
        <f t="shared" si="75"/>
        <v>48,251822590846-2355,9017228712i</v>
      </c>
      <c r="R273" s="2" t="str">
        <f t="shared" si="76"/>
        <v>-0,00525743108594766-0,193811211392769i</v>
      </c>
      <c r="S273" s="2" t="str">
        <f t="shared" si="77"/>
        <v>0,031480639096351-0,188701998346172i</v>
      </c>
      <c r="T273" s="2">
        <f t="shared" si="70"/>
        <v>-14.365251464467949</v>
      </c>
      <c r="U273">
        <f t="shared" si="71"/>
        <v>-80.528724870638982</v>
      </c>
      <c r="W273" s="2" t="str">
        <f t="shared" si="78"/>
        <v>-4,5909598955178-0,862874216555979i</v>
      </c>
      <c r="X273" s="2">
        <f t="shared" si="72"/>
        <v>13.388838974572312</v>
      </c>
    </row>
    <row r="274" spans="12:24" x14ac:dyDescent="0.45">
      <c r="L274">
        <f t="shared" si="68"/>
        <v>2.719999999999986</v>
      </c>
      <c r="M274" s="1">
        <f t="shared" si="69"/>
        <v>524.80746024975622</v>
      </c>
      <c r="N274" s="1">
        <f t="shared" si="67"/>
        <v>6.6703091810769504E-3</v>
      </c>
      <c r="O274" s="2" t="str">
        <f t="shared" si="73"/>
        <v>0,999121871446146+0,0418985202358238i</v>
      </c>
      <c r="P274" s="2" t="str">
        <f t="shared" si="74"/>
        <v>0,000122189521789551-5,68788340683276E-06i</v>
      </c>
      <c r="Q274" s="2" t="str">
        <f t="shared" si="75"/>
        <v>48,2518225908479-2302,25968209702i</v>
      </c>
      <c r="R274" s="2" t="str">
        <f t="shared" si="76"/>
        <v>-0,00484220897902882-0,189398281599011i</v>
      </c>
      <c r="S274" s="2" t="str">
        <f t="shared" si="77"/>
        <v>0,0302598149955507-0,184560806632402i</v>
      </c>
      <c r="T274" s="2">
        <f t="shared" si="70"/>
        <v>-14.562007088857552</v>
      </c>
      <c r="U274">
        <f t="shared" si="71"/>
        <v>-80.688867162814546</v>
      </c>
      <c r="W274" s="2" t="str">
        <f t="shared" si="78"/>
        <v>-4,38788412586076-0,814180098616184i</v>
      </c>
      <c r="X274" s="2">
        <f t="shared" si="72"/>
        <v>12.992111962380575</v>
      </c>
    </row>
    <row r="275" spans="12:24" x14ac:dyDescent="0.45">
      <c r="L275">
        <f t="shared" si="68"/>
        <v>2.7299999999999858</v>
      </c>
      <c r="M275" s="1">
        <f t="shared" si="69"/>
        <v>537.03179637023538</v>
      </c>
      <c r="N275" s="1">
        <f t="shared" si="67"/>
        <v>6.8256806413420114E-3</v>
      </c>
      <c r="O275" s="2" t="str">
        <f t="shared" si="73"/>
        <v>0,99908049286583+0,0428738705387218i</v>
      </c>
      <c r="P275" s="2" t="str">
        <f t="shared" si="74"/>
        <v>0,000122189521789551-5,55837302102417E-06i</v>
      </c>
      <c r="Q275" s="2" t="str">
        <f t="shared" si="75"/>
        <v>48,251822590851-2249,83832983843i</v>
      </c>
      <c r="R275" s="2" t="str">
        <f t="shared" si="76"/>
        <v>-0,00444567494585191-0,185085773277695i</v>
      </c>
      <c r="S275" s="2" t="str">
        <f t="shared" si="77"/>
        <v>0,0290923194357376-0,180503659434874i</v>
      </c>
      <c r="T275" s="2">
        <f t="shared" si="70"/>
        <v>-14.758904624206204</v>
      </c>
      <c r="U275">
        <f t="shared" si="71"/>
        <v>-80.844203755942075</v>
      </c>
      <c r="W275" s="2" t="str">
        <f t="shared" si="78"/>
        <v>-4,19362702284163-0,768495799126294i</v>
      </c>
      <c r="X275" s="2">
        <f t="shared" si="72"/>
        <v>12.595244387721536</v>
      </c>
    </row>
    <row r="276" spans="12:24" x14ac:dyDescent="0.45">
      <c r="L276">
        <f t="shared" si="68"/>
        <v>2.7399999999999856</v>
      </c>
      <c r="M276" s="1">
        <f t="shared" si="69"/>
        <v>549.5408738576067</v>
      </c>
      <c r="N276" s="1">
        <f t="shared" si="67"/>
        <v>6.9846711678316822E-3</v>
      </c>
      <c r="O276" s="2" t="str">
        <f t="shared" si="73"/>
        <v>0,999037164785066+0,0438718973628513i</v>
      </c>
      <c r="P276" s="2" t="str">
        <f t="shared" si="74"/>
        <v>0,000122189521789551-5,43180975805499E-06i</v>
      </c>
      <c r="Q276" s="2" t="str">
        <f t="shared" si="75"/>
        <v>48,2518225908194-2198,60987159758i</v>
      </c>
      <c r="R276" s="2" t="str">
        <f t="shared" si="76"/>
        <v>-0,00406698788455864-0,18087139987958i</v>
      </c>
      <c r="S276" s="2" t="str">
        <f t="shared" si="77"/>
        <v>0,0279758920037106-0,176529303669282i</v>
      </c>
      <c r="T276" s="2">
        <f t="shared" si="70"/>
        <v>-14.955937687674831</v>
      </c>
      <c r="U276">
        <f t="shared" si="71"/>
        <v>-80.994808355676057</v>
      </c>
      <c r="W276" s="2" t="str">
        <f t="shared" si="78"/>
        <v>-4,00781940586495-0,725629926590047i</v>
      </c>
      <c r="X276" s="2">
        <f t="shared" si="72"/>
        <v>12.198242696990615</v>
      </c>
    </row>
    <row r="277" spans="12:24" x14ac:dyDescent="0.45">
      <c r="L277">
        <f t="shared" si="68"/>
        <v>2.7499999999999853</v>
      </c>
      <c r="M277" s="1">
        <f t="shared" si="69"/>
        <v>562.34132519033028</v>
      </c>
      <c r="N277" s="1">
        <f t="shared" si="67"/>
        <v>7.1473650594275854E-3</v>
      </c>
      <c r="O277" s="2" t="str">
        <f t="shared" si="73"/>
        <v>0,998991795385765+0,0448931258872171i</v>
      </c>
      <c r="P277" s="2" t="str">
        <f t="shared" si="74"/>
        <v>0,000122189521789551-5,30812651237676E-06i</v>
      </c>
      <c r="Q277" s="2" t="str">
        <f t="shared" si="75"/>
        <v>48,25182259082-2148,54714536461i</v>
      </c>
      <c r="R277" s="2" t="str">
        <f t="shared" si="76"/>
        <v>-0,00370534454908141-0,17675292688784i</v>
      </c>
      <c r="S277" s="2" t="str">
        <f t="shared" si="77"/>
        <v>0,0269083620499045-0,172636472751042i</v>
      </c>
      <c r="T277" s="2">
        <f t="shared" si="70"/>
        <v>-15.153100166697085</v>
      </c>
      <c r="U277">
        <f t="shared" si="71"/>
        <v>-81.140752725648085</v>
      </c>
      <c r="W277" s="2" t="str">
        <f t="shared" si="78"/>
        <v>-3,83010633958401-0,685403217672665i</v>
      </c>
      <c r="X277" s="2">
        <f t="shared" si="72"/>
        <v>11.801113069306306</v>
      </c>
    </row>
    <row r="278" spans="12:24" x14ac:dyDescent="0.45">
      <c r="L278">
        <f t="shared" si="68"/>
        <v>2.7599999999999851</v>
      </c>
      <c r="M278" s="1">
        <f t="shared" si="69"/>
        <v>575.43993733713762</v>
      </c>
      <c r="N278" s="1">
        <f t="shared" si="67"/>
        <v>7.3138485785845626E-3</v>
      </c>
      <c r="O278" s="2" t="str">
        <f t="shared" si="73"/>
        <v>0,998944288528278+0,0459380933075465i</v>
      </c>
      <c r="P278" s="2" t="str">
        <f t="shared" si="74"/>
        <v>0,000122189521789551-5,18725770554141E-06i</v>
      </c>
      <c r="Q278" s="2" t="str">
        <f t="shared" si="75"/>
        <v>48,2518225908361-2099,62360721598i</v>
      </c>
      <c r="R278" s="2" t="str">
        <f t="shared" si="76"/>
        <v>-0,00335997784549981-0,172728170633301i</v>
      </c>
      <c r="S278" s="2" t="str">
        <f t="shared" si="77"/>
        <v>0,0258876456603082-0,168823889484853i</v>
      </c>
      <c r="T278" s="2">
        <f t="shared" si="70"/>
        <v>-15.350386207497746</v>
      </c>
      <c r="U278">
        <f t="shared" si="71"/>
        <v>-81.28210668887877</v>
      </c>
      <c r="W278" s="2" t="str">
        <f t="shared" si="78"/>
        <v>-3,6601466926336-0,647647787920286i</v>
      </c>
      <c r="X278" s="2">
        <f t="shared" si="72"/>
        <v>11.403861428132647</v>
      </c>
    </row>
    <row r="279" spans="12:24" x14ac:dyDescent="0.45">
      <c r="L279">
        <f t="shared" si="68"/>
        <v>2.7699999999999849</v>
      </c>
      <c r="M279" s="1">
        <f t="shared" si="69"/>
        <v>588.84365535556867</v>
      </c>
      <c r="N279" s="1">
        <f t="shared" si="67"/>
        <v>7.4842099970681307E-3</v>
      </c>
      <c r="O279" s="2" t="str">
        <f t="shared" si="73"/>
        <v>0,998894543548277+0,047007349100737i</v>
      </c>
      <c r="P279" s="2" t="str">
        <f t="shared" si="74"/>
        <v>0,000122189521789551-0,0000050691392512381i</v>
      </c>
      <c r="Q279" s="2" t="str">
        <f t="shared" si="75"/>
        <v>48,2518225908107-2051,8133172405i</v>
      </c>
      <c r="R279" s="2" t="str">
        <f t="shared" si="76"/>
        <v>-0,00303015520464954-0,168794997136618i</v>
      </c>
      <c r="S279" s="2" t="str">
        <f t="shared" si="77"/>
        <v>0,0249117426811984-0,165090268739134i</v>
      </c>
      <c r="T279" s="2">
        <f t="shared" si="70"/>
        <v>-15.547790204038645</v>
      </c>
      <c r="U279">
        <f t="shared" si="71"/>
        <v>-81.418938130351023</v>
      </c>
      <c r="W279" s="2" t="str">
        <f t="shared" si="78"/>
        <v>-3,49761269972885-0,612206426362553i</v>
      </c>
      <c r="X279" s="2">
        <f t="shared" si="72"/>
        <v>11.006493452481623</v>
      </c>
    </row>
    <row r="280" spans="12:24" x14ac:dyDescent="0.45">
      <c r="L280">
        <f t="shared" si="68"/>
        <v>2.7799999999999847</v>
      </c>
      <c r="M280" s="1">
        <f t="shared" si="69"/>
        <v>602.55958607433695</v>
      </c>
      <c r="N280" s="1">
        <f t="shared" si="67"/>
        <v>7.658539642757381E-3</v>
      </c>
      <c r="O280" s="2" t="str">
        <f t="shared" si="73"/>
        <v>0,99884245504412+0,0481014552943599i</v>
      </c>
      <c r="P280" s="2" t="str">
        <f t="shared" si="74"/>
        <v>0,000122189521789551-4,95370852153473E-06i</v>
      </c>
      <c r="Q280" s="2" t="str">
        <f t="shared" si="75"/>
        <v>48,2518225908298-2005,09092578562i</v>
      </c>
      <c r="R280" s="2" t="str">
        <f t="shared" si="76"/>
        <v>-0,00271517702854641-0,164951320976815i</v>
      </c>
      <c r="S280" s="2" t="str">
        <f t="shared" si="77"/>
        <v>0,0239787338001407-0,161434319918191i</v>
      </c>
      <c r="T280" s="2">
        <f t="shared" si="70"/>
        <v>-15.745306787366442</v>
      </c>
      <c r="U280">
        <f t="shared" si="71"/>
        <v>-81.551313000922605</v>
      </c>
      <c r="W280" s="2" t="str">
        <f t="shared" si="78"/>
        <v>-3,34218952830158-0,578931931680804i</v>
      </c>
      <c r="X280" s="2">
        <f t="shared" si="72"/>
        <v>10.609014587720056</v>
      </c>
    </row>
    <row r="281" spans="12:24" x14ac:dyDescent="0.45">
      <c r="L281">
        <f t="shared" si="68"/>
        <v>2.7899999999999845</v>
      </c>
      <c r="M281" s="1">
        <f t="shared" si="69"/>
        <v>616.59500186146022</v>
      </c>
      <c r="N281" s="1">
        <f t="shared" si="67"/>
        <v>7.8369299475379694E-3</v>
      </c>
      <c r="O281" s="2" t="str">
        <f t="shared" si="73"/>
        <v>0,998787912654242+0,0492209867412574i</v>
      </c>
      <c r="P281" s="2" t="str">
        <f t="shared" si="74"/>
        <v>0,000122189521789551-4,84090431349673E-06i</v>
      </c>
      <c r="Q281" s="2" t="str">
        <f t="shared" si="75"/>
        <v>48,2518225908455-1959,43166001674i</v>
      </c>
      <c r="R281" s="2" t="str">
        <f t="shared" si="76"/>
        <v>-0,00241437520622074-0,161195104185571i</v>
      </c>
      <c r="S281" s="2" t="str">
        <f t="shared" si="77"/>
        <v>0,023086777687932-0,157854749243614i</v>
      </c>
      <c r="T281" s="2">
        <f t="shared" si="70"/>
        <v>-15.942930815361727</v>
      </c>
      <c r="U281">
        <f t="shared" si="71"/>
        <v>-81.679295322094092</v>
      </c>
      <c r="W281" s="2" t="str">
        <f t="shared" si="78"/>
        <v>-3,19357485067653-0,547686487755325i</v>
      </c>
      <c r="X281" s="2">
        <f t="shared" si="72"/>
        <v>10.211430055982431</v>
      </c>
    </row>
    <row r="282" spans="12:24" x14ac:dyDescent="0.45">
      <c r="L282">
        <f t="shared" si="68"/>
        <v>2.7999999999999843</v>
      </c>
      <c r="M282" s="1">
        <f t="shared" si="69"/>
        <v>630.95734448017072</v>
      </c>
      <c r="N282" s="1">
        <f t="shared" si="67"/>
        <v>8.0194754963107823E-3</v>
      </c>
      <c r="O282" s="2" t="str">
        <f t="shared" si="73"/>
        <v>0,998730800824129+0,0503665313992698i</v>
      </c>
      <c r="P282" s="2" t="str">
        <f t="shared" si="74"/>
        <v>0,000122189521789551-0,0000047306668168305i</v>
      </c>
      <c r="Q282" s="2" t="str">
        <f t="shared" si="75"/>
        <v>48,2518225908222-1914,81131078221i</v>
      </c>
      <c r="R282" s="2" t="str">
        <f t="shared" si="76"/>
        <v>-0,00212711169668394-0,157524355166646i</v>
      </c>
      <c r="S282" s="2" t="str">
        <f t="shared" si="77"/>
        <v>0,0222341082036951-0,154350261856535i</v>
      </c>
      <c r="T282" s="2">
        <f t="shared" si="70"/>
        <v>-16.14065736286992</v>
      </c>
      <c r="U282">
        <f t="shared" si="71"/>
        <v>-81.802947191788974</v>
      </c>
      <c r="W282" s="2" t="str">
        <f t="shared" si="78"/>
        <v>-3,05147842266747-0,518341076457577i</v>
      </c>
      <c r="X282" s="2">
        <f t="shared" si="72"/>
        <v>9.8137448662102216</v>
      </c>
    </row>
    <row r="283" spans="12:24" x14ac:dyDescent="0.45">
      <c r="L283">
        <f t="shared" si="68"/>
        <v>2.8099999999999841</v>
      </c>
      <c r="M283" s="1">
        <f t="shared" si="69"/>
        <v>645.65422903463241</v>
      </c>
      <c r="N283" s="1">
        <f t="shared" si="67"/>
        <v>8.2062730771420445E-3</v>
      </c>
      <c r="O283" s="2" t="str">
        <f t="shared" si="73"/>
        <v>0,998670998562377+0,0515386906161184i</v>
      </c>
      <c r="P283" s="2" t="str">
        <f t="shared" si="74"/>
        <v>0,000122189521789551-4,62293758216402E-06i</v>
      </c>
      <c r="Q283" s="2" t="str">
        <f t="shared" si="75"/>
        <v>48,2518225908112-1871,20621977742i</v>
      </c>
      <c r="R283" s="2" t="str">
        <f t="shared" si="76"/>
        <v>-0,0018527771755395-0,153937127639926i</v>
      </c>
      <c r="S283" s="2" t="str">
        <f t="shared" si="77"/>
        <v>0,0214190316660286-0,15091956375149i</v>
      </c>
      <c r="T283" s="2">
        <f t="shared" si="70"/>
        <v>-16.338481712201826</v>
      </c>
      <c r="U283">
        <f t="shared" si="71"/>
        <v>-81.922328790871759</v>
      </c>
      <c r="W283" s="2" t="str">
        <f t="shared" si="78"/>
        <v>-2,91562166933929-0,490774925667828i</v>
      </c>
      <c r="X283" s="2">
        <f t="shared" si="72"/>
        <v>9.4159638238287044</v>
      </c>
    </row>
    <row r="284" spans="12:24" x14ac:dyDescent="0.45">
      <c r="L284">
        <f t="shared" si="68"/>
        <v>2.8199999999999839</v>
      </c>
      <c r="M284" s="1">
        <f t="shared" si="69"/>
        <v>660.69344800757176</v>
      </c>
      <c r="N284" s="1">
        <f t="shared" si="67"/>
        <v>8.3974217325816676E-3</v>
      </c>
      <c r="O284" s="2" t="str">
        <f t="shared" si="73"/>
        <v>0,998608379185327+0,0527380794194706i</v>
      </c>
      <c r="P284" s="2" t="str">
        <f t="shared" si="74"/>
        <v>0,000122189521789551-4,51765948999105E-06i</v>
      </c>
      <c r="Q284" s="2" t="str">
        <f t="shared" si="75"/>
        <v>48,2518225908307-1828,59326700071i</v>
      </c>
      <c r="R284" s="2" t="str">
        <f t="shared" si="76"/>
        <v>-0,00159078974245104-0,150431519609464i</v>
      </c>
      <c r="S284" s="2" t="str">
        <f t="shared" si="77"/>
        <v>0,0206399241920336-0,147561363552153i</v>
      </c>
      <c r="T284" s="2">
        <f t="shared" si="70"/>
        <v>-16.536399343995406</v>
      </c>
      <c r="U284">
        <f t="shared" si="71"/>
        <v>-82.037498390321616</v>
      </c>
      <c r="W284" s="2" t="str">
        <f t="shared" si="78"/>
        <v>-2,7857372785708-0,46487499057564i</v>
      </c>
      <c r="X284" s="2">
        <f t="shared" si="72"/>
        <v>9.0180915400718114</v>
      </c>
    </row>
    <row r="285" spans="12:24" x14ac:dyDescent="0.45">
      <c r="L285">
        <f t="shared" si="68"/>
        <v>2.8299999999999836</v>
      </c>
      <c r="M285" s="1">
        <f t="shared" si="69"/>
        <v>676.08297539195689</v>
      </c>
      <c r="N285" s="1">
        <f t="shared" si="67"/>
        <v>8.5930228121769286E-3</v>
      </c>
      <c r="O285" s="2" t="str">
        <f t="shared" si="73"/>
        <v>0,998542810049751+0,053965326812202i</v>
      </c>
      <c r="P285" s="2" t="str">
        <f t="shared" si="74"/>
        <v>0,000122189521789551-4,41477672045901E-06i</v>
      </c>
      <c r="Q285" s="2" t="str">
        <f t="shared" si="75"/>
        <v>48,2518225908417-1786,9498584949i</v>
      </c>
      <c r="R285" s="2" t="str">
        <f t="shared" si="76"/>
        <v>-0,00134059368695099-0,147005672355021i</v>
      </c>
      <c r="S285" s="2" t="str">
        <f t="shared" si="77"/>
        <v>0,0198952291054731-0,144274374138873i</v>
      </c>
      <c r="T285" s="2">
        <f t="shared" si="70"/>
        <v>-16.734405928420486</v>
      </c>
      <c r="U285">
        <f t="shared" si="71"/>
        <v>-82.148512359039728</v>
      </c>
      <c r="W285" s="2" t="str">
        <f t="shared" si="78"/>
        <v>-2,66156880295255-0,440535466407269i</v>
      </c>
      <c r="X285" s="2">
        <f t="shared" si="72"/>
        <v>8.6201324409720623</v>
      </c>
    </row>
    <row r="286" spans="12:24" x14ac:dyDescent="0.45">
      <c r="L286">
        <f t="shared" si="68"/>
        <v>2.8399999999999834</v>
      </c>
      <c r="M286" s="1">
        <f t="shared" si="69"/>
        <v>691.83097091891034</v>
      </c>
      <c r="N286" s="1">
        <f t="shared" si="67"/>
        <v>8.7931800262093015E-3</v>
      </c>
      <c r="O286" s="2" t="str">
        <f t="shared" si="73"/>
        <v>0,998474152273034+0,055221076072866i</v>
      </c>
      <c r="P286" s="2" t="str">
        <f t="shared" si="74"/>
        <v>0,000122189521789551-4,31423472377245E-06i</v>
      </c>
      <c r="Q286" s="2" t="str">
        <f t="shared" si="75"/>
        <v>48,2518225908157-1746,25391436761i</v>
      </c>
      <c r="R286" s="2" t="str">
        <f t="shared" si="76"/>
        <v>-0,00110165830969468-0,143657769446546i</v>
      </c>
      <c r="S286" s="2" t="str">
        <f t="shared" si="77"/>
        <v>0,0191834544153445-0,141057314137221i</v>
      </c>
      <c r="T286" s="2">
        <f t="shared" si="70"/>
        <v>-16.932497316718401</v>
      </c>
      <c r="U286">
        <f t="shared" si="71"/>
        <v>-82.255425172099308</v>
      </c>
      <c r="W286" s="2" t="str">
        <f t="shared" si="78"/>
        <v>-2,54287027045712-0,417657330817961i</v>
      </c>
      <c r="X286" s="2">
        <f t="shared" si="72"/>
        <v>8.222090776025242</v>
      </c>
    </row>
    <row r="287" spans="12:24" x14ac:dyDescent="0.45">
      <c r="L287">
        <f t="shared" si="68"/>
        <v>2.8499999999999832</v>
      </c>
      <c r="M287" s="1">
        <f t="shared" si="69"/>
        <v>707.94578438411111</v>
      </c>
      <c r="N287" s="1">
        <f t="shared" si="67"/>
        <v>8.9979995006830744E-3</v>
      </c>
      <c r="O287" s="2" t="str">
        <f t="shared" si="73"/>
        <v>0,998402260440272+0,0565059850613735i</v>
      </c>
      <c r="P287" s="2" t="str">
        <f t="shared" si="74"/>
        <v>0,000122189521789551-4,21598019120715E-06i</v>
      </c>
      <c r="Q287" s="2" t="str">
        <f t="shared" si="75"/>
        <v>48,2518225908423-1706,48385708418i</v>
      </c>
      <c r="R287" s="2" t="str">
        <f t="shared" si="76"/>
        <v>-0,000873476796691348-0,140386035781074i</v>
      </c>
      <c r="S287" s="2" t="str">
        <f t="shared" si="77"/>
        <v>0,0185031703654924-0,137908909276391i</v>
      </c>
      <c r="T287" s="2">
        <f t="shared" si="70"/>
        <v>-17.130669533064292</v>
      </c>
      <c r="U287">
        <f t="shared" si="71"/>
        <v>-82.35828941935516</v>
      </c>
      <c r="W287" s="2" t="str">
        <f t="shared" si="78"/>
        <v>-2,42940580423763-0,396147914265098i</v>
      </c>
      <c r="X287" s="2">
        <f t="shared" si="72"/>
        <v>7.8239706265417839</v>
      </c>
    </row>
    <row r="288" spans="12:24" x14ac:dyDescent="0.45">
      <c r="L288">
        <f t="shared" si="68"/>
        <v>2.859999999999983</v>
      </c>
      <c r="M288" s="1">
        <f t="shared" si="69"/>
        <v>724.43596007496194</v>
      </c>
      <c r="N288" s="1">
        <f t="shared" si="67"/>
        <v>9.2075898335947058E-3</v>
      </c>
      <c r="O288" s="2" t="str">
        <f t="shared" si="73"/>
        <v>0,998326982297663+0,0578207265298749i</v>
      </c>
      <c r="P288" s="2" t="str">
        <f t="shared" si="74"/>
        <v>0,000122189521789551-0,000004119961026898i</v>
      </c>
      <c r="Q288" s="2" t="str">
        <f t="shared" si="75"/>
        <v>48,2518225908419-1667,61860002696i</v>
      </c>
      <c r="R288" s="2" t="str">
        <f t="shared" si="76"/>
        <v>-0,000655565144371725-0,137188736641545i</v>
      </c>
      <c r="S288" s="2" t="str">
        <f t="shared" si="77"/>
        <v>0,0178530070553563-0,134827893625918i</v>
      </c>
      <c r="T288" s="2">
        <f t="shared" si="70"/>
        <v>-17.32891876673683</v>
      </c>
      <c r="U288">
        <f t="shared" si="71"/>
        <v>-82.457155814425121</v>
      </c>
      <c r="W288" s="2" t="str">
        <f t="shared" si="78"/>
        <v>-2,32094925183681-0,375920496756068i</v>
      </c>
      <c r="X288" s="2">
        <f t="shared" si="72"/>
        <v>7.4257759137011661</v>
      </c>
    </row>
    <row r="289" spans="12:24" x14ac:dyDescent="0.45">
      <c r="L289">
        <f t="shared" si="68"/>
        <v>2.8699999999999828</v>
      </c>
      <c r="M289" s="1">
        <f t="shared" si="69"/>
        <v>741.31024130088861</v>
      </c>
      <c r="N289" s="1">
        <f t="shared" si="67"/>
        <v>9.4220621525129764E-3</v>
      </c>
      <c r="O289" s="2" t="str">
        <f t="shared" si="73"/>
        <v>0,998248158431588+0,0591659884388311i</v>
      </c>
      <c r="P289" s="2" t="str">
        <f t="shared" si="74"/>
        <v>0,000122189521789551-4,02612632016762E-06i</v>
      </c>
      <c r="Q289" s="2" t="str">
        <f t="shared" si="75"/>
        <v>48,2518225908372-1629,63753631485i</v>
      </c>
      <c r="R289" s="2" t="str">
        <f t="shared" si="76"/>
        <v>-0,000447461132872877-0,134064176777027i</v>
      </c>
      <c r="S289" s="2" t="str">
        <f t="shared" si="77"/>
        <v>0,0172316521321913-0,13181301071852i</v>
      </c>
      <c r="T289" s="2">
        <f t="shared" si="70"/>
        <v>-17.527241364587773</v>
      </c>
      <c r="U289">
        <f t="shared" si="71"/>
        <v>-82.552073203836287</v>
      </c>
      <c r="W289" s="2" t="str">
        <f t="shared" si="78"/>
        <v>-2,21728382401679-0,356893929455835i</v>
      </c>
      <c r="X289" s="2">
        <f t="shared" si="72"/>
        <v>7.0275104063164218</v>
      </c>
    </row>
    <row r="290" spans="12:24" x14ac:dyDescent="0.45">
      <c r="L290">
        <f t="shared" si="68"/>
        <v>2.8799999999999826</v>
      </c>
      <c r="M290" s="1">
        <f t="shared" si="69"/>
        <v>758.5775750291541</v>
      </c>
      <c r="N290" s="1">
        <f t="shared" si="67"/>
        <v>9.641530173500246E-3</v>
      </c>
      <c r="O290" s="2" t="str">
        <f t="shared" si="73"/>
        <v>0,998165621932687+0,0605424742782454i</v>
      </c>
      <c r="P290" s="2" t="str">
        <f t="shared" si="74"/>
        <v>0,000122189521789551-3,93442631862843E-06i</v>
      </c>
      <c r="Q290" s="2" t="str">
        <f t="shared" si="75"/>
        <v>48,2518225908256-1592,52052787727i</v>
      </c>
      <c r="R290" s="2" t="str">
        <f t="shared" si="76"/>
        <v>-0,000248723345725178-0,131010699503877i</v>
      </c>
      <c r="S290" s="2" t="str">
        <f t="shared" si="77"/>
        <v>0,0166378485541914-0,128863014566676i</v>
      </c>
      <c r="T290" s="2">
        <f t="shared" si="70"/>
        <v>-17.72563382379575</v>
      </c>
      <c r="U290">
        <f t="shared" si="71"/>
        <v>-82.643088576406399</v>
      </c>
      <c r="W290" s="2" t="str">
        <f t="shared" si="78"/>
        <v>-2,11820174336488-0,338992279701697i</v>
      </c>
      <c r="X290" s="2">
        <f t="shared" si="72"/>
        <v>6.6291777283263862</v>
      </c>
    </row>
    <row r="291" spans="12:24" x14ac:dyDescent="0.45">
      <c r="L291">
        <f t="shared" si="68"/>
        <v>2.8899999999999824</v>
      </c>
      <c r="M291" s="1">
        <f t="shared" si="69"/>
        <v>776.24711662866071</v>
      </c>
      <c r="N291" s="1">
        <f t="shared" si="67"/>
        <v>9.8661102614062361E-3</v>
      </c>
      <c r="O291" s="2" t="str">
        <f t="shared" si="73"/>
        <v>0,998079198044256+0,0619509033940222i</v>
      </c>
      <c r="P291" s="2" t="str">
        <f t="shared" si="74"/>
        <v>0,000122189521789551-3,84481240168263E-06i</v>
      </c>
      <c r="Q291" s="2" t="str">
        <f t="shared" si="75"/>
        <v>48,2518225908373-1556,24789477659i</v>
      </c>
      <c r="R291" s="2" t="str">
        <f t="shared" si="76"/>
        <v>-0,0000589302334097985-0,12802668582733i</v>
      </c>
      <c r="S291" s="2" t="str">
        <f t="shared" si="77"/>
        <v>0,0160703924244704-0,125976670579882i</v>
      </c>
      <c r="T291" s="2">
        <f t="shared" si="70"/>
        <v>-17.924092784898573</v>
      </c>
      <c r="U291">
        <f t="shared" si="71"/>
        <v>-82.730247072609458</v>
      </c>
      <c r="W291" s="2" t="str">
        <f t="shared" si="78"/>
        <v>-2,02350390277065-0,322144498062235i</v>
      </c>
      <c r="X291" s="2">
        <f t="shared" si="72"/>
        <v>6.2307813660198894</v>
      </c>
    </row>
    <row r="292" spans="12:24" x14ac:dyDescent="0.45">
      <c r="L292">
        <f t="shared" si="68"/>
        <v>2.8999999999999821</v>
      </c>
      <c r="M292" s="1">
        <f t="shared" si="69"/>
        <v>794.32823472424957</v>
      </c>
      <c r="N292" s="1">
        <f t="shared" si="67"/>
        <v>1.0095921491566238E-2</v>
      </c>
      <c r="O292" s="2" t="str">
        <f t="shared" si="73"/>
        <v>0,997988703794227+0,0633920113194017i</v>
      </c>
      <c r="P292" s="2" t="str">
        <f t="shared" si="74"/>
        <v>0,000122189521789551-3,75723705483135E-06i</v>
      </c>
      <c r="Q292" s="2" t="str">
        <f t="shared" si="75"/>
        <v>48,2518225908337-1520,80040477358i</v>
      </c>
      <c r="R292" s="2" t="str">
        <f t="shared" si="76"/>
        <v>0,000122320780698163-0,125110553583094i</v>
      </c>
      <c r="S292" s="2" t="str">
        <f t="shared" si="77"/>
        <v>0,01552813089477-0,123152756389432i</v>
      </c>
      <c r="T292" s="2">
        <f t="shared" si="70"/>
        <v>-18.122615025085999</v>
      </c>
      <c r="U292">
        <f t="shared" si="71"/>
        <v>-82.813591994067821</v>
      </c>
      <c r="W292" s="2" t="str">
        <f t="shared" si="78"/>
        <v>-1,93299953382888-0,306284106132779i</v>
      </c>
      <c r="X292" s="2">
        <f t="shared" si="72"/>
        <v>5.8323246750126314</v>
      </c>
    </row>
    <row r="293" spans="12:24" x14ac:dyDescent="0.45">
      <c r="L293">
        <f t="shared" si="68"/>
        <v>2.9099999999999819</v>
      </c>
      <c r="M293" s="1">
        <f t="shared" si="69"/>
        <v>812.83051616406578</v>
      </c>
      <c r="N293" s="1">
        <f t="shared" si="67"/>
        <v>1.033108571293638E-2</v>
      </c>
      <c r="O293" s="2" t="str">
        <f t="shared" si="73"/>
        <v>0,997893947609987+0,0648665501114097i</v>
      </c>
      <c r="P293" s="2" t="str">
        <f t="shared" si="74"/>
        <v>0,000122189521789551-3,67165384444495E-06i</v>
      </c>
      <c r="Q293" s="2" t="str">
        <f t="shared" si="75"/>
        <v>48,2518225908211-1486,15926313013i</v>
      </c>
      <c r="R293" s="2" t="str">
        <f t="shared" si="76"/>
        <v>0,000295414154298628-0,122260756598454i</v>
      </c>
      <c r="S293" s="2" t="str">
        <f t="shared" si="77"/>
        <v>0,0150099601384269-0,120390062586892i</v>
      </c>
      <c r="T293" s="2">
        <f t="shared" si="70"/>
        <v>-18.321197451748588</v>
      </c>
      <c r="U293">
        <f t="shared" si="71"/>
        <v>-82.893164812945471</v>
      </c>
      <c r="W293" s="2" t="str">
        <f t="shared" si="78"/>
        <v>-1,84650588517357-0,291348903843501i</v>
      </c>
      <c r="X293" s="2">
        <f t="shared" si="72"/>
        <v>5.4338108869799262</v>
      </c>
    </row>
    <row r="294" spans="12:24" x14ac:dyDescent="0.45">
      <c r="L294">
        <f t="shared" si="68"/>
        <v>2.9199999999999817</v>
      </c>
      <c r="M294" s="1">
        <f t="shared" si="69"/>
        <v>831.76377110263672</v>
      </c>
      <c r="N294" s="1">
        <f t="shared" si="67"/>
        <v>1.0571727612699616E-2</v>
      </c>
      <c r="O294" s="2" t="str">
        <f t="shared" si="73"/>
        <v>0,997794728915232+0,0663752886922471i</v>
      </c>
      <c r="P294" s="2" t="str">
        <f t="shared" si="74"/>
        <v>0,000122189521789551-0,0000035880173931348i</v>
      </c>
      <c r="Q294" s="2" t="str">
        <f t="shared" si="75"/>
        <v>48,2518225908334-1452,30610264402i</v>
      </c>
      <c r="R294" s="2" t="str">
        <f t="shared" si="76"/>
        <v>0,000460717041658818-0,119475783872474i</v>
      </c>
      <c r="S294" s="2" t="str">
        <f t="shared" si="77"/>
        <v>0,0145148233914234-0,117687393382293i</v>
      </c>
      <c r="T294" s="2">
        <f t="shared" si="70"/>
        <v>-18.519837096267803</v>
      </c>
      <c r="U294">
        <f t="shared" si="71"/>
        <v>-82.969005181270731</v>
      </c>
      <c r="W294" s="2" t="str">
        <f t="shared" si="78"/>
        <v>-1,76384791071609-0,277280695112135i</v>
      </c>
      <c r="X294" s="2">
        <f t="shared" si="72"/>
        <v>5.0352431161621345</v>
      </c>
    </row>
    <row r="295" spans="12:24" x14ac:dyDescent="0.45">
      <c r="L295">
        <f t="shared" si="68"/>
        <v>2.9299999999999815</v>
      </c>
      <c r="M295" s="1">
        <f t="shared" si="69"/>
        <v>851.13803820234057</v>
      </c>
      <c r="N295" s="1">
        <f t="shared" si="67"/>
        <v>1.0817974782376455E-2</v>
      </c>
      <c r="O295" s="2" t="str">
        <f t="shared" si="73"/>
        <v>0,997690837708028+0,067919013195526i</v>
      </c>
      <c r="P295" s="2" t="str">
        <f t="shared" si="74"/>
        <v>0,000122189521789551-3,50628335573656E-06i</v>
      </c>
      <c r="Q295" s="2" t="str">
        <f t="shared" si="75"/>
        <v>48,2518225908356-1419,22297391034i</v>
      </c>
      <c r="R295" s="2" t="str">
        <f t="shared" si="76"/>
        <v>0,000618580072345961-0,116754158774835i</v>
      </c>
      <c r="S295" s="2" t="str">
        <f t="shared" si="77"/>
        <v>0,0140417090603856-0,115043567187614i</v>
      </c>
      <c r="T295" s="2">
        <f t="shared" si="70"/>
        <v>-18.718531108039254</v>
      </c>
      <c r="U295">
        <f t="shared" si="71"/>
        <v>-83.041150940145343</v>
      </c>
      <c r="W295" s="2" t="str">
        <f t="shared" si="78"/>
        <v>-1,68485796772486-0,264025030740095i</v>
      </c>
      <c r="X295" s="2">
        <f t="shared" si="72"/>
        <v>4.6366243656503396</v>
      </c>
    </row>
    <row r="296" spans="12:24" x14ac:dyDescent="0.45">
      <c r="L296">
        <f t="shared" si="68"/>
        <v>2.9399999999999813</v>
      </c>
      <c r="M296" s="1">
        <f t="shared" si="69"/>
        <v>870.96358995604385</v>
      </c>
      <c r="N296" s="1">
        <f t="shared" si="67"/>
        <v>1.1069957785475742E-2</v>
      </c>
      <c r="O296" s="2" t="str">
        <f t="shared" si="73"/>
        <v>0,997582054119226+0,0694985273172471i</v>
      </c>
      <c r="P296" s="2" t="str">
        <f t="shared" si="74"/>
        <v>0,000122189521789551-3,42640839573153E-06i</v>
      </c>
      <c r="Q296" s="2" t="str">
        <f t="shared" si="75"/>
        <v>48,251822590832-1386,8923358044i</v>
      </c>
      <c r="R296" s="2" t="str">
        <f t="shared" si="76"/>
        <v>0,000769338095033468-0,114094438262904i</v>
      </c>
      <c r="S296" s="2" t="str">
        <f t="shared" si="77"/>
        <v>0,0135896488964754-0,112457417130803i</v>
      </c>
      <c r="T296" s="2">
        <f t="shared" si="70"/>
        <v>-18.91727674871855</v>
      </c>
      <c r="U296">
        <f t="shared" si="71"/>
        <v>-83.109638128707189</v>
      </c>
      <c r="W296" s="2" t="str">
        <f t="shared" si="78"/>
        <v>-1,609375524656-0,25153096751445i</v>
      </c>
      <c r="X296" s="2">
        <f t="shared" si="72"/>
        <v>4.2379575334641402</v>
      </c>
    </row>
    <row r="297" spans="12:24" x14ac:dyDescent="0.45">
      <c r="L297">
        <f t="shared" si="68"/>
        <v>2.9499999999999811</v>
      </c>
      <c r="M297" s="1">
        <f t="shared" si="69"/>
        <v>891.250938133707</v>
      </c>
      <c r="N297" s="1">
        <f t="shared" si="67"/>
        <v>1.132781022672109E-2</v>
      </c>
      <c r="O297" s="2" t="str">
        <f t="shared" si="73"/>
        <v>0,997468147950313+0,0711146526713867i</v>
      </c>
      <c r="P297" s="2" t="str">
        <f t="shared" si="74"/>
        <v>0,000122189521789551-3,34835016234221E-06i</v>
      </c>
      <c r="Q297" s="2" t="str">
        <f t="shared" si="75"/>
        <v>48,2518225908233-1355,29704618114i</v>
      </c>
      <c r="R297" s="2" t="str">
        <f t="shared" si="76"/>
        <v>0,000913310887685415-0,111495212116608i</v>
      </c>
      <c r="S297" s="2" t="str">
        <f t="shared" si="77"/>
        <v>0,0131577162335894-0,109927791505332i</v>
      </c>
      <c r="T297" s="2">
        <f t="shared" si="70"/>
        <v>-19.116071386679504</v>
      </c>
      <c r="U297">
        <f t="shared" si="71"/>
        <v>-83.174500992930774</v>
      </c>
      <c r="W297" s="2" t="str">
        <f t="shared" si="78"/>
        <v>-1,53724687862038-0,239750842528668i</v>
      </c>
      <c r="X297" s="2">
        <f t="shared" si="72"/>
        <v>3.839245418432768</v>
      </c>
    </row>
    <row r="298" spans="12:24" x14ac:dyDescent="0.45">
      <c r="L298">
        <f t="shared" si="68"/>
        <v>2.9599999999999809</v>
      </c>
      <c r="M298" s="1">
        <f t="shared" si="69"/>
        <v>912.01083935587019</v>
      </c>
      <c r="N298" s="1">
        <f t="shared" si="67"/>
        <v>1.159166882288995E-2</v>
      </c>
      <c r="O298" s="2" t="str">
        <f t="shared" si="73"/>
        <v>0,997348878189764+0,0727682291499538i</v>
      </c>
      <c r="P298" s="2" t="str">
        <f t="shared" si="74"/>
        <v>0,000122189521789551-3,27206726802325E-06i</v>
      </c>
      <c r="Q298" s="2" t="str">
        <f t="shared" si="75"/>
        <v>48,2518225908366-1324,4203527861i</v>
      </c>
      <c r="R298" s="2" t="str">
        <f t="shared" si="76"/>
        <v>0,0010508038359028-0,108955102190714i</v>
      </c>
      <c r="S298" s="2" t="str">
        <f t="shared" si="77"/>
        <v>0,0127450242897389-0,10745355415991i</v>
      </c>
      <c r="T298" s="2">
        <f t="shared" si="70"/>
        <v>-19.314912491674875</v>
      </c>
      <c r="U298">
        <f t="shared" si="71"/>
        <v>-83.235771994090044</v>
      </c>
      <c r="W298" s="2" t="str">
        <f t="shared" si="78"/>
        <v>-1,46832488234941-0,228640061798996i</v>
      </c>
      <c r="X298" s="2">
        <f t="shared" si="72"/>
        <v>3.4404907258889712</v>
      </c>
    </row>
    <row r="299" spans="12:24" x14ac:dyDescent="0.45">
      <c r="L299">
        <f t="shared" si="68"/>
        <v>2.9699999999999807</v>
      </c>
      <c r="M299" s="1">
        <f t="shared" si="69"/>
        <v>933.25430079695047</v>
      </c>
      <c r="N299" s="1">
        <f t="shared" si="67"/>
        <v>1.1861673475302583E-2</v>
      </c>
      <c r="O299" s="2" t="str">
        <f t="shared" si="73"/>
        <v>0,997223992506897+0,0744601152873432i</v>
      </c>
      <c r="P299" s="2" t="str">
        <f t="shared" si="74"/>
        <v>0,000122189521789551-3,19751926654542E-06i</v>
      </c>
      <c r="Q299" s="2" t="str">
        <f t="shared" si="75"/>
        <v>48,2518225908292-1294,24588437307i</v>
      </c>
      <c r="R299" s="2" t="str">
        <f t="shared" si="76"/>
        <v>0,0011821085806529-0,10647276168411i</v>
      </c>
      <c r="S299" s="2" t="str">
        <f t="shared" si="77"/>
        <v>0,0123507245299309-0,105033584832721i</v>
      </c>
      <c r="T299" s="2">
        <f t="shared" si="70"/>
        <v>-19.513797629692554</v>
      </c>
      <c r="U299">
        <f t="shared" si="71"/>
        <v>-83.293481816952422</v>
      </c>
      <c r="W299" s="2" t="str">
        <f t="shared" si="78"/>
        <v>-1,40246868050471-0,218156902298212i</v>
      </c>
      <c r="X299" s="2">
        <f t="shared" si="72"/>
        <v>3.0416960731847773</v>
      </c>
    </row>
    <row r="300" spans="12:24" x14ac:dyDescent="0.45">
      <c r="L300">
        <f t="shared" si="68"/>
        <v>2.9799999999999804</v>
      </c>
      <c r="M300" s="1">
        <f t="shared" si="69"/>
        <v>954.99258602139355</v>
      </c>
      <c r="N300" s="1">
        <f t="shared" si="67"/>
        <v>1.2137967343999622E-2</v>
      </c>
      <c r="O300" s="2" t="str">
        <f t="shared" si="73"/>
        <v>0,997093226722221+0,0761911886287977i</v>
      </c>
      <c r="P300" s="2" t="str">
        <f t="shared" si="74"/>
        <v>0,000122189521789551-3,12466663152274E-06i</v>
      </c>
      <c r="Q300" s="2" t="str">
        <f t="shared" si="75"/>
        <v>48,2518225908233-1264,75764202375i</v>
      </c>
      <c r="R300" s="2" t="str">
        <f t="shared" si="76"/>
        <v>0,00130750363691444-0,104046874425706i</v>
      </c>
      <c r="S300" s="2" t="str">
        <f t="shared" si="77"/>
        <v>0,0119740050892059-0,102666779434316i</v>
      </c>
      <c r="T300" s="2">
        <f t="shared" si="70"/>
        <v>-19.712724457994931</v>
      </c>
      <c r="U300">
        <f t="shared" si="71"/>
        <v>-83.347659377585586</v>
      </c>
      <c r="W300" s="2" t="str">
        <f t="shared" si="78"/>
        <v>-1,33954345516084-0,208262326584743i</v>
      </c>
      <c r="X300" s="2">
        <f t="shared" si="72"/>
        <v>2.6428639950414983</v>
      </c>
    </row>
    <row r="301" spans="12:24" x14ac:dyDescent="0.45">
      <c r="L301">
        <f t="shared" si="68"/>
        <v>2.9899999999999802</v>
      </c>
      <c r="M301" s="1">
        <f t="shared" si="69"/>
        <v>977.23722095576716</v>
      </c>
      <c r="N301" s="1">
        <f t="shared" si="67"/>
        <v>1.2420696923647449E-2</v>
      </c>
      <c r="O301" s="2" t="str">
        <f t="shared" si="73"/>
        <v>0,996956304253177+0,0779623461027617i</v>
      </c>
      <c r="P301" s="2" t="str">
        <f t="shared" si="74"/>
        <v>0,000122189521789551-3,05347073548053E-06i</v>
      </c>
      <c r="Q301" s="2" t="str">
        <f t="shared" si="75"/>
        <v>48,251822590829-1235,93999066488i</v>
      </c>
      <c r="R301" s="2" t="str">
        <f t="shared" si="76"/>
        <v>0,00142725498441575-0,101676154176582i</v>
      </c>
      <c r="S301" s="2" t="str">
        <f t="shared" si="77"/>
        <v>0,011614089254148-0,100352050282993i</v>
      </c>
      <c r="T301" s="2">
        <f t="shared" si="70"/>
        <v>-19.911690720334573</v>
      </c>
      <c r="U301">
        <f t="shared" si="71"/>
        <v>-83.398331830813703</v>
      </c>
      <c r="W301" s="2" t="str">
        <f t="shared" si="78"/>
        <v>-1,27942018027718-0,198919809247607i</v>
      </c>
      <c r="X301" s="2">
        <f t="shared" si="72"/>
        <v>2.2439969487416258</v>
      </c>
    </row>
    <row r="302" spans="12:24" x14ac:dyDescent="0.45">
      <c r="L302">
        <f t="shared" si="68"/>
        <v>2.99999999999998</v>
      </c>
      <c r="M302" s="1">
        <f t="shared" si="69"/>
        <v>999.99999999995441</v>
      </c>
      <c r="N302" s="1">
        <f t="shared" si="67"/>
        <v>1.2710012121211542E-2</v>
      </c>
      <c r="O302" s="2" t="str">
        <f t="shared" si="73"/>
        <v>0,996812935534161+0,0797745043968838i</v>
      </c>
      <c r="P302" s="2" t="str">
        <f t="shared" si="74"/>
        <v>0,000122189521789551-2,98389382936289E-06i</v>
      </c>
      <c r="Q302" s="2" t="str">
        <f t="shared" si="75"/>
        <v>48,251822590826-1207,77765077821i</v>
      </c>
      <c r="R302" s="2" t="str">
        <f t="shared" si="76"/>
        <v>0,0015416166318222-0,0993593439479964i</v>
      </c>
      <c r="S302" s="2" t="str">
        <f t="shared" si="77"/>
        <v>0,0112702340013957-0,0980883262962716i</v>
      </c>
      <c r="T302" s="2">
        <f t="shared" si="70"/>
        <v>-20.110694242337004</v>
      </c>
      <c r="U302">
        <f t="shared" si="71"/>
        <v>-83.445524577237862</v>
      </c>
      <c r="W302" s="2" t="str">
        <f t="shared" si="78"/>
        <v>-1,22197538496402-0,190095174436917i</v>
      </c>
      <c r="X302" s="2">
        <f t="shared" si="72"/>
        <v>1.8450973191726927</v>
      </c>
    </row>
    <row r="303" spans="12:24" x14ac:dyDescent="0.45">
      <c r="L303">
        <f t="shared" si="68"/>
        <v>3.0099999999999798</v>
      </c>
      <c r="M303" s="1">
        <f t="shared" si="69"/>
        <v>1023.2929922807075</v>
      </c>
      <c r="N303" s="1">
        <f t="shared" si="67"/>
        <v>1.3006066335439213E-2</v>
      </c>
      <c r="O303" s="2" t="str">
        <f t="shared" si="73"/>
        <v>0,996662817409658+0,0816286003373941i</v>
      </c>
      <c r="P303" s="2" t="str">
        <f t="shared" si="74"/>
        <v>0,000122189521789551-2,91589902255458E-06i</v>
      </c>
      <c r="Q303" s="2" t="str">
        <f t="shared" si="75"/>
        <v>48,2518225908231-1180,25569029901i</v>
      </c>
      <c r="R303" s="2" t="str">
        <f t="shared" si="76"/>
        <v>0,00165083115549769-0,0970952153349081i</v>
      </c>
      <c r="S303" s="2" t="str">
        <f t="shared" si="77"/>
        <v>0,0109417285914884-0,0958745531418352i</v>
      </c>
      <c r="T303" s="2">
        <f t="shared" si="70"/>
        <v>-20.309732927043132</v>
      </c>
      <c r="U303">
        <f t="shared" si="71"/>
        <v>-83.489261269829768</v>
      </c>
      <c r="W303" s="2" t="str">
        <f t="shared" si="78"/>
        <v>-1,16709092533949-0,18175644378996i</v>
      </c>
      <c r="X303" s="2">
        <f t="shared" si="72"/>
        <v>1.4461674237324365</v>
      </c>
    </row>
    <row r="304" spans="12:24" x14ac:dyDescent="0.45">
      <c r="L304">
        <f t="shared" si="68"/>
        <v>3.0199999999999796</v>
      </c>
      <c r="M304" s="1">
        <f t="shared" si="69"/>
        <v>1047.1285480508507</v>
      </c>
      <c r="N304" s="1">
        <f t="shared" si="67"/>
        <v>1.3309016538193561E-2</v>
      </c>
      <c r="O304" s="2" t="str">
        <f t="shared" si="73"/>
        <v>0,996505632499254+0,0835255912715547i</v>
      </c>
      <c r="P304" s="2" t="str">
        <f t="shared" si="74"/>
        <v>0,00012218952178955-2,84945026321722E-06i</v>
      </c>
      <c r="Q304" s="2" t="str">
        <f t="shared" si="75"/>
        <v>48,2518225908348-1153,35951669881i</v>
      </c>
      <c r="R304" s="2" t="str">
        <f t="shared" si="76"/>
        <v>0,0017551302141233-0,0948825678646501i</v>
      </c>
      <c r="S304" s="2" t="str">
        <f t="shared" si="77"/>
        <v>0,0106278932165889-0,0937096933511124i</v>
      </c>
      <c r="T304" s="2">
        <f t="shared" si="70"/>
        <v>-20.508804750601502</v>
      </c>
      <c r="U304">
        <f t="shared" si="71"/>
        <v>-83.529563819988994</v>
      </c>
      <c r="W304" s="2" t="str">
        <f t="shared" si="78"/>
        <v>-1,11465376476659-0,173873694106018i</v>
      </c>
      <c r="X304" s="2">
        <f t="shared" si="72"/>
        <v>1.0472095171043911</v>
      </c>
    </row>
    <row r="305" spans="12:24" x14ac:dyDescent="0.45">
      <c r="L305">
        <f t="shared" si="68"/>
        <v>3.0299999999999794</v>
      </c>
      <c r="M305" s="1">
        <f t="shared" si="69"/>
        <v>1071.5193052375564</v>
      </c>
      <c r="N305" s="1">
        <f t="shared" si="67"/>
        <v>1.3619023357682133E-2</v>
      </c>
      <c r="O305" s="2" t="str">
        <f t="shared" si="73"/>
        <v>0,996341048533246+0,0854664554528429i</v>
      </c>
      <c r="P305" s="2" t="str">
        <f t="shared" si="74"/>
        <v>0,000122189521789551-0,0000027845123193175i</v>
      </c>
      <c r="Q305" s="2" t="str">
        <f t="shared" si="75"/>
        <v>48,2518225908336-1127,07486924813i</v>
      </c>
      <c r="R305" s="2" t="str">
        <f t="shared" si="76"/>
        <v>0,0018547350399574-0,0927202283604209i</v>
      </c>
      <c r="S305" s="2" t="str">
        <f t="shared" si="77"/>
        <v>0,0103280777001721-0,0915927263984801i</v>
      </c>
      <c r="T305" s="2">
        <f t="shared" si="70"/>
        <v>-20.707907758103069</v>
      </c>
      <c r="U305">
        <f t="shared" si="71"/>
        <v>-83.566452403216559</v>
      </c>
      <c r="W305" s="2" t="str">
        <f t="shared" si="78"/>
        <v>-1,0645557622551-0,166418924156338i</v>
      </c>
      <c r="X305" s="2">
        <f t="shared" si="72"/>
        <v>0.64822579591315221</v>
      </c>
    </row>
    <row r="306" spans="12:24" x14ac:dyDescent="0.45">
      <c r="L306">
        <f t="shared" si="68"/>
        <v>3.0399999999999792</v>
      </c>
      <c r="M306" s="1">
        <f t="shared" si="69"/>
        <v>1096.4781961431327</v>
      </c>
      <c r="N306" s="1">
        <f t="shared" si="67"/>
        <v>1.3936251163624017E-2</v>
      </c>
      <c r="O306" s="2" t="str">
        <f t="shared" si="73"/>
        <v>0,996168717657531+0,0874521924284916i</v>
      </c>
      <c r="P306" s="2" t="str">
        <f t="shared" si="74"/>
        <v>0,000122189521789551-2,72105075981499E-06i</v>
      </c>
      <c r="Q306" s="2" t="str">
        <f t="shared" si="75"/>
        <v>48,2518225908258-1101,38781145516i</v>
      </c>
      <c r="R306" s="2" t="str">
        <f t="shared" si="76"/>
        <v>0,00194985690820882-0,0906070503192314i</v>
      </c>
      <c r="S306" s="2" t="str">
        <f t="shared" si="77"/>
        <v>0,0100416602474982-0,0895226487487936i</v>
      </c>
      <c r="T306" s="2">
        <f t="shared" si="70"/>
        <v>-20.907040059552312</v>
      </c>
      <c r="U306">
        <f t="shared" si="71"/>
        <v>-83.599945464130144</v>
      </c>
      <c r="W306" s="2" t="str">
        <f t="shared" si="78"/>
        <v>-1,01669346880767-0,159365930061047i</v>
      </c>
      <c r="X306" s="2">
        <f t="shared" si="72"/>
        <v>0.24921840326723516</v>
      </c>
    </row>
    <row r="307" spans="12:24" x14ac:dyDescent="0.45">
      <c r="L307">
        <f t="shared" si="68"/>
        <v>3.049999999999979</v>
      </c>
      <c r="M307" s="1">
        <f t="shared" si="69"/>
        <v>1122.0184543019097</v>
      </c>
      <c r="N307" s="1">
        <f t="shared" si="67"/>
        <v>1.4260868154400962E-2</v>
      </c>
      <c r="O307" s="2" t="str">
        <f t="shared" si="73"/>
        <v>0,995988275706362+0,0894838234289737i</v>
      </c>
      <c r="P307" s="2" t="str">
        <f t="shared" si="74"/>
        <v>0,000122189521789552-2,65903193650431E-06i</v>
      </c>
      <c r="Q307" s="2" t="str">
        <f t="shared" si="75"/>
        <v>48,2518225908267-1076,28472367635i</v>
      </c>
      <c r="R307" s="2" t="str">
        <f t="shared" si="76"/>
        <v>0,00204069758510205-0,0885419133040171i</v>
      </c>
      <c r="S307" s="2" t="str">
        <f t="shared" si="77"/>
        <v>0,00976804624487409-0,0874984738759153i</v>
      </c>
      <c r="T307" s="2">
        <f t="shared" si="70"/>
        <v>-21.106199825963571</v>
      </c>
      <c r="U307">
        <f t="shared" si="71"/>
        <v>-83.63005972104213</v>
      </c>
      <c r="W307" s="2" t="str">
        <f t="shared" si="78"/>
        <v>-0,970967931488941-0,152690188688871i</v>
      </c>
      <c r="X307" s="2">
        <f t="shared" si="72"/>
        <v>-0.14981056679985993</v>
      </c>
    </row>
    <row r="308" spans="12:24" x14ac:dyDescent="0.45">
      <c r="L308">
        <f t="shared" si="68"/>
        <v>3.0599999999999787</v>
      </c>
      <c r="M308" s="1">
        <f t="shared" si="69"/>
        <v>1148.1536214968278</v>
      </c>
      <c r="N308" s="1">
        <f t="shared" si="67"/>
        <v>1.4593046446238276E-2</v>
      </c>
      <c r="O308" s="2" t="str">
        <f t="shared" si="73"/>
        <v>0,995799341441526+0,0915623917589692i</v>
      </c>
      <c r="P308" s="2" t="str">
        <f t="shared" si="74"/>
        <v>0,000122189521789551-2,59842296611711E-06i</v>
      </c>
      <c r="Q308" s="2" t="str">
        <f t="shared" si="75"/>
        <v>48,2518225908275-1051,75229589494i</v>
      </c>
      <c r="R308" s="2" t="str">
        <f t="shared" si="76"/>
        <v>0,00212744975589121-0,0865237223495458i</v>
      </c>
      <c r="S308" s="2" t="str">
        <f t="shared" si="77"/>
        <v>0,00950666710641765-0,0855192322545767i</v>
      </c>
      <c r="T308" s="2">
        <f t="shared" si="70"/>
        <v>-21.305385285579753</v>
      </c>
      <c r="U308">
        <f t="shared" si="71"/>
        <v>-83.656810169897611</v>
      </c>
      <c r="W308" s="2" t="str">
        <f t="shared" si="78"/>
        <v>-0,927284504992825-0,146368748576767i</v>
      </c>
      <c r="X308" s="2">
        <f t="shared" si="72"/>
        <v>-0.54885906498562309</v>
      </c>
    </row>
    <row r="309" spans="12:24" x14ac:dyDescent="0.45">
      <c r="L309">
        <f t="shared" si="68"/>
        <v>3.0699999999999785</v>
      </c>
      <c r="M309" s="1">
        <f t="shared" si="69"/>
        <v>1174.8975549394722</v>
      </c>
      <c r="N309" s="1">
        <f t="shared" si="67"/>
        <v>1.4932962164463177E-2</v>
      </c>
      <c r="O309" s="2" t="str">
        <f t="shared" si="73"/>
        <v>0,995601515756435+0,0936889631893143i</v>
      </c>
      <c r="P309" s="2" t="str">
        <f t="shared" si="74"/>
        <v>0,000122189521789551-0,0000025391917128956i</v>
      </c>
      <c r="Q309" s="2" t="str">
        <f t="shared" si="75"/>
        <v>48,2518225908252-1027,77752066371i</v>
      </c>
      <c r="R309" s="2" t="str">
        <f t="shared" si="76"/>
        <v>0,00221029743356653-0,0845514073818523i</v>
      </c>
      <c r="S309" s="2" t="str">
        <f t="shared" si="77"/>
        <v>0,00925697916661006-0,0835839713278973i</v>
      </c>
      <c r="T309" s="2">
        <f t="shared" si="70"/>
        <v>-21.50459472020145</v>
      </c>
      <c r="U309">
        <f t="shared" si="71"/>
        <v>-83.680210087648419</v>
      </c>
      <c r="W309" s="2" t="str">
        <f t="shared" si="78"/>
        <v>-0,885552670484858-0,140380127891993i</v>
      </c>
      <c r="X309" s="2">
        <f t="shared" si="72"/>
        <v>-0.94792508245757912</v>
      </c>
    </row>
    <row r="310" spans="12:24" x14ac:dyDescent="0.45">
      <c r="L310">
        <f t="shared" si="68"/>
        <v>3.0799999999999783</v>
      </c>
      <c r="M310" s="1">
        <f t="shared" si="69"/>
        <v>1202.264434617354</v>
      </c>
      <c r="N310" s="1">
        <f t="shared" si="67"/>
        <v>1.5280795536888808E-2</v>
      </c>
      <c r="O310" s="2" t="str">
        <f t="shared" si="73"/>
        <v>0,99539438084354+0,0958646263493745i</v>
      </c>
      <c r="P310" s="2" t="str">
        <f t="shared" si="74"/>
        <v>0,000122189521789551-2,48130677155866E-06i</v>
      </c>
      <c r="Q310" s="2" t="str">
        <f t="shared" si="75"/>
        <v>48,251822590826-1004,34768620809i</v>
      </c>
      <c r="R310" s="2" t="str">
        <f t="shared" si="76"/>
        <v>0,00228941634916639-0,0826239226508499i</v>
      </c>
      <c r="S310" s="2" t="str">
        <f t="shared" si="77"/>
        <v>0,00901846261713547-0,0816917554526165i</v>
      </c>
      <c r="T310" s="2">
        <f t="shared" si="70"/>
        <v>-21.703826461623763</v>
      </c>
      <c r="U310">
        <f t="shared" si="71"/>
        <v>-83.700271035018659</v>
      </c>
      <c r="W310" s="2" t="str">
        <f t="shared" si="78"/>
        <v>-0,845685861495128-0,134704218990248i</v>
      </c>
      <c r="X310" s="2">
        <f t="shared" si="72"/>
        <v>-1.3470066466727204</v>
      </c>
    </row>
    <row r="311" spans="12:24" x14ac:dyDescent="0.45">
      <c r="L311">
        <f t="shared" si="68"/>
        <v>3.0899999999999781</v>
      </c>
      <c r="M311" s="1">
        <f t="shared" si="69"/>
        <v>1230.2687708123201</v>
      </c>
      <c r="N311" s="1">
        <f t="shared" si="67"/>
        <v>1.5636730989373324E-2</v>
      </c>
      <c r="O311" s="2" t="str">
        <f t="shared" si="73"/>
        <v>0,995177499323425+0,0980904931192359i</v>
      </c>
      <c r="P311" s="2" t="str">
        <f t="shared" si="74"/>
        <v>0,000122189521789551-0,0000024247374506861i</v>
      </c>
      <c r="Q311" s="2" t="str">
        <f t="shared" si="75"/>
        <v>48,2518225908304-981,450369686097i</v>
      </c>
      <c r="R311" s="2" t="str">
        <f t="shared" si="76"/>
        <v>0,00236497432450135-0,0807402461758559i</v>
      </c>
      <c r="S311" s="2" t="str">
        <f t="shared" si="77"/>
        <v>0,00879062048647782-0,07984166582404i</v>
      </c>
      <c r="T311" s="2">
        <f t="shared" si="70"/>
        <v>-21.903078888170242</v>
      </c>
      <c r="U311">
        <f t="shared" si="71"/>
        <v>-83.717002858656855</v>
      </c>
      <c r="W311" s="2" t="str">
        <f t="shared" si="78"/>
        <v>-0,80760129663989-0,129322199150402i</v>
      </c>
      <c r="X311" s="2">
        <f t="shared" si="72"/>
        <v>-1.7461018172649798</v>
      </c>
    </row>
    <row r="312" spans="12:24" x14ac:dyDescent="0.45">
      <c r="L312">
        <f t="shared" si="68"/>
        <v>3.0999999999999779</v>
      </c>
      <c r="M312" s="1">
        <f t="shared" si="69"/>
        <v>1258.9254117941043</v>
      </c>
      <c r="N312" s="1">
        <f t="shared" si="67"/>
        <v>1.6000957243605028E-2</v>
      </c>
      <c r="O312" s="2" t="str">
        <f t="shared" si="73"/>
        <v>0,994950413333861+0,100367699021049i</v>
      </c>
      <c r="P312" s="2" t="str">
        <f t="shared" si="74"/>
        <v>0,000122189521789551-2,36945375635786E-06i</v>
      </c>
      <c r="Q312" s="2" t="str">
        <f t="shared" si="75"/>
        <v>48,2518225908317-959,073430601381i</v>
      </c>
      <c r="R312" s="2" t="str">
        <f t="shared" si="76"/>
        <v>0,00243713162818558-0,0788993792037031i</v>
      </c>
      <c r="S312" s="2" t="str">
        <f t="shared" si="77"/>
        <v>0,00857297766088492-0,0780328003824837i</v>
      </c>
      <c r="T312" s="2">
        <f t="shared" si="70"/>
        <v>-22.102350421320903</v>
      </c>
      <c r="U312">
        <f t="shared" si="71"/>
        <v>-83.730413692585614</v>
      </c>
      <c r="W312" s="2" t="str">
        <f t="shared" si="78"/>
        <v>-0,771219818950845-0,124216447093275i</v>
      </c>
      <c r="X312" s="2">
        <f t="shared" si="72"/>
        <v>-2.1452086819958494</v>
      </c>
    </row>
    <row r="313" spans="12:24" x14ac:dyDescent="0.45">
      <c r="L313">
        <f t="shared" si="68"/>
        <v>3.1099999999999777</v>
      </c>
      <c r="M313" s="1">
        <f t="shared" si="69"/>
        <v>1288.2495516930683</v>
      </c>
      <c r="N313" s="1">
        <f t="shared" si="67"/>
        <v>1.6373667417164978E-2</v>
      </c>
      <c r="O313" s="2" t="str">
        <f t="shared" si="73"/>
        <v>0,994712643577034+0,102697403608795i</v>
      </c>
      <c r="P313" s="2" t="str">
        <f t="shared" si="74"/>
        <v>0,000122189521789551-2,31542637635636E-06i</v>
      </c>
      <c r="Q313" s="2" t="str">
        <f t="shared" si="75"/>
        <v>48,2518225908248-937,205004366028i</v>
      </c>
      <c r="R313" s="2" t="str">
        <f t="shared" si="76"/>
        <v>0,00250604131551797-0,07710034567918i</v>
      </c>
      <c r="S313" s="2" t="str">
        <f t="shared" si="77"/>
        <v>0,00836507994503986-0,0762642737029856i</v>
      </c>
      <c r="T313" s="2">
        <f t="shared" si="70"/>
        <v>-22.301639522423066</v>
      </c>
      <c r="U313">
        <f t="shared" si="71"/>
        <v>-83.740509959078409</v>
      </c>
      <c r="W313" s="2" t="str">
        <f t="shared" si="78"/>
        <v>-0,736465741594829-0,119370464913149i</v>
      </c>
      <c r="X313" s="2">
        <f t="shared" si="72"/>
        <v>-2.5443253527560508</v>
      </c>
    </row>
    <row r="314" spans="12:24" x14ac:dyDescent="0.45">
      <c r="L314">
        <f t="shared" si="68"/>
        <v>3.1199999999999775</v>
      </c>
      <c r="M314" s="1">
        <f t="shared" si="69"/>
        <v>1318.2567385563398</v>
      </c>
      <c r="N314" s="1">
        <f t="shared" si="67"/>
        <v>1.6755059125920638E-2</v>
      </c>
      <c r="O314" s="2" t="str">
        <f t="shared" si="73"/>
        <v>0,99446368832308+0,105080790855685i</v>
      </c>
      <c r="P314" s="2" t="str">
        <f t="shared" si="74"/>
        <v>0,000122189521789551-0,000002262626664528i</v>
      </c>
      <c r="Q314" s="2" t="str">
        <f t="shared" si="75"/>
        <v>48,2518225908284-915,833496009581i</v>
      </c>
      <c r="R314" s="2" t="str">
        <f t="shared" si="76"/>
        <v>0,00257184955319801-0,0753421917274923i</v>
      </c>
      <c r="S314" s="2" t="str">
        <f t="shared" si="77"/>
        <v>0,008166493161264-0,0745352168697909i</v>
      </c>
      <c r="T314" s="2">
        <f t="shared" si="70"/>
        <v>-22.500944689484214</v>
      </c>
      <c r="U314">
        <f t="shared" si="71"/>
        <v>-83.747296368764879</v>
      </c>
      <c r="W314" s="2" t="str">
        <f t="shared" si="78"/>
        <v>-0,703266699768012-0,114768805078196i</v>
      </c>
      <c r="X314" s="2">
        <f t="shared" si="72"/>
        <v>-2.9434499616159302</v>
      </c>
    </row>
    <row r="315" spans="12:24" x14ac:dyDescent="0.45">
      <c r="L315">
        <f t="shared" si="68"/>
        <v>3.1299999999999772</v>
      </c>
      <c r="M315" s="1">
        <f t="shared" si="69"/>
        <v>1348.9628825915834</v>
      </c>
      <c r="N315" s="1">
        <f t="shared" si="67"/>
        <v>1.7145334588804267E-2</v>
      </c>
      <c r="O315" s="2" t="str">
        <f t="shared" si="73"/>
        <v>0,994203022367975+0,107519069538311i</v>
      </c>
      <c r="P315" s="2" t="str">
        <f t="shared" si="74"/>
        <v>0,000122189521789551-0,0000022110266256736i</v>
      </c>
      <c r="Q315" s="2" t="str">
        <f t="shared" si="75"/>
        <v>48,2518225908297-894,947574031098i</v>
      </c>
      <c r="R315" s="2" t="str">
        <f t="shared" si="76"/>
        <v>0,00263469592930932-0,0736239851484967i</v>
      </c>
      <c r="S315" s="2" t="str">
        <f t="shared" si="77"/>
        <v>0,00797680228561558-0,0728447773371663i</v>
      </c>
      <c r="T315" s="2">
        <f t="shared" si="70"/>
        <v>-22.700264454034592</v>
      </c>
      <c r="U315">
        <f t="shared" si="71"/>
        <v>-83.750775920129499</v>
      </c>
      <c r="W315" s="2" t="str">
        <f t="shared" si="78"/>
        <v>-0,67155350855414-0,110397002172556i</v>
      </c>
      <c r="X315" s="2">
        <f t="shared" si="72"/>
        <v>-3.3425806569096732</v>
      </c>
    </row>
    <row r="316" spans="12:24" x14ac:dyDescent="0.45">
      <c r="L316">
        <f t="shared" si="68"/>
        <v>3.139999999999977</v>
      </c>
      <c r="M316" s="1">
        <f t="shared" si="69"/>
        <v>1380.3842646028129</v>
      </c>
      <c r="N316" s="1">
        <f t="shared" si="67"/>
        <v>1.7544700735032233E-2</v>
      </c>
      <c r="O316" s="2" t="str">
        <f t="shared" si="73"/>
        <v>0,993930095943776+0,11001347361663i</v>
      </c>
      <c r="P316" s="2" t="str">
        <f t="shared" si="74"/>
        <v>0,00012218952178955-2,16059890063798E-06i</v>
      </c>
      <c r="Q316" s="2" t="str">
        <f t="shared" si="75"/>
        <v>48,2518225908307-874,53616439076i</v>
      </c>
      <c r="R316" s="2" t="str">
        <f t="shared" si="76"/>
        <v>0,0026947137494502-0,0719448149224109i</v>
      </c>
      <c r="S316" s="2" t="str">
        <f t="shared" si="77"/>
        <v>0,00779561061973411-0,0711921187778438i</v>
      </c>
      <c r="T316" s="2">
        <f t="shared" si="70"/>
        <v>-22.899597378058886</v>
      </c>
      <c r="U316">
        <f t="shared" si="71"/>
        <v>-83.750949898230289</v>
      </c>
      <c r="W316" s="2" t="str">
        <f t="shared" si="78"/>
        <v>-0,641260026538144-0,106241509077721i</v>
      </c>
      <c r="X316" s="2">
        <f t="shared" si="72"/>
        <v>-3.741715599353002</v>
      </c>
    </row>
    <row r="317" spans="12:24" x14ac:dyDescent="0.45">
      <c r="L317">
        <f t="shared" si="68"/>
        <v>3.1499999999999768</v>
      </c>
      <c r="M317" s="1">
        <f t="shared" si="69"/>
        <v>1412.5375446226803</v>
      </c>
      <c r="N317" s="1">
        <f t="shared" si="67"/>
        <v>1.7953369313821476E-2</v>
      </c>
      <c r="O317" s="2" t="str">
        <f t="shared" si="73"/>
        <v>0,993644333579087+0,112565262608728i</v>
      </c>
      <c r="P317" s="2" t="str">
        <f t="shared" si="74"/>
        <v>0,000122189521789551-2,11131675185949E-06i</v>
      </c>
      <c r="Q317" s="2" t="str">
        <f t="shared" si="75"/>
        <v>48,2518225908272-854,588444638059i</v>
      </c>
      <c r="R317" s="2" t="str">
        <f t="shared" si="76"/>
        <v>0,00275203031945659-0,0703037907267661i</v>
      </c>
      <c r="S317" s="2" t="str">
        <f t="shared" si="77"/>
        <v>0,00762253899693283-0,0695764209204266i</v>
      </c>
      <c r="T317" s="2">
        <f t="shared" si="70"/>
        <v>-23.098942050986121</v>
      </c>
      <c r="U317">
        <f t="shared" si="71"/>
        <v>-83.747817872757324</v>
      </c>
      <c r="W317" s="2" t="str">
        <f t="shared" si="78"/>
        <v>-0,61232302497244-0,102289637306004i</v>
      </c>
      <c r="X317" s="2">
        <f t="shared" si="72"/>
        <v>-4.1408529581798872</v>
      </c>
    </row>
    <row r="318" spans="12:24" x14ac:dyDescent="0.45">
      <c r="L318">
        <f t="shared" si="68"/>
        <v>3.1599999999999766</v>
      </c>
      <c r="M318" s="1">
        <f t="shared" si="69"/>
        <v>1445.4397707458504</v>
      </c>
      <c r="N318" s="1">
        <f t="shared" si="67"/>
        <v>1.8371557006661828E-2</v>
      </c>
      <c r="O318" s="2" t="str">
        <f t="shared" si="73"/>
        <v>0,993345132907573+0,115175721959257i</v>
      </c>
      <c r="P318" s="2" t="str">
        <f t="shared" si="74"/>
        <v>0,00012218952178955-2,06315404914701E-06i</v>
      </c>
      <c r="Q318" s="2" t="str">
        <f t="shared" si="75"/>
        <v>48,2518225908277-835,093838173385i</v>
      </c>
      <c r="R318" s="2" t="str">
        <f t="shared" si="76"/>
        <v>0,00280676721546346-0,0687000424643214i</v>
      </c>
      <c r="S318" s="2" t="str">
        <f t="shared" si="77"/>
        <v>0,0074572250213893-0,0679968793768973i</v>
      </c>
      <c r="T318" s="2">
        <f t="shared" si="70"/>
        <v>-23.298297086735236</v>
      </c>
      <c r="U318">
        <f t="shared" si="71"/>
        <v>-83.741377695308046</v>
      </c>
      <c r="W318" s="2" t="str">
        <f t="shared" si="78"/>
        <v>-0,584682062296227-0,0985295012199807i</v>
      </c>
      <c r="X318" s="2">
        <f t="shared" si="72"/>
        <v>-4.5399909072942339</v>
      </c>
    </row>
    <row r="319" spans="12:24" x14ac:dyDescent="0.45">
      <c r="L319">
        <f t="shared" si="68"/>
        <v>3.1699999999999764</v>
      </c>
      <c r="M319" s="1">
        <f t="shared" si="69"/>
        <v>1479.1083881681284</v>
      </c>
      <c r="N319" s="1">
        <f t="shared" si="67"/>
        <v>1.8799485542203436E-2</v>
      </c>
      <c r="O319" s="2" t="str">
        <f t="shared" si="73"/>
        <v>0,993031863422227+0,117846163400343i</v>
      </c>
      <c r="P319" s="2" t="str">
        <f t="shared" si="74"/>
        <v>0,000122189521789551-2,01608525585364E-06i</v>
      </c>
      <c r="Q319" s="2" t="str">
        <f t="shared" si="75"/>
        <v>48,2518225908308-816,042008639856i</v>
      </c>
      <c r="R319" s="2" t="str">
        <f t="shared" si="76"/>
        <v>0,00285904054176554-0,0671327198017102i</v>
      </c>
      <c r="S319" s="2" t="str">
        <f t="shared" si="77"/>
        <v>0,00729932233907337-0,0664527054613545i</v>
      </c>
      <c r="T319" s="2">
        <f t="shared" si="70"/>
        <v>-23.497661120808196</v>
      </c>
      <c r="U319">
        <f t="shared" si="71"/>
        <v>-83.731625495952173</v>
      </c>
      <c r="W319" s="2" t="str">
        <f t="shared" si="78"/>
        <v>-0,558279363813496-0,0949499658861696i</v>
      </c>
      <c r="X319" s="2">
        <f t="shared" si="72"/>
        <v>-4.9391276214280557</v>
      </c>
    </row>
    <row r="320" spans="12:24" x14ac:dyDescent="0.45">
      <c r="L320">
        <f t="shared" si="68"/>
        <v>3.1799999999999762</v>
      </c>
      <c r="M320" s="1">
        <f t="shared" si="69"/>
        <v>1513.5612484361259</v>
      </c>
      <c r="N320" s="1">
        <f t="shared" si="67"/>
        <v>1.923738181382011E-2</v>
      </c>
      <c r="O320" s="2" t="str">
        <f t="shared" si="73"/>
        <v>0,99270386517303+0,120577925303625i</v>
      </c>
      <c r="P320" s="2" t="str">
        <f t="shared" si="74"/>
        <v>0,000122189521789551-1,97008541533938E-06i</v>
      </c>
      <c r="Q320" s="2" t="str">
        <f t="shared" si="75"/>
        <v>48,2518225908273-797,422854442625i</v>
      </c>
      <c r="R320" s="2" t="str">
        <f t="shared" si="76"/>
        <v>0,00290896117708855-0,0656009917185558i</v>
      </c>
      <c r="S320" s="2" t="str">
        <f t="shared" si="77"/>
        <v>0,00714849993925854-0,0649431260009847i</v>
      </c>
      <c r="T320" s="2">
        <f t="shared" si="70"/>
        <v>-23.697032807425398</v>
      </c>
      <c r="U320">
        <f t="shared" si="71"/>
        <v>-83.718555679024249</v>
      </c>
      <c r="W320" s="2" t="str">
        <f t="shared" si="78"/>
        <v>-0,533059706339995-0,0915405983288078i</v>
      </c>
      <c r="X320" s="2">
        <f t="shared" si="72"/>
        <v>-5.3382612722962648</v>
      </c>
    </row>
    <row r="321" spans="12:24" x14ac:dyDescent="0.45">
      <c r="L321">
        <f t="shared" si="68"/>
        <v>3.189999999999976</v>
      </c>
      <c r="M321" s="1">
        <f t="shared" si="69"/>
        <v>1548.816618912397</v>
      </c>
      <c r="N321" s="1">
        <f t="shared" si="67"/>
        <v>1.9685477999911341E-2</v>
      </c>
      <c r="O321" s="2" t="str">
        <f t="shared" si="73"/>
        <v>0,992360447405535+0,123372373022031i</v>
      </c>
      <c r="P321" s="2" t="str">
        <f t="shared" si="74"/>
        <v>0,000122189521789551-1,92513013769616E-06i</v>
      </c>
      <c r="Q321" s="2" t="str">
        <f t="shared" si="75"/>
        <v>48,2518225908304-779,226503392517i</v>
      </c>
      <c r="R321" s="2" t="str">
        <f t="shared" si="76"/>
        <v>0,0029566350098035-0,064104046066828i</v>
      </c>
      <c r="S321" s="2" t="str">
        <f t="shared" si="77"/>
        <v>0,00700444148544394-0,0634673831402i</v>
      </c>
      <c r="T321" s="2">
        <f t="shared" si="70"/>
        <v>-23.896410816698989</v>
      </c>
      <c r="U321">
        <f t="shared" si="71"/>
        <v>-83.702160918120853</v>
      </c>
      <c r="W321" s="2" t="str">
        <f t="shared" si="78"/>
        <v>-0,508970307633979-0,0882916219637761i</v>
      </c>
      <c r="X321" s="2">
        <f t="shared" si="72"/>
        <v>-5.7373900247443199</v>
      </c>
    </row>
    <row r="322" spans="12:24" x14ac:dyDescent="0.45">
      <c r="L322">
        <f t="shared" si="68"/>
        <v>3.1999999999999758</v>
      </c>
      <c r="M322" s="1">
        <f t="shared" si="69"/>
        <v>1584.8931924610256</v>
      </c>
      <c r="N322" s="1">
        <f t="shared" ref="N322:N385" si="79">M322/(CEdsp)</f>
        <v>2.0144011687006212E-2</v>
      </c>
      <c r="O322" s="2" t="str">
        <f t="shared" si="73"/>
        <v>0,9920008871378+0,126230899219712i</v>
      </c>
      <c r="P322" s="2" t="str">
        <f t="shared" si="74"/>
        <v>0,000122189521789551-1,88119558687875E-06i</v>
      </c>
      <c r="Q322" s="2" t="str">
        <f t="shared" si="75"/>
        <v>48,2518225908262-761,443307471388i</v>
      </c>
      <c r="R322" s="2" t="str">
        <f t="shared" si="76"/>
        <v>0,0030021631624914-0,0626410891402087i</v>
      </c>
      <c r="S322" s="2" t="str">
        <f t="shared" si="77"/>
        <v>0,00686684467445661-0,0620247341388492i</v>
      </c>
      <c r="T322" s="2">
        <f t="shared" si="70"/>
        <v>-24.095793831835142</v>
      </c>
      <c r="U322">
        <f t="shared" si="71"/>
        <v>-83.682432150368527</v>
      </c>
      <c r="W322" s="2" t="str">
        <f t="shared" si="78"/>
        <v>-0,485960720431343-0,0851938740059554i</v>
      </c>
      <c r="X322" s="2">
        <f t="shared" si="72"/>
        <v>-6.1365120328754266</v>
      </c>
    </row>
    <row r="323" spans="12:24" x14ac:dyDescent="0.45">
      <c r="L323">
        <f t="shared" ref="L323:L386" si="80">L322+Graph_Step_Size</f>
        <v>3.2099999999999755</v>
      </c>
      <c r="M323" s="1">
        <f t="shared" ref="M323:M386" si="81">10^L323</f>
        <v>1621.8100973588398</v>
      </c>
      <c r="N323" s="1">
        <f t="shared" si="79"/>
        <v>2.0613225995735063E-2</v>
      </c>
      <c r="O323" s="2" t="str">
        <f t="shared" si="73"/>
        <v>0,991624427673031+0,129154924188488i</v>
      </c>
      <c r="P323" s="2" t="str">
        <f t="shared" si="74"/>
        <v>0,00012218952178955-1,83825846801351E-06i</v>
      </c>
      <c r="Q323" s="2" t="str">
        <f t="shared" si="75"/>
        <v>48,2518225908292-744,063837716255i</v>
      </c>
      <c r="R323" s="2" t="str">
        <f t="shared" si="76"/>
        <v>0,00304564220647056-0,061211345253226i</v>
      </c>
      <c r="S323" s="2" t="str">
        <f t="shared" si="77"/>
        <v>0,00673542062275571-0,0606144511652698i</v>
      </c>
      <c r="T323" s="2">
        <f t="shared" ref="T323:T386" si="82">20*LOG10(SQRT(IMPRODUCT(IMCONJUGATE(S323),S323)+0))</f>
        <v>-24.295180546362811</v>
      </c>
      <c r="U323">
        <f t="shared" ref="U323:U386" si="83">ATAN(IMAGINARY(S323)/IMREAL(S323))*180/PI()</f>
        <v>-83.659358569834595</v>
      </c>
      <c r="W323" s="2" t="str">
        <f t="shared" si="78"/>
        <v>-0,463982730909762-0,0822387656583205i</v>
      </c>
      <c r="X323" s="2">
        <f t="shared" ref="X323:X386" si="84">20*LOG10(SQRT(IMPRODUCT(IMCONJUGATE(W323),W323)+0))</f>
        <v>-6.5356254361535377</v>
      </c>
    </row>
    <row r="324" spans="12:24" x14ac:dyDescent="0.45">
      <c r="L324">
        <f t="shared" si="80"/>
        <v>3.2199999999999753</v>
      </c>
      <c r="M324" s="1">
        <f t="shared" si="81"/>
        <v>1659.5869074374668</v>
      </c>
      <c r="N324" s="1">
        <f t="shared" si="79"/>
        <v>2.1093369709735143E-2</v>
      </c>
      <c r="O324" s="2" t="str">
        <f t="shared" si="73"/>
        <v>0,991230277045139+0,132145896148979i</v>
      </c>
      <c r="P324" s="2" t="str">
        <f t="shared" si="74"/>
        <v>0,000122189521789551-1,79629601505524E-06i</v>
      </c>
      <c r="Q324" s="2" t="str">
        <f t="shared" si="75"/>
        <v>48,2518225908272-727,078879219584i</v>
      </c>
      <c r="R324" s="2" t="str">
        <f t="shared" si="76"/>
        <v>0,00308716436662741-0,05981405632995i</v>
      </c>
      <c r="S324" s="2" t="str">
        <f t="shared" si="77"/>
        <v>0,00660989327875652-0,059235821084958i</v>
      </c>
      <c r="T324" s="2">
        <f t="shared" si="82"/>
        <v>-24.494569661380954</v>
      </c>
      <c r="U324">
        <f t="shared" si="83"/>
        <v>-83.632927620166683</v>
      </c>
      <c r="W324" s="2" t="str">
        <f t="shared" si="78"/>
        <v>-0,44299026141241-0,0794182449011739i</v>
      </c>
      <c r="X324" s="2">
        <f t="shared" si="84"/>
        <v>-6.9347283554717798</v>
      </c>
    </row>
    <row r="325" spans="12:24" x14ac:dyDescent="0.45">
      <c r="L325">
        <f t="shared" si="80"/>
        <v>3.2299999999999751</v>
      </c>
      <c r="M325" s="1">
        <f t="shared" si="81"/>
        <v>1698.2436524616483</v>
      </c>
      <c r="N325" s="1">
        <f t="shared" si="79"/>
        <v>2.1584697407559094E-2</v>
      </c>
      <c r="O325" s="2" t="str">
        <f t="shared" si="73"/>
        <v>0,990817606394373+0,135205291534486i</v>
      </c>
      <c r="P325" s="2" t="str">
        <f t="shared" si="74"/>
        <v>0,000122189521789551-1,75528597874781E-06i</v>
      </c>
      <c r="Q325" s="2" t="str">
        <f t="shared" si="75"/>
        <v>48,2518225908281-710,479426242992i</v>
      </c>
      <c r="R325" s="2" t="str">
        <f t="shared" si="76"/>
        <v>0,00312681771702535-0,0584484815020111i</v>
      </c>
      <c r="S325" s="2" t="str">
        <f t="shared" si="77"/>
        <v>0,00648999886017462-0,0578881452455244i</v>
      </c>
      <c r="T325" s="2">
        <f t="shared" si="82"/>
        <v>-24.693959882820881</v>
      </c>
      <c r="U325">
        <f t="shared" si="83"/>
        <v>-83.603124986416915</v>
      </c>
      <c r="W325" s="2" t="str">
        <f t="shared" si="78"/>
        <v>-0,422939277266324-0,0767247617129504i</v>
      </c>
      <c r="X325" s="2">
        <f t="shared" si="84"/>
        <v>-7.3338188891801046</v>
      </c>
    </row>
    <row r="326" spans="12:24" x14ac:dyDescent="0.45">
      <c r="L326">
        <f t="shared" si="80"/>
        <v>3.2399999999999749</v>
      </c>
      <c r="M326" s="1">
        <f t="shared" si="81"/>
        <v>1737.8008287492769</v>
      </c>
      <c r="N326" s="1">
        <f t="shared" si="79"/>
        <v>2.2087469597655777E-2</v>
      </c>
      <c r="O326" s="2" t="str">
        <f t="shared" si="73"/>
        <v>0,990385548270025+0,13833461525548i</v>
      </c>
      <c r="P326" s="2" t="str">
        <f t="shared" si="74"/>
        <v>0,000122189521789551-1,71520661479536E-06i</v>
      </c>
      <c r="Q326" s="2" t="str">
        <f t="shared" si="75"/>
        <v>48,2518225908271-694,256677441899i</v>
      </c>
      <c r="R326" s="2" t="str">
        <f t="shared" si="76"/>
        <v>0,00316468636773496-0,0571138967157543i</v>
      </c>
      <c r="S326" s="2" t="str">
        <f t="shared" si="77"/>
        <v>0,00637548531541862-0,056570739258592i</v>
      </c>
      <c r="T326" s="2">
        <f t="shared" si="82"/>
        <v>-24.89334991871463</v>
      </c>
      <c r="U326">
        <f t="shared" si="83"/>
        <v>-83.569934586011456</v>
      </c>
      <c r="W326" s="2" t="str">
        <f t="shared" si="78"/>
        <v>-0,403787697536002-0,0741512355645185i</v>
      </c>
      <c r="X326" s="2">
        <f t="shared" si="84"/>
        <v>-7.7328951090603217</v>
      </c>
    </row>
    <row r="327" spans="12:24" x14ac:dyDescent="0.45">
      <c r="L327">
        <f t="shared" si="80"/>
        <v>3.2499999999999747</v>
      </c>
      <c r="M327" s="1">
        <f t="shared" si="81"/>
        <v>1778.2794100388203</v>
      </c>
      <c r="N327" s="1">
        <f t="shared" si="79"/>
        <v>2.2601952856495345E-2</v>
      </c>
      <c r="O327" s="2" t="str">
        <f t="shared" si="73"/>
        <v>0,989933194857138+0,141535400942449i</v>
      </c>
      <c r="P327" s="2" t="str">
        <f t="shared" si="74"/>
        <v>0,00012218952178955-1,67603667233301E-06i</v>
      </c>
      <c r="Q327" s="2" t="str">
        <f t="shared" si="75"/>
        <v>48,2518225908282-678,402031198462i</v>
      </c>
      <c r="R327" s="2" t="str">
        <f t="shared" si="76"/>
        <v>0,00320085064324344-0,0558095943482938i</v>
      </c>
      <c r="S327" s="2" t="str">
        <f t="shared" si="77"/>
        <v>0,00626611180802329-0,0552829327792005i</v>
      </c>
      <c r="T327" s="2">
        <f t="shared" si="82"/>
        <v>-25.092738476467559</v>
      </c>
      <c r="U327">
        <f t="shared" si="83"/>
        <v>-83.533338558888673</v>
      </c>
      <c r="W327" s="2" t="str">
        <f t="shared" si="78"/>
        <v>-0,385495309557428-0,0716910250386837i</v>
      </c>
      <c r="X327" s="2">
        <f t="shared" si="84"/>
        <v>-8.1319550562444185</v>
      </c>
    </row>
    <row r="328" spans="12:24" x14ac:dyDescent="0.45">
      <c r="L328">
        <f t="shared" si="80"/>
        <v>3.2599999999999745</v>
      </c>
      <c r="M328" s="1">
        <f t="shared" si="81"/>
        <v>1819.7008586098782</v>
      </c>
      <c r="N328" s="1">
        <f t="shared" si="79"/>
        <v>2.3128419969911655E-2</v>
      </c>
      <c r="O328" s="2" t="str">
        <f t="shared" ref="O328:O391" si="85">IMEXP(2*PI()*N328&amp;"i")</f>
        <v>0,989459596124006+0,144809211164619i</v>
      </c>
      <c r="P328" s="2" t="str">
        <f t="shared" si="74"/>
        <v>0,000122189521789551-1,63775538265884E-06i</v>
      </c>
      <c r="Q328" s="2" t="str">
        <f t="shared" si="75"/>
        <v>48,2518225908288-662,907081060394i</v>
      </c>
      <c r="R328" s="2" t="str">
        <f t="shared" si="76"/>
        <v>0,00323538725283188-0,054534882832285i</v>
      </c>
      <c r="S328" s="2" t="str">
        <f t="shared" si="77"/>
        <v>0,0061616482232007-0,0540240692832739i</v>
      </c>
      <c r="T328" s="2">
        <f t="shared" si="82"/>
        <v>-25.292124260126727</v>
      </c>
      <c r="U328">
        <f t="shared" si="83"/>
        <v>-83.493317256786355</v>
      </c>
      <c r="W328" s="2" t="str">
        <f t="shared" si="78"/>
        <v>-0,368023687103144-0,0693378994364251i</v>
      </c>
      <c r="X328" s="2">
        <f t="shared" si="84"/>
        <v>-8.5309967370642283</v>
      </c>
    </row>
    <row r="329" spans="12:24" x14ac:dyDescent="0.45">
      <c r="L329">
        <f t="shared" si="80"/>
        <v>3.2699999999999743</v>
      </c>
      <c r="M329" s="1">
        <f t="shared" si="81"/>
        <v>1862.087136662758</v>
      </c>
      <c r="N329" s="1">
        <f t="shared" si="79"/>
        <v>2.3667150077736825E-2</v>
      </c>
      <c r="O329" s="2" t="str">
        <f t="shared" si="85"/>
        <v>0,988963757887162+0,148157637621899i</v>
      </c>
      <c r="P329" s="2" t="str">
        <f t="shared" si="74"/>
        <v>0,00012218952178955-1,60034244826078E-06i</v>
      </c>
      <c r="Q329" s="2" t="str">
        <f t="shared" si="75"/>
        <v>48,2518225908261-647,763611283259i</v>
      </c>
      <c r="R329" s="2" t="str">
        <f t="shared" si="76"/>
        <v>0,00326836945326827-0,0532890862892017i</v>
      </c>
      <c r="S329" s="2" t="str">
        <f t="shared" si="77"/>
        <v>0,00606187469559502-0,0527935058436434i</v>
      </c>
      <c r="T329" s="2">
        <f t="shared" si="82"/>
        <v>-25.491505967640123</v>
      </c>
      <c r="U329">
        <f t="shared" si="83"/>
        <v>-83.449849231680631</v>
      </c>
      <c r="W329" s="2" t="str">
        <f t="shared" si="78"/>
        <v>-0,351336112033699-0,0670860122401997i</v>
      </c>
      <c r="X329" s="2">
        <f t="shared" si="84"/>
        <v>-8.9300181188247763</v>
      </c>
    </row>
    <row r="330" spans="12:24" x14ac:dyDescent="0.45">
      <c r="L330">
        <f t="shared" si="80"/>
        <v>3.279999999999974</v>
      </c>
      <c r="M330" s="1">
        <f t="shared" si="81"/>
        <v>1905.460717963135</v>
      </c>
      <c r="N330" s="1">
        <f t="shared" si="79"/>
        <v>2.4218428821804996E-2</v>
      </c>
      <c r="O330" s="2" t="str">
        <f t="shared" si="85"/>
        <v>0,988444639790419+0,151582301307207i</v>
      </c>
      <c r="P330" s="2" t="str">
        <f t="shared" si="74"/>
        <v>0,00012218952178955-1,56377803197683E-06i</v>
      </c>
      <c r="Q330" s="2" t="str">
        <f t="shared" si="75"/>
        <v>48,2518225908284-632,963592473762i</v>
      </c>
      <c r="R330" s="2" t="str">
        <f t="shared" si="76"/>
        <v>0,00329986720423063-0,05207154417093i</v>
      </c>
      <c r="S330" s="2" t="str">
        <f t="shared" si="77"/>
        <v>0,00596658115743949-0,0515906129050694i</v>
      </c>
      <c r="T330" s="2">
        <f t="shared" si="82"/>
        <v>-25.690882288101822</v>
      </c>
      <c r="U330">
        <f t="shared" si="83"/>
        <v>-83.402911223292548</v>
      </c>
      <c r="W330" s="2" t="str">
        <f t="shared" si="78"/>
        <v>-0,335397499295561-0,0649298763134984i</v>
      </c>
      <c r="X330" s="2">
        <f t="shared" si="84"/>
        <v>-9.3290171254935839</v>
      </c>
    </row>
    <row r="331" spans="12:24" x14ac:dyDescent="0.45">
      <c r="L331">
        <f t="shared" si="80"/>
        <v>3.2899999999999738</v>
      </c>
      <c r="M331" s="1">
        <f t="shared" si="81"/>
        <v>1949.8445997579286</v>
      </c>
      <c r="N331" s="1">
        <f t="shared" si="79"/>
        <v>2.4782548497403269E-2</v>
      </c>
      <c r="O331" s="2" t="str">
        <f t="shared" si="85"/>
        <v>0,987901153194415+0,155084852636049i</v>
      </c>
      <c r="P331" s="2" t="str">
        <f t="shared" si="74"/>
        <v>0,000122189521789551-1,52804274654468E-06i</v>
      </c>
      <c r="Q331" s="2" t="str">
        <f t="shared" si="75"/>
        <v>48,2518225908283-618,499177331925i</v>
      </c>
      <c r="R331" s="2" t="str">
        <f t="shared" si="76"/>
        <v>0,00332994731666741-0,0508816109094908i</v>
      </c>
      <c r="S331" s="2" t="str">
        <f t="shared" si="77"/>
        <v>0,00587556690615908-0,0504147740587016i</v>
      </c>
      <c r="T331" s="2">
        <f t="shared" si="82"/>
        <v>-25.89025189897583</v>
      </c>
      <c r="U331">
        <f t="shared" si="83"/>
        <v>-83.352478145778107</v>
      </c>
      <c r="W331" s="2" t="str">
        <f t="shared" si="78"/>
        <v>-0,320174325130867-0,0628643407224209i</v>
      </c>
      <c r="X331" s="2">
        <f t="shared" si="84"/>
        <v>-9.727991633294014</v>
      </c>
    </row>
    <row r="332" spans="12:24" x14ac:dyDescent="0.45">
      <c r="L332">
        <f t="shared" si="80"/>
        <v>3.2999999999999736</v>
      </c>
      <c r="M332" s="1">
        <f t="shared" si="81"/>
        <v>1995.2623149687599</v>
      </c>
      <c r="N332" s="1">
        <f t="shared" si="79"/>
        <v>2.5359808208250696E-2</v>
      </c>
      <c r="O332" s="2" t="str">
        <f t="shared" si="85"/>
        <v>0,987332158973006+0,158666971540087i</v>
      </c>
      <c r="P332" s="2" t="str">
        <f t="shared" si="74"/>
        <v>0,000122189521789551-0,0000014931176442893i</v>
      </c>
      <c r="Q332" s="2" t="str">
        <f t="shared" si="75"/>
        <v>48,2518225908276-604,362696489644i</v>
      </c>
      <c r="R332" s="2" t="str">
        <f t="shared" si="76"/>
        <v>0,00335867359452864-0,0497186555746926i</v>
      </c>
      <c r="S332" s="2" t="str">
        <f t="shared" si="77"/>
        <v>0,00578864019072867-0,0492653858163383i</v>
      </c>
      <c r="T332" s="2">
        <f t="shared" si="82"/>
        <v>-26.08961346329437</v>
      </c>
      <c r="U332">
        <f t="shared" si="83"/>
        <v>-83.29852307346593</v>
      </c>
      <c r="W332" s="2" t="str">
        <f t="shared" si="78"/>
        <v>-0,305634558368436-0,0608845690740045i</v>
      </c>
      <c r="X332" s="2">
        <f t="shared" si="84"/>
        <v>-10.126939466196847</v>
      </c>
    </row>
    <row r="333" spans="12:24" x14ac:dyDescent="0.45">
      <c r="L333">
        <f t="shared" si="80"/>
        <v>3.3099999999999734</v>
      </c>
      <c r="M333" s="1">
        <f t="shared" si="81"/>
        <v>2041.7379446694049</v>
      </c>
      <c r="N333" s="1">
        <f t="shared" si="79"/>
        <v>2.5950514025086861E-2</v>
      </c>
      <c r="O333" s="2" t="str">
        <f t="shared" si="85"/>
        <v>0,98673646521271+0,162330367521073i</v>
      </c>
      <c r="P333" s="2" t="str">
        <f t="shared" si="74"/>
        <v>0,00012218952178955-0,0000014589842070818i</v>
      </c>
      <c r="Q333" s="2" t="str">
        <f t="shared" si="75"/>
        <v>48,2518225908283-590,546654443616i</v>
      </c>
      <c r="R333" s="2" t="str">
        <f t="shared" si="76"/>
        <v>0,00338610697009909-0,0485820615395512i</v>
      </c>
      <c r="S333" s="2" t="str">
        <f t="shared" si="77"/>
        <v>0,00570561781594295-0,0481418573848515i</v>
      </c>
      <c r="T333" s="2">
        <f t="shared" si="82"/>
        <v>-26.288965626823352</v>
      </c>
      <c r="U333">
        <f t="shared" si="83"/>
        <v>-83.241017225703473</v>
      </c>
      <c r="W333" s="2" t="str">
        <f t="shared" si="78"/>
        <v>-0,291747594670669-0,0589860192716105i</v>
      </c>
      <c r="X333" s="2">
        <f t="shared" si="84"/>
        <v>-10.525858391297177</v>
      </c>
    </row>
    <row r="334" spans="12:24" x14ac:dyDescent="0.45">
      <c r="L334">
        <f t="shared" si="80"/>
        <v>3.3199999999999732</v>
      </c>
      <c r="M334" s="1">
        <f t="shared" si="81"/>
        <v>2089.296130853912</v>
      </c>
      <c r="N334" s="1">
        <f t="shared" si="79"/>
        <v>2.6554979147954808E-2</v>
      </c>
      <c r="O334" s="2" t="str">
        <f t="shared" si="85"/>
        <v>0,986112824811303+0,166076779661315i</v>
      </c>
      <c r="P334" s="2" t="str">
        <f t="shared" si="74"/>
        <v>0,000122189521789551-1,42562433650532E-06i</v>
      </c>
      <c r="Q334" s="2" t="str">
        <f t="shared" si="75"/>
        <v>48,2518225908289-577,043725580417i</v>
      </c>
      <c r="R334" s="2" t="str">
        <f t="shared" si="76"/>
        <v>0,00341230563324886-0,047471226153287i</v>
      </c>
      <c r="S334" s="2" t="str">
        <f t="shared" si="77"/>
        <v>0,00562632476387882-0,0470436104410925i</v>
      </c>
      <c r="T334" s="2">
        <f t="shared" si="82"/>
        <v>-26.488307015188784</v>
      </c>
      <c r="U334">
        <f t="shared" si="83"/>
        <v>-83.179929950768752</v>
      </c>
      <c r="W334" s="2" t="str">
        <f t="shared" si="78"/>
        <v>-0,278484193615158-0,0571644245947954i</v>
      </c>
      <c r="X334" s="2">
        <f t="shared" si="84"/>
        <v>-10.924746114067684</v>
      </c>
    </row>
    <row r="335" spans="12:24" x14ac:dyDescent="0.45">
      <c r="L335">
        <f t="shared" si="80"/>
        <v>3.329999999999973</v>
      </c>
      <c r="M335" s="1">
        <f t="shared" si="81"/>
        <v>2137.9620895021012</v>
      </c>
      <c r="N335" s="1">
        <f t="shared" si="79"/>
        <v>2.7173524072263699E-2</v>
      </c>
      <c r="O335" s="2" t="str">
        <f t="shared" si="85"/>
        <v>0,985459932971534+0,169907976586561i</v>
      </c>
      <c r="P335" s="2" t="str">
        <f t="shared" si="74"/>
        <v>0,000122189521789551-1,39302034428434E-06i</v>
      </c>
      <c r="Q335" s="2" t="str">
        <f t="shared" si="75"/>
        <v>48,2518225908275-563,846750291517i</v>
      </c>
      <c r="R335" s="2" t="str">
        <f t="shared" si="76"/>
        <v>0,00343732515485109-0,0463855604217195i</v>
      </c>
      <c r="S335" s="2" t="str">
        <f t="shared" si="77"/>
        <v>0,00555059383180643-0,0459700789075584i</v>
      </c>
      <c r="T335" s="2">
        <f t="shared" si="82"/>
        <v>-26.687636230960958</v>
      </c>
      <c r="U335">
        <f t="shared" si="83"/>
        <v>-83.115228708863469</v>
      </c>
      <c r="W335" s="2" t="str">
        <f t="shared" si="78"/>
        <v>-0,265816418494226-0,0554157760167446i</v>
      </c>
      <c r="X335" s="2">
        <f t="shared" si="84"/>
        <v>-11.3236002734814</v>
      </c>
    </row>
    <row r="336" spans="12:24" x14ac:dyDescent="0.45">
      <c r="L336">
        <f t="shared" si="80"/>
        <v>3.3399999999999728</v>
      </c>
      <c r="M336" s="1">
        <f t="shared" si="81"/>
        <v>2187.7616239494168</v>
      </c>
      <c r="N336" s="1">
        <f t="shared" si="79"/>
        <v>2.7806476758719802E-2</v>
      </c>
      <c r="O336" s="2" t="str">
        <f t="shared" si="85"/>
        <v>0,98477642458582+0,173825756376808i</v>
      </c>
      <c r="P336" s="2" t="str">
        <f t="shared" ref="P336:P399" si="86">IMDIV(IMSUB(IMPRODUCT(gg1_+gg2_,$O336),gg2_),IMSUB($O336,1))</f>
        <v>0,000122189521789551-1,36115494287815E-06i</v>
      </c>
      <c r="Q336" s="2" t="str">
        <f t="shared" ref="Q336:Q399" si="87">IMDIV(IMPRODUCT(gpi,$O336),IMSUB($O336,1))</f>
        <v>48,2518225908287-550,948731176356i</v>
      </c>
      <c r="R336" s="2" t="str">
        <f t="shared" ref="R336:R399" si="88">IMPRODUCT($P336,$Q336,gpd)</f>
        <v>0,00346121860466624-0,0453244886949116i</v>
      </c>
      <c r="S336" s="2" t="str">
        <f t="shared" ref="S336:S399" si="89">IMDIV($R336,IMSUM(1,$R336))</f>
        <v>0,00547826528589711-0,0449207087291051i</v>
      </c>
      <c r="T336" s="2">
        <f t="shared" si="82"/>
        <v>-26.886951850685605</v>
      </c>
      <c r="U336">
        <f t="shared" si="83"/>
        <v>-83.046879054131281</v>
      </c>
      <c r="W336" s="2" t="str">
        <f t="shared" ref="W336:W399" si="90">IMPRODUCT($S336,IMDIV($O336,IMSUB($O336,1)))</f>
        <v>-0,253717578720195-0,0537363056784234i</v>
      </c>
      <c r="X336" s="2">
        <f t="shared" si="84"/>
        <v>-11.722418436987112</v>
      </c>
    </row>
    <row r="337" spans="12:24" x14ac:dyDescent="0.45">
      <c r="L337">
        <f t="shared" si="80"/>
        <v>3.3499999999999726</v>
      </c>
      <c r="M337" s="1">
        <f t="shared" si="81"/>
        <v>2238.7211385682003</v>
      </c>
      <c r="N337" s="1">
        <f t="shared" si="79"/>
        <v>2.8454172807215627E-2</v>
      </c>
      <c r="O337" s="2" t="str">
        <f t="shared" si="85"/>
        <v>0,984060871507638+0,177831946420288i</v>
      </c>
      <c r="P337" s="2" t="str">
        <f t="shared" si="86"/>
        <v>0,000122189521789551-1,33001123633286E-06i</v>
      </c>
      <c r="Q337" s="2" t="str">
        <f t="shared" si="87"/>
        <v>48,2518225908282-538,342829331301i</v>
      </c>
      <c r="R337" s="2" t="str">
        <f t="shared" si="88"/>
        <v>0,00348403666390102-0,0442874483618748i</v>
      </c>
      <c r="S337" s="2" t="str">
        <f t="shared" si="89"/>
        <v>0,00540918653002082-0,0438949576509306i</v>
      </c>
      <c r="T337" s="2">
        <f t="shared" si="82"/>
        <v>-27.086252421859285</v>
      </c>
      <c r="U337">
        <f t="shared" si="83"/>
        <v>-82.974844615737013</v>
      </c>
      <c r="W337" s="2" t="str">
        <f t="shared" si="90"/>
        <v>-0,242162174728034-0,0521224714433163i</v>
      </c>
      <c r="X337" s="2">
        <f t="shared" si="84"/>
        <v>-12.121198095332579</v>
      </c>
    </row>
    <row r="338" spans="12:24" x14ac:dyDescent="0.45">
      <c r="L338">
        <f t="shared" si="80"/>
        <v>3.3599999999999723</v>
      </c>
      <c r="M338" s="1">
        <f t="shared" si="81"/>
        <v>2290.8676527676284</v>
      </c>
      <c r="N338" s="1">
        <f t="shared" si="79"/>
        <v>2.9116955634769317E-2</v>
      </c>
      <c r="O338" s="2" t="str">
        <f t="shared" si="85"/>
        <v>0,983311779705249+0,181928403205479i</v>
      </c>
      <c r="P338" s="2" t="str">
        <f t="shared" si="86"/>
        <v>0,000122189521789551-1,29957271130048E-06i</v>
      </c>
      <c r="Q338" s="2" t="str">
        <f t="shared" si="87"/>
        <v>48,2518225908274-526,022360722588i</v>
      </c>
      <c r="R338" s="2" t="str">
        <f t="shared" si="88"/>
        <v>0,0035058277327187-0,0432738895521842i</v>
      </c>
      <c r="S338" s="2" t="str">
        <f t="shared" si="89"/>
        <v>0,00534321178903213-0,0428922949980475i</v>
      </c>
      <c r="T338" s="2">
        <f t="shared" si="82"/>
        <v>-27.285536459841975</v>
      </c>
      <c r="U338">
        <f t="shared" si="83"/>
        <v>-82.899087077948764</v>
      </c>
      <c r="W338" s="2" t="str">
        <f t="shared" si="90"/>
        <v>-0,231125845271312-0,050570942462123i</v>
      </c>
      <c r="X338" s="2">
        <f t="shared" si="84"/>
        <v>-12.519936657221947</v>
      </c>
    </row>
    <row r="339" spans="12:24" x14ac:dyDescent="0.45">
      <c r="L339">
        <f t="shared" si="80"/>
        <v>3.3699999999999721</v>
      </c>
      <c r="M339" s="1">
        <f t="shared" si="81"/>
        <v>2344.2288153197737</v>
      </c>
      <c r="N339" s="1">
        <f t="shared" si="79"/>
        <v>2.9795176657609054E-2</v>
      </c>
      <c r="O339" s="2" t="str">
        <f t="shared" si="85"/>
        <v>0,982527586293235+0,18611701204562i</v>
      </c>
      <c r="P339" s="2" t="str">
        <f t="shared" si="86"/>
        <v>0,000122189521789551-1,26982322829723E-06i</v>
      </c>
      <c r="Q339" s="2" t="str">
        <f t="shared" si="87"/>
        <v>48,2518225908278-513,980792641329i</v>
      </c>
      <c r="R339" s="2" t="str">
        <f t="shared" si="88"/>
        <v>0,00352663803289572-0,0422832748443461i</v>
      </c>
      <c r="S339" s="2" t="str">
        <f t="shared" si="89"/>
        <v>0,00528020180590052-0,0419122014564547i</v>
      </c>
      <c r="T339" s="2">
        <f t="shared" si="82"/>
        <v>-27.484802444697849</v>
      </c>
      <c r="U339">
        <f t="shared" si="83"/>
        <v>-82.819566159249504</v>
      </c>
      <c r="W339" s="2" t="str">
        <f t="shared" si="90"/>
        <v>-0,220585317011383-0,0490785856809387i</v>
      </c>
      <c r="X339" s="2">
        <f t="shared" si="84"/>
        <v>-12.918631443794485</v>
      </c>
    </row>
    <row r="340" spans="12:24" x14ac:dyDescent="0.45">
      <c r="L340">
        <f t="shared" si="80"/>
        <v>3.3799999999999719</v>
      </c>
      <c r="M340" s="1">
        <f t="shared" si="81"/>
        <v>2398.8329190193363</v>
      </c>
      <c r="N340" s="1">
        <f t="shared" si="79"/>
        <v>3.0489195477498419E-2</v>
      </c>
      <c r="O340" s="2" t="str">
        <f t="shared" si="85"/>
        <v>0,981706656437242+0,190399686729815i</v>
      </c>
      <c r="P340" s="2" t="str">
        <f t="shared" si="86"/>
        <v>0,00012218952178955-1,24074701313759E-06i</v>
      </c>
      <c r="Q340" s="2" t="str">
        <f t="shared" si="87"/>
        <v>48,251822590829-502,211740238642i</v>
      </c>
      <c r="R340" s="2" t="str">
        <f t="shared" si="88"/>
        <v>0,00354651170586635-0,0413150789807553i</v>
      </c>
      <c r="S340" s="2" t="str">
        <f t="shared" si="89"/>
        <v>0,00522002355211752-0,0409541688561656i</v>
      </c>
      <c r="T340" s="2">
        <f t="shared" si="82"/>
        <v>-27.684048817961276</v>
      </c>
      <c r="U340">
        <f t="shared" si="83"/>
        <v>-82.73623959043465</v>
      </c>
      <c r="W340" s="2" t="str">
        <f t="shared" si="90"/>
        <v>-0,210518356303366-0,047642453231105i</v>
      </c>
      <c r="X340" s="2">
        <f t="shared" si="84"/>
        <v>-13.317279682916336</v>
      </c>
    </row>
    <row r="341" spans="12:24" x14ac:dyDescent="0.45">
      <c r="L341">
        <f t="shared" si="80"/>
        <v>3.3899999999999717</v>
      </c>
      <c r="M341" s="1">
        <f t="shared" si="81"/>
        <v>2454.7089156848724</v>
      </c>
      <c r="N341" s="1">
        <f t="shared" si="79"/>
        <v>3.1199380072402191E-2</v>
      </c>
      <c r="O341" s="2" t="str">
        <f t="shared" si="85"/>
        <v>0,980847280127209+0,194778369094354i</v>
      </c>
      <c r="P341" s="2" t="str">
        <f t="shared" si="86"/>
        <v>0,000122189521789551-1,21232864855834E-06i</v>
      </c>
      <c r="Q341" s="2" t="str">
        <f t="shared" si="87"/>
        <v>48,2518225908277-490,708963139135i</v>
      </c>
      <c r="R341" s="2" t="str">
        <f t="shared" si="88"/>
        <v>0,00356549090635568-0,0403687885891006i</v>
      </c>
      <c r="S341" s="2" t="str">
        <f t="shared" si="89"/>
        <v>0,00516254995080909-0,0400176999562682i</v>
      </c>
      <c r="T341" s="2">
        <f t="shared" si="82"/>
        <v>-27.883273979317398</v>
      </c>
      <c r="U341">
        <f t="shared" si="83"/>
        <v>-82.649063091690962</v>
      </c>
      <c r="W341" s="2" t="str">
        <f t="shared" si="90"/>
        <v>-0,200903723086473-0,0462597706428083i</v>
      </c>
      <c r="X341" s="2">
        <f t="shared" si="84"/>
        <v>-13.715878503268829</v>
      </c>
    </row>
    <row r="342" spans="12:24" x14ac:dyDescent="0.45">
      <c r="L342">
        <f t="shared" si="80"/>
        <v>3.3999999999999715</v>
      </c>
      <c r="M342" s="1">
        <f t="shared" si="81"/>
        <v>2511.8864315094161</v>
      </c>
      <c r="N342" s="1">
        <f t="shared" si="79"/>
        <v>3.1926106991592942E-2</v>
      </c>
      <c r="O342" s="2" t="str">
        <f t="shared" si="85"/>
        <v>0,979947668814257+0,199255028507445i</v>
      </c>
      <c r="P342" s="2" t="str">
        <f t="shared" si="86"/>
        <v>0,000122189521789551-1,18455306606136E-06i</v>
      </c>
      <c r="Q342" s="2" t="str">
        <f t="shared" si="87"/>
        <v>48,2518225908273-479,466362130877i</v>
      </c>
      <c r="R342" s="2" t="str">
        <f t="shared" si="88"/>
        <v>0,00358361589178898-0,0394439019100584i</v>
      </c>
      <c r="S342" s="2" t="str">
        <f t="shared" si="89"/>
        <v>0,00510765961199922-0,0391023082321464i</v>
      </c>
      <c r="T342" s="2">
        <f t="shared" si="82"/>
        <v>-28.082476283193198</v>
      </c>
      <c r="U342">
        <f t="shared" si="83"/>
        <v>-82.557990348656332</v>
      </c>
      <c r="W342" s="2" t="str">
        <f t="shared" si="90"/>
        <v>-0,191721126789643-0,0449279258282526i</v>
      </c>
      <c r="X342" s="2">
        <f t="shared" si="84"/>
        <v>-14.114424928224205</v>
      </c>
    </row>
    <row r="343" spans="12:24" x14ac:dyDescent="0.45">
      <c r="L343">
        <f t="shared" si="80"/>
        <v>3.4099999999999713</v>
      </c>
      <c r="M343" s="1">
        <f t="shared" si="81"/>
        <v>2570.3957827686954</v>
      </c>
      <c r="N343" s="1">
        <f t="shared" si="79"/>
        <v>3.2669761555302636E-2</v>
      </c>
      <c r="O343" s="2" t="str">
        <f t="shared" si="85"/>
        <v>0,979005951906308+0,203831661260031i</v>
      </c>
      <c r="P343" s="2" t="str">
        <f t="shared" si="86"/>
        <v>0,000122189521789551-1,15740553790662E-06i</v>
      </c>
      <c r="Q343" s="2" t="str">
        <f t="shared" si="87"/>
        <v>48,2518225908282-468,477975930133i</v>
      </c>
      <c r="R343" s="2" t="str">
        <f t="shared" si="88"/>
        <v>0,0036009251076875-0,0385399285311424i</v>
      </c>
      <c r="S343" s="2" t="str">
        <f t="shared" si="89"/>
        <v>0,00505523657952433-0,0382075176649971i</v>
      </c>
      <c r="T343" s="2">
        <f t="shared" si="82"/>
        <v>-28.281654035249268</v>
      </c>
      <c r="U343">
        <f t="shared" si="83"/>
        <v>-82.462972987418439</v>
      </c>
      <c r="W343" s="2" t="str">
        <f t="shared" si="90"/>
        <v>-0,182951184167071-0,0436444587839416i</v>
      </c>
      <c r="X343" s="2">
        <f t="shared" si="84"/>
        <v>-14.512915869492925</v>
      </c>
    </row>
    <row r="344" spans="12:24" x14ac:dyDescent="0.45">
      <c r="L344">
        <f t="shared" si="80"/>
        <v>3.4199999999999711</v>
      </c>
      <c r="M344" s="1">
        <f t="shared" si="81"/>
        <v>2630.2679918952094</v>
      </c>
      <c r="N344" s="1">
        <f t="shared" si="79"/>
        <v>3.3430738059024377E-2</v>
      </c>
      <c r="O344" s="2" t="str">
        <f t="shared" si="85"/>
        <v>0,97802017311743+0,208510289854846i</v>
      </c>
      <c r="P344" s="2" t="str">
        <f t="shared" si="86"/>
        <v>0,000122189521789551-0,0000011308716692999i</v>
      </c>
      <c r="Q344" s="2" t="str">
        <f t="shared" si="87"/>
        <v>48,2518225908274-457,737978019135i</v>
      </c>
      <c r="R344" s="2" t="str">
        <f t="shared" si="88"/>
        <v>0,00361745526921618-0,0376563891265575i</v>
      </c>
      <c r="S344" s="2" t="str">
        <f t="shared" si="89"/>
        <v>0,00500517008908327-0,0373328625337506i</v>
      </c>
      <c r="T344" s="2">
        <f t="shared" si="82"/>
        <v>-28.480805488766098</v>
      </c>
      <c r="U344">
        <f t="shared" si="83"/>
        <v>-82.363960548457385</v>
      </c>
      <c r="W344" s="2" t="str">
        <f t="shared" si="90"/>
        <v>-0,174575378981564-0,0424070519647379i</v>
      </c>
      <c r="X344" s="2">
        <f t="shared" si="84"/>
        <v>-14.911348120529608</v>
      </c>
    </row>
    <row r="345" spans="12:24" x14ac:dyDescent="0.45">
      <c r="L345">
        <f t="shared" si="80"/>
        <v>3.4299999999999708</v>
      </c>
      <c r="M345" s="1">
        <f t="shared" si="81"/>
        <v>2691.5348039267365</v>
      </c>
      <c r="N345" s="1">
        <f t="shared" si="79"/>
        <v>3.4209439982573107E-2</v>
      </c>
      <c r="O345" s="2" t="str">
        <f t="shared" si="85"/>
        <v>0,976988286665819+0,213292962185319i</v>
      </c>
      <c r="P345" s="2" t="str">
        <f t="shared" si="86"/>
        <v>0,000122189521789551-1,10493739075657E-06i</v>
      </c>
      <c r="Q345" s="2" t="str">
        <f t="shared" si="87"/>
        <v>48,2518225908288-447,240673555191i</v>
      </c>
      <c r="R345" s="2" t="str">
        <f t="shared" si="88"/>
        <v>0,00363324143906218-0,0367928152029236i</v>
      </c>
      <c r="S345" s="2" t="str">
        <f t="shared" si="89"/>
        <v>0,00495735433694893-0,0364778872094899i</v>
      </c>
      <c r="T345" s="2">
        <f t="shared" si="82"/>
        <v>-28.679928840916887</v>
      </c>
      <c r="U345">
        <f t="shared" si="83"/>
        <v>-82.260900459508875</v>
      </c>
      <c r="W345" s="2" t="str">
        <f t="shared" si="90"/>
        <v>-0,166576023456904-0,0412135212855708i</v>
      </c>
      <c r="X345" s="2">
        <f t="shared" si="84"/>
        <v>-15.309718349683902</v>
      </c>
    </row>
    <row r="346" spans="12:24" x14ac:dyDescent="0.45">
      <c r="L346">
        <f t="shared" si="80"/>
        <v>3.4399999999999706</v>
      </c>
      <c r="M346" s="1">
        <f t="shared" si="81"/>
        <v>2754.228703337983</v>
      </c>
      <c r="N346" s="1">
        <f t="shared" si="79"/>
        <v>3.500628020401611E-2</v>
      </c>
      <c r="O346" s="2" t="str">
        <f t="shared" si="85"/>
        <v>0,975908153315244+0,218181750595299i</v>
      </c>
      <c r="P346" s="2" t="str">
        <f t="shared" si="86"/>
        <v>0,000122189521789551-1,07958895064236E-06i</v>
      </c>
      <c r="Q346" s="2" t="str">
        <f t="shared" si="87"/>
        <v>48,2518225908273-436,980496349504i</v>
      </c>
      <c r="R346" s="2" t="str">
        <f t="shared" si="88"/>
        <v>0,00364831710180476-0,0359487488507351i</v>
      </c>
      <c r="S346" s="2" t="str">
        <f t="shared" si="89"/>
        <v>0,00491168825887743-0,0356421459524604i</v>
      </c>
      <c r="T346" s="2">
        <f t="shared" si="82"/>
        <v>-28.879022228918394</v>
      </c>
      <c r="U346">
        <f t="shared" si="83"/>
        <v>-82.153738007339044</v>
      </c>
      <c r="W346" s="2" t="str">
        <f t="shared" si="90"/>
        <v>-0,158936221423627-0,0400618077094945i</v>
      </c>
      <c r="X346" s="2">
        <f t="shared" si="84"/>
        <v>-15.708023093080371</v>
      </c>
    </row>
    <row r="347" spans="12:24" x14ac:dyDescent="0.45">
      <c r="L347">
        <f t="shared" si="80"/>
        <v>3.4499999999999704</v>
      </c>
      <c r="M347" s="1">
        <f t="shared" si="81"/>
        <v>2818.3829312642633</v>
      </c>
      <c r="N347" s="1">
        <f t="shared" si="79"/>
        <v>3.5821681218586136E-2</v>
      </c>
      <c r="O347" s="2" t="str">
        <f t="shared" si="85"/>
        <v>0,97477753625476+0,223178750809971i</v>
      </c>
      <c r="P347" s="2" t="str">
        <f t="shared" si="86"/>
        <v>0,000122189521789551-1,05481290787671E-06i</v>
      </c>
      <c r="Q347" s="2" t="str">
        <f t="shared" si="87"/>
        <v>48,2518225908269-426,952005914086i</v>
      </c>
      <c r="R347" s="2" t="str">
        <f t="shared" si="88"/>
        <v>0,00366271423494231-0,0351237425014208i</v>
      </c>
      <c r="S347" s="2" t="str">
        <f t="shared" si="89"/>
        <v>0,00486807531878236-0,0348252027117394i</v>
      </c>
      <c r="T347" s="2">
        <f t="shared" si="82"/>
        <v>-29.07808372605146</v>
      </c>
      <c r="U347">
        <f t="shared" si="83"/>
        <v>-82.042416308401272</v>
      </c>
      <c r="W347" s="2" t="str">
        <f t="shared" si="90"/>
        <v>-0,15163983308563-0,0389499693836013i</v>
      </c>
      <c r="X347" s="2">
        <f t="shared" si="84"/>
        <v>-16.106258747211754</v>
      </c>
    </row>
    <row r="348" spans="12:24" x14ac:dyDescent="0.45">
      <c r="L348">
        <f t="shared" si="80"/>
        <v>3.4599999999999702</v>
      </c>
      <c r="M348" s="1">
        <f t="shared" si="81"/>
        <v>2884.0315031264108</v>
      </c>
      <c r="N348" s="1">
        <f t="shared" si="79"/>
        <v>3.6656075362694295E-2</v>
      </c>
      <c r="O348" s="2" t="str">
        <f t="shared" si="85"/>
        <v>0,973594096811404+0,228286080727638i</v>
      </c>
      <c r="P348" s="2" t="str">
        <f t="shared" si="86"/>
        <v>0,00012218952178955-1,03059612479574E-06i</v>
      </c>
      <c r="Q348" s="2" t="str">
        <f t="shared" si="87"/>
        <v>48,2518225908271-417,149884575157i</v>
      </c>
      <c r="R348" s="2" t="str">
        <f t="shared" si="88"/>
        <v>0,00367646337672137-0,0343173586898745i</v>
      </c>
      <c r="S348" s="2" t="str">
        <f t="shared" si="89"/>
        <v>0,004826423306745-0,0340266309276292i</v>
      </c>
      <c r="T348" s="2">
        <f t="shared" si="82"/>
        <v>-29.277111337543165</v>
      </c>
      <c r="U348">
        <f t="shared" si="83"/>
        <v>-81.92687627836753</v>
      </c>
      <c r="W348" s="2" t="str">
        <f t="shared" si="90"/>
        <v>-0,144671441337954-0,0378761742867081i</v>
      </c>
      <c r="X348" s="2">
        <f t="shared" si="84"/>
        <v>-16.504421561231311</v>
      </c>
    </row>
    <row r="349" spans="12:24" x14ac:dyDescent="0.45">
      <c r="L349">
        <f t="shared" si="80"/>
        <v>3.46999999999997</v>
      </c>
      <c r="M349" s="1">
        <f t="shared" si="81"/>
        <v>2951.209226666183</v>
      </c>
      <c r="N349" s="1">
        <f t="shared" si="79"/>
        <v>3.7509905043160235E-2</v>
      </c>
      <c r="O349" s="2" t="str">
        <f t="shared" si="85"/>
        <v>0,97235538999062+0,233505879061297i</v>
      </c>
      <c r="P349" s="2" t="str">
        <f t="shared" si="86"/>
        <v>0,000122189521789551-1,00692576019055E-06i</v>
      </c>
      <c r="Q349" s="2" t="str">
        <f t="shared" si="87"/>
        <v>48,2518225908279-407,568934651568i</v>
      </c>
      <c r="R349" s="2" t="str">
        <f t="shared" si="88"/>
        <v>0,00368959369091023-0,0335291698223353i</v>
      </c>
      <c r="S349" s="2" t="str">
        <f t="shared" si="89"/>
        <v>0,00478664414595492-0,033246013336831i</v>
      </c>
      <c r="T349" s="2">
        <f t="shared" si="82"/>
        <v>-29.476102996300291</v>
      </c>
      <c r="U349">
        <f t="shared" si="83"/>
        <v>-81.807056600518195</v>
      </c>
      <c r="W349" s="2" t="str">
        <f t="shared" si="90"/>
        <v>-0,138016319569033-0,0368386933551796i</v>
      </c>
      <c r="X349" s="2">
        <f t="shared" si="84"/>
        <v>-16.902507628923686</v>
      </c>
    </row>
    <row r="350" spans="12:24" x14ac:dyDescent="0.45">
      <c r="L350">
        <f t="shared" si="80"/>
        <v>3.4799999999999698</v>
      </c>
      <c r="M350" s="1">
        <f t="shared" si="81"/>
        <v>3019.9517204018084</v>
      </c>
      <c r="N350" s="1">
        <f t="shared" si="79"/>
        <v>3.8383622971782383E-2</v>
      </c>
      <c r="O350" s="2" t="str">
        <f t="shared" si="85"/>
        <v>0,971058859839109+0,238840303818199i</v>
      </c>
      <c r="P350" s="2" t="str">
        <f t="shared" si="86"/>
        <v>0,00012218952178955-9,83789262483475E-07i</v>
      </c>
      <c r="Q350" s="2" t="str">
        <f t="shared" si="87"/>
        <v>48,251822590828-398,204075696664i</v>
      </c>
      <c r="R350" s="2" t="str">
        <f t="shared" si="88"/>
        <v>0,00370213302866136-0,0327587579494831i</v>
      </c>
      <c r="S350" s="2" t="str">
        <f t="shared" si="89"/>
        <v>0,00474865370819905-0,0324829417804369i</v>
      </c>
      <c r="T350" s="2">
        <f t="shared" si="82"/>
        <v>-29.675056558486887</v>
      </c>
      <c r="U350">
        <f t="shared" si="83"/>
        <v>-81.682893692961386</v>
      </c>
      <c r="W350" s="2" t="str">
        <f t="shared" si="90"/>
        <v>-0,131660400883275-0,0358358940554522i</v>
      </c>
      <c r="X350" s="2">
        <f t="shared" si="84"/>
        <v>-17.300512880340978</v>
      </c>
    </row>
    <row r="351" spans="12:24" x14ac:dyDescent="0.45">
      <c r="L351">
        <f t="shared" si="80"/>
        <v>3.4899999999999696</v>
      </c>
      <c r="M351" s="1">
        <f t="shared" si="81"/>
        <v>3090.2954325133778</v>
      </c>
      <c r="N351" s="1">
        <f t="shared" si="79"/>
        <v>3.9277692405371489E-2</v>
      </c>
      <c r="O351" s="2" t="str">
        <f t="shared" si="85"/>
        <v>0,969701834624843+0,244291530604754i</v>
      </c>
      <c r="P351" s="2" t="str">
        <f t="shared" si="86"/>
        <v>0,000122189521789551-9,61174363068923E-07i</v>
      </c>
      <c r="Q351" s="2" t="str">
        <f t="shared" si="87"/>
        <v>48,2518225908279-389,050341802135i</v>
      </c>
      <c r="R351" s="2" t="str">
        <f t="shared" si="88"/>
        <v>0,00371410798758757-0,0320057145446405i</v>
      </c>
      <c r="S351" s="2" t="str">
        <f t="shared" si="89"/>
        <v>0,00471237163752176-0,0317370170147848i</v>
      </c>
      <c r="T351" s="2">
        <f t="shared" si="82"/>
        <v>-29.873969798933611</v>
      </c>
      <c r="U351">
        <f t="shared" si="83"/>
        <v>-81.554321674673446</v>
      </c>
      <c r="W351" s="2" t="str">
        <f t="shared" si="90"/>
        <v>-0,125590248682651-0,0348662343738659i</v>
      </c>
      <c r="X351" s="2">
        <f t="shared" si="84"/>
        <v>-17.698433073082157</v>
      </c>
    </row>
    <row r="352" spans="12:24" x14ac:dyDescent="0.45">
      <c r="L352">
        <f t="shared" si="80"/>
        <v>3.4999999999999694</v>
      </c>
      <c r="M352" s="1">
        <f t="shared" si="81"/>
        <v>3162.2776601681612</v>
      </c>
      <c r="N352" s="1">
        <f t="shared" si="79"/>
        <v>4.0192587391375635E-2</v>
      </c>
      <c r="O352" s="2" t="str">
        <f t="shared" si="85"/>
        <v>0,968281521829024+0,249861750743226i</v>
      </c>
      <c r="P352" s="2" t="str">
        <f t="shared" si="86"/>
        <v>0,000122189521789551-9,39069069815259E-07i</v>
      </c>
      <c r="Q352" s="2" t="str">
        <f t="shared" si="87"/>
        <v>48,2518225908284-380,102878962452i</v>
      </c>
      <c r="R352" s="2" t="str">
        <f t="shared" si="88"/>
        <v>0,00372554396817497-0,0312696402869515i</v>
      </c>
      <c r="S352" s="2" t="str">
        <f t="shared" si="89"/>
        <v>0,00467772118169694-0,0310078485251982i</v>
      </c>
      <c r="T352" s="2">
        <f t="shared" si="82"/>
        <v>-30.072840406370766</v>
      </c>
      <c r="U352">
        <f t="shared" si="83"/>
        <v>-81.421272330345417</v>
      </c>
      <c r="W352" s="2" t="str">
        <f t="shared" si="90"/>
        <v>-0,119793028548401-0,0339282571963425i</v>
      </c>
      <c r="X352" s="2">
        <f t="shared" si="84"/>
        <v>-18.09626378319814</v>
      </c>
    </row>
    <row r="353" spans="12:24" x14ac:dyDescent="0.45">
      <c r="L353">
        <f t="shared" si="80"/>
        <v>3.5099999999999691</v>
      </c>
      <c r="M353" s="1">
        <f t="shared" si="81"/>
        <v>3235.9365692960532</v>
      </c>
      <c r="N353" s="1">
        <f t="shared" si="79"/>
        <v>4.1128793019226402E-2</v>
      </c>
      <c r="O353" s="2" t="str">
        <f t="shared" si="85"/>
        <v>0,966795002944831+0,255553169185798i</v>
      </c>
      <c r="P353" s="2" t="str">
        <f t="shared" si="86"/>
        <v>0,00012218952178955-9,1746166068115E-07i</v>
      </c>
      <c r="Q353" s="2" t="str">
        <f t="shared" si="87"/>
        <v>48,2518225908285-371,356942498426i</v>
      </c>
      <c r="R353" s="2" t="str">
        <f t="shared" si="88"/>
        <v>0,00373646522766586-0,0305501448494289i</v>
      </c>
      <c r="S353" s="2" t="str">
        <f t="shared" si="89"/>
        <v>0,00464462903118416-0,0302950543426327i</v>
      </c>
      <c r="T353" s="2">
        <f t="shared" si="82"/>
        <v>-30.271665978474118</v>
      </c>
      <c r="U353">
        <f t="shared" si="83"/>
        <v>-81.283675073992583</v>
      </c>
      <c r="W353" s="2" t="str">
        <f t="shared" si="90"/>
        <v>-0,114256481366434-0,0330205850523244i</v>
      </c>
      <c r="X353" s="2">
        <f t="shared" si="84"/>
        <v>-18.494000395702567</v>
      </c>
    </row>
    <row r="354" spans="12:24" x14ac:dyDescent="0.45">
      <c r="L354">
        <f t="shared" si="80"/>
        <v>3.5199999999999689</v>
      </c>
      <c r="M354" s="1">
        <f t="shared" si="81"/>
        <v>3311.311214825676</v>
      </c>
      <c r="N354" s="1">
        <f t="shared" si="79"/>
        <v>4.2086805677539973E-2</v>
      </c>
      <c r="O354" s="2" t="str">
        <f t="shared" si="85"/>
        <v>0,965239228077923+0,261368002210551i</v>
      </c>
      <c r="P354" s="2" t="str">
        <f t="shared" si="86"/>
        <v>0,000122189521789551-8,96340677492348E-07i</v>
      </c>
      <c r="Q354" s="2" t="str">
        <f t="shared" si="87"/>
        <v>48,2518225908275-362,807894538529i</v>
      </c>
      <c r="R354" s="2" t="str">
        <f t="shared" si="88"/>
        <v>0,00374689493151161-0,0298468466917524i</v>
      </c>
      <c r="S354" s="2" t="str">
        <f t="shared" si="89"/>
        <v>0,00461302516522902-0,0295982608632506i</v>
      </c>
      <c r="T354" s="2">
        <f t="shared" si="82"/>
        <v>-30.470444016710761</v>
      </c>
      <c r="U354">
        <f t="shared" si="83"/>
        <v>-81.141456911330962</v>
      </c>
      <c r="W354" s="2" t="str">
        <f t="shared" si="90"/>
        <v>-0,108968897642401-0,0321419151989733i</v>
      </c>
      <c r="X354" s="2">
        <f t="shared" si="84"/>
        <v>-18.891638094665751</v>
      </c>
    </row>
    <row r="355" spans="12:24" x14ac:dyDescent="0.45">
      <c r="L355">
        <f t="shared" si="80"/>
        <v>3.5299999999999687</v>
      </c>
      <c r="M355" s="1">
        <f t="shared" si="81"/>
        <v>3388.4415613917849</v>
      </c>
      <c r="N355" s="1">
        <f t="shared" si="79"/>
        <v>4.3067133317308513E-2</v>
      </c>
      <c r="O355" s="2" t="str">
        <f t="shared" si="85"/>
        <v>0,9636110103438+0,267308474882861i</v>
      </c>
      <c r="P355" s="2" t="str">
        <f t="shared" si="86"/>
        <v>0,000122189521789551-8,75694919884509E-07i</v>
      </c>
      <c r="Q355" s="2" t="str">
        <f t="shared" si="87"/>
        <v>48,2518225908281-354,451201556649i</v>
      </c>
      <c r="R355" s="2" t="str">
        <f t="shared" si="88"/>
        <v>0,00375685520250323-0,0291593728577074i</v>
      </c>
      <c r="S355" s="2" t="str">
        <f t="shared" si="89"/>
        <v>0,00458284270479145-0,0289171026709197i</v>
      </c>
      <c r="T355" s="2">
        <f t="shared" si="82"/>
        <v>-30.669171920977565</v>
      </c>
      <c r="U355">
        <f t="shared" si="83"/>
        <v>-80.994542400903626</v>
      </c>
      <c r="W355" s="2" t="str">
        <f t="shared" si="90"/>
        <v>-0,10391909295461-0,0312910150232381i</v>
      </c>
      <c r="X355" s="2">
        <f t="shared" si="84"/>
        <v>-19.289171852872819</v>
      </c>
    </row>
    <row r="356" spans="12:24" x14ac:dyDescent="0.45">
      <c r="L356">
        <f t="shared" si="80"/>
        <v>3.5399999999999685</v>
      </c>
      <c r="M356" s="1">
        <f t="shared" si="81"/>
        <v>3467.36850452507</v>
      </c>
      <c r="N356" s="1">
        <f t="shared" si="79"/>
        <v>4.4070295721222785E-2</v>
      </c>
      <c r="O356" s="2" t="str">
        <f t="shared" si="85"/>
        <v>0,961907020057299+0,273376818264621i</v>
      </c>
      <c r="P356" s="2" t="str">
        <f t="shared" si="86"/>
        <v>0,000122189521789551-8,55513439326058E-07i</v>
      </c>
      <c r="Q356" s="2" t="str">
        <f t="shared" si="87"/>
        <v>48,2518225908283-346,282431964919i</v>
      </c>
      <c r="R356" s="2" t="str">
        <f t="shared" si="88"/>
        <v>0,00376636716770383-0,0284873587771573i</v>
      </c>
      <c r="S356" s="2" t="str">
        <f t="shared" si="89"/>
        <v>0,00455401777202433-0,028251222362654i</v>
      </c>
      <c r="T356" s="2">
        <f t="shared" si="82"/>
        <v>-30.867846984015269</v>
      </c>
      <c r="U356">
        <f t="shared" si="83"/>
        <v>-80.842853613898669</v>
      </c>
      <c r="W356" s="2" t="str">
        <f t="shared" si="90"/>
        <v>-0,0990963844952065-0,0304667177409767i</v>
      </c>
      <c r="X356" s="2">
        <f t="shared" si="84"/>
        <v>-19.686596421018791</v>
      </c>
    </row>
    <row r="357" spans="12:24" x14ac:dyDescent="0.45">
      <c r="L357">
        <f t="shared" si="80"/>
        <v>3.5499999999999683</v>
      </c>
      <c r="M357" s="1">
        <f t="shared" si="81"/>
        <v>3548.1338923354956</v>
      </c>
      <c r="N357" s="1">
        <f t="shared" si="79"/>
        <v>4.5096824779267693E-2</v>
      </c>
      <c r="O357" s="2" t="str">
        <f t="shared" si="85"/>
        <v>0,960123778709775+0,279575266352487i</v>
      </c>
      <c r="P357" s="2" t="str">
        <f t="shared" si="86"/>
        <v>0,000122189521789551-8,35785533321396E-07i</v>
      </c>
      <c r="Q357" s="2" t="str">
        <f t="shared" si="87"/>
        <v>48,2518225908286-338,297253760359i</v>
      </c>
      <c r="R357" s="2" t="str">
        <f t="shared" si="88"/>
        <v>0,00377545100325803-0,0278304480724414i</v>
      </c>
      <c r="S357" s="2" t="str">
        <f t="shared" si="89"/>
        <v>0,00452648935598971-0,027600270376984i</v>
      </c>
      <c r="T357" s="2">
        <f t="shared" si="82"/>
        <v>-31.066466385589756</v>
      </c>
      <c r="U357">
        <f t="shared" si="83"/>
        <v>-80.686310092681282</v>
      </c>
      <c r="W357" s="2" t="str">
        <f t="shared" si="90"/>
        <v>-0,0944905686520735-0,0296679183735143i</v>
      </c>
      <c r="X357" s="2">
        <f t="shared" si="84"/>
        <v>-20.083906316420091</v>
      </c>
    </row>
    <row r="358" spans="12:24" x14ac:dyDescent="0.45">
      <c r="L358">
        <f t="shared" si="80"/>
        <v>3.5599999999999681</v>
      </c>
      <c r="M358" s="1">
        <f t="shared" si="81"/>
        <v>3630.7805477007482</v>
      </c>
      <c r="N358" s="1">
        <f t="shared" si="79"/>
        <v>4.6147264770737696E-2</v>
      </c>
      <c r="O358" s="2" t="str">
        <f t="shared" si="85"/>
        <v>0,958257652729756+0,285906052725118i</v>
      </c>
      <c r="P358" s="2" t="str">
        <f t="shared" si="86"/>
        <v>0,000122189521789551-8,1650073971646E-07i</v>
      </c>
      <c r="Q358" s="2" t="str">
        <f t="shared" si="87"/>
        <v>48,2518225908278-330,491432224044i</v>
      </c>
      <c r="R358" s="2" t="str">
        <f t="shared" si="88"/>
        <v>0,00378412597719029-0,0271882923690935i</v>
      </c>
      <c r="S358" s="2" t="str">
        <f t="shared" si="89"/>
        <v>0,00450019918435567-0,0269639048252544i</v>
      </c>
      <c r="T358" s="2">
        <f t="shared" si="82"/>
        <v>-31.265027186425527</v>
      </c>
      <c r="U358">
        <f t="shared" si="83"/>
        <v>-80.52482880798604</v>
      </c>
      <c r="W358" s="2" t="str">
        <f t="shared" si="90"/>
        <v>-0,0900918995859533-0,0288935699834616i</v>
      </c>
      <c r="X358" s="2">
        <f t="shared" si="84"/>
        <v>-20.481095811215503</v>
      </c>
    </row>
    <row r="359" spans="12:24" x14ac:dyDescent="0.45">
      <c r="L359">
        <f t="shared" si="80"/>
        <v>3.5699999999999679</v>
      </c>
      <c r="M359" s="1">
        <f t="shared" si="81"/>
        <v>3715.3522909714534</v>
      </c>
      <c r="N359" s="1">
        <f t="shared" si="79"/>
        <v>4.7222172652820395E-2</v>
      </c>
      <c r="O359" s="2" t="str">
        <f t="shared" si="85"/>
        <v>0,956304847023249+0,292371406878033i</v>
      </c>
      <c r="P359" s="2" t="str">
        <f t="shared" si="86"/>
        <v>0,000122189521789551-7,97648831151753E-07i</v>
      </c>
      <c r="Q359" s="2" t="str">
        <f t="shared" si="87"/>
        <v>48,2518225908278-322,860827671568i</v>
      </c>
      <c r="R359" s="2" t="str">
        <f t="shared" si="88"/>
        <v>0,0037924104902728-0,0265605511107815i</v>
      </c>
      <c r="S359" s="2" t="str">
        <f t="shared" si="89"/>
        <v>0,00447509160080042-0,0263417913258364i</v>
      </c>
      <c r="T359" s="2">
        <f t="shared" si="82"/>
        <v>-31.463526321879037</v>
      </c>
      <c r="U359">
        <f t="shared" si="83"/>
        <v>-80.358324114765438</v>
      </c>
      <c r="W359" s="2" t="str">
        <f t="shared" si="90"/>
        <v>-0,0858910687592075-0,0281426801527247i</v>
      </c>
      <c r="X359" s="2">
        <f t="shared" si="84"/>
        <v>-20.878158920030771</v>
      </c>
    </row>
    <row r="360" spans="12:24" x14ac:dyDescent="0.45">
      <c r="L360">
        <f t="shared" si="80"/>
        <v>3.5799999999999677</v>
      </c>
      <c r="M360" s="1">
        <f t="shared" si="81"/>
        <v>3801.8939632053334</v>
      </c>
      <c r="N360" s="1">
        <f t="shared" si="79"/>
        <v>4.8322118355902978E-2</v>
      </c>
      <c r="O360" s="2" t="str">
        <f t="shared" si="85"/>
        <v>0,954261398290254+0,298973550223308i</v>
      </c>
      <c r="P360" s="2" t="str">
        <f t="shared" si="86"/>
        <v>0,000122189521789551-7,7921980962056E-07i</v>
      </c>
      <c r="Q360" s="2" t="str">
        <f t="shared" si="87"/>
        <v>48,2518225908278-315,401393253594i</v>
      </c>
      <c r="R360" s="2" t="str">
        <f t="shared" si="88"/>
        <v>0,00380032211505729-0,0259468913783668i</v>
      </c>
      <c r="S360" s="2" t="str">
        <f t="shared" si="89"/>
        <v>0,00445111344788046-0,0257336028412441i</v>
      </c>
      <c r="T360" s="2">
        <f t="shared" si="82"/>
        <v>-31.661960595335749</v>
      </c>
      <c r="U360">
        <f t="shared" si="83"/>
        <v>-80.186707706655824</v>
      </c>
      <c r="W360" s="2" t="str">
        <f t="shared" si="90"/>
        <v>-0,0818791853745051-0,0274143076868223i</v>
      </c>
      <c r="X360" s="2">
        <f t="shared" si="84"/>
        <v>-21.275089387078143</v>
      </c>
    </row>
    <row r="361" spans="12:24" x14ac:dyDescent="0.45">
      <c r="L361">
        <f t="shared" si="80"/>
        <v>3.5899999999999674</v>
      </c>
      <c r="M361" s="1">
        <f t="shared" si="81"/>
        <v>3890.4514499425204</v>
      </c>
      <c r="N361" s="1">
        <f t="shared" si="79"/>
        <v>4.9447685085756705E-2</v>
      </c>
      <c r="O361" s="2" t="str">
        <f t="shared" si="85"/>
        <v>0,952123168114566+0,305714691729857i</v>
      </c>
      <c r="P361" s="2" t="str">
        <f t="shared" si="86"/>
        <v>0,000122189521789551-7,61203901160601E-07i</v>
      </c>
      <c r="Q361" s="2" t="str">
        <f t="shared" si="87"/>
        <v>48,2518225908276-308,109172805285i</v>
      </c>
      <c r="R361" s="2" t="str">
        <f t="shared" si="88"/>
        <v>0,00380787763314784-0,0253469877129849i</v>
      </c>
      <c r="S361" s="2" t="str">
        <f t="shared" si="89"/>
        <v>0,00442821395511592-0,0251390195181317i</v>
      </c>
      <c r="T361" s="2">
        <f t="shared" si="82"/>
        <v>-31.860326671318195</v>
      </c>
      <c r="U361">
        <f t="shared" si="83"/>
        <v>-80.009888569046453</v>
      </c>
      <c r="W361" s="2" t="str">
        <f t="shared" si="90"/>
        <v>-0,078047757683486-0,0267075595306296i</v>
      </c>
      <c r="X361" s="2">
        <f t="shared" si="84"/>
        <v>-21.671880672662628</v>
      </c>
    </row>
    <row r="362" spans="12:24" x14ac:dyDescent="0.45">
      <c r="L362">
        <f t="shared" si="80"/>
        <v>3.5999999999999672</v>
      </c>
      <c r="M362" s="1">
        <f t="shared" si="81"/>
        <v>3981.0717055346731</v>
      </c>
      <c r="N362" s="1">
        <f t="shared" si="79"/>
        <v>5.0599469632760311E-2</v>
      </c>
      <c r="O362" s="2" t="str">
        <f t="shared" si="85"/>
        <v>0,94988583582448+0,312597023178451i</v>
      </c>
      <c r="P362" s="2" t="str">
        <f t="shared" si="86"/>
        <v>0,000122189521789551-7,43591550649898E-07i</v>
      </c>
      <c r="Q362" s="2" t="str">
        <f t="shared" si="87"/>
        <v>48,251822590828-300,980298743475i</v>
      </c>
      <c r="R362" s="2" t="str">
        <f t="shared" si="88"/>
        <v>0,00381509307079874-0,0247605219430537i</v>
      </c>
      <c r="S362" s="2" t="str">
        <f t="shared" si="89"/>
        <v>0,00440634463206778-0,0245577285301528i</v>
      </c>
      <c r="T362" s="2">
        <f t="shared" si="82"/>
        <v>-32.05862106828809</v>
      </c>
      <c r="U362">
        <f t="shared" si="83"/>
        <v>-79.827772930717131</v>
      </c>
      <c r="W362" s="2" t="str">
        <f t="shared" si="90"/>
        <v>-0,0743886751271708-0,026021587881682i</v>
      </c>
      <c r="X362" s="2">
        <f t="shared" si="84"/>
        <v>-22.068525939064148</v>
      </c>
    </row>
    <row r="363" spans="12:24" x14ac:dyDescent="0.45">
      <c r="L363">
        <f t="shared" si="80"/>
        <v>3.609999999999967</v>
      </c>
      <c r="M363" s="1">
        <f t="shared" si="81"/>
        <v>4073.8027780408202</v>
      </c>
      <c r="N363" s="1">
        <f t="shared" si="79"/>
        <v>5.1778082688326434E-2</v>
      </c>
      <c r="O363" s="2" t="str">
        <f t="shared" si="85"/>
        <v>0,947544891122697+0,319622714003989i</v>
      </c>
      <c r="P363" s="2" t="str">
        <f t="shared" si="86"/>
        <v>0,000122189521789551-7,26373416742113E-07i</v>
      </c>
      <c r="Q363" s="2" t="str">
        <f t="shared" si="87"/>
        <v>48,2518225908276-294,010990010406i</v>
      </c>
      <c r="R363" s="2" t="str">
        <f t="shared" si="88"/>
        <v>0,00382198373290473-0,0241871830151123i</v>
      </c>
      <c r="S363" s="2" t="str">
        <f t="shared" si="89"/>
        <v>0,0043854591661789-0,0239894239236568i</v>
      </c>
      <c r="T363" s="2">
        <f t="shared" si="82"/>
        <v>-32.256840151126987</v>
      </c>
      <c r="U363">
        <f t="shared" si="83"/>
        <v>-79.640264214034758</v>
      </c>
      <c r="W363" s="2" t="str">
        <f t="shared" si="90"/>
        <v>-0,0708941912715269-0,0253555874880469i</v>
      </c>
      <c r="X363" s="2">
        <f t="shared" si="84"/>
        <v>-22.46501803576411</v>
      </c>
    </row>
    <row r="364" spans="12:24" x14ac:dyDescent="0.45">
      <c r="L364">
        <f t="shared" si="80"/>
        <v>3.6199999999999668</v>
      </c>
      <c r="M364" s="1">
        <f t="shared" si="81"/>
        <v>4168.6938347030391</v>
      </c>
      <c r="N364" s="1">
        <f t="shared" si="79"/>
        <v>5.2984149168697862E-2</v>
      </c>
      <c r="O364" s="2" t="str">
        <f t="shared" si="85"/>
        <v>0,945095626484495+0,326793905695746i</v>
      </c>
      <c r="P364" s="2" t="str">
        <f t="shared" si="86"/>
        <v>0,000122189521789551-7,09540366879792E-07i</v>
      </c>
      <c r="Q364" s="2" t="str">
        <f t="shared" si="87"/>
        <v>48,2518225908281-287,197550062963i</v>
      </c>
      <c r="R364" s="2" t="str">
        <f t="shared" si="88"/>
        <v>0,00382856423546891-0,0236266668284029i</v>
      </c>
      <c r="S364" s="2" t="str">
        <f t="shared" si="89"/>
        <v>0,00436551332518075-0,0234338064661965i</v>
      </c>
      <c r="T364" s="2">
        <f t="shared" si="82"/>
        <v>-32.454980123277196</v>
      </c>
      <c r="U364">
        <f t="shared" si="83"/>
        <v>-79.447262983654426</v>
      </c>
      <c r="W364" s="2" t="str">
        <f t="shared" si="90"/>
        <v>-0,0675569075031789-0,0247087931186987i</v>
      </c>
      <c r="X364" s="2">
        <f t="shared" si="84"/>
        <v>-22.861349483980497</v>
      </c>
    </row>
    <row r="365" spans="12:24" x14ac:dyDescent="0.45">
      <c r="L365">
        <f t="shared" si="80"/>
        <v>3.6299999999999666</v>
      </c>
      <c r="M365" s="1">
        <f t="shared" si="81"/>
        <v>4265.7951880156043</v>
      </c>
      <c r="N365" s="1">
        <f t="shared" si="79"/>
        <v>5.4218308546286668E-2</v>
      </c>
      <c r="O365" s="2" t="str">
        <f t="shared" si="85"/>
        <v>0,942533129324074+0,334112705724534i</v>
      </c>
      <c r="P365" s="2" t="str">
        <f t="shared" si="86"/>
        <v>0,000122189521789551-6,93083472456387E-07i</v>
      </c>
      <c r="Q365" s="2" t="str">
        <f t="shared" si="87"/>
        <v>48,2518225908281-280,536364906246i</v>
      </c>
      <c r="R365" s="2" t="str">
        <f t="shared" si="88"/>
        <v>0,00383484853660056-0,0230786760731003i</v>
      </c>
      <c r="S365" s="2" t="str">
        <f t="shared" si="89"/>
        <v>0,0043464648638484-0,0228905834978159i</v>
      </c>
      <c r="T365" s="2">
        <f t="shared" si="82"/>
        <v>-32.653037018526241</v>
      </c>
      <c r="U365">
        <f t="shared" si="83"/>
        <v>-79.248666893732846</v>
      </c>
      <c r="W365" s="2" t="str">
        <f t="shared" si="90"/>
        <v>-0,0643697574517454-0,0240804771950276i</v>
      </c>
      <c r="X365" s="2">
        <f t="shared" si="84"/>
        <v>-23.257512460479074</v>
      </c>
    </row>
    <row r="366" spans="12:24" x14ac:dyDescent="0.45">
      <c r="L366">
        <f t="shared" si="80"/>
        <v>3.6399999999999664</v>
      </c>
      <c r="M366" s="1">
        <f t="shared" si="81"/>
        <v>4365.158322401322</v>
      </c>
      <c r="N366" s="1">
        <f t="shared" si="79"/>
        <v>5.5481215188730774E-2</v>
      </c>
      <c r="O366" s="2" t="str">
        <f t="shared" si="85"/>
        <v>0,939852273930028+0,3415811809637i</v>
      </c>
      <c r="P366" s="2" t="str">
        <f t="shared" si="86"/>
        <v>0,000122189521789551-6,76994004050054E-07i</v>
      </c>
      <c r="Q366" s="2" t="str">
        <f t="shared" si="87"/>
        <v>48,2518225908281-274,02390117046i</v>
      </c>
      <c r="R366" s="2" t="str">
        <f t="shared" si="88"/>
        <v>0,00384084996612541-0,0225429200721047i</v>
      </c>
      <c r="S366" s="2" t="str">
        <f t="shared" si="89"/>
        <v>0,00432827343492636-0,0223594687850851i</v>
      </c>
      <c r="T366" s="2">
        <f t="shared" si="82"/>
        <v>-32.851006692415822</v>
      </c>
      <c r="U366">
        <f t="shared" si="83"/>
        <v>-79.044370633589423</v>
      </c>
      <c r="W366" s="2" t="str">
        <f t="shared" si="90"/>
        <v>-0,061325992106736-0,0234699475729711i</v>
      </c>
      <c r="X366" s="2">
        <f t="shared" si="84"/>
        <v>-23.653498780622122</v>
      </c>
    </row>
    <row r="367" spans="12:24" x14ac:dyDescent="0.45">
      <c r="L367">
        <f t="shared" si="80"/>
        <v>3.6499999999999662</v>
      </c>
      <c r="M367" s="1">
        <f t="shared" si="81"/>
        <v>4466.8359215092851</v>
      </c>
      <c r="N367" s="1">
        <f t="shared" si="79"/>
        <v>5.6773538705848725E-2</v>
      </c>
      <c r="O367" s="2" t="str">
        <f t="shared" si="85"/>
        <v>0,937047713171996+0,349201350568885i</v>
      </c>
      <c r="P367" s="2" t="str">
        <f t="shared" si="86"/>
        <v>0,000122189521789551-6,61263426780137E-07i</v>
      </c>
      <c r="Q367" s="2" t="str">
        <f t="shared" si="87"/>
        <v>48,2518225908282-267,656704230033i</v>
      </c>
      <c r="R367" s="2" t="str">
        <f t="shared" si="88"/>
        <v>0,00384658125385895-0,0220191146263086i</v>
      </c>
      <c r="S367" s="2" t="str">
        <f t="shared" si="89"/>
        <v>0,0043109005040303-0,0218401823778522i</v>
      </c>
      <c r="T367" s="2">
        <f t="shared" si="82"/>
        <v>-33.048884813254624</v>
      </c>
      <c r="U367">
        <f t="shared" si="83"/>
        <v>-78.834265871811937</v>
      </c>
      <c r="W367" s="2" t="str">
        <f t="shared" si="90"/>
        <v>-0,0584191655983502-0,0228765454658644i</v>
      </c>
      <c r="X367" s="2">
        <f t="shared" si="84"/>
        <v>-24.049299880615095</v>
      </c>
    </row>
    <row r="368" spans="12:24" x14ac:dyDescent="0.45">
      <c r="L368">
        <f t="shared" si="80"/>
        <v>3.6599999999999659</v>
      </c>
      <c r="M368" s="1">
        <f t="shared" si="81"/>
        <v>4570.8818961483958</v>
      </c>
      <c r="N368" s="1">
        <f t="shared" si="79"/>
        <v>5.8095964304675153E-2</v>
      </c>
      <c r="O368" s="2" t="str">
        <f t="shared" si="85"/>
        <v>0,93411386998185+0,35697517827929i</v>
      </c>
      <c r="P368" s="2" t="str">
        <f t="shared" si="86"/>
        <v>0,000122189521789551-6,45883395765182E-07i</v>
      </c>
      <c r="Q368" s="2" t="str">
        <f t="shared" si="87"/>
        <v>48,2518225908279-261,431396363947i</v>
      </c>
      <c r="R368" s="2" t="str">
        <f t="shared" si="88"/>
        <v>0,00385205455660725-0,021506981863254i</v>
      </c>
      <c r="S368" s="2" t="str">
        <f t="shared" si="89"/>
        <v>0,00429430926835112-0,0213324504686729i</v>
      </c>
      <c r="T368" s="2">
        <f t="shared" si="82"/>
        <v>-33.246666852715457</v>
      </c>
      <c r="U368">
        <f t="shared" si="83"/>
        <v>-78.618241198769013</v>
      </c>
      <c r="W368" s="2" t="str">
        <f t="shared" si="90"/>
        <v>-0,0556431216128196-0,0222996434988009i</v>
      </c>
      <c r="X368" s="2">
        <f t="shared" si="84"/>
        <v>-24.44490679891139</v>
      </c>
    </row>
    <row r="369" spans="12:24" x14ac:dyDescent="0.45">
      <c r="L369">
        <f t="shared" si="80"/>
        <v>3.6699999999999657</v>
      </c>
      <c r="M369" s="1">
        <f t="shared" si="81"/>
        <v>4677.3514128716188</v>
      </c>
      <c r="N369" s="1">
        <f t="shared" si="79"/>
        <v>5.9449193152766915E-2</v>
      </c>
      <c r="O369" s="2" t="str">
        <f t="shared" si="85"/>
        <v>0,931044928614241+0,364904564100948i</v>
      </c>
      <c r="P369" s="2" t="str">
        <f t="shared" si="86"/>
        <v>0,00012218952178955-6,3084575167858E-07i</v>
      </c>
      <c r="Q369" s="2" t="str">
        <f t="shared" si="87"/>
        <v>48,2518225908279-255,34467495626i</v>
      </c>
      <c r="R369" s="2" t="str">
        <f t="shared" si="88"/>
        <v>0,00385728148395291-0,0210062500890963i</v>
      </c>
      <c r="S369" s="2" t="str">
        <f t="shared" si="89"/>
        <v>0,00427846457899443-0,0208360052548835i</v>
      </c>
      <c r="T369" s="2">
        <f t="shared" si="82"/>
        <v>-33.444348075993517</v>
      </c>
      <c r="U369">
        <f t="shared" si="83"/>
        <v>-78.396182067495729</v>
      </c>
      <c r="W369" s="2" t="str">
        <f t="shared" si="90"/>
        <v>-0,0529919804142328-0,0217386438859014i</v>
      </c>
      <c r="X369" s="2">
        <f t="shared" si="84"/>
        <v>-24.840310156730531</v>
      </c>
    </row>
    <row r="370" spans="12:24" x14ac:dyDescent="0.45">
      <c r="L370">
        <f t="shared" si="80"/>
        <v>3.6799999999999655</v>
      </c>
      <c r="M370" s="1">
        <f t="shared" si="81"/>
        <v>4786.300923226011</v>
      </c>
      <c r="N370" s="1">
        <f t="shared" si="79"/>
        <v>6.0833942749971365E-2</v>
      </c>
      <c r="O370" s="2" t="str">
        <f t="shared" si="85"/>
        <v>0,92783482569293+0,372991335330152i</v>
      </c>
      <c r="P370" s="2" t="str">
        <f t="shared" si="86"/>
        <v>0,000122189521789551-6,16142516391286E-07i</v>
      </c>
      <c r="Q370" s="2" t="str">
        <f t="shared" si="87"/>
        <v>48,2518225908278-249,393310735804i</v>
      </c>
      <c r="R370" s="2" t="str">
        <f t="shared" si="88"/>
        <v>0,00386227312288176-0,0205166536437912i</v>
      </c>
      <c r="S370" s="2" t="str">
        <f t="shared" si="89"/>
        <v>0,00426333286679383-0,0203505848032744i</v>
      </c>
      <c r="T370" s="2">
        <f t="shared" si="82"/>
        <v>-33.641923531504439</v>
      </c>
      <c r="U370">
        <f t="shared" si="83"/>
        <v>-78.167970732919173</v>
      </c>
      <c r="W370" s="2" t="str">
        <f t="shared" si="90"/>
        <v>-0,0504601264459781-0,0211929767224424i</v>
      </c>
      <c r="X370" s="2">
        <f t="shared" si="84"/>
        <v>-25.235500137646625</v>
      </c>
    </row>
    <row r="371" spans="12:24" x14ac:dyDescent="0.45">
      <c r="L371">
        <f t="shared" si="80"/>
        <v>3.6899999999999653</v>
      </c>
      <c r="M371" s="1">
        <f t="shared" si="81"/>
        <v>4897.7881936840722</v>
      </c>
      <c r="N371" s="1">
        <f t="shared" si="79"/>
        <v>6.2250947308854179E-2</v>
      </c>
      <c r="O371" s="2" t="str">
        <f t="shared" si="85"/>
        <v>0,924477241051228+0,381237236872673i</v>
      </c>
      <c r="P371" s="2" t="str">
        <f t="shared" si="86"/>
        <v>0,000122189521789551-6,0176588872564E-07i</v>
      </c>
      <c r="Q371" s="2" t="str">
        <f t="shared" si="87"/>
        <v>48,2518225908281-243,57414605411i</v>
      </c>
      <c r="R371" s="2" t="str">
        <f t="shared" si="88"/>
        <v>0,00386704006129796-0,0200379327594248i</v>
      </c>
      <c r="S371" s="2" t="str">
        <f t="shared" si="89"/>
        <v>0,00424888207144021-0,0198759329173275i</v>
      </c>
      <c r="T371" s="2">
        <f t="shared" si="82"/>
        <v>-33.839388040096814</v>
      </c>
      <c r="U371">
        <f t="shared" si="83"/>
        <v>-77.933486189402871</v>
      </c>
      <c r="W371" s="2" t="str">
        <f t="shared" si="90"/>
        <v>-0,0480421964861451-0,0206620983843291i</v>
      </c>
      <c r="X371" s="2">
        <f t="shared" si="84"/>
        <v>-25.630466466196808</v>
      </c>
    </row>
    <row r="372" spans="12:24" x14ac:dyDescent="0.45">
      <c r="L372">
        <f t="shared" si="80"/>
        <v>3.6999999999999651</v>
      </c>
      <c r="M372" s="1">
        <f t="shared" si="81"/>
        <v>5011.8723362723231</v>
      </c>
      <c r="N372" s="1">
        <f t="shared" si="79"/>
        <v>6.3700958143988934E-2</v>
      </c>
      <c r="O372" s="2" t="str">
        <f t="shared" si="85"/>
        <v>0,920965588376872+0,389643920811864i</v>
      </c>
      <c r="P372" s="2" t="str">
        <f t="shared" si="86"/>
        <v>0,000122189521789551-5,87708240293873E-07i</v>
      </c>
      <c r="Q372" s="2" t="str">
        <f t="shared" si="87"/>
        <v>48,2518225908279-237,884093200573i</v>
      </c>
      <c r="R372" s="2" t="str">
        <f t="shared" si="88"/>
        <v>0,00387159241048208-0,01956983342161i</v>
      </c>
      <c r="S372" s="2" t="str">
        <f t="shared" si="89"/>
        <v>0,00423508157378353-0,019411799006975i</v>
      </c>
      <c r="T372" s="2">
        <f t="shared" si="82"/>
        <v>-34.036736183753952</v>
      </c>
      <c r="U372">
        <f t="shared" si="83"/>
        <v>-77.692604106566293</v>
      </c>
      <c r="W372" s="2" t="str">
        <f t="shared" si="90"/>
        <v>-0,0457330683323149-0,0201454900279028i</v>
      </c>
      <c r="X372" s="2">
        <f t="shared" si="84"/>
        <v>-26.025198385460676</v>
      </c>
    </row>
    <row r="373" spans="12:24" x14ac:dyDescent="0.45">
      <c r="L373">
        <f t="shared" si="80"/>
        <v>3.7099999999999649</v>
      </c>
      <c r="M373" s="1">
        <f t="shared" si="81"/>
        <v>5128.6138399132387</v>
      </c>
      <c r="N373" s="1">
        <f t="shared" si="79"/>
        <v>6.5184744070313508E-2</v>
      </c>
      <c r="O373" s="2" t="str">
        <f t="shared" si="85"/>
        <v>0,917293005674032+0,398212935176019i</v>
      </c>
      <c r="P373" s="2" t="str">
        <f t="shared" si="86"/>
        <v>0,000122189521789551-5,73962111416792E-07i</v>
      </c>
      <c r="Q373" s="2" t="str">
        <f t="shared" si="87"/>
        <v>48,251822590828-232,320132753915i</v>
      </c>
      <c r="R373" s="2" t="str">
        <f t="shared" si="88"/>
        <v>0,00387593982653974-0,0191121072338665i</v>
      </c>
      <c r="S373" s="2" t="str">
        <f t="shared" si="89"/>
        <v>0,00422190213116623-0,0189579379608333i</v>
      </c>
      <c r="T373" s="2">
        <f t="shared" si="82"/>
        <v>-34.233962293759333</v>
      </c>
      <c r="U373">
        <f t="shared" si="83"/>
        <v>-77.445196763342508</v>
      </c>
      <c r="W373" s="2" t="str">
        <f t="shared" si="90"/>
        <v>-0,0435278499922496-0,0196426561835299i</v>
      </c>
      <c r="X373" s="2">
        <f t="shared" si="84"/>
        <v>-26.419684633557956</v>
      </c>
    </row>
    <row r="374" spans="12:24" x14ac:dyDescent="0.45">
      <c r="L374">
        <f t="shared" si="80"/>
        <v>3.7199999999999647</v>
      </c>
      <c r="M374" s="1">
        <f t="shared" si="81"/>
        <v>5248.0746024973068</v>
      </c>
      <c r="N374" s="1">
        <f t="shared" si="79"/>
        <v>6.6703091810766252E-2</v>
      </c>
      <c r="O374" s="2" t="str">
        <f t="shared" si="85"/>
        <v>0,913452345557663+0,40694571185258i</v>
      </c>
      <c r="P374" s="2" t="str">
        <f t="shared" si="86"/>
        <v>0,000122189521789551-5,60520207142708E-07i</v>
      </c>
      <c r="Q374" s="2" t="str">
        <f t="shared" si="87"/>
        <v>48,2518225908279-226,879311969009i</v>
      </c>
      <c r="R374" s="2" t="str">
        <f t="shared" si="88"/>
        <v>0,00388009153088217-0,0186645112849113i</v>
      </c>
      <c r="S374" s="2" t="str">
        <f t="shared" si="89"/>
        <v>0,00420931581564977-0,0185141100208746i</v>
      </c>
      <c r="T374" s="2">
        <f t="shared" si="82"/>
        <v>-34.431060438295617</v>
      </c>
      <c r="U374">
        <f t="shared" si="83"/>
        <v>-77.191132980252874</v>
      </c>
      <c r="W374" s="2" t="str">
        <f t="shared" si="90"/>
        <v>-0,0414218693580387-0,0191531234368393i</v>
      </c>
      <c r="X374" s="2">
        <f t="shared" si="84"/>
        <v>-26.813913419007534</v>
      </c>
    </row>
    <row r="375" spans="12:24" x14ac:dyDescent="0.45">
      <c r="L375">
        <f t="shared" si="80"/>
        <v>3.7299999999999645</v>
      </c>
      <c r="M375" s="1">
        <f t="shared" si="81"/>
        <v>5370.3179637020876</v>
      </c>
      <c r="N375" s="1">
        <f t="shared" si="79"/>
        <v>6.8256806413416735E-2</v>
      </c>
      <c r="O375" s="2" t="str">
        <f t="shared" si="85"/>
        <v>0,909436165398338+0,415843553593858i</v>
      </c>
      <c r="P375" s="2" t="str">
        <f t="shared" si="86"/>
        <v>0,000122189521789551-5,47375393348864E-07i</v>
      </c>
      <c r="Q375" s="2" t="str">
        <f t="shared" si="87"/>
        <v>48,2518225908283-221,558743198159i</v>
      </c>
      <c r="R375" s="2" t="str">
        <f t="shared" si="88"/>
        <v>0,00388405632978561-0,0182268080187835i</v>
      </c>
      <c r="S375" s="2" t="str">
        <f t="shared" si="89"/>
        <v>0,00419729595500811-0,018080080659485i</v>
      </c>
      <c r="T375" s="2">
        <f t="shared" si="82"/>
        <v>-34.628024409449822</v>
      </c>
      <c r="U375">
        <f t="shared" si="83"/>
        <v>-76.930278049851836</v>
      </c>
      <c r="W375" s="2" t="str">
        <f t="shared" si="90"/>
        <v>-0,0394106643422163-0,0186764391918975i</v>
      </c>
      <c r="X375" s="2">
        <f t="shared" si="84"/>
        <v>-27.207872394889961</v>
      </c>
    </row>
    <row r="376" spans="12:24" x14ac:dyDescent="0.45">
      <c r="L376">
        <f t="shared" si="80"/>
        <v>3.7399999999999642</v>
      </c>
      <c r="M376" s="1">
        <f t="shared" si="81"/>
        <v>5495.4087385757957</v>
      </c>
      <c r="N376" s="1">
        <f t="shared" si="79"/>
        <v>6.9846711678313383E-2</v>
      </c>
      <c r="O376" s="2" t="str">
        <f t="shared" si="85"/>
        <v>0,905236717338848+0,42490762005592i</v>
      </c>
      <c r="P376" s="2" t="str">
        <f t="shared" si="86"/>
        <v>0,000122189521789551-5,34520692922141E-07i</v>
      </c>
      <c r="Q376" s="2" t="str">
        <f t="shared" si="87"/>
        <v>48,2518225908279-216,35560234591i</v>
      </c>
      <c r="R376" s="2" t="str">
        <f t="shared" si="88"/>
        <v>0,0038878426330703-0,0177987651077267i</v>
      </c>
      <c r="S376" s="2" t="str">
        <f t="shared" si="89"/>
        <v>0,00418581707636513-0,0176556204588673i</v>
      </c>
      <c r="T376" s="2">
        <f t="shared" si="82"/>
        <v>-34.824847709591765</v>
      </c>
      <c r="U376">
        <f t="shared" si="83"/>
        <v>-76.662493665307039</v>
      </c>
      <c r="W376" s="2" t="str">
        <f t="shared" si="90"/>
        <v>-0,0374899734553269-0,0182121705109758i</v>
      </c>
      <c r="X376" s="2">
        <f t="shared" si="84"/>
        <v>-27.60154863175061</v>
      </c>
    </row>
    <row r="377" spans="12:24" x14ac:dyDescent="0.45">
      <c r="L377">
        <f t="shared" si="80"/>
        <v>3.749999999999964</v>
      </c>
      <c r="M377" s="1">
        <f t="shared" si="81"/>
        <v>5623.41325190303</v>
      </c>
      <c r="N377" s="1">
        <f t="shared" si="79"/>
        <v>7.1473650594272381E-2</v>
      </c>
      <c r="O377" s="2" t="str">
        <f t="shared" si="85"/>
        <v>0,900845938207432+0,434138912809221i</v>
      </c>
      <c r="P377" s="2" t="str">
        <f t="shared" si="86"/>
        <v>0,000122189521789551-5,21949282023954E-07i</v>
      </c>
      <c r="Q377" s="2" t="str">
        <f t="shared" si="87"/>
        <v>48,2518225908281-211,267127356506i</v>
      </c>
      <c r="R377" s="2" t="str">
        <f t="shared" si="88"/>
        <v>0,00389145847193849-0,0173801553277583i</v>
      </c>
      <c r="S377" s="2" t="str">
        <f t="shared" si="89"/>
        <v>0,00417485485235696-0,017240504992739i</v>
      </c>
      <c r="T377" s="2">
        <f t="shared" si="82"/>
        <v>-35.021523537094467</v>
      </c>
      <c r="U377">
        <f t="shared" si="83"/>
        <v>-76.387637847078366</v>
      </c>
      <c r="W377" s="2" t="str">
        <f t="shared" si="90"/>
        <v>-0,0356557268053037-0,0177599030259174i</v>
      </c>
      <c r="X377" s="2">
        <f t="shared" si="84"/>
        <v>-27.994928589179551</v>
      </c>
    </row>
    <row r="378" spans="12:24" x14ac:dyDescent="0.45">
      <c r="L378">
        <f t="shared" si="80"/>
        <v>3.7599999999999638</v>
      </c>
      <c r="M378" s="1">
        <f t="shared" si="81"/>
        <v>5754.3993733710968</v>
      </c>
      <c r="N378" s="1">
        <f t="shared" si="79"/>
        <v>7.3138485785842075E-2</v>
      </c>
      <c r="O378" s="2" t="str">
        <f t="shared" si="85"/>
        <v>0,89625543935638+0,443538259256292i</v>
      </c>
      <c r="P378" s="2" t="str">
        <f t="shared" si="86"/>
        <v>0,000122189521789551-5,09654486427009E-07i</v>
      </c>
      <c r="Q378" s="2" t="str">
        <f t="shared" si="87"/>
        <v>48,2518225908278-206,290616733124i</v>
      </c>
      <c r="R378" s="2" t="str">
        <f t="shared" si="88"/>
        <v>0,00389491151600948-0,0169707564368524i</v>
      </c>
      <c r="S378" s="2" t="str">
        <f t="shared" si="89"/>
        <v>0,00416438604970817-0,0168345147102823i</v>
      </c>
      <c r="T378" s="2">
        <f t="shared" si="82"/>
        <v>-35.218044771359587</v>
      </c>
      <c r="U378">
        <f t="shared" si="83"/>
        <v>-76.105564867655715</v>
      </c>
      <c r="W378" s="2" t="str">
        <f t="shared" si="90"/>
        <v>-0,0339040374999086-0,0173192399164425i</v>
      </c>
      <c r="X378" s="2">
        <f t="shared" si="84"/>
        <v>-28.387998085996138</v>
      </c>
    </row>
    <row r="379" spans="12:24" x14ac:dyDescent="0.45">
      <c r="L379">
        <f t="shared" si="80"/>
        <v>3.7699999999999636</v>
      </c>
      <c r="M379" s="1">
        <f t="shared" si="81"/>
        <v>5888.4365535554052</v>
      </c>
      <c r="N379" s="1">
        <f t="shared" si="79"/>
        <v>7.4842099970677728E-2</v>
      </c>
      <c r="O379" s="2" t="str">
        <f t="shared" si="85"/>
        <v>0,891456496459146+0,453106295388604i</v>
      </c>
      <c r="P379" s="2" t="str">
        <f t="shared" si="86"/>
        <v>0,000122189521789551-4,97629777944185E-07i</v>
      </c>
      <c r="Q379" s="2" t="str">
        <f t="shared" si="87"/>
        <v>48,251822590828-201,423428087976i</v>
      </c>
      <c r="R379" s="2" t="str">
        <f t="shared" si="88"/>
        <v>0,00389820908958627-0,0165703510556621i</v>
      </c>
      <c r="S379" s="2" t="str">
        <f t="shared" si="89"/>
        <v>0,00415438848011134-0,0164374348222913i</v>
      </c>
      <c r="T379" s="2">
        <f t="shared" si="82"/>
        <v>-35.414403957114587</v>
      </c>
      <c r="U379">
        <f t="shared" si="83"/>
        <v>-75.816125174320348</v>
      </c>
      <c r="W379" s="2" t="str">
        <f t="shared" si="90"/>
        <v>-0,032231193434278-0,0168898009510272i</v>
      </c>
      <c r="X379" s="2">
        <f t="shared" si="84"/>
        <v>-28.780742268969814</v>
      </c>
    </row>
    <row r="380" spans="12:24" x14ac:dyDescent="0.45">
      <c r="L380">
        <f t="shared" si="80"/>
        <v>3.7799999999999634</v>
      </c>
      <c r="M380" s="1">
        <f t="shared" si="81"/>
        <v>6025.5958607430712</v>
      </c>
      <c r="N380" s="1">
        <f t="shared" si="79"/>
        <v>7.6585396427570021E-2</v>
      </c>
      <c r="O380" s="2" t="str">
        <f t="shared" si="85"/>
        <v>0,886440039303856+0,462843447311267i</v>
      </c>
      <c r="P380" s="2" t="str">
        <f t="shared" si="86"/>
        <v>0,000122189521789551-4,85868770903793E-07i</v>
      </c>
      <c r="Q380" s="2" t="str">
        <f t="shared" si="87"/>
        <v>48,2518225908279-196,662976722471i</v>
      </c>
      <c r="R380" s="2" t="str">
        <f t="shared" si="88"/>
        <v>0,00390135818719282-0,0161787265507144i</v>
      </c>
      <c r="S380" s="2" t="str">
        <f t="shared" si="89"/>
        <v>0,00414484095331284-0,0160490551894744i</v>
      </c>
      <c r="T380" s="2">
        <f t="shared" si="82"/>
        <v>-35.610593287939444</v>
      </c>
      <c r="U380">
        <f t="shared" si="83"/>
        <v>-75.519165309875859</v>
      </c>
      <c r="W380" s="2" t="str">
        <f t="shared" si="90"/>
        <v>-0,0306336494464435-0,016471221586299i</v>
      </c>
      <c r="X380" s="2">
        <f t="shared" si="84"/>
        <v>-29.17314557999568</v>
      </c>
    </row>
    <row r="381" spans="12:24" x14ac:dyDescent="0.45">
      <c r="L381">
        <f t="shared" si="80"/>
        <v>3.7899999999999632</v>
      </c>
      <c r="M381" s="1">
        <f t="shared" si="81"/>
        <v>6165.9500186143023</v>
      </c>
      <c r="N381" s="1">
        <f t="shared" si="79"/>
        <v>7.8369299475375881E-2</v>
      </c>
      <c r="O381" s="2" t="str">
        <f t="shared" si="85"/>
        <v>0,881196641626428+0,472749911460916i</v>
      </c>
      <c r="P381" s="2" t="str">
        <f t="shared" si="86"/>
        <v>0,000122189521789551-4,74365218727126E-07i</v>
      </c>
      <c r="Q381" s="2" t="str">
        <f t="shared" si="87"/>
        <v>48,2518225908278-192,006734236531i</v>
      </c>
      <c r="R381" s="2" t="str">
        <f t="shared" si="88"/>
        <v>0,0039043654884081-0,0157956749200043i</v>
      </c>
      <c r="S381" s="2" t="str">
        <f t="shared" si="89"/>
        <v>0,0041357232322988-0,0156691702128567i</v>
      </c>
      <c r="T381" s="2">
        <f t="shared" si="82"/>
        <v>-35.806604588985337</v>
      </c>
      <c r="U381">
        <f t="shared" si="83"/>
        <v>-75.214527831327786</v>
      </c>
      <c r="W381" s="2" t="str">
        <f t="shared" si="90"/>
        <v>-0,029108019824429-0,0160631521211258i</v>
      </c>
      <c r="X381" s="2">
        <f t="shared" si="84"/>
        <v>-29.565191721647199</v>
      </c>
    </row>
    <row r="382" spans="12:24" x14ac:dyDescent="0.45">
      <c r="L382">
        <f t="shared" si="80"/>
        <v>3.799999999999963</v>
      </c>
      <c r="M382" s="1">
        <f t="shared" si="81"/>
        <v>6309.5734448014009</v>
      </c>
      <c r="N382" s="1">
        <f t="shared" si="79"/>
        <v>8.0194754963103923E-2</v>
      </c>
      <c r="O382" s="2" t="str">
        <f t="shared" si="85"/>
        <v>0,875716511032325+0,482825633438587i</v>
      </c>
      <c r="P382" s="2" t="str">
        <f t="shared" si="86"/>
        <v>0,000122189521789551-4,63113010563761E-07i</v>
      </c>
      <c r="Q382" s="2" t="str">
        <f t="shared" si="87"/>
        <v>48,2518225908281-187,45222716625i</v>
      </c>
      <c r="R382" s="2" t="str">
        <f t="shared" si="88"/>
        <v>0,00390723737203351-0,0154209926809199i</v>
      </c>
      <c r="S382" s="2" t="str">
        <f t="shared" si="89"/>
        <v>0,00412701599049357-0,0152975787262357i</v>
      </c>
      <c r="T382" s="2">
        <f t="shared" si="82"/>
        <v>-36.002429298839928</v>
      </c>
      <c r="U382">
        <f t="shared" si="83"/>
        <v>-74.902051226452386</v>
      </c>
      <c r="W382" s="2" t="str">
        <f t="shared" si="90"/>
        <v>-0,0276510711492622-0,015665256901857i</v>
      </c>
      <c r="X382" s="2">
        <f t="shared" si="84"/>
        <v>-29.956863621017863</v>
      </c>
    </row>
    <row r="383" spans="12:24" x14ac:dyDescent="0.45">
      <c r="L383">
        <f t="shared" si="80"/>
        <v>3.8099999999999627</v>
      </c>
      <c r="M383" s="1">
        <f t="shared" si="81"/>
        <v>6456.5422903460103</v>
      </c>
      <c r="N383" s="1">
        <f t="shared" si="79"/>
        <v>8.2062730771416459E-2</v>
      </c>
      <c r="O383" s="2" t="str">
        <f t="shared" si="85"/>
        <v>0,869989479062382+0,493070285375994i</v>
      </c>
      <c r="P383" s="2" t="str">
        <f t="shared" si="86"/>
        <v>0,000122189521789551-4,52106167981503E-07i</v>
      </c>
      <c r="Q383" s="2" t="str">
        <f t="shared" si="87"/>
        <v>48,2518225908277-182,997035649039i</v>
      </c>
      <c r="R383" s="2" t="str">
        <f t="shared" si="88"/>
        <v>0,00390997992962388-0,015054480760429i</v>
      </c>
      <c r="S383" s="2" t="str">
        <f t="shared" si="89"/>
        <v>0,00411870077087984-0,0149340838906362i</v>
      </c>
      <c r="T383" s="2">
        <f t="shared" si="82"/>
        <v>-36.198058450495083</v>
      </c>
      <c r="U383">
        <f t="shared" si="83"/>
        <v>-74.58156982821086</v>
      </c>
      <c r="W383" s="2" t="str">
        <f t="shared" si="90"/>
        <v>-0,0262597154589246-0,0152772135753913i</v>
      </c>
      <c r="X383" s="2">
        <f t="shared" si="84"/>
        <v>-30.348143391762406</v>
      </c>
    </row>
    <row r="384" spans="12:24" x14ac:dyDescent="0.45">
      <c r="L384">
        <f t="shared" si="80"/>
        <v>3.8199999999999625</v>
      </c>
      <c r="M384" s="1">
        <f t="shared" si="81"/>
        <v>6606.9344800753906</v>
      </c>
      <c r="N384" s="1">
        <f t="shared" si="79"/>
        <v>8.397421732581252E-2</v>
      </c>
      <c r="O384" s="2" t="str">
        <f t="shared" si="85"/>
        <v>0,864004991465221+0,503483241750094i</v>
      </c>
      <c r="P384" s="2" t="str">
        <f t="shared" si="86"/>
        <v>0,000122189521789551-4,41338841744053E-07i</v>
      </c>
      <c r="Q384" s="2" t="str">
        <f t="shared" si="87"/>
        <v>48,2518225908279-178,63879211543i</v>
      </c>
      <c r="R384" s="2" t="str">
        <f t="shared" si="88"/>
        <v>0,00391259897840665-0,0146959443874584i</v>
      </c>
      <c r="S384" s="2" t="str">
        <f t="shared" si="89"/>
        <v>0,0041107599469518-0,0145784930907143i</v>
      </c>
      <c r="T384" s="2">
        <f t="shared" si="82"/>
        <v>-36.393482651368657</v>
      </c>
      <c r="U384">
        <f t="shared" si="83"/>
        <v>-74.252913726975592</v>
      </c>
      <c r="W384" s="2" t="str">
        <f t="shared" si="90"/>
        <v>-0,0249310037189339-0,0148987123869598i</v>
      </c>
      <c r="X384" s="2">
        <f t="shared" si="84"/>
        <v>-30.739012294241267</v>
      </c>
    </row>
    <row r="385" spans="12:24" x14ac:dyDescent="0.45">
      <c r="L385">
        <f t="shared" si="80"/>
        <v>3.8299999999999623</v>
      </c>
      <c r="M385" s="1">
        <f t="shared" si="81"/>
        <v>6760.8297539192345</v>
      </c>
      <c r="N385" s="1">
        <f t="shared" si="79"/>
        <v>8.5930228121765026E-2</v>
      </c>
      <c r="O385" s="2" t="str">
        <f t="shared" si="85"/>
        <v>0,857752098746454+0,514063553557391i</v>
      </c>
      <c r="P385" s="2" t="str">
        <f t="shared" si="86"/>
        <v>0,000122189521789551-4,30805308644222E-07i</v>
      </c>
      <c r="Q385" s="2" t="str">
        <f t="shared" si="87"/>
        <v>48,2518225908277-174,375180006697i</v>
      </c>
      <c r="R385" s="2" t="str">
        <f t="shared" si="88"/>
        <v>0,00391510007361954-0,0143451929873977i</v>
      </c>
      <c r="S385" s="2" t="str">
        <f t="shared" si="89"/>
        <v>0,00410317668542149-0,0142306178330581i</v>
      </c>
      <c r="T385" s="2">
        <f t="shared" si="82"/>
        <v>-36.588692062328846</v>
      </c>
      <c r="U385">
        <f t="shared" si="83"/>
        <v>-73.915908680515884</v>
      </c>
      <c r="W385" s="2" t="str">
        <f t="shared" si="90"/>
        <v>-0,0236621195858858-0,0145294555197255i</v>
      </c>
      <c r="X385" s="2">
        <f t="shared" si="84"/>
        <v>-31.129450693665909</v>
      </c>
    </row>
    <row r="386" spans="12:24" x14ac:dyDescent="0.45">
      <c r="L386">
        <f t="shared" si="80"/>
        <v>3.8399999999999621</v>
      </c>
      <c r="M386" s="1">
        <f t="shared" si="81"/>
        <v>6918.3097091887666</v>
      </c>
      <c r="N386" s="1">
        <f t="shared" ref="N386:N449" si="91">M386/(CEdsp)</f>
        <v>8.793180026208873E-2</v>
      </c>
      <c r="O386" s="2" t="str">
        <f t="shared" si="85"/>
        <v>0,851219447073415+0,524809920756106i</v>
      </c>
      <c r="P386" s="2" t="str">
        <f t="shared" si="86"/>
        <v>0,000122189521789551-4,20499968389367E-07i</v>
      </c>
      <c r="Q386" s="2" t="str">
        <f t="shared" si="87"/>
        <v>48,251822590828-170,203932517482i</v>
      </c>
      <c r="R386" s="2" t="str">
        <f t="shared" si="88"/>
        <v>0,00391748852029428-0,0140020400786598i</v>
      </c>
      <c r="S386" s="2" t="str">
        <f t="shared" si="89"/>
        <v>0,00409593491060159-0,0138902736463288i</v>
      </c>
      <c r="T386" s="2">
        <f t="shared" si="82"/>
        <v>-36.783676375668506</v>
      </c>
      <c r="U386">
        <f t="shared" si="83"/>
        <v>-73.570376021686982</v>
      </c>
      <c r="W386" s="2" t="str">
        <f t="shared" si="90"/>
        <v>-0,0224503734508777-0,0141691564734869i</v>
      </c>
      <c r="X386" s="2">
        <f t="shared" si="84"/>
        <v>-31.519438016139397</v>
      </c>
    </row>
    <row r="387" spans="12:24" x14ac:dyDescent="0.45">
      <c r="L387">
        <f t="shared" ref="L387:L450" si="92">L386+Graph_Step_Size</f>
        <v>3.8499999999999619</v>
      </c>
      <c r="M387" s="1">
        <f t="shared" ref="M387:M450" si="93">10^L387</f>
        <v>7079.4578438407671</v>
      </c>
      <c r="N387" s="1">
        <f t="shared" si="91"/>
        <v>8.997999500682638E-2</v>
      </c>
      <c r="O387" s="2" t="str">
        <f t="shared" si="85"/>
        <v>0,844395269623384+0,535720662880996i</v>
      </c>
      <c r="P387" s="2" t="str">
        <f t="shared" si="86"/>
        <v>0,000122189521789551-4,10417340560078E-07i</v>
      </c>
      <c r="Q387" s="2" t="str">
        <f t="shared" si="87"/>
        <v>48,2518225908281-166,122831362581i</v>
      </c>
      <c r="R387" s="2" t="str">
        <f t="shared" si="88"/>
        <v>0,00391976938450715-0,013666303171229i</v>
      </c>
      <c r="S387" s="2" t="str">
        <f t="shared" si="89"/>
        <v>0,00408901927038595-0,0135572799831916i</v>
      </c>
      <c r="T387" s="2">
        <f t="shared" ref="T387:T450" si="94">20*LOG10(SQRT(IMPRODUCT(IMCONJUGATE(S387),S387)+0))</f>
        <v>-36.978424791970951</v>
      </c>
      <c r="U387">
        <f t="shared" ref="U387:U450" si="95">ATAN(IMAGINARY(S387)/IMREAL(S387))*180/PI()</f>
        <v>-73.216132563792087</v>
      </c>
      <c r="W387" s="2" t="str">
        <f t="shared" si="90"/>
        <v>-0,0212931967503389-0,0138175394799417i</v>
      </c>
      <c r="X387" s="2">
        <f t="shared" ref="X387:X450" si="96">20*LOG10(SQRT(IMPRODUCT(IMCONJUGATE(W387),W387)+0))</f>
        <v>-31.908952702476185</v>
      </c>
    </row>
    <row r="388" spans="12:24" x14ac:dyDescent="0.45">
      <c r="L388">
        <f t="shared" si="92"/>
        <v>3.8599999999999617</v>
      </c>
      <c r="M388" s="1">
        <f t="shared" si="93"/>
        <v>7244.3596007492733</v>
      </c>
      <c r="N388" s="1">
        <f t="shared" si="91"/>
        <v>9.2075898335942666E-2</v>
      </c>
      <c r="O388" s="2" t="str">
        <f t="shared" si="85"/>
        <v>0,837267378473456+0,546793687732573i</v>
      </c>
      <c r="P388" s="2" t="str">
        <f t="shared" si="86"/>
        <v>0,000122189521789551-4,00552061620567E-07i</v>
      </c>
      <c r="Q388" s="2" t="str">
        <f t="shared" si="87"/>
        <v>48,251822590828-162,129705567074i</v>
      </c>
      <c r="R388" s="2" t="str">
        <f t="shared" si="88"/>
        <v>0,00392194750412391-0,0133378036671292i</v>
      </c>
      <c r="S388" s="2" t="str">
        <f t="shared" si="89"/>
        <v>0,00408241510376001-0,0132314601239784i</v>
      </c>
      <c r="T388" s="2">
        <f t="shared" si="94"/>
        <v>-37.172925995807844</v>
      </c>
      <c r="U388">
        <f t="shared" si="95"/>
        <v>-72.85299050355151</v>
      </c>
      <c r="W388" s="2" t="str">
        <f t="shared" si="90"/>
        <v>-0,0201881365323254-0,0134743389521434i</v>
      </c>
      <c r="X388" s="2">
        <f t="shared" si="96"/>
        <v>-32.297972159681912</v>
      </c>
    </row>
    <row r="389" spans="12:24" x14ac:dyDescent="0.45">
      <c r="L389">
        <f t="shared" si="92"/>
        <v>3.8699999999999615</v>
      </c>
      <c r="M389" s="1">
        <f t="shared" si="93"/>
        <v>7413.1024130085189</v>
      </c>
      <c r="N389" s="1">
        <f t="shared" si="91"/>
        <v>9.4220621525125101E-2</v>
      </c>
      <c r="O389" s="2" t="str">
        <f t="shared" si="85"/>
        <v>0,829823157141257+0,558026458039506i</v>
      </c>
      <c r="P389" s="2" t="str">
        <f t="shared" si="86"/>
        <v>0,000122189521789551-3,9089888198616E-07i</v>
      </c>
      <c r="Q389" s="2" t="str">
        <f t="shared" si="87"/>
        <v>48,251822590828-158,222430278956i</v>
      </c>
      <c r="R389" s="2" t="str">
        <f t="shared" si="88"/>
        <v>0,00392402749905997-0,0130163667627442i</v>
      </c>
      <c r="S389" s="2" t="str">
        <f t="shared" si="89"/>
        <v>0,00407610840977022-0,0129126410820266i</v>
      </c>
      <c r="T389" s="2">
        <f t="shared" si="94"/>
        <v>-37.367168130205044</v>
      </c>
      <c r="U389">
        <f t="shared" si="95"/>
        <v>-72.480757321638833</v>
      </c>
      <c r="W389" s="2" t="str">
        <f t="shared" si="90"/>
        <v>-0,019132850266882-0,013139298965925i</v>
      </c>
      <c r="X389" s="2">
        <f t="shared" si="96"/>
        <v>-32.686472709965216</v>
      </c>
    </row>
    <row r="390" spans="12:24" x14ac:dyDescent="0.45">
      <c r="L390">
        <f t="shared" si="92"/>
        <v>3.8799999999999613</v>
      </c>
      <c r="M390" s="1">
        <f t="shared" si="93"/>
        <v>7585.7757502911654</v>
      </c>
      <c r="N390" s="1">
        <f t="shared" si="91"/>
        <v>9.6415301734997683E-2</v>
      </c>
      <c r="O390" s="2" t="str">
        <f t="shared" si="85"/>
        <v>0,822049553897798+0,569415955990374i</v>
      </c>
      <c r="P390" s="2" t="str">
        <f t="shared" si="86"/>
        <v>0,000122189521789551-3,81452663138905E-07i</v>
      </c>
      <c r="Q390" s="2" t="str">
        <f t="shared" si="87"/>
        <v>48,2518225908279-154,398925603448i</v>
      </c>
      <c r="R390" s="2" t="str">
        <f t="shared" si="88"/>
        <v>0,00392601378107882-0,0127018213529199i</v>
      </c>
      <c r="S390" s="2" t="str">
        <f t="shared" si="89"/>
        <v>0,00407008581788976-0,0126006535106366i</v>
      </c>
      <c r="T390" s="2">
        <f t="shared" si="94"/>
        <v>-37.561138769808252</v>
      </c>
      <c r="U390">
        <f t="shared" si="95"/>
        <v>-72.099235680721605</v>
      </c>
      <c r="W390" s="2" t="str">
        <f t="shared" si="90"/>
        <v>-0,0181251008895759-0,0128121727712185i</v>
      </c>
      <c r="X390" s="2">
        <f t="shared" si="96"/>
        <v>-33.074429537145463</v>
      </c>
    </row>
    <row r="391" spans="12:24" x14ac:dyDescent="0.45">
      <c r="L391">
        <f t="shared" si="92"/>
        <v>3.889999999999961</v>
      </c>
      <c r="M391" s="1">
        <f t="shared" si="93"/>
        <v>7762.4711662862292</v>
      </c>
      <c r="N391" s="1">
        <f t="shared" si="91"/>
        <v>9.8661102614057569E-2</v>
      </c>
      <c r="O391" s="2" t="str">
        <f t="shared" si="85"/>
        <v>0,81393307598692+0,580958645528639i</v>
      </c>
      <c r="P391" s="2" t="str">
        <f t="shared" si="86"/>
        <v>0,000122189521789551-3,7220837480483E-07i</v>
      </c>
      <c r="Q391" s="2" t="str">
        <f t="shared" si="87"/>
        <v>48,251822590828-150,657155458135i</v>
      </c>
      <c r="R391" s="2" t="str">
        <f t="shared" si="88"/>
        <v>0,00392791056314777-0,0123939999367818i</v>
      </c>
      <c r="S391" s="2" t="str">
        <f t="shared" si="89"/>
        <v>0,00406433455971526-0,012295331611591i</v>
      </c>
      <c r="T391" s="2">
        <f t="shared" si="94"/>
        <v>-37.754824892675671</v>
      </c>
      <c r="U391">
        <f t="shared" si="95"/>
        <v>-71.708223320967363</v>
      </c>
      <c r="W391" s="2" t="str">
        <f t="shared" si="90"/>
        <v>-0,0171627520677993-0,0124927223313213i</v>
      </c>
      <c r="X391" s="2">
        <f t="shared" si="96"/>
        <v>-33.461816630311951</v>
      </c>
    </row>
    <row r="392" spans="12:24" x14ac:dyDescent="0.45">
      <c r="L392">
        <f t="shared" si="92"/>
        <v>3.8999999999999608</v>
      </c>
      <c r="M392" s="1">
        <f t="shared" si="93"/>
        <v>7943.2823472421096</v>
      </c>
      <c r="N392" s="1">
        <f t="shared" si="91"/>
        <v>0.10095921491565749</v>
      </c>
      <c r="O392" s="2" t="str">
        <f t="shared" ref="O392:O455" si="97">IMEXP(2*PI()*N392&amp;"i")</f>
        <v>0,805459784900069+0,592650432302833i</v>
      </c>
      <c r="P392" s="2" t="str">
        <f t="shared" si="86"/>
        <v>0,000122189521789551-3,63161092170511E-07i</v>
      </c>
      <c r="Q392" s="2" t="str">
        <f t="shared" si="87"/>
        <v>48,251822590828-146,995126448094i</v>
      </c>
      <c r="R392" s="2" t="str">
        <f t="shared" si="88"/>
        <v>0,0039297218683727-0,0120927385251952i</v>
      </c>
      <c r="S392" s="2" t="str">
        <f t="shared" si="89"/>
        <v>0,00405884244193771-0,0119965130451721i</v>
      </c>
      <c r="T392" s="2">
        <f t="shared" si="94"/>
        <v>-37.948212850623079</v>
      </c>
      <c r="U392">
        <f t="shared" si="95"/>
        <v>-71.307512952945146</v>
      </c>
      <c r="W392" s="2" t="str">
        <f t="shared" si="90"/>
        <v>-0,01624376367989-0,0121807178882935i</v>
      </c>
      <c r="X392" s="2">
        <f t="shared" si="96"/>
        <v>-33.848606724583178</v>
      </c>
    </row>
    <row r="393" spans="12:24" x14ac:dyDescent="0.45">
      <c r="L393">
        <f t="shared" si="92"/>
        <v>3.9099999999999606</v>
      </c>
      <c r="M393" s="1">
        <f t="shared" si="93"/>
        <v>8128.3051616402554</v>
      </c>
      <c r="N393" s="1">
        <f t="shared" si="91"/>
        <v>0.1033108571293587</v>
      </c>
      <c r="O393" s="2" t="str">
        <f t="shared" si="97"/>
        <v>0,796615292870692+0,604486621162572i</v>
      </c>
      <c r="P393" s="2" t="str">
        <f t="shared" si="86"/>
        <v>0,000122189521789551-3,5430599315381E-07i</v>
      </c>
      <c r="Q393" s="2" t="str">
        <f t="shared" si="87"/>
        <v>48,2518225908281-143,41088676014i</v>
      </c>
      <c r="R393" s="2" t="str">
        <f t="shared" si="88"/>
        <v>0,00393145153852947-0,0117978765497993i</v>
      </c>
      <c r="S393" s="2" t="str">
        <f t="shared" si="89"/>
        <v>0,00405359782052885-0,0117040388416193i</v>
      </c>
      <c r="T393" s="2">
        <f t="shared" si="94"/>
        <v>-38.141288338038322</v>
      </c>
      <c r="U393">
        <f t="shared" si="95"/>
        <v>-70.896892147877509</v>
      </c>
      <c r="W393" s="2" t="str">
        <f t="shared" si="90"/>
        <v>-0,0153661874975776-0,01187593755278i</v>
      </c>
      <c r="X393" s="2">
        <f t="shared" si="96"/>
        <v>-34.234771238802736</v>
      </c>
    </row>
    <row r="394" spans="12:24" x14ac:dyDescent="0.45">
      <c r="L394">
        <f t="shared" si="92"/>
        <v>3.9199999999999604</v>
      </c>
      <c r="M394" s="1">
        <f t="shared" si="93"/>
        <v>8317.6377110259546</v>
      </c>
      <c r="N394" s="1">
        <f t="shared" si="91"/>
        <v>0.10571727612699093</v>
      </c>
      <c r="O394" s="2" t="str">
        <f t="shared" si="97"/>
        <v>0,787384760769381+0,616461871090293i</v>
      </c>
      <c r="P394" s="2" t="str">
        <f t="shared" si="86"/>
        <v>0,000122189521789551-3,45638355715856E-07i</v>
      </c>
      <c r="Q394" s="2" t="str">
        <f t="shared" si="87"/>
        <v>48,251822590828-139,902525075328i</v>
      </c>
      <c r="R394" s="2" t="str">
        <f t="shared" si="88"/>
        <v>0,00393310324221065-0,0115092567735428i</v>
      </c>
      <c r="S394" s="2" t="str">
        <f t="shared" si="89"/>
        <v>0,00404858957608992-0,011417753313963i</v>
      </c>
      <c r="T394" s="2">
        <f t="shared" si="94"/>
        <v>-38.334036359078894</v>
      </c>
      <c r="U394">
        <f t="shared" si="95"/>
        <v>-70.476143225180437</v>
      </c>
      <c r="W394" s="2" t="str">
        <f t="shared" si="90"/>
        <v>-0,0145281630626794-0,0115781669166649i</v>
      </c>
      <c r="X394" s="2">
        <f t="shared" si="96"/>
        <v>-34.620280209998661</v>
      </c>
    </row>
    <row r="395" spans="12:24" x14ac:dyDescent="0.45">
      <c r="L395">
        <f t="shared" si="92"/>
        <v>3.9299999999999602</v>
      </c>
      <c r="M395" s="1">
        <f t="shared" si="93"/>
        <v>8511.3803820229914</v>
      </c>
      <c r="N395" s="1">
        <f t="shared" si="91"/>
        <v>0.10817974782375928</v>
      </c>
      <c r="O395" s="2" t="str">
        <f t="shared" si="97"/>
        <v>0,777752897599149+0,628570147458601i</v>
      </c>
      <c r="P395" s="2" t="str">
        <f t="shared" si="86"/>
        <v>0,000122189521789551-3,37153555218045E-07i</v>
      </c>
      <c r="Q395" s="2" t="str">
        <f t="shared" si="87"/>
        <v>48,2518225908279-136,468169498829i</v>
      </c>
      <c r="R395" s="2" t="str">
        <f t="shared" si="88"/>
        <v>0,00393468048260458-0,0112267252026488i</v>
      </c>
      <c r="S395" s="2" t="str">
        <f t="shared" si="89"/>
        <v>0,00404380709030989-0,0111375039721692i</v>
      </c>
      <c r="T395" s="2">
        <f t="shared" si="94"/>
        <v>-38.526441193161546</v>
      </c>
      <c r="U395">
        <f t="shared" si="95"/>
        <v>-70.045043137235751</v>
      </c>
      <c r="W395" s="2" t="str">
        <f t="shared" si="90"/>
        <v>-0,0137279137493817-0,0112871986870583i</v>
      </c>
      <c r="X395" s="2">
        <f t="shared" si="96"/>
        <v>-35.005102224422977</v>
      </c>
    </row>
    <row r="396" spans="12:24" x14ac:dyDescent="0.45">
      <c r="L396">
        <f t="shared" si="92"/>
        <v>3.93999999999996</v>
      </c>
      <c r="M396" s="1">
        <f t="shared" si="93"/>
        <v>8709.6358995600149</v>
      </c>
      <c r="N396" s="1">
        <f t="shared" si="91"/>
        <v>0.11069957785475203</v>
      </c>
      <c r="O396" s="2" t="str">
        <f t="shared" si="97"/>
        <v>0,767703961809928+0,640804671503993i</v>
      </c>
      <c r="P396" s="2" t="str">
        <f t="shared" si="86"/>
        <v>0,000122189521789551-3,28847061818141E-07i</v>
      </c>
      <c r="Q396" s="2" t="str">
        <f t="shared" si="87"/>
        <v>48,2518225908279-133,105986506256i</v>
      </c>
      <c r="R396" s="2" t="str">
        <f t="shared" si="88"/>
        <v>0,0039361866049235-0,0109501309999328i</v>
      </c>
      <c r="S396" s="2" t="str">
        <f t="shared" si="89"/>
        <v>0,00403924022348444-0,0108631414385278i</v>
      </c>
      <c r="T396" s="2">
        <f t="shared" si="94"/>
        <v>-38.718486358645919</v>
      </c>
      <c r="U396">
        <f t="shared" si="95"/>
        <v>-69.603363351331296</v>
      </c>
      <c r="W396" s="2" t="str">
        <f t="shared" si="90"/>
        <v>-0,0129637430038211-0,0110028323402171i</v>
      </c>
      <c r="X396" s="2">
        <f t="shared" si="96"/>
        <v>-35.389204344977173</v>
      </c>
    </row>
    <row r="397" spans="12:24" x14ac:dyDescent="0.45">
      <c r="L397">
        <f t="shared" si="92"/>
        <v>3.9499999999999598</v>
      </c>
      <c r="M397" s="1">
        <f t="shared" si="93"/>
        <v>8912.5093813366439</v>
      </c>
      <c r="N397" s="1">
        <f t="shared" si="91"/>
        <v>0.11327810226720549</v>
      </c>
      <c r="O397" s="2" t="str">
        <f t="shared" si="97"/>
        <v>0,757221764672695+0,653157866909655i</v>
      </c>
      <c r="P397" s="2" t="str">
        <f t="shared" si="86"/>
        <v>0,000122189521789551-3,20714437906008E-07i</v>
      </c>
      <c r="Q397" s="2" t="str">
        <f t="shared" si="87"/>
        <v>48,2518225908281-129,81417990554i</v>
      </c>
      <c r="R397" s="2" t="str">
        <f t="shared" si="88"/>
        <v>0,00393762480349611-0,0106793263994005i</v>
      </c>
      <c r="S397" s="2" t="str">
        <f t="shared" si="89"/>
        <v>0,00403487929304793-0,0105945193642182i</v>
      </c>
      <c r="T397" s="2">
        <f t="shared" si="94"/>
        <v>-38.910154574606601</v>
      </c>
      <c r="U397">
        <f t="shared" si="95"/>
        <v>-69.150869728713843</v>
      </c>
      <c r="W397" s="2" t="str">
        <f t="shared" si="90"/>
        <v>-0,0122340307530705-0,0107248737940828i</v>
      </c>
      <c r="X397" s="2">
        <f t="shared" si="96"/>
        <v>-35.772552034812016</v>
      </c>
    </row>
    <row r="398" spans="12:24" x14ac:dyDescent="0.45">
      <c r="L398">
        <f t="shared" si="92"/>
        <v>3.9599999999999596</v>
      </c>
      <c r="M398" s="1">
        <f t="shared" si="93"/>
        <v>9120.1083935582501</v>
      </c>
      <c r="N398" s="1">
        <f t="shared" si="91"/>
        <v>0.11591668822889377</v>
      </c>
      <c r="O398" s="2" t="str">
        <f t="shared" si="97"/>
        <v>0,746289675976559+0,665621303393155i</v>
      </c>
      <c r="P398" s="2" t="str">
        <f t="shared" si="86"/>
        <v>0,000122189521789551-3,12751335574498E-07i</v>
      </c>
      <c r="Q398" s="2" t="str">
        <f t="shared" si="87"/>
        <v>48,2518225908279-126,590989813386i</v>
      </c>
      <c r="R398" s="2" t="str">
        <f t="shared" si="88"/>
        <v>0,00393899812853983-0,0104141666220443i</v>
      </c>
      <c r="S398" s="2" t="str">
        <f t="shared" si="89"/>
        <v>0,00403071505307323-0,0103314943469778i</v>
      </c>
      <c r="T398" s="2">
        <f t="shared" si="94"/>
        <v>-39.101427720584375</v>
      </c>
      <c r="U398">
        <f t="shared" si="95"/>
        <v>-68.687322400686895</v>
      </c>
      <c r="W398" s="2" t="str">
        <f t="shared" si="90"/>
        <v>-0,0115372299759708-0,0104531350982017i</v>
      </c>
      <c r="X398" s="2">
        <f t="shared" si="96"/>
        <v>-36.155109076882745</v>
      </c>
    </row>
    <row r="399" spans="12:24" x14ac:dyDescent="0.45">
      <c r="L399">
        <f t="shared" si="92"/>
        <v>3.9699999999999593</v>
      </c>
      <c r="M399" s="1">
        <f t="shared" si="93"/>
        <v>9332.5430079690432</v>
      </c>
      <c r="N399" s="1">
        <f t="shared" si="91"/>
        <v>0.11861673475301997</v>
      </c>
      <c r="O399" s="2" t="str">
        <f t="shared" si="97"/>
        <v>0,734890632336854+0,678185637199387i</v>
      </c>
      <c r="P399" s="2" t="str">
        <f t="shared" si="86"/>
        <v>0,000122189521789551-3,04953494124824E-07i</v>
      </c>
      <c r="Q399" s="2" t="str">
        <f t="shared" si="87"/>
        <v>48,2518225908278-123,434691645344i</v>
      </c>
      <c r="R399" s="2" t="str">
        <f t="shared" si="88"/>
        <v>0,00394030949262722-0,0101545097927605i</v>
      </c>
      <c r="S399" s="2" t="str">
        <f t="shared" si="89"/>
        <v>0,00402673867469632-0,0100739258498014i</v>
      </c>
      <c r="T399" s="2">
        <f t="shared" si="94"/>
        <v>-39.29228679419672</v>
      </c>
      <c r="U399">
        <f t="shared" si="95"/>
        <v>-68.212475641691967</v>
      </c>
      <c r="W399" s="2" t="str">
        <f t="shared" si="90"/>
        <v>-0,0108718634286019-0,0101874341398678i</v>
      </c>
      <c r="X399" s="2">
        <f t="shared" si="96"/>
        <v>-36.53683748922122</v>
      </c>
    </row>
    <row r="400" spans="12:24" x14ac:dyDescent="0.45">
      <c r="L400">
        <f t="shared" si="92"/>
        <v>3.9799999999999591</v>
      </c>
      <c r="M400" s="1">
        <f t="shared" si="93"/>
        <v>9549.9258602134705</v>
      </c>
      <c r="N400" s="1">
        <f t="shared" si="91"/>
        <v>0.1213796734399903</v>
      </c>
      <c r="O400" s="2" t="str">
        <f t="shared" si="97"/>
        <v>0,723007148428753+0,690840548405291i</v>
      </c>
      <c r="P400" s="2" t="str">
        <f t="shared" ref="P400:P463" si="98">IMDIV(IMSUB(IMPRODUCT(gg1_+gg2_,$O400),gg2_),IMSUB($O400,1))</f>
        <v>0,000122189521789551-2,97316737602095E-07i</v>
      </c>
      <c r="Q400" s="2" t="str">
        <f t="shared" ref="Q400:Q463" si="99">IMDIV(IMPRODUCT(gpi,$O400),IMSUB($O400,1))</f>
        <v>48,251822590828-120,343595118476i</v>
      </c>
      <c r="R400" s="2" t="str">
        <f t="shared" ref="R400:R463" si="100">IMPRODUCT($P400,$Q400,gpd)</f>
        <v>0,00394156167685981-0,00990021685830224i</v>
      </c>
      <c r="S400" s="2" t="str">
        <f t="shared" ref="S400:S463" si="101">IMDIV($R400,IMSUM(1,$R400))</f>
        <v>0,00402294172742463-0,00982167612059296i</v>
      </c>
      <c r="T400" s="2">
        <f t="shared" si="94"/>
        <v>-39.48271186648212</v>
      </c>
      <c r="U400">
        <f t="shared" si="95"/>
        <v>-67.726077739304628</v>
      </c>
      <c r="W400" s="2" t="str">
        <f t="shared" ref="W400:W463" si="102">IMPRODUCT($S400,IMDIV($O400,IMSUB($O400,1)))</f>
        <v>-0,0102365205175099-0,00992759436539863i</v>
      </c>
      <c r="X400" s="2">
        <f t="shared" si="96"/>
        <v>-36.917697435671784</v>
      </c>
    </row>
    <row r="401" spans="12:24" x14ac:dyDescent="0.45">
      <c r="L401">
        <f t="shared" si="92"/>
        <v>3.9899999999999589</v>
      </c>
      <c r="M401" s="1">
        <f t="shared" si="93"/>
        <v>9772.3722095571957</v>
      </c>
      <c r="N401" s="1">
        <f t="shared" si="91"/>
        <v>0.12420696923646844</v>
      </c>
      <c r="O401" s="2" t="str">
        <f t="shared" si="97"/>
        <v>0,710621331489358+0,703574674950919i</v>
      </c>
      <c r="P401" s="2" t="str">
        <f t="shared" si="98"/>
        <v>0,000122189521789551-2,89836972360452E-07i</v>
      </c>
      <c r="Q401" s="2" t="str">
        <f t="shared" si="99"/>
        <v>48,2518225908279-117,316043265583i</v>
      </c>
      <c r="R401" s="2" t="str">
        <f t="shared" si="100"/>
        <v>0,00394275733676265-0,00965115150618369i</v>
      </c>
      <c r="S401" s="2" t="str">
        <f t="shared" si="101"/>
        <v>0,00401931616128919-0,00957461011269141i</v>
      </c>
      <c r="T401" s="2">
        <f t="shared" si="94"/>
        <v>-39.672682034841394</v>
      </c>
      <c r="U401">
        <f t="shared" si="95"/>
        <v>-67.227870861084696</v>
      </c>
      <c r="W401" s="2" t="str">
        <f t="shared" si="102"/>
        <v>-0,00962985431411736-0,009673444515516i</v>
      </c>
      <c r="X401" s="2">
        <f t="shared" si="96"/>
        <v>-37.2976471318213</v>
      </c>
    </row>
    <row r="402" spans="12:24" x14ac:dyDescent="0.45">
      <c r="L402">
        <f t="shared" si="92"/>
        <v>3.9999999999999587</v>
      </c>
      <c r="M402" s="1">
        <f t="shared" si="93"/>
        <v>9999.9999999990487</v>
      </c>
      <c r="N402" s="1">
        <f t="shared" si="91"/>
        <v>0.12710012121210912</v>
      </c>
      <c r="O402" s="2" t="str">
        <f t="shared" si="97"/>
        <v>0,697714899461565+0,716375543321614i</v>
      </c>
      <c r="P402" s="2" t="str">
        <f t="shared" si="98"/>
        <v>0,000122189521789551-2,82510184652838E-07i</v>
      </c>
      <c r="Q402" s="2" t="str">
        <f t="shared" si="99"/>
        <v>48,2518225908279-114,350411459884i</v>
      </c>
      <c r="R402" s="2" t="str">
        <f t="shared" si="100"/>
        <v>0,00394389900791232-0,00940718008444418i</v>
      </c>
      <c r="S402" s="2" t="str">
        <f t="shared" si="101"/>
        <v>0,00401585428980407-0,00933259540618343i</v>
      </c>
      <c r="T402" s="2">
        <f t="shared" si="94"/>
        <v>-39.862175373433807</v>
      </c>
      <c r="U402">
        <f t="shared" si="95"/>
        <v>-66.717590918201608</v>
      </c>
      <c r="W402" s="2" t="str">
        <f t="shared" si="102"/>
        <v>-0,00905057870404137-0,00942481837386662i</v>
      </c>
      <c r="X402" s="2">
        <f t="shared" si="96"/>
        <v>-37.676642745834322</v>
      </c>
    </row>
    <row r="403" spans="12:24" x14ac:dyDescent="0.45">
      <c r="L403">
        <f t="shared" si="92"/>
        <v>4.0099999999999589</v>
      </c>
      <c r="M403" s="1">
        <f t="shared" si="93"/>
        <v>10232.929922806587</v>
      </c>
      <c r="N403" s="1">
        <f t="shared" si="91"/>
        <v>0.13006066335438593</v>
      </c>
      <c r="O403" s="2" t="str">
        <f t="shared" si="97"/>
        <v>0,684269203185401+0,729229495818714i</v>
      </c>
      <c r="P403" s="2" t="str">
        <f t="shared" si="98"/>
        <v>0,000122189521789551-2,7533243824505E-07i</v>
      </c>
      <c r="Q403" s="2" t="str">
        <f t="shared" si="99"/>
        <v>48,2518225908279-111,445106449041i</v>
      </c>
      <c r="R403" s="2" t="str">
        <f t="shared" si="100"/>
        <v>0,00394498911130961-0,00916817152218092i</v>
      </c>
      <c r="S403" s="2" t="str">
        <f t="shared" si="101"/>
        <v>0,00401254877369623-0,00909550212991813i</v>
      </c>
      <c r="T403" s="2">
        <f t="shared" si="94"/>
        <v>-40.051168880870911</v>
      </c>
      <c r="U403">
        <f t="shared" si="95"/>
        <v>-66.194967425776113</v>
      </c>
      <c r="W403" s="2" t="str">
        <f t="shared" si="102"/>
        <v>-0,00849746566533474-0,00918155452776906i</v>
      </c>
      <c r="X403" s="2">
        <f t="shared" si="96"/>
        <v>-38.054638293883578</v>
      </c>
    </row>
    <row r="404" spans="12:24" x14ac:dyDescent="0.45">
      <c r="L404">
        <f t="shared" si="92"/>
        <v>4.0199999999999587</v>
      </c>
      <c r="M404" s="1">
        <f t="shared" si="93"/>
        <v>10471.285480508017</v>
      </c>
      <c r="N404" s="1">
        <f t="shared" si="91"/>
        <v>0.13309016538192939</v>
      </c>
      <c r="O404" s="2" t="str">
        <f t="shared" si="97"/>
        <v>0,670265253077049+0,742121614371633i</v>
      </c>
      <c r="P404" s="2" t="str">
        <f t="shared" si="98"/>
        <v>0,000122189521789551-2,68299872048921E-07i</v>
      </c>
      <c r="Q404" s="2" t="str">
        <f t="shared" si="99"/>
        <v>48,2518225908279-108,598565397314i</v>
      </c>
      <c r="R404" s="2" t="str">
        <f t="shared" si="100"/>
        <v>0,00394602995850888-0,00893399725075075i</v>
      </c>
      <c r="S404" s="2" t="str">
        <f t="shared" si="101"/>
        <v>0,0040093926053723-0,00886320288412805i</v>
      </c>
      <c r="T404" s="2">
        <f t="shared" si="94"/>
        <v>-40.239638425044276</v>
      </c>
      <c r="U404">
        <f t="shared" si="95"/>
        <v>-65.659723359857892</v>
      </c>
      <c r="W404" s="2" t="str">
        <f t="shared" si="102"/>
        <v>-0,00796934266993299-0,00894349614032563i</v>
      </c>
      <c r="X404" s="2">
        <f t="shared" si="96"/>
        <v>-38.431585529845108</v>
      </c>
    </row>
    <row r="405" spans="12:24" x14ac:dyDescent="0.45">
      <c r="L405">
        <f t="shared" si="92"/>
        <v>4.0299999999999585</v>
      </c>
      <c r="M405" s="1">
        <f t="shared" si="93"/>
        <v>10715.193052375043</v>
      </c>
      <c r="N405" s="1">
        <f t="shared" si="91"/>
        <v>0.1361902335768147</v>
      </c>
      <c r="O405" s="2" t="str">
        <f t="shared" si="97"/>
        <v>0,655683750772262+0,755035640862878i</v>
      </c>
      <c r="P405" s="2" t="str">
        <f t="shared" si="98"/>
        <v>0,000122189521789551-2,61408697773191E-07i</v>
      </c>
      <c r="Q405" s="2" t="str">
        <f t="shared" si="99"/>
        <v>48,2518225908278-105,809254934614i</v>
      </c>
      <c r="R405" s="2" t="str">
        <f t="shared" si="100"/>
        <v>0,00394702375651442-0,00870453112553922i</v>
      </c>
      <c r="S405" s="2" t="str">
        <f t="shared" si="101"/>
        <v>0,00400637909408928-0,00863557266355987i</v>
      </c>
      <c r="T405" s="2">
        <f t="shared" si="94"/>
        <v>-40.427558684908973</v>
      </c>
      <c r="U405">
        <f t="shared" si="95"/>
        <v>-65.111575010970469</v>
      </c>
      <c r="W405" s="2" t="str">
        <f t="shared" si="102"/>
        <v>-0,00746509020285516-0,00871049073308247i</v>
      </c>
      <c r="X405" s="2">
        <f t="shared" si="96"/>
        <v>-38.807433828903989</v>
      </c>
    </row>
    <row r="406" spans="12:24" x14ac:dyDescent="0.45">
      <c r="L406">
        <f t="shared" si="92"/>
        <v>4.0399999999999583</v>
      </c>
      <c r="M406" s="1">
        <f t="shared" si="93"/>
        <v>10964.781961430805</v>
      </c>
      <c r="N406" s="1">
        <f t="shared" si="91"/>
        <v>0.13936251163623353</v>
      </c>
      <c r="O406" s="2" t="str">
        <f t="shared" si="97"/>
        <v>0,640505126249696+0,767953893959697i</v>
      </c>
      <c r="P406" s="2" t="str">
        <f t="shared" si="98"/>
        <v>0,000122189521789551-2,54655197587869E-07i</v>
      </c>
      <c r="Q406" s="2" t="str">
        <f t="shared" si="99"/>
        <v>48,251822590828-103,075670211132i</v>
      </c>
      <c r="R406" s="2" t="str">
        <f t="shared" si="100"/>
        <v>0,00394797261245457-0,00847964934818854i</v>
      </c>
      <c r="S406" s="2" t="str">
        <f t="shared" si="101"/>
        <v>0,00400350185179832-0,00841248878101049i</v>
      </c>
      <c r="T406" s="2">
        <f t="shared" si="94"/>
        <v>-40.614903089032495</v>
      </c>
      <c r="U406">
        <f t="shared" si="95"/>
        <v>-64.550231834146359</v>
      </c>
      <c r="W406" s="2" t="str">
        <f t="shared" si="102"/>
        <v>-0,00698363939395909-0,0084823899784655i</v>
      </c>
      <c r="X406" s="2">
        <f t="shared" si="96"/>
        <v>-39.182130064688039</v>
      </c>
    </row>
    <row r="407" spans="12:24" x14ac:dyDescent="0.45">
      <c r="L407">
        <f t="shared" si="92"/>
        <v>4.0499999999999581</v>
      </c>
      <c r="M407" s="1">
        <f t="shared" si="93"/>
        <v>11220.184543018562</v>
      </c>
      <c r="N407" s="1">
        <f t="shared" si="91"/>
        <v>0.1426086815440028</v>
      </c>
      <c r="O407" s="2" t="str">
        <f t="shared" si="97"/>
        <v>0,624709580990415+0,780857182472429i</v>
      </c>
      <c r="P407" s="2" t="str">
        <f t="shared" si="98"/>
        <v>0,000122189521789551-2,4803572179865E-07i</v>
      </c>
      <c r="Q407" s="2" t="str">
        <f t="shared" si="99"/>
        <v>48,2518225908279-100,39633395616i</v>
      </c>
      <c r="R407" s="2" t="str">
        <f t="shared" si="100"/>
        <v>0,00394887853804289-0,00825923038917024i</v>
      </c>
      <c r="S407" s="2" t="str">
        <f t="shared" si="101"/>
        <v>0,0040007547796317-0,00819383079115915i</v>
      </c>
      <c r="T407" s="2">
        <f t="shared" si="94"/>
        <v>-40.801643750704024</v>
      </c>
      <c r="U407">
        <f t="shared" si="95"/>
        <v>-63.975396295378985</v>
      </c>
      <c r="W407" s="2" t="str">
        <f t="shared" si="102"/>
        <v>-0,00652396975728915-0,00825904950125539i</v>
      </c>
      <c r="X407" s="2">
        <f t="shared" si="96"/>
        <v>-39.555618479522025</v>
      </c>
    </row>
    <row r="408" spans="12:24" x14ac:dyDescent="0.45">
      <c r="L408">
        <f t="shared" si="92"/>
        <v>4.0599999999999579</v>
      </c>
      <c r="M408" s="1">
        <f t="shared" si="93"/>
        <v>11481.536214967729</v>
      </c>
      <c r="N408" s="1">
        <f t="shared" si="91"/>
        <v>0.14593046446237579</v>
      </c>
      <c r="O408" s="2" t="str">
        <f t="shared" si="97"/>
        <v>0,60827713777275+0,793724715290504i</v>
      </c>
      <c r="P408" s="2" t="str">
        <f t="shared" si="98"/>
        <v>0,000122189521789551-2,4154668652908E-07i</v>
      </c>
      <c r="Q408" s="2" t="str">
        <f t="shared" si="99"/>
        <v>48,2518225908279-97,7697955396195i</v>
      </c>
      <c r="R408" s="2" t="str">
        <f t="shared" si="100"/>
        <v>0,00394974345383635-0,00804315491058069i</v>
      </c>
      <c r="S408" s="2" t="str">
        <f t="shared" si="101"/>
        <v>0,00399813205500489-0,00797948041457681i</v>
      </c>
      <c r="T408" s="2">
        <f t="shared" si="94"/>
        <v>-40.987751399385687</v>
      </c>
      <c r="U408">
        <f t="shared" si="95"/>
        <v>-63.386763714408723</v>
      </c>
      <c r="W408" s="2" t="str">
        <f t="shared" si="102"/>
        <v>-0,00608510703328749-0,00804032868840137i</v>
      </c>
      <c r="X408" s="2">
        <f t="shared" si="96"/>
        <v>-39.927840547362983</v>
      </c>
    </row>
    <row r="409" spans="12:24" x14ac:dyDescent="0.45">
      <c r="L409">
        <f t="shared" si="92"/>
        <v>4.0699999999999577</v>
      </c>
      <c r="M409" s="1">
        <f t="shared" si="93"/>
        <v>11748.97554939415</v>
      </c>
      <c r="N409" s="1">
        <f t="shared" si="91"/>
        <v>0.14932962164462449</v>
      </c>
      <c r="O409" s="2" t="str">
        <f t="shared" si="97"/>
        <v>0,591187697746566+0,806534007982996i</v>
      </c>
      <c r="P409" s="2" t="str">
        <f t="shared" si="98"/>
        <v>0,000122189521789551-2,35184571404079E-07i</v>
      </c>
      <c r="Q409" s="2" t="str">
        <f t="shared" si="99"/>
        <v>48,251822590828-95,1946300347374i</v>
      </c>
      <c r="R409" s="2" t="str">
        <f t="shared" si="100"/>
        <v>0,00395056919329903-0,0078313056890309i</v>
      </c>
      <c r="S409" s="2" t="str">
        <f t="shared" si="101"/>
        <v>0,00399562811930663-0,00776932146178913i</v>
      </c>
      <c r="T409" s="2">
        <f t="shared" si="94"/>
        <v>-41.173195308267935</v>
      </c>
      <c r="U409">
        <f t="shared" si="95"/>
        <v>-62.784022103768436</v>
      </c>
      <c r="W409" s="2" t="str">
        <f t="shared" si="102"/>
        <v>-0,00566612112936222-0,00782609050650361i</v>
      </c>
      <c r="X409" s="2">
        <f t="shared" si="96"/>
        <v>-40.298734828943168</v>
      </c>
    </row>
    <row r="410" spans="12:24" x14ac:dyDescent="0.45">
      <c r="L410">
        <f t="shared" si="92"/>
        <v>4.0799999999999574</v>
      </c>
      <c r="M410" s="1">
        <f t="shared" si="93"/>
        <v>12022.644346172956</v>
      </c>
      <c r="N410" s="1">
        <f t="shared" si="91"/>
        <v>0.15280795536888064</v>
      </c>
      <c r="O410" s="2" t="str">
        <f t="shared" si="97"/>
        <v>0,573421105477736+0,819260786192462i</v>
      </c>
      <c r="P410" s="2" t="str">
        <f t="shared" si="98"/>
        <v>0,000122189521789551-2,28945917233303E-07i</v>
      </c>
      <c r="Q410" s="2" t="str">
        <f t="shared" si="99"/>
        <v>48,2518225908279-92,6694372801834i</v>
      </c>
      <c r="R410" s="2" t="str">
        <f t="shared" si="100"/>
        <v>0,00395135750667999-0,00762356753849213i</v>
      </c>
      <c r="S410" s="2" t="str">
        <f t="shared" si="101"/>
        <v>0,00399323766615115-0,00756323975725732i</v>
      </c>
      <c r="T410" s="2">
        <f t="shared" si="94"/>
        <v>-41.357943217676116</v>
      </c>
      <c r="U410">
        <f t="shared" si="95"/>
        <v>-62.166852004003459</v>
      </c>
      <c r="W410" s="2" t="str">
        <f t="shared" si="102"/>
        <v>-0,00526612415451652-0,00761620132632098i</v>
      </c>
      <c r="X410" s="2">
        <f t="shared" si="96"/>
        <v>-40.668236818613074</v>
      </c>
    </row>
    <row r="411" spans="12:24" x14ac:dyDescent="0.45">
      <c r="L411">
        <f t="shared" si="92"/>
        <v>4.0899999999999572</v>
      </c>
      <c r="M411" s="1">
        <f t="shared" si="93"/>
        <v>12302.687708122614</v>
      </c>
      <c r="N411" s="1">
        <f t="shared" si="91"/>
        <v>0.1563673098937258</v>
      </c>
      <c r="O411" s="2" t="str">
        <f t="shared" si="97"/>
        <v>0,554957222702084+0,831878885998911i</v>
      </c>
      <c r="P411" s="2" t="str">
        <f t="shared" si="98"/>
        <v>0,00012218952178955-2,22827323688405E-07i</v>
      </c>
      <c r="Q411" s="2" t="str">
        <f t="shared" si="99"/>
        <v>48,2518225908279-90,1928409398838i</v>
      </c>
      <c r="R411" s="2" t="str">
        <f t="shared" si="100"/>
        <v>0,00395211006471346-0,00741982723295021i</v>
      </c>
      <c r="S411" s="2" t="str">
        <f t="shared" si="101"/>
        <v>0,0039909556301686-0,00736112306313461i</v>
      </c>
      <c r="T411" s="2">
        <f t="shared" si="94"/>
        <v>-41.541961254052033</v>
      </c>
      <c r="U411">
        <f t="shared" si="95"/>
        <v>-61.534926314985931</v>
      </c>
      <c r="W411" s="2" t="str">
        <f t="shared" si="102"/>
        <v>-0,00488426854395181-0,00741053075368694i</v>
      </c>
      <c r="X411" s="2">
        <f t="shared" si="96"/>
        <v>-41.036278782333859</v>
      </c>
    </row>
    <row r="412" spans="12:24" x14ac:dyDescent="0.45">
      <c r="L412">
        <f t="shared" si="92"/>
        <v>4.099999999999957</v>
      </c>
      <c r="M412" s="1">
        <f t="shared" si="93"/>
        <v>12589.254117940442</v>
      </c>
      <c r="N412" s="1">
        <f t="shared" si="91"/>
        <v>0.16000957243604264</v>
      </c>
      <c r="O412" s="2" t="str">
        <f t="shared" si="97"/>
        <v>0,535776011577917+0,844360151486118i</v>
      </c>
      <c r="P412" s="2" t="str">
        <f t="shared" si="98"/>
        <v>0,000122189521789551-2,16825446969665E-07i</v>
      </c>
      <c r="Q412" s="2" t="str">
        <f t="shared" si="99"/>
        <v>48,2518225908279-87,7634875585733i</v>
      </c>
      <c r="R412" s="2" t="str">
        <f t="shared" si="100"/>
        <v>0,0039528284621491-0,00721997342870963i</v>
      </c>
      <c r="S412" s="2" t="str">
        <f t="shared" si="101"/>
        <v>0,00398877717631002-0,00716286100264196i</v>
      </c>
      <c r="T412" s="2">
        <f t="shared" si="94"/>
        <v>-41.72521384421583</v>
      </c>
      <c r="U412">
        <f t="shared" si="95"/>
        <v>-60.887910123236885</v>
      </c>
      <c r="W412" s="2" t="str">
        <f t="shared" si="102"/>
        <v>-0,00451974526975084-0,00720895146623422i</v>
      </c>
      <c r="X412" s="2">
        <f t="shared" si="96"/>
        <v>-41.402789586228778</v>
      </c>
    </row>
    <row r="413" spans="12:24" x14ac:dyDescent="0.45">
      <c r="L413">
        <f t="shared" si="92"/>
        <v>4.1099999999999568</v>
      </c>
      <c r="M413" s="1">
        <f t="shared" si="93"/>
        <v>12882.495516930079</v>
      </c>
      <c r="N413" s="1">
        <f t="shared" si="91"/>
        <v>0.16373667417164212</v>
      </c>
      <c r="O413" s="2" t="str">
        <f t="shared" si="97"/>
        <v>0,515857628277393+0,856674329805687i</v>
      </c>
      <c r="P413" s="2" t="str">
        <f t="shared" si="98"/>
        <v>0,00012218952178955-2,10936997456103E-07i</v>
      </c>
      <c r="Q413" s="2" t="str">
        <f t="shared" si="99"/>
        <v>48,2518225908279-85,3800456110135i</v>
      </c>
      <c r="R413" s="2" t="str">
        <f t="shared" si="100"/>
        <v>0,00395351422111917-0,0070238965861756i</v>
      </c>
      <c r="S413" s="2" t="str">
        <f t="shared" si="101"/>
        <v>0,00398669768964451-0,00696834498289564i</v>
      </c>
      <c r="T413" s="2">
        <f t="shared" si="94"/>
        <v>-41.907663624588253</v>
      </c>
      <c r="U413">
        <f t="shared" si="95"/>
        <v>-60.225460525172068</v>
      </c>
      <c r="W413" s="2" t="str">
        <f t="shared" si="102"/>
        <v>-0,00417178213394-0,00701133905534745i</v>
      </c>
      <c r="X413" s="2">
        <f t="shared" si="96"/>
        <v>-41.767694515053577</v>
      </c>
    </row>
    <row r="414" spans="12:24" x14ac:dyDescent="0.45">
      <c r="L414">
        <f t="shared" si="92"/>
        <v>4.1199999999999566</v>
      </c>
      <c r="M414" s="1">
        <f t="shared" si="93"/>
        <v>13182.567385562756</v>
      </c>
      <c r="N414" s="1">
        <f t="shared" si="91"/>
        <v>0.16755059125919822</v>
      </c>
      <c r="O414" s="2" t="str">
        <f t="shared" si="97"/>
        <v>0,495182527808686+0,868788964106359i</v>
      </c>
      <c r="P414" s="2" t="str">
        <f t="shared" si="98"/>
        <v>0,000122189521789551-2,05158737337558E-07i</v>
      </c>
      <c r="Q414" s="2" t="str">
        <f t="shared" si="99"/>
        <v>48,2518225908279-83,0412045426238i</v>
      </c>
      <c r="R414" s="2" t="str">
        <f t="shared" si="100"/>
        <v>0,0039541687943506-0,00683148889093135i</v>
      </c>
      <c r="S414" s="2" t="str">
        <f t="shared" si="101"/>
        <v>0,00398471276562827-0,00677746811700644i</v>
      </c>
      <c r="T414" s="2">
        <f t="shared" si="94"/>
        <v>-42.089271345026226</v>
      </c>
      <c r="U414">
        <f t="shared" si="95"/>
        <v>-59.547226446182854</v>
      </c>
      <c r="W414" s="2" t="str">
        <f t="shared" si="102"/>
        <v>-0,0038396421404129-0,00681757187277721i</v>
      </c>
      <c r="X414" s="2">
        <f t="shared" si="96"/>
        <v>-42.130915079893647</v>
      </c>
    </row>
    <row r="415" spans="12:24" x14ac:dyDescent="0.45">
      <c r="L415">
        <f t="shared" si="92"/>
        <v>4.1299999999999564</v>
      </c>
      <c r="M415" s="1">
        <f t="shared" si="93"/>
        <v>13489.62882591519</v>
      </c>
      <c r="N415" s="1">
        <f t="shared" si="91"/>
        <v>0.17145334588803449</v>
      </c>
      <c r="O415" s="2" t="str">
        <f t="shared" si="97"/>
        <v>0,473731581013119+0,880669284777669i</v>
      </c>
      <c r="P415" s="2" t="str">
        <f t="shared" si="98"/>
        <v>0,000122189521789551-1,99487478214533E-07i</v>
      </c>
      <c r="Q415" s="2" t="str">
        <f t="shared" si="99"/>
        <v>48,2518225908279-80,7456737991012i</v>
      </c>
      <c r="R415" s="2" t="str">
        <f t="shared" si="100"/>
        <v>0,0039547935682273-0,00664264417390757i</v>
      </c>
      <c r="S415" s="2" t="str">
        <f t="shared" si="101"/>
        <v>0,00398281820082468-0,00659012514525186i</v>
      </c>
      <c r="T415" s="2">
        <f t="shared" si="94"/>
        <v>-42.269995766899335</v>
      </c>
      <c r="U415">
        <f t="shared" si="95"/>
        <v>-58.852848455462528</v>
      </c>
      <c r="W415" s="2" t="str">
        <f t="shared" si="102"/>
        <v>-0,00352262194237475-0,00662753088135717i</v>
      </c>
      <c r="X415" s="2">
        <f t="shared" si="96"/>
        <v>-42.492368814339898</v>
      </c>
    </row>
    <row r="416" spans="12:24" x14ac:dyDescent="0.45">
      <c r="L416">
        <f t="shared" si="92"/>
        <v>4.1399999999999562</v>
      </c>
      <c r="M416" s="1">
        <f t="shared" si="93"/>
        <v>13803.84264602747</v>
      </c>
      <c r="N416" s="1">
        <f t="shared" si="91"/>
        <v>0.17544700735031393</v>
      </c>
      <c r="O416" s="2" t="str">
        <f t="shared" si="97"/>
        <v>0,451486204732929+0,892278099549605i</v>
      </c>
      <c r="P416" s="2" t="str">
        <f t="shared" si="98"/>
        <v>0,00012218952178955-1,93920078668418E-07i</v>
      </c>
      <c r="Q416" s="2" t="str">
        <f t="shared" si="99"/>
        <v>48,2518225908279-78,4921818423649i</v>
      </c>
      <c r="R416" s="2" t="str">
        <f t="shared" si="100"/>
        <v>0,00395538986571009-0,00645725783042852i</v>
      </c>
      <c r="S416" s="2" t="str">
        <f t="shared" si="101"/>
        <v>0,00398100998405727-0,00640621235510897i</v>
      </c>
      <c r="T416" s="2">
        <f t="shared" si="94"/>
        <v>-42.449793554999133</v>
      </c>
      <c r="U416">
        <f t="shared" si="95"/>
        <v>-58.141958576488896</v>
      </c>
      <c r="W416" s="2" t="str">
        <f t="shared" si="102"/>
        <v>-0,00322005036213949-0,00644109950927468i</v>
      </c>
      <c r="X416" s="2">
        <f t="shared" si="96"/>
        <v>-42.851969058331008</v>
      </c>
    </row>
    <row r="417" spans="12:24" x14ac:dyDescent="0.45">
      <c r="L417">
        <f t="shared" si="92"/>
        <v>4.1499999999999559</v>
      </c>
      <c r="M417" s="1">
        <f t="shared" si="93"/>
        <v>14125.375446226129</v>
      </c>
      <c r="N417" s="1">
        <f t="shared" si="91"/>
        <v>0.17953369313820619</v>
      </c>
      <c r="O417" s="2" t="str">
        <f t="shared" si="97"/>
        <v>0,428428506196217+0,903575683093828i</v>
      </c>
      <c r="P417" s="2" t="str">
        <f t="shared" si="98"/>
        <v>0,000122189521789551-1,88453441791301E-07i</v>
      </c>
      <c r="Q417" s="2" t="str">
        <f t="shared" si="99"/>
        <v>48,2518225908279-76,2794751499572i</v>
      </c>
      <c r="R417" s="2" t="str">
        <f t="shared" si="100"/>
        <v>0,00395595894911952-0,00627522673789652i</v>
      </c>
      <c r="S417" s="2" t="str">
        <f t="shared" si="101"/>
        <v>0,00397928428797704-0,00622562749991275i</v>
      </c>
      <c r="T417" s="2">
        <f t="shared" si="94"/>
        <v>-42.628619162842291</v>
      </c>
      <c r="U417">
        <f t="shared" si="95"/>
        <v>-57.4141800930702</v>
      </c>
      <c r="W417" s="2" t="str">
        <f t="shared" si="102"/>
        <v>-0,00293128698027999-0,00625816350734625i</v>
      </c>
      <c r="X417" s="2">
        <f t="shared" si="96"/>
        <v>-43.209624728781463</v>
      </c>
    </row>
    <row r="418" spans="12:24" x14ac:dyDescent="0.45">
      <c r="L418">
        <f t="shared" si="92"/>
        <v>4.1599999999999557</v>
      </c>
      <c r="M418" s="1">
        <f t="shared" si="93"/>
        <v>14454.397707457802</v>
      </c>
      <c r="N418" s="1">
        <f t="shared" si="91"/>
        <v>0.18371557006660935</v>
      </c>
      <c r="O418" s="2" t="str">
        <f t="shared" si="97"/>
        <v>0,4045414427141+0,914519666889015i</v>
      </c>
      <c r="P418" s="2" t="str">
        <f t="shared" si="98"/>
        <v>0,000122189521789551-1,83084512660174E-07i</v>
      </c>
      <c r="Q418" s="2" t="str">
        <f t="shared" si="99"/>
        <v>48,2518225908279-74,1063171947411i</v>
      </c>
      <c r="R418" s="2" t="str">
        <f t="shared" si="100"/>
        <v>0,00395650202278732-0,00609644917185485i</v>
      </c>
      <c r="S418" s="2" t="str">
        <f t="shared" si="101"/>
        <v>0,0039776374610274-0,00604826971588435i</v>
      </c>
      <c r="T418" s="2">
        <f t="shared" si="94"/>
        <v>-42.806424710888763</v>
      </c>
      <c r="U418">
        <f t="shared" si="95"/>
        <v>-56.669127350859817</v>
      </c>
      <c r="W418" s="2" t="str">
        <f t="shared" si="102"/>
        <v>-0,00265572079129363-0,00607861080874919i</v>
      </c>
      <c r="X418" s="2">
        <f t="shared" si="96"/>
        <v>-43.565240076037988</v>
      </c>
    </row>
    <row r="419" spans="12:24" x14ac:dyDescent="0.45">
      <c r="L419">
        <f t="shared" si="92"/>
        <v>4.1699999999999555</v>
      </c>
      <c r="M419" s="1">
        <f t="shared" si="93"/>
        <v>14791.083881680566</v>
      </c>
      <c r="N419" s="1">
        <f t="shared" si="91"/>
        <v>0.18799485542202524</v>
      </c>
      <c r="O419" s="2" t="str">
        <f t="shared" si="97"/>
        <v>0,379808997830534+0,9250649302438i</v>
      </c>
      <c r="P419" s="2" t="str">
        <f t="shared" si="98"/>
        <v>0,000122189521789551-1,77810275765112E-07i</v>
      </c>
      <c r="Q419" s="2" t="str">
        <f t="shared" si="99"/>
        <v>48,251822590828-71,9714874014308i</v>
      </c>
      <c r="R419" s="2" t="str">
        <f t="shared" si="100"/>
        <v>0,00395702023558196-0,00592082472014616i</v>
      </c>
      <c r="S419" s="2" t="str">
        <f t="shared" si="101"/>
        <v>0,00397606601979082-0,00587403943724946i</v>
      </c>
      <c r="T419" s="2">
        <f t="shared" si="94"/>
        <v>-42.98315985715341</v>
      </c>
      <c r="U419">
        <f t="shared" si="95"/>
        <v>-55.906405554247087</v>
      </c>
      <c r="W419" s="2" t="str">
        <f t="shared" si="102"/>
        <v>-0,00239276892310628-0,005902331390655i</v>
      </c>
      <c r="X419" s="2">
        <f t="shared" si="96"/>
        <v>-43.918714425123341</v>
      </c>
    </row>
    <row r="420" spans="12:24" x14ac:dyDescent="0.45">
      <c r="L420">
        <f t="shared" si="92"/>
        <v>4.1799999999999553</v>
      </c>
      <c r="M420" s="1">
        <f t="shared" si="93"/>
        <v>15135.612484360536</v>
      </c>
      <c r="N420" s="1">
        <f t="shared" si="91"/>
        <v>0.1923738181381919</v>
      </c>
      <c r="O420" s="2" t="str">
        <f t="shared" si="97"/>
        <v>0,354216375106878+0,935163493516585i</v>
      </c>
      <c r="P420" s="2" t="str">
        <f t="shared" si="98"/>
        <v>0,000122189521789551-1,72627752359538E-07i</v>
      </c>
      <c r="Q420" s="2" t="str">
        <f t="shared" si="99"/>
        <v>48,251822590828-69,8737800761813i</v>
      </c>
      <c r="R420" s="2" t="str">
        <f t="shared" si="100"/>
        <v>0,00395751468331324-0,00574825419485335i</v>
      </c>
      <c r="S420" s="2" t="str">
        <f t="shared" si="101"/>
        <v>0,00397456664170198-0,00570283830913751i</v>
      </c>
      <c r="T420" s="2">
        <f t="shared" si="94"/>
        <v>-43.158771659644692</v>
      </c>
      <c r="U420">
        <f t="shared" si="95"/>
        <v>-55.125610558525253</v>
      </c>
      <c r="W420" s="2" t="str">
        <f t="shared" si="102"/>
        <v>-0,0021418754178952-0,00572921713720083i</v>
      </c>
      <c r="X420" s="2">
        <f t="shared" si="96"/>
        <v>-44.269941900631984</v>
      </c>
    </row>
    <row r="421" spans="12:24" x14ac:dyDescent="0.45">
      <c r="L421">
        <f t="shared" si="92"/>
        <v>4.1899999999999551</v>
      </c>
      <c r="M421" s="1">
        <f t="shared" si="93"/>
        <v>15488.166189123231</v>
      </c>
      <c r="N421" s="1">
        <f t="shared" si="91"/>
        <v>0.196854779999104</v>
      </c>
      <c r="O421" s="2" t="str">
        <f t="shared" si="97"/>
        <v>0,32775021075811+0,944764414734178i</v>
      </c>
      <c r="P421" s="2" t="str">
        <f t="shared" si="98"/>
        <v>0,000122189521789551-1,6753399774241E-07i</v>
      </c>
      <c r="Q421" s="2" t="str">
        <f t="shared" si="99"/>
        <v>48,2518225908279-67,8120033050363i</v>
      </c>
      <c r="R421" s="2" t="str">
        <f t="shared" si="100"/>
        <v>0,0039579864110203-0,00557863954167924i</v>
      </c>
      <c r="S421" s="2" t="str">
        <f t="shared" si="101"/>
        <v>0,00397313615811318-0,00553456909792269i</v>
      </c>
      <c r="T421" s="2">
        <f t="shared" si="94"/>
        <v>-43.333204430010909</v>
      </c>
      <c r="U421">
        <f t="shared" si="95"/>
        <v>-54.326328657243273</v>
      </c>
      <c r="W421" s="2" t="str">
        <f t="shared" si="102"/>
        <v>-0,00190251007186518-0,00555916170321981i</v>
      </c>
      <c r="X421" s="2">
        <f t="shared" si="96"/>
        <v>-44.618811134040719</v>
      </c>
    </row>
    <row r="422" spans="12:24" x14ac:dyDescent="0.45">
      <c r="L422">
        <f t="shared" si="92"/>
        <v>4.1999999999999549</v>
      </c>
      <c r="M422" s="1">
        <f t="shared" si="93"/>
        <v>15848.931924609513</v>
      </c>
      <c r="N422" s="1">
        <f t="shared" si="91"/>
        <v>0.20144011687005267</v>
      </c>
      <c r="O422" s="2" t="str">
        <f t="shared" si="97"/>
        <v>0,300398806385717+0,953813690991085i</v>
      </c>
      <c r="P422" s="2" t="str">
        <f t="shared" si="98"/>
        <v>0,000122189521789551-1,62526098446877E-07i</v>
      </c>
      <c r="Q422" s="2" t="str">
        <f t="shared" si="99"/>
        <v>48,2518225908279-65,7849778166316i</v>
      </c>
      <c r="R422" s="2" t="str">
        <f t="shared" si="100"/>
        <v>0,00395843641514796-0,00541188374638531i</v>
      </c>
      <c r="S422" s="2" t="str">
        <f t="shared" si="101"/>
        <v>0,00397177154769926-0,00536913559863046i</v>
      </c>
      <c r="T422" s="2">
        <f t="shared" si="94"/>
        <v>-43.506399577718554</v>
      </c>
      <c r="U422">
        <f t="shared" si="95"/>
        <v>-53.508136364635341</v>
      </c>
      <c r="W422" s="2" t="str">
        <f t="shared" si="102"/>
        <v>-0,00167416733176645-0,00539206037813225i</v>
      </c>
      <c r="X422" s="2">
        <f t="shared" si="96"/>
        <v>-44.965204952082487</v>
      </c>
    </row>
    <row r="423" spans="12:24" x14ac:dyDescent="0.45">
      <c r="L423">
        <f t="shared" si="92"/>
        <v>4.2099999999999547</v>
      </c>
      <c r="M423" s="1">
        <f t="shared" si="93"/>
        <v>16218.10097358761</v>
      </c>
      <c r="N423" s="1">
        <f t="shared" si="91"/>
        <v>0.20613225995734064</v>
      </c>
      <c r="O423" s="2" t="str">
        <f t="shared" si="97"/>
        <v>0,272152383070251+0,962254166210354i</v>
      </c>
      <c r="P423" s="2" t="str">
        <f t="shared" si="98"/>
        <v>0,000122189521789551-1,57601169328555E-07i</v>
      </c>
      <c r="Q423" s="2" t="str">
        <f t="shared" si="99"/>
        <v>48,2518225908279-63,7915358040507i</v>
      </c>
      <c r="R423" s="2" t="str">
        <f t="shared" si="100"/>
        <v>0,00395886564561489-0,00524789073787021i</v>
      </c>
      <c r="S423" s="2" t="str">
        <f t="shared" si="101"/>
        <v>0,00397046993018898-0,00520644253899511i</v>
      </c>
      <c r="T423" s="2">
        <f t="shared" si="94"/>
        <v>-43.678295444022709</v>
      </c>
      <c r="U423">
        <f t="shared" si="95"/>
        <v>-52.670600193038858</v>
      </c>
      <c r="W423" s="2" t="str">
        <f t="shared" si="102"/>
        <v>-0,00145636524609808-0,00522780994937369i</v>
      </c>
      <c r="X423" s="2">
        <f t="shared" si="96"/>
        <v>-45.30900004470314</v>
      </c>
    </row>
    <row r="424" spans="12:24" x14ac:dyDescent="0.45">
      <c r="L424">
        <f t="shared" si="92"/>
        <v>4.2199999999999545</v>
      </c>
      <c r="M424" s="1">
        <f t="shared" si="93"/>
        <v>16595.869074373877</v>
      </c>
      <c r="N424" s="1">
        <f t="shared" si="91"/>
        <v>0.21093369709734136</v>
      </c>
      <c r="O424" s="2" t="str">
        <f t="shared" si="97"/>
        <v>0,243003358092523+0,970025447066084i</v>
      </c>
      <c r="P424" s="2" t="str">
        <f t="shared" si="98"/>
        <v>0,000122189521789551-1,52756350542799E-07i</v>
      </c>
      <c r="Q424" s="2" t="str">
        <f t="shared" si="99"/>
        <v>48,2518225908279-61,830519700168i</v>
      </c>
      <c r="R424" s="2" t="str">
        <f t="shared" si="100"/>
        <v>0,00395927500777776-0,00508656528742187i</v>
      </c>
      <c r="S424" s="2" t="str">
        <f t="shared" si="101"/>
        <v>0,00396922856041203-0,00504639547970646i</v>
      </c>
      <c r="T424" s="2">
        <f t="shared" si="94"/>
        <v>-43.848827124919453</v>
      </c>
      <c r="U424">
        <f t="shared" si="95"/>
        <v>-51.813276425193116</v>
      </c>
      <c r="W424" s="2" t="str">
        <f t="shared" si="102"/>
        <v>-0,00124864446909292-0,00506630856470398i</v>
      </c>
      <c r="X424" s="2">
        <f t="shared" si="96"/>
        <v>-45.650066610981568</v>
      </c>
    </row>
    <row r="425" spans="12:24" x14ac:dyDescent="0.45">
      <c r="L425">
        <f t="shared" si="92"/>
        <v>4.2299999999999542</v>
      </c>
      <c r="M425" s="1">
        <f t="shared" si="93"/>
        <v>16982.43652461567</v>
      </c>
      <c r="N425" s="1">
        <f t="shared" si="91"/>
        <v>0.21584697407558062</v>
      </c>
      <c r="O425" s="2" t="str">
        <f t="shared" si="97"/>
        <v>0,212946645543477+0,977063829108304i</v>
      </c>
      <c r="P425" s="2" t="str">
        <f t="shared" si="98"/>
        <v>0,000122189521789551-1,47988804385798E-07i</v>
      </c>
      <c r="Q425" s="2" t="str">
        <f t="shared" si="99"/>
        <v>48,2518225908279-59,9007809001761i</v>
      </c>
      <c r="R425" s="2" t="str">
        <f t="shared" si="100"/>
        <v>0,00395966536429474-0,00492781290362453i</v>
      </c>
      <c r="S425" s="2" t="str">
        <f t="shared" si="101"/>
        <v>0,00396804482265146-0,00488890071033315i</v>
      </c>
      <c r="T425" s="2">
        <f t="shared" si="94"/>
        <v>-44.017926282191048</v>
      </c>
      <c r="U425">
        <f t="shared" si="95"/>
        <v>-50.935710881317789</v>
      </c>
      <c r="W425" s="2" t="str">
        <f t="shared" si="102"/>
        <v>-0,00105056731573723-0,00490745559270246i</v>
      </c>
      <c r="X425" s="2">
        <f t="shared" si="96"/>
        <v>-45.988267981235154</v>
      </c>
    </row>
    <row r="426" spans="12:24" x14ac:dyDescent="0.45">
      <c r="L426">
        <f t="shared" si="92"/>
        <v>4.239999999999954</v>
      </c>
      <c r="M426" s="1">
        <f t="shared" si="93"/>
        <v>17378.008287491939</v>
      </c>
      <c r="N426" s="1">
        <f t="shared" si="91"/>
        <v>0.22087469597654724</v>
      </c>
      <c r="O426" s="2" t="str">
        <f t="shared" si="97"/>
        <v>0,181979982056482+0,983302235393942i</v>
      </c>
      <c r="P426" s="2" t="str">
        <f t="shared" si="98"/>
        <v>0,000122189521789551-1,43295711992076E-07i</v>
      </c>
      <c r="Q426" s="2" t="str">
        <f t="shared" si="99"/>
        <v>48,251822590828-58,0011784243024i</v>
      </c>
      <c r="R426" s="2" t="str">
        <f t="shared" si="100"/>
        <v>0,00396003753689135-0,00477153972234552i</v>
      </c>
      <c r="S426" s="2" t="str">
        <f t="shared" si="101"/>
        <v>0,00396691622529091-0,00473386514035096i</v>
      </c>
      <c r="T426" s="2">
        <f t="shared" si="94"/>
        <v>-44.18552094156766</v>
      </c>
      <c r="U426">
        <f t="shared" si="95"/>
        <v>-50.03743868087809</v>
      </c>
      <c r="W426" s="2" t="str">
        <f t="shared" si="102"/>
        <v>-0,000861716866239937-0,00475115148070731i</v>
      </c>
      <c r="X426" s="2">
        <f t="shared" si="96"/>
        <v>-46.323460213356363</v>
      </c>
    </row>
    <row r="427" spans="12:24" x14ac:dyDescent="0.45">
      <c r="L427">
        <f t="shared" si="92"/>
        <v>4.2499999999999538</v>
      </c>
      <c r="M427" s="1">
        <f t="shared" si="93"/>
        <v>17782.794100387368</v>
      </c>
      <c r="N427" s="1">
        <f t="shared" si="91"/>
        <v>0.22601952856494284</v>
      </c>
      <c r="O427" s="2" t="str">
        <f t="shared" si="97"/>
        <v>0,150104278846854+0,988670170214448i</v>
      </c>
      <c r="P427" s="2" t="str">
        <f t="shared" si="98"/>
        <v>0,000122189521789551-1,38674269863407E-07i</v>
      </c>
      <c r="Q427" s="2" t="str">
        <f t="shared" si="99"/>
        <v>48,2518225908279-56,1305775128559i</v>
      </c>
      <c r="R427" s="2" t="str">
        <f t="shared" si="100"/>
        <v>0,00396039230803157-0,00461765239115496i</v>
      </c>
      <c r="S427" s="2" t="str">
        <f t="shared" si="101"/>
        <v>0,00396584039574971-0,00458119618463737i</v>
      </c>
      <c r="T427" s="2">
        <f t="shared" si="94"/>
        <v>-44.351535276929241</v>
      </c>
      <c r="U427">
        <f t="shared" si="95"/>
        <v>-49.117983998924196</v>
      </c>
      <c r="W427" s="2" t="str">
        <f t="shared" si="102"/>
        <v>-0,000681696118527954-0,00459729760940137i</v>
      </c>
      <c r="X427" s="2">
        <f t="shared" si="96"/>
        <v>-46.655491661230009</v>
      </c>
    </row>
    <row r="428" spans="12:24" x14ac:dyDescent="0.45">
      <c r="L428">
        <f t="shared" si="92"/>
        <v>4.2599999999999536</v>
      </c>
      <c r="M428" s="1">
        <f t="shared" si="93"/>
        <v>18197.008586097898</v>
      </c>
      <c r="N428" s="1">
        <f t="shared" si="91"/>
        <v>0.23128419969910533</v>
      </c>
      <c r="O428" s="2" t="str">
        <f t="shared" si="97"/>
        <v>0,11732400117001+0,993093690821495i</v>
      </c>
      <c r="P428" s="2" t="str">
        <f t="shared" si="98"/>
        <v>0,000122189521789551-1,3412168621022E-07i</v>
      </c>
      <c r="Q428" s="2" t="str">
        <f t="shared" si="99"/>
        <v>48,2518225908279-54,2878481448534i</v>
      </c>
      <c r="R428" s="2" t="str">
        <f t="shared" si="100"/>
        <v>0,00396073042249679-0,00446605794745877i</v>
      </c>
      <c r="S428" s="2" t="str">
        <f t="shared" si="101"/>
        <v>0,00396481507569696-0,00443080164271738i</v>
      </c>
      <c r="T428" s="2">
        <f t="shared" si="94"/>
        <v>-44.515889379363003</v>
      </c>
      <c r="U428">
        <f t="shared" si="95"/>
        <v>-48.176859816914558</v>
      </c>
      <c r="W428" s="2" t="str">
        <f t="shared" si="102"/>
        <v>-0,000510127187518884-0,00444579614317993i</v>
      </c>
      <c r="X428" s="2">
        <f t="shared" si="96"/>
        <v>-46.984202512860563</v>
      </c>
    </row>
    <row r="429" spans="12:24" x14ac:dyDescent="0.45">
      <c r="L429">
        <f t="shared" si="92"/>
        <v>4.2699999999999534</v>
      </c>
      <c r="M429" s="1">
        <f t="shared" si="93"/>
        <v>18620.871366626692</v>
      </c>
      <c r="N429" s="1">
        <f t="shared" si="91"/>
        <v>0.23667150077735696</v>
      </c>
      <c r="O429" s="2" t="str">
        <f t="shared" si="97"/>
        <v>0,083647576204997+0,996495400388295i</v>
      </c>
      <c r="P429" s="2" t="str">
        <f t="shared" si="98"/>
        <v>0,000122189521789551-1,29635177074459E-07i</v>
      </c>
      <c r="Q429" s="2" t="str">
        <f t="shared" si="99"/>
        <v>48,2518225908279-52,4718634703679i</v>
      </c>
      <c r="R429" s="2" t="str">
        <f t="shared" si="100"/>
        <v>0,00396105258887457-0,00431666368953371i</v>
      </c>
      <c r="S429" s="2" t="str">
        <f t="shared" si="101"/>
        <v>0,00396383811653932-0,00428258957095774i</v>
      </c>
      <c r="T429" s="2">
        <f t="shared" si="94"/>
        <v>-44.678499009767059</v>
      </c>
      <c r="U429">
        <f t="shared" si="95"/>
        <v>-47.213567667912713</v>
      </c>
      <c r="W429" s="2" t="str">
        <f t="shared" si="102"/>
        <v>-0,000346650550100235-0,00429654987535839i</v>
      </c>
      <c r="X429" s="2">
        <f t="shared" si="96"/>
        <v>-47.309424295591072</v>
      </c>
    </row>
    <row r="430" spans="12:24" x14ac:dyDescent="0.45">
      <c r="L430">
        <f t="shared" si="92"/>
        <v>4.2799999999999532</v>
      </c>
      <c r="M430" s="1">
        <f t="shared" si="93"/>
        <v>19054.607179630439</v>
      </c>
      <c r="N430" s="1">
        <f t="shared" si="91"/>
        <v>0.24218428821803839</v>
      </c>
      <c r="O430" s="2" t="str">
        <f t="shared" si="97"/>
        <v>0,0490878302306914+0,998794465805274i</v>
      </c>
      <c r="P430" s="2" t="str">
        <f t="shared" si="98"/>
        <v>0,000122189521789551-1,25211962220039E-07i</v>
      </c>
      <c r="Q430" s="2" t="str">
        <f t="shared" si="99"/>
        <v>48,2518225908279-50,6814981455423i</v>
      </c>
      <c r="R430" s="2" t="str">
        <f t="shared" si="100"/>
        <v>0,00396135948095884-0,00416937703955528i</v>
      </c>
      <c r="S430" s="2" t="str">
        <f t="shared" si="101"/>
        <v>0,00396290747517603-0,00413646814680735i</v>
      </c>
      <c r="T430" s="2">
        <f t="shared" si="94"/>
        <v>-44.839275333552251</v>
      </c>
      <c r="U430">
        <f t="shared" si="95"/>
        <v>-46.227597376070513</v>
      </c>
      <c r="W430" s="2" t="str">
        <f t="shared" si="102"/>
        <v>-0,000190924334938534-0,0041494620671859i</v>
      </c>
      <c r="X430" s="2">
        <f t="shared" si="96"/>
        <v>-47.630979345517233</v>
      </c>
    </row>
    <row r="431" spans="12:24" x14ac:dyDescent="0.45">
      <c r="L431">
        <f t="shared" si="92"/>
        <v>4.289999999999953</v>
      </c>
      <c r="M431" s="1">
        <f t="shared" si="93"/>
        <v>19498.445997578372</v>
      </c>
      <c r="N431" s="1">
        <f t="shared" si="91"/>
        <v>0.24782548497402107</v>
      </c>
      <c r="O431" s="2" t="str">
        <f t="shared" si="97"/>
        <v>0,0136624557806268+0,999906664295244i</v>
      </c>
      <c r="P431" s="2" t="str">
        <f t="shared" si="98"/>
        <v>0,00012218952178955-1,20849260748679E-07i</v>
      </c>
      <c r="Q431" s="2" t="str">
        <f t="shared" si="99"/>
        <v>48,2518225908279-48,9156265577881i</v>
      </c>
      <c r="R431" s="2" t="str">
        <f t="shared" si="100"/>
        <v>0,00396165173906311-0,0040241053975915i</v>
      </c>
      <c r="S431" s="2" t="str">
        <f t="shared" si="101"/>
        <v>0,00396202121001869-0,00399234552406654i</v>
      </c>
      <c r="T431" s="2">
        <f t="shared" si="94"/>
        <v>-44.998124635835516</v>
      </c>
      <c r="U431">
        <f t="shared" si="95"/>
        <v>-45.218426790292071</v>
      </c>
      <c r="W431" s="2" t="str">
        <f t="shared" si="102"/>
        <v>-0,0000426236564456551-0,00400443627952525i</v>
      </c>
      <c r="X431" s="2">
        <f t="shared" si="96"/>
        <v>-47.948680237885384</v>
      </c>
    </row>
    <row r="432" spans="12:24" x14ac:dyDescent="0.45">
      <c r="L432">
        <f t="shared" si="92"/>
        <v>4.2999999999999527</v>
      </c>
      <c r="M432" s="1">
        <f t="shared" si="93"/>
        <v>19952.623149686631</v>
      </c>
      <c r="N432" s="1">
        <f t="shared" si="91"/>
        <v>0.25359808208249468</v>
      </c>
      <c r="O432" s="2" t="str">
        <f t="shared" si="97"/>
        <v>-0,0226054907666574+0,999744463244083i</v>
      </c>
      <c r="P432" s="2" t="str">
        <f t="shared" si="98"/>
        <v>0,00012218952178955-1,16544286405528E-07i</v>
      </c>
      <c r="Q432" s="2" t="str">
        <f t="shared" si="99"/>
        <v>48,2518225908278-47,1731209270648i</v>
      </c>
      <c r="R432" s="2" t="str">
        <f t="shared" si="100"/>
        <v>0,00396192997124768-0,00388075598540227i</v>
      </c>
      <c r="S432" s="2" t="str">
        <f t="shared" si="101"/>
        <v>0,00396117747727164-0,00385012967803351i</v>
      </c>
      <c r="T432" s="2">
        <f t="shared" si="94"/>
        <v>-45.154948015346136</v>
      </c>
      <c r="U432">
        <f t="shared" si="95"/>
        <v>-44.185521511982209</v>
      </c>
      <c r="W432" s="2" t="str">
        <f t="shared" si="102"/>
        <v>0,000098560007546185-0,00386137619593139i</v>
      </c>
      <c r="X432" s="2">
        <f t="shared" si="96"/>
        <v>-48.262329174913788</v>
      </c>
    </row>
    <row r="433" spans="12:24" x14ac:dyDescent="0.45">
      <c r="L433">
        <f t="shared" si="92"/>
        <v>4.3099999999999525</v>
      </c>
      <c r="M433" s="1">
        <f t="shared" si="93"/>
        <v>20417.379446693074</v>
      </c>
      <c r="N433" s="1">
        <f t="shared" si="91"/>
        <v>0.25950514025085619</v>
      </c>
      <c r="O433" s="2" t="str">
        <f t="shared" si="97"/>
        <v>-0,0596870609885958+0,998217138076953i</v>
      </c>
      <c r="P433" s="2" t="str">
        <f t="shared" si="98"/>
        <v>0,00012218952178955-1,12294242544231E-07i</v>
      </c>
      <c r="Q433" s="2" t="str">
        <f t="shared" si="99"/>
        <v>48,2518225908277-45,4528492672909i</v>
      </c>
      <c r="R433" s="2" t="str">
        <f t="shared" si="100"/>
        <v>0,00396219475446068-0,00373923567873214i</v>
      </c>
      <c r="S433" s="2" t="str">
        <f t="shared" si="101"/>
        <v>0,00396037452747275-0,00370972823922793i</v>
      </c>
      <c r="T433" s="2">
        <f t="shared" si="94"/>
        <v>-45.309641055058748</v>
      </c>
      <c r="U433">
        <f t="shared" si="95"/>
        <v>-43.128334616797005</v>
      </c>
      <c r="W433" s="2" t="str">
        <f t="shared" si="102"/>
        <v>0,000232919394602119-0,00372018543571959i</v>
      </c>
      <c r="X433" s="2">
        <f t="shared" si="96"/>
        <v>-48.571717327068171</v>
      </c>
    </row>
    <row r="434" spans="12:24" x14ac:dyDescent="0.45">
      <c r="L434">
        <f t="shared" si="92"/>
        <v>4.3199999999999523</v>
      </c>
      <c r="M434" s="1">
        <f t="shared" si="93"/>
        <v>20892.961308538121</v>
      </c>
      <c r="N434" s="1">
        <f t="shared" si="91"/>
        <v>0.26554979147953539</v>
      </c>
      <c r="O434" s="2" t="str">
        <f t="shared" si="97"/>
        <v>-0,0975468557854995+0,995230933465376i</v>
      </c>
      <c r="P434" s="2" t="str">
        <f t="shared" si="98"/>
        <v>0,000122189521789551-1,08096316701054E-07i</v>
      </c>
      <c r="Q434" s="2" t="str">
        <f t="shared" si="99"/>
        <v>48,2518225908279-43,7536731897491i</v>
      </c>
      <c r="R434" s="2" t="str">
        <f t="shared" si="100"/>
        <v>0,00396244663559353-0,00359945082660487i</v>
      </c>
      <c r="S434" s="2" t="str">
        <f t="shared" si="101"/>
        <v>0,00395961070229441-0,00357104831421129i</v>
      </c>
      <c r="T434" s="2">
        <f t="shared" si="94"/>
        <v>-45.462093467346676</v>
      </c>
      <c r="U434">
        <f t="shared" si="95"/>
        <v>-42.046306370302446</v>
      </c>
      <c r="W434" s="2" t="str">
        <f t="shared" si="102"/>
        <v>0,000360731992926479-0,00358076735543982i</v>
      </c>
      <c r="X434" s="2">
        <f t="shared" si="96"/>
        <v>-48.87662412337604</v>
      </c>
    </row>
    <row r="435" spans="12:24" x14ac:dyDescent="0.45">
      <c r="L435">
        <f t="shared" si="92"/>
        <v>4.3299999999999521</v>
      </c>
      <c r="M435" s="1">
        <f t="shared" si="93"/>
        <v>21379.620895019994</v>
      </c>
      <c r="N435" s="1">
        <f t="shared" si="91"/>
        <v>0.27173524072262406</v>
      </c>
      <c r="O435" s="2" t="str">
        <f t="shared" si="97"/>
        <v>-0,13614243690675+0,990689273623719i</v>
      </c>
      <c r="P435" s="2" t="str">
        <f t="shared" si="98"/>
        <v>0,000122189521789551-1,03947674726401E-07i</v>
      </c>
      <c r="Q435" s="2" t="str">
        <f t="shared" si="99"/>
        <v>48,251822590828-42,0744455278642i</v>
      </c>
      <c r="R435" s="2" t="str">
        <f t="shared" si="100"/>
        <v>0,0039626861324493-0,00346130705592266i</v>
      </c>
      <c r="S435" s="2" t="str">
        <f t="shared" si="101"/>
        <v>0,00395888443160709-0,00343399629182147i</v>
      </c>
      <c r="T435" s="2">
        <f t="shared" si="94"/>
        <v>-45.612188711186967</v>
      </c>
      <c r="U435">
        <f t="shared" si="95"/>
        <v>-40.938863937459544</v>
      </c>
      <c r="W435" s="2" t="str">
        <f t="shared" si="102"/>
        <v>0,000482260532654083-0,00344302483697737i</v>
      </c>
      <c r="X435" s="2">
        <f t="shared" si="96"/>
        <v>-49.176816485844633</v>
      </c>
    </row>
    <row r="436" spans="12:24" x14ac:dyDescent="0.45">
      <c r="L436">
        <f t="shared" si="92"/>
        <v>4.3399999999999519</v>
      </c>
      <c r="M436" s="1">
        <f t="shared" si="93"/>
        <v>21877.616239493142</v>
      </c>
      <c r="N436" s="1">
        <f t="shared" si="91"/>
        <v>0.27806476758718496</v>
      </c>
      <c r="O436" s="2" t="str">
        <f t="shared" si="97"/>
        <v>-0,175423709730067+0,984493027941052i</v>
      </c>
      <c r="P436" s="2" t="str">
        <f t="shared" si="98"/>
        <v>0,000122189521789551-9,98454544157663E-08i</v>
      </c>
      <c r="Q436" s="2" t="str">
        <f t="shared" si="99"/>
        <v>48,2518225908278-40,4140077598296i</v>
      </c>
      <c r="R436" s="2" t="str">
        <f t="shared" si="100"/>
        <v>0,00396291373462365-0,00332470905943541i</v>
      </c>
      <c r="S436" s="2" t="str">
        <f t="shared" si="101"/>
        <v>0,00395819423081053-0,00329847763290246i</v>
      </c>
      <c r="T436" s="2">
        <f t="shared" si="94"/>
        <v>-45.759803578654569</v>
      </c>
      <c r="U436">
        <f t="shared" si="95"/>
        <v>-39.805421085862299</v>
      </c>
      <c r="W436" s="2" t="str">
        <f t="shared" si="102"/>
        <v>0,000597753432471675-0,00330686006026821i</v>
      </c>
      <c r="X436" s="2">
        <f t="shared" si="96"/>
        <v>-49.472048002456503</v>
      </c>
    </row>
    <row r="437" spans="12:24" x14ac:dyDescent="0.45">
      <c r="L437">
        <f t="shared" si="92"/>
        <v>4.3499999999999517</v>
      </c>
      <c r="M437" s="1">
        <f t="shared" si="93"/>
        <v>22387.211385680916</v>
      </c>
      <c r="N437" s="1">
        <f t="shared" si="91"/>
        <v>0.28454172807214245</v>
      </c>
      <c r="O437" s="2" t="str">
        <f t="shared" si="97"/>
        <v>-0,215332278979916+0,976540838689973i</v>
      </c>
      <c r="P437" s="2" t="str">
        <f t="shared" si="98"/>
        <v>0,000122189521789551-9,57867585769933E-08i</v>
      </c>
      <c r="Q437" s="2" t="str">
        <f t="shared" si="99"/>
        <v>48,2518225908278-38,7711872021672i</v>
      </c>
      <c r="R437" s="2" t="str">
        <f t="shared" si="100"/>
        <v>0,00396312990429502-0,00318956036486529i</v>
      </c>
      <c r="S437" s="2" t="str">
        <f t="shared" si="101"/>
        <v>0,00395753869843772-0,003164396641332i</v>
      </c>
      <c r="T437" s="2">
        <f t="shared" si="94"/>
        <v>-45.904807747611223</v>
      </c>
      <c r="U437">
        <f t="shared" si="95"/>
        <v>-38.645377882661599</v>
      </c>
      <c r="W437" s="2" t="str">
        <f t="shared" si="102"/>
        <v>0,000707445200456917-0,00317217425834298i</v>
      </c>
      <c r="X437" s="2">
        <f t="shared" si="96"/>
        <v>-49.762058032552801</v>
      </c>
    </row>
    <row r="438" spans="12:24" x14ac:dyDescent="0.45">
      <c r="L438">
        <f t="shared" si="92"/>
        <v>4.3599999999999515</v>
      </c>
      <c r="M438" s="1">
        <f t="shared" si="93"/>
        <v>22908.67652767519</v>
      </c>
      <c r="N438" s="1">
        <f t="shared" si="91"/>
        <v>0.29116955634767927</v>
      </c>
      <c r="O438" s="2" t="str">
        <f t="shared" si="97"/>
        <v>-0,255800779765845+0,966729518051035i</v>
      </c>
      <c r="P438" s="2" t="str">
        <f t="shared" si="98"/>
        <v>0,00012218952178955-9,17686474571283E-08i</v>
      </c>
      <c r="Q438" s="2" t="str">
        <f t="shared" si="99"/>
        <v>48,2518225908278-37,1447939433616i</v>
      </c>
      <c r="R438" s="2" t="str">
        <f t="shared" si="100"/>
        <v>0,00396333507692143-0,00305576308264843i</v>
      </c>
      <c r="S438" s="2" t="str">
        <f t="shared" si="101"/>
        <v>0,00395691651404239-0,00303165621383026i</v>
      </c>
      <c r="T438" s="2">
        <f t="shared" si="94"/>
        <v>-46.047063297105112</v>
      </c>
      <c r="U438">
        <f t="shared" si="95"/>
        <v>-37.458120385117411</v>
      </c>
      <c r="W438" s="2" t="str">
        <f t="shared" si="102"/>
        <v>0,000811556787570347-0,00303886745209758i</v>
      </c>
      <c r="X438" s="2">
        <f t="shared" si="96"/>
        <v>-50.046570737638881</v>
      </c>
    </row>
    <row r="439" spans="12:24" x14ac:dyDescent="0.45">
      <c r="L439">
        <f t="shared" si="92"/>
        <v>4.3699999999999513</v>
      </c>
      <c r="M439" s="1">
        <f t="shared" si="93"/>
        <v>23442.28815319662</v>
      </c>
      <c r="N439" s="1">
        <f t="shared" si="91"/>
        <v>0.29795176657607636</v>
      </c>
      <c r="O439" s="2" t="str">
        <f t="shared" si="97"/>
        <v>-0,296752187130373+0,954954522180685i</v>
      </c>
      <c r="P439" s="2" t="str">
        <f t="shared" si="98"/>
        <v>0,000122189521789551-8,77881304322352E-08i</v>
      </c>
      <c r="Q439" s="2" t="str">
        <f t="shared" si="99"/>
        <v>48,2518225908281-35,5336174821031i</v>
      </c>
      <c r="R439" s="2" t="str">
        <f t="shared" si="100"/>
        <v>0,00396352966184036-0,00292321762937569i</v>
      </c>
      <c r="S439" s="2" t="str">
        <f t="shared" si="101"/>
        <v>0,00395632643638173-0,00290015756565382i</v>
      </c>
      <c r="T439" s="2">
        <f t="shared" si="94"/>
        <v>-46.186424181560724</v>
      </c>
      <c r="U439">
        <f t="shared" si="95"/>
        <v>-36.243020324735198</v>
      </c>
      <c r="W439" s="2" t="str">
        <f t="shared" si="102"/>
        <v>0,000910295891710238-0,00290683816181298i</v>
      </c>
      <c r="X439" s="2">
        <f t="shared" si="96"/>
        <v>-50.325294029767875</v>
      </c>
    </row>
    <row r="440" spans="12:24" x14ac:dyDescent="0.45">
      <c r="L440">
        <f t="shared" si="92"/>
        <v>4.379999999999951</v>
      </c>
      <c r="M440" s="1">
        <f t="shared" si="93"/>
        <v>23988.329190192238</v>
      </c>
      <c r="N440" s="1">
        <f t="shared" si="91"/>
        <v>0.30489195477496989</v>
      </c>
      <c r="O440" s="2" t="str">
        <f t="shared" si="97"/>
        <v>-0,338099108232432+0,941110510520648i</v>
      </c>
      <c r="P440" s="2" t="str">
        <f t="shared" si="98"/>
        <v>0,000122189521789551-8,38421568757287E-08i</v>
      </c>
      <c r="Q440" s="2" t="str">
        <f t="shared" si="99"/>
        <v>48,251822590828-33,9364230292259i</v>
      </c>
      <c r="R440" s="2" t="str">
        <f t="shared" si="100"/>
        <v>0,00396371404276495-0,0027918224235669i</v>
      </c>
      <c r="S440" s="2" t="str">
        <f t="shared" si="101"/>
        <v>0,0039557673019106-0,00276979992883745i</v>
      </c>
      <c r="T440" s="2">
        <f t="shared" si="94"/>
        <v>-46.322735659329538</v>
      </c>
      <c r="U440">
        <f t="shared" si="95"/>
        <v>-34.999434784956961</v>
      </c>
      <c r="W440" s="2" t="str">
        <f t="shared" si="102"/>
        <v>0,00100385720962855-0,00277598309200546i</v>
      </c>
      <c r="X440" s="2">
        <f t="shared" si="96"/>
        <v>-50.597918428646324</v>
      </c>
    </row>
    <row r="441" spans="12:24" x14ac:dyDescent="0.45">
      <c r="L441">
        <f t="shared" si="92"/>
        <v>4.3899999999999508</v>
      </c>
      <c r="M441" s="1">
        <f t="shared" si="93"/>
        <v>24547.089156847531</v>
      </c>
      <c r="N441" s="1">
        <f t="shared" si="91"/>
        <v>0.31199380072400673</v>
      </c>
      <c r="O441" s="2" t="str">
        <f t="shared" si="97"/>
        <v>-0,379743062366559+0,925091998984138i</v>
      </c>
      <c r="P441" s="2" t="str">
        <f t="shared" si="98"/>
        <v>0,000122189521789551-7,99276060708029E-08i</v>
      </c>
      <c r="Q441" s="2" t="str">
        <f t="shared" si="99"/>
        <v>48,2518225908279-32,3519474260767i</v>
      </c>
      <c r="R441" s="2" t="str">
        <f t="shared" si="100"/>
        <v>0,00396388857817181-0,00266147354989047i</v>
      </c>
      <c r="S441" s="2" t="str">
        <f t="shared" si="101"/>
        <v>0,0039552380236083-0,00264048021912564i</v>
      </c>
      <c r="T441" s="2">
        <f t="shared" si="94"/>
        <v>-46.455833670585811</v>
      </c>
      <c r="U441">
        <f t="shared" si="95"/>
        <v>-33.72670587239682</v>
      </c>
      <c r="W441" s="2" t="str">
        <f t="shared" si="102"/>
        <v>0,00109242263328449-0,00264619678567104i</v>
      </c>
      <c r="X441" s="2">
        <f t="shared" si="96"/>
        <v>-50.864115817428882</v>
      </c>
    </row>
    <row r="442" spans="12:24" x14ac:dyDescent="0.45">
      <c r="L442">
        <f t="shared" si="92"/>
        <v>4.3999999999999506</v>
      </c>
      <c r="M442" s="1">
        <f t="shared" si="93"/>
        <v>25118.86431509296</v>
      </c>
      <c r="N442" s="1">
        <f t="shared" si="91"/>
        <v>0.31926106991591413</v>
      </c>
      <c r="O442" s="2" t="str">
        <f t="shared" si="97"/>
        <v>-0,421573755246038+0,906794116041648i</v>
      </c>
      <c r="P442" s="2" t="str">
        <f t="shared" si="98"/>
        <v>0,000122189521789551-7,60412760460142E-08i</v>
      </c>
      <c r="Q442" s="2" t="str">
        <f t="shared" si="99"/>
        <v>48,2518225908279-30,7788946244829i</v>
      </c>
      <c r="R442" s="2" t="str">
        <f t="shared" si="100"/>
        <v>0,00396405360156992-0,00253206438731721i</v>
      </c>
      <c r="S442" s="2" t="str">
        <f t="shared" si="101"/>
        <v>0,00395473759016243-0,0025120926671194i</v>
      </c>
      <c r="T442" s="2">
        <f t="shared" si="94"/>
        <v>-46.585544158878854</v>
      </c>
      <c r="U442">
        <f t="shared" si="95"/>
        <v>-32.424160381632639</v>
      </c>
      <c r="W442" s="2" t="str">
        <f t="shared" si="102"/>
        <v>0,00117616138635939-0,00251737124336972i</v>
      </c>
      <c r="X442" s="2">
        <f t="shared" si="96"/>
        <v>-51.123538085824869</v>
      </c>
    </row>
    <row r="443" spans="12:24" x14ac:dyDescent="0.45">
      <c r="L443">
        <f t="shared" si="92"/>
        <v>4.4099999999999504</v>
      </c>
      <c r="M443" s="1">
        <f t="shared" si="93"/>
        <v>25703.957827685728</v>
      </c>
      <c r="N443" s="1">
        <f t="shared" si="91"/>
        <v>0.3266976155530108</v>
      </c>
      <c r="O443" s="2" t="str">
        <f t="shared" si="97"/>
        <v>-0,463468355369743+0,886113471046945i</v>
      </c>
      <c r="P443" s="2" t="str">
        <f t="shared" si="98"/>
        <v>0,000122189521789551-7,21798711651447E-08i</v>
      </c>
      <c r="Q443" s="2" t="str">
        <f t="shared" si="99"/>
        <v>48,2518225908281-29,2159306645873i</v>
      </c>
      <c r="R443" s="2" t="str">
        <f t="shared" si="100"/>
        <v>0,00396420942164167-0,00240348519596561i</v>
      </c>
      <c r="S443" s="2" t="str">
        <f t="shared" si="101"/>
        <v>0,00395426506554222-0,00238452840843676i</v>
      </c>
      <c r="T443" s="2">
        <f t="shared" si="94"/>
        <v>-46.711682329863784</v>
      </c>
      <c r="U443">
        <f t="shared" si="95"/>
        <v>-31.091109453594829</v>
      </c>
      <c r="W443" s="2" t="str">
        <f t="shared" si="102"/>
        <v>0,00125523009564048-0,00238939550186849i</v>
      </c>
      <c r="X443" s="2">
        <f t="shared" si="96"/>
        <v>-51.37581564756087</v>
      </c>
    </row>
    <row r="444" spans="12:24" x14ac:dyDescent="0.45">
      <c r="L444">
        <f t="shared" si="92"/>
        <v>4.4199999999999502</v>
      </c>
      <c r="M444" s="1">
        <f t="shared" si="93"/>
        <v>26302.679918950838</v>
      </c>
      <c r="N444" s="1">
        <f t="shared" si="91"/>
        <v>0.3343073805902278</v>
      </c>
      <c r="O444" s="2" t="str">
        <f t="shared" si="97"/>
        <v>-0,50529078186262+0,862949144367536i</v>
      </c>
      <c r="P444" s="2" t="str">
        <f t="shared" si="98"/>
        <v>0,000122189521789551-6,83399882987922E-08i</v>
      </c>
      <c r="Q444" s="2" t="str">
        <f t="shared" si="99"/>
        <v>48,251822590828-27,6616780761827i</v>
      </c>
      <c r="R444" s="2" t="str">
        <f t="shared" si="100"/>
        <v>0,00396435632224242-0,00227562265652067i</v>
      </c>
      <c r="S444" s="2" t="str">
        <f t="shared" si="101"/>
        <v>0,00395381958899986-0,00225767502681802i</v>
      </c>
      <c r="T444" s="2">
        <f t="shared" si="94"/>
        <v>-46.834051839822919</v>
      </c>
      <c r="U444">
        <f t="shared" si="95"/>
        <v>-29.726848227620199</v>
      </c>
      <c r="W444" s="2" t="str">
        <f t="shared" si="102"/>
        <v>0,00132977279076374-0,0022621551661914i</v>
      </c>
      <c r="X444" s="2">
        <f t="shared" si="96"/>
        <v>-51.620555817423508</v>
      </c>
    </row>
    <row r="445" spans="12:24" x14ac:dyDescent="0.45">
      <c r="L445">
        <f t="shared" si="92"/>
        <v>4.42999999999995</v>
      </c>
      <c r="M445" s="1">
        <f t="shared" si="93"/>
        <v>26915.348039266104</v>
      </c>
      <c r="N445" s="1">
        <f t="shared" si="91"/>
        <v>0.3420943998257151</v>
      </c>
      <c r="O445" s="2" t="str">
        <f t="shared" si="97"/>
        <v>-0,54689101493769+0,837203808985854i</v>
      </c>
      <c r="P445" s="2" t="str">
        <f t="shared" si="98"/>
        <v>0,000122189521789551-6,45181013493099E-08i</v>
      </c>
      <c r="Q445" s="2" t="str">
        <f t="shared" si="99"/>
        <v>48,2518225908279-26,1147096165518i</v>
      </c>
      <c r="R445" s="2" t="str">
        <f t="shared" si="100"/>
        <v>0,00396449456224347-0,00214835935506932i</v>
      </c>
      <c r="S445" s="2" t="str">
        <f t="shared" si="101"/>
        <v>0,00395340037554794-0,00213141604307553i</v>
      </c>
      <c r="T445" s="2">
        <f t="shared" si="94"/>
        <v>-46.952443905520163</v>
      </c>
      <c r="U445">
        <f t="shared" si="95"/>
        <v>-28.330655487287832</v>
      </c>
      <c r="W445" s="2" t="str">
        <f t="shared" si="102"/>
        <v>0,00139992082433954-0,00213553188789081i</v>
      </c>
      <c r="X445" s="2">
        <f t="shared" si="96"/>
        <v>-51.857341030966907</v>
      </c>
    </row>
    <row r="446" spans="12:24" x14ac:dyDescent="0.45">
      <c r="L446">
        <f t="shared" si="92"/>
        <v>4.4399999999999498</v>
      </c>
      <c r="M446" s="1">
        <f t="shared" si="93"/>
        <v>27542.287033378489</v>
      </c>
      <c r="N446" s="1">
        <f t="shared" si="91"/>
        <v>0.35006280204014401</v>
      </c>
      <c r="O446" s="2" t="str">
        <f t="shared" si="97"/>
        <v>-0,58810444208549+0,808784993183797i</v>
      </c>
      <c r="P446" s="2" t="str">
        <f t="shared" si="98"/>
        <v>0,000122189521789551-6,07105438923424E-08i</v>
      </c>
      <c r="Q446" s="2" t="str">
        <f t="shared" si="99"/>
        <v>48,2518225908279-24,5735412426532i</v>
      </c>
      <c r="R446" s="2" t="str">
        <f t="shared" si="100"/>
        <v>0,00396462437519856-0,00202157320494865i</v>
      </c>
      <c r="S446" s="2" t="str">
        <f t="shared" si="101"/>
        <v>0,00395300671697064-0,00200563034155089i</v>
      </c>
      <c r="T446" s="2">
        <f t="shared" si="94"/>
        <v>-47.066636325685678</v>
      </c>
      <c r="U446">
        <f t="shared" si="95"/>
        <v>-26.901793300199405</v>
      </c>
      <c r="W446" s="2" t="str">
        <f t="shared" si="102"/>
        <v>0,00146579270270808-0,00200940278110986i</v>
      </c>
      <c r="X446" s="2">
        <f t="shared" si="96"/>
        <v>-52.085726887479737</v>
      </c>
    </row>
    <row r="447" spans="12:24" x14ac:dyDescent="0.45">
      <c r="L447">
        <f t="shared" si="92"/>
        <v>4.4499999999999496</v>
      </c>
      <c r="M447" s="1">
        <f t="shared" si="93"/>
        <v>28183.829312641286</v>
      </c>
      <c r="N447" s="1">
        <f t="shared" si="91"/>
        <v>0.35821681218584422</v>
      </c>
      <c r="O447" s="2" t="str">
        <f t="shared" si="97"/>
        <v>-0,628751255260822+0,777606493676551i</v>
      </c>
      <c r="P447" s="2" t="str">
        <f t="shared" si="98"/>
        <v>0,000122189521789551-5,69134896209222E-08i</v>
      </c>
      <c r="Q447" s="2" t="str">
        <f t="shared" si="99"/>
        <v>48,251822590828-23,03662419732i</v>
      </c>
      <c r="R447" s="2" t="str">
        <f t="shared" si="100"/>
        <v>0,00396474596881095-0,00189513679570693i</v>
      </c>
      <c r="S447" s="2" t="str">
        <f t="shared" si="101"/>
        <v>0,00395263798344054-0,00188019152425801i</v>
      </c>
      <c r="T447" s="2">
        <f t="shared" si="94"/>
        <v>-47.176392402958683</v>
      </c>
      <c r="U447">
        <f t="shared" si="95"/>
        <v>-25.439506651917814</v>
      </c>
      <c r="W447" s="2" t="str">
        <f t="shared" si="102"/>
        <v>0,0015274938154092-0,00188363976651529i</v>
      </c>
      <c r="X447" s="2">
        <f t="shared" si="96"/>
        <v>-52.30523999386638</v>
      </c>
    </row>
    <row r="448" spans="12:24" x14ac:dyDescent="0.45">
      <c r="L448">
        <f t="shared" si="92"/>
        <v>4.4599999999999493</v>
      </c>
      <c r="M448" s="1">
        <f t="shared" si="93"/>
        <v>28840.315031262729</v>
      </c>
      <c r="N448" s="1">
        <f t="shared" si="91"/>
        <v>0.36656075362692542</v>
      </c>
      <c r="O448" s="2" t="str">
        <f t="shared" si="97"/>
        <v>-0,668635916712689+0,743589948077421i</v>
      </c>
      <c r="P448" s="2" t="str">
        <f t="shared" si="98"/>
        <v>0,000122189521789551-5,31229302567411E-08i</v>
      </c>
      <c r="Q448" s="2" t="str">
        <f t="shared" si="99"/>
        <v>48,2518225908279-21,5023360671989i</v>
      </c>
      <c r="R448" s="2" t="str">
        <f t="shared" si="100"/>
        <v>0,00396485952417208-0,00176891665747387i</v>
      </c>
      <c r="S448" s="2" t="str">
        <f t="shared" si="101"/>
        <v>0,00395229362582737-0,00175496718110132i</v>
      </c>
      <c r="T448" s="2">
        <f t="shared" si="94"/>
        <v>-47.281459753387345</v>
      </c>
      <c r="U448">
        <f t="shared" si="95"/>
        <v>-23.943023074370359</v>
      </c>
      <c r="W448" s="2" t="str">
        <f t="shared" si="102"/>
        <v>0,00158511604880201-0,00175810883137775i</v>
      </c>
      <c r="X448" s="2">
        <f t="shared" si="96"/>
        <v>-52.515375583640598</v>
      </c>
    </row>
    <row r="449" spans="12:24" x14ac:dyDescent="0.45">
      <c r="L449">
        <f t="shared" si="92"/>
        <v>4.4699999999999491</v>
      </c>
      <c r="M449" s="1">
        <f t="shared" si="93"/>
        <v>29512.092266660449</v>
      </c>
      <c r="N449" s="1">
        <f t="shared" si="91"/>
        <v>0.37509905043158481</v>
      </c>
      <c r="O449" s="2" t="str">
        <f t="shared" si="97"/>
        <v>-0,707546713691545+0,706666574803348i</v>
      </c>
      <c r="P449" s="2" t="str">
        <f t="shared" si="98"/>
        <v>0,000122189521789551-4,93346504994563E-08i</v>
      </c>
      <c r="Q449" s="2" t="str">
        <f t="shared" si="99"/>
        <v>48,2518225908281-19,9689706435983i</v>
      </c>
      <c r="R449" s="2" t="str">
        <f t="shared" si="100"/>
        <v>0,00396496519473692-0,00164277242685051i</v>
      </c>
      <c r="S449" s="2" t="str">
        <f t="shared" si="101"/>
        <v>0,00395197317880609-0,00162981806238958i</v>
      </c>
      <c r="T449" s="2">
        <f t="shared" si="94"/>
        <v>-47.381568988536657</v>
      </c>
      <c r="U449">
        <f t="shared" si="95"/>
        <v>-22.41155226908608</v>
      </c>
      <c r="W449" s="2" t="str">
        <f t="shared" si="102"/>
        <v>0,00163873726601221-0,00163266919189458i</v>
      </c>
      <c r="X449" s="2">
        <f t="shared" si="96"/>
        <v>-52.715594881133569</v>
      </c>
    </row>
    <row r="450" spans="12:24" x14ac:dyDescent="0.45">
      <c r="L450">
        <f t="shared" si="92"/>
        <v>4.4799999999999489</v>
      </c>
      <c r="M450" s="1">
        <f t="shared" si="93"/>
        <v>30199.517204016618</v>
      </c>
      <c r="N450" s="1">
        <f t="shared" ref="N450:N513" si="103">M450/(CEdsp)</f>
        <v>0.38383622971780518</v>
      </c>
      <c r="O450" s="2" t="str">
        <f t="shared" si="97"/>
        <v>-0,74525542506325+0,666779087414861i</v>
      </c>
      <c r="P450" s="2" t="str">
        <f t="shared" si="98"/>
        <v>0,000122189521789551-4,5544199523129E-08i</v>
      </c>
      <c r="Q450" s="2" t="str">
        <f t="shared" si="99"/>
        <v>48,251822590828-18,4347263851365i</v>
      </c>
      <c r="R450" s="2" t="str">
        <f t="shared" si="100"/>
        <v>0,0039650631049926-0,00151655589777455i</v>
      </c>
      <c r="S450" s="2" t="str">
        <f t="shared" si="101"/>
        <v>0,00395167626489405-0,00150459713723222i</v>
      </c>
      <c r="T450" s="2">
        <f t="shared" si="94"/>
        <v>-47.476432252824914</v>
      </c>
      <c r="U450">
        <f t="shared" si="95"/>
        <v>-20.844285725775215</v>
      </c>
      <c r="W450" s="2" t="str">
        <f t="shared" si="102"/>
        <v>0,00168842063135135-0,00150717234119571i</v>
      </c>
      <c r="X450" s="2">
        <f t="shared" si="96"/>
        <v>-52.905322176156602</v>
      </c>
    </row>
    <row r="451" spans="12:24" x14ac:dyDescent="0.45">
      <c r="L451">
        <f t="shared" ref="L451:L514" si="104">L450+Graph_Step_Size</f>
        <v>4.4899999999999487</v>
      </c>
      <c r="M451" s="1">
        <f t="shared" ref="M451:M514" si="105">10^L451</f>
        <v>30902.954325132276</v>
      </c>
      <c r="N451" s="1">
        <f t="shared" si="103"/>
        <v>0.3927769240536958</v>
      </c>
      <c r="O451" s="2" t="str">
        <f t="shared" si="97"/>
        <v>-0,781517125850905+0,623883788859544i</v>
      </c>
      <c r="P451" s="2" t="str">
        <f t="shared" si="98"/>
        <v>0,000122189521789551-4,17468584236726E-08i</v>
      </c>
      <c r="Q451" s="2" t="str">
        <f t="shared" si="99"/>
        <v>48,2518225908278-16,897693241633i</v>
      </c>
      <c r="R451" s="2" t="str">
        <f t="shared" si="100"/>
        <v>0,00396515334876783-0,00139010993757117i</v>
      </c>
      <c r="S451" s="2" t="str">
        <f t="shared" si="101"/>
        <v>0,00395140259957829-0,00137914851818482i</v>
      </c>
      <c r="T451" s="2">
        <f t="shared" ref="T451:T514" si="106">20*LOG10(SQRT(IMPRODUCT(IMCONJUGATE(S451),S451)+0))</f>
        <v>-47.565741595808802</v>
      </c>
      <c r="U451">
        <f t="shared" ref="U451:U514" si="107">ATAN(IMAGINARY(S451)/IMREAL(S451))*180/PI()</f>
        <v>-19.24039633685862</v>
      </c>
      <c r="W451" s="2" t="str">
        <f t="shared" si="102"/>
        <v>0,00173421375233876-0,00138146096322861i</v>
      </c>
      <c r="X451" s="2">
        <f t="shared" ref="X451:X514" si="108">20*LOG10(SQRT(IMPRODUCT(IMCONJUGATE(W451),W451)+0))</f>
        <v>-53.08394156855725</v>
      </c>
    </row>
    <row r="452" spans="12:24" x14ac:dyDescent="0.45">
      <c r="L452">
        <f t="shared" si="104"/>
        <v>4.4999999999999485</v>
      </c>
      <c r="M452" s="1">
        <f t="shared" si="105"/>
        <v>31622.776601680074</v>
      </c>
      <c r="N452" s="1">
        <f t="shared" si="103"/>
        <v>0.4019258739137368</v>
      </c>
      <c r="O452" s="2" t="str">
        <f t="shared" si="97"/>
        <v>-0,816070158891733+0,577952849085824i</v>
      </c>
      <c r="P452" s="2" t="str">
        <f t="shared" si="98"/>
        <v>0,000122189521789551-3,79376029036215E-08i</v>
      </c>
      <c r="Q452" s="2" t="str">
        <f t="shared" si="99"/>
        <v>48,251822590828-15,3558375503351i</v>
      </c>
      <c r="R452" s="2" t="str">
        <f t="shared" si="100"/>
        <v>0,00396523598711744-0,0012632672444222i</v>
      </c>
      <c r="S452" s="2" t="str">
        <f t="shared" si="101"/>
        <v>0,00395115199773123-0,00125330622856534i</v>
      </c>
      <c r="T452" s="2">
        <f t="shared" si="106"/>
        <v>-47.649167155661083</v>
      </c>
      <c r="U452">
        <f t="shared" si="107"/>
        <v>-17.599038008759493</v>
      </c>
      <c r="W452" s="2" t="str">
        <f t="shared" si="102"/>
        <v>0,00177614760618216-0,00125536768873872i</v>
      </c>
      <c r="X452" s="2">
        <f t="shared" si="108"/>
        <v>-53.250793335159123</v>
      </c>
    </row>
    <row r="453" spans="12:24" x14ac:dyDescent="0.45">
      <c r="L453">
        <f t="shared" si="104"/>
        <v>4.5099999999999483</v>
      </c>
      <c r="M453" s="1">
        <f t="shared" si="105"/>
        <v>32359.365692959018</v>
      </c>
      <c r="N453" s="1">
        <f t="shared" si="103"/>
        <v>0.4112879301922448</v>
      </c>
      <c r="O453" s="2" t="str">
        <f t="shared" si="97"/>
        <v>-0,848636306107273+0,52897676693462i</v>
      </c>
      <c r="P453" s="2" t="str">
        <f t="shared" si="98"/>
        <v>0,000122189521789551-3,4111060334906E-08i</v>
      </c>
      <c r="Q453" s="2" t="str">
        <f t="shared" si="99"/>
        <v>48,251822590828-13,8069846559196i</v>
      </c>
      <c r="R453" s="2" t="str">
        <f t="shared" si="100"/>
        <v>0,00396531104570108-0,00113584891757874i</v>
      </c>
      <c r="S453" s="2" t="str">
        <f t="shared" si="101"/>
        <v>0,00395092438155908-0,00112689278399282i</v>
      </c>
      <c r="T453" s="2">
        <f t="shared" si="106"/>
        <v>-47.726355125912725</v>
      </c>
      <c r="U453">
        <f t="shared" si="107"/>
        <v>-15.91934527094255</v>
      </c>
      <c r="W453" s="2" t="str">
        <f t="shared" si="102"/>
        <v>0,00181423520968295-0,00112871366464918i</v>
      </c>
      <c r="X453" s="2">
        <f t="shared" si="108"/>
        <v>-53.405169863224991</v>
      </c>
    </row>
    <row r="454" spans="12:24" x14ac:dyDescent="0.45">
      <c r="L454">
        <f t="shared" si="104"/>
        <v>4.5199999999999481</v>
      </c>
      <c r="M454" s="1">
        <f t="shared" si="105"/>
        <v>33113.112148255212</v>
      </c>
      <c r="N454" s="1">
        <f t="shared" si="103"/>
        <v>0.42086805677538008</v>
      </c>
      <c r="O454" s="2" t="str">
        <f t="shared" si="97"/>
        <v>-0,878921195295266+0,47696701401747i</v>
      </c>
      <c r="P454" s="2" t="str">
        <f t="shared" si="98"/>
        <v>0,00012218952178955-3,02614601520838E-08i</v>
      </c>
      <c r="Q454" s="2" t="str">
        <f t="shared" si="99"/>
        <v>48,2518225908278-12,2487988318378i</v>
      </c>
      <c r="R454" s="2" t="str">
        <f t="shared" si="100"/>
        <v>0,00396537851155607-0,00100766280556542i</v>
      </c>
      <c r="S454" s="2" t="str">
        <f t="shared" si="101"/>
        <v>0,00395071979038897-0,000999717553672472i</v>
      </c>
      <c r="T454" s="2">
        <f t="shared" si="106"/>
        <v>-47.796925472477419</v>
      </c>
      <c r="U454">
        <f t="shared" si="107"/>
        <v>-14.200432883957079</v>
      </c>
      <c r="W454" s="2" t="str">
        <f t="shared" si="102"/>
        <v>0,00184846998154883-0,00100130690205828i</v>
      </c>
      <c r="X454" s="2">
        <f t="shared" si="108"/>
        <v>-53.546311084480571</v>
      </c>
    </row>
    <row r="455" spans="12:24" x14ac:dyDescent="0.45">
      <c r="L455">
        <f t="shared" si="104"/>
        <v>4.5299999999999478</v>
      </c>
      <c r="M455" s="1">
        <f t="shared" si="105"/>
        <v>33884.415613916201</v>
      </c>
      <c r="N455" s="1">
        <f t="shared" si="103"/>
        <v>0.43067133317306416</v>
      </c>
      <c r="O455" s="2" t="str">
        <f t="shared" si="97"/>
        <v>-0,90661498180144+0,42195885436044i</v>
      </c>
      <c r="P455" s="2" t="str">
        <f t="shared" si="98"/>
        <v>0,000122189521789551-2,63825763082927E-08i</v>
      </c>
      <c r="Q455" s="2" t="str">
        <f t="shared" si="99"/>
        <v>48,251822590828-10,6787599885488i</v>
      </c>
      <c r="R455" s="2" t="str">
        <f t="shared" si="100"/>
        <v>0,00396543832913853-0,000878501590053985i</v>
      </c>
      <c r="S455" s="2" t="str">
        <f t="shared" si="101"/>
        <v>0,00395053839267534-0,000871574859440112i</v>
      </c>
      <c r="T455" s="2">
        <f t="shared" si="106"/>
        <v>-47.860469361851003</v>
      </c>
      <c r="U455">
        <f t="shared" si="107"/>
        <v>-12.441395448060089</v>
      </c>
      <c r="W455" s="2" t="str">
        <f t="shared" si="102"/>
        <v>0,00187882373338656-0,000872940360487758i</v>
      </c>
      <c r="X455" s="2">
        <f t="shared" si="108"/>
        <v>-53.673399331483161</v>
      </c>
    </row>
    <row r="456" spans="12:24" x14ac:dyDescent="0.45">
      <c r="L456">
        <f t="shared" si="104"/>
        <v>4.5399999999999476</v>
      </c>
      <c r="M456" s="1">
        <f t="shared" si="105"/>
        <v>34673.685045249011</v>
      </c>
      <c r="N456" s="1">
        <f t="shared" si="103"/>
        <v>0.44070295721220637</v>
      </c>
      <c r="O456" s="2" t="str">
        <f t="shared" ref="O456:O519" si="109">IMEXP(2*PI()*N456&amp;"i")</f>
        <v>-0,931393347839836+0,364014328838444i</v>
      </c>
      <c r="P456" s="2" t="str">
        <f t="shared" si="98"/>
        <v>0,000122189521789551-2,24676602390159E-08i</v>
      </c>
      <c r="Q456" s="2" t="str">
        <f t="shared" si="99"/>
        <v>48,2518225908278-9,09413653892757i</v>
      </c>
      <c r="R456" s="2" t="str">
        <f t="shared" si="100"/>
        <v>0,00396549039547435-0,000748140553602013i</v>
      </c>
      <c r="S456" s="2" t="str">
        <f t="shared" si="101"/>
        <v>0,00395038050070247-0,000742241761172234i</v>
      </c>
      <c r="T456" s="2">
        <f t="shared" si="106"/>
        <v>-47.916546253904151</v>
      </c>
      <c r="U456">
        <f t="shared" si="107"/>
        <v>-10.641307014397135</v>
      </c>
      <c r="W456" s="2" t="str">
        <f t="shared" si="102"/>
        <v>0,0019052442093671-0,000743389716509158i</v>
      </c>
      <c r="X456" s="2">
        <f t="shared" si="108"/>
        <v>-53.785553523167664</v>
      </c>
    </row>
    <row r="457" spans="12:24" x14ac:dyDescent="0.45">
      <c r="L457">
        <f t="shared" si="104"/>
        <v>4.5499999999999474</v>
      </c>
      <c r="M457" s="1">
        <f t="shared" si="105"/>
        <v>35481.338923353294</v>
      </c>
      <c r="N457" s="1">
        <f t="shared" si="103"/>
        <v>0.45096824779265582</v>
      </c>
      <c r="O457" s="2" t="str">
        <f t="shared" si="109"/>
        <v>-0,952918865499989+0,303225387746829i</v>
      </c>
      <c r="P457" s="2" t="str">
        <f t="shared" si="98"/>
        <v>0,000122189521789551-1,85093624141811E-08i</v>
      </c>
      <c r="Q457" s="2" t="str">
        <f t="shared" si="99"/>
        <v>48,2518225908279-7,49195364593352i</v>
      </c>
      <c r="R457" s="2" t="str">
        <f t="shared" si="100"/>
        <v>0,00396553455422279-0,000616334967507568i</v>
      </c>
      <c r="S457" s="2" t="str">
        <f t="shared" si="101"/>
        <v>0,0039502465885891-0,000611475465317967i</v>
      </c>
      <c r="T457" s="2">
        <f t="shared" si="106"/>
        <v>-47.964680603507084</v>
      </c>
      <c r="U457">
        <f t="shared" si="107"/>
        <v>-8.7992207012170756</v>
      </c>
      <c r="W457" s="2" t="str">
        <f t="shared" si="102"/>
        <v>0,00192765207356331-0,000612410752895759i</v>
      </c>
      <c r="X457" s="2">
        <f t="shared" si="108"/>
        <v>-53.88182256805058</v>
      </c>
    </row>
    <row r="458" spans="12:24" x14ac:dyDescent="0.45">
      <c r="L458">
        <f t="shared" si="104"/>
        <v>4.5599999999999472</v>
      </c>
      <c r="M458" s="1">
        <f t="shared" si="105"/>
        <v>36307.805477005779</v>
      </c>
      <c r="N458" s="1">
        <f t="shared" si="103"/>
        <v>0.4614726477073553</v>
      </c>
      <c r="O458" s="2" t="str">
        <f t="shared" si="109"/>
        <v>-0,970842772481393+0,239717148157245i</v>
      </c>
      <c r="P458" s="2" t="str">
        <f t="shared" si="98"/>
        <v>0,000122189521789551-1,44996401153413E-08i</v>
      </c>
      <c r="Q458" s="2" t="str">
        <f t="shared" si="99"/>
        <v>48,251822590828-5,8689558935741i</v>
      </c>
      <c r="R458" s="2" t="str">
        <f t="shared" si="100"/>
        <v>0,00396557058839794-0,000482817020889165i</v>
      </c>
      <c r="S458" s="2" t="str">
        <f t="shared" si="101"/>
        <v>0,00395013731435951-0,000479010278287823i</v>
      </c>
      <c r="T458" s="2">
        <f t="shared" si="106"/>
        <v>-48.004358103923764</v>
      </c>
      <c r="U458">
        <f t="shared" si="107"/>
        <v>-6.9141683182558804</v>
      </c>
      <c r="W458" s="2" t="str">
        <f t="shared" si="102"/>
        <v>0,00194593721669844-0,000479736289251225i</v>
      </c>
      <c r="X458" s="2">
        <f t="shared" si="108"/>
        <v>-53.961177850961406</v>
      </c>
    </row>
    <row r="459" spans="12:24" x14ac:dyDescent="0.45">
      <c r="L459">
        <f t="shared" si="104"/>
        <v>4.569999999999947</v>
      </c>
      <c r="M459" s="1">
        <f t="shared" si="105"/>
        <v>37153.52290971273</v>
      </c>
      <c r="N459" s="1">
        <f t="shared" si="103"/>
        <v>0.47222172652818106</v>
      </c>
      <c r="O459" s="2" t="str">
        <f t="shared" si="109"/>
        <v>-0,984807212173667+0,173651244886785i</v>
      </c>
      <c r="P459" s="2" t="str">
        <f t="shared" si="98"/>
        <v>0,000122189521789551-1,04296484845519E-08i</v>
      </c>
      <c r="Q459" s="2" t="str">
        <f t="shared" si="99"/>
        <v>48,2518225908279-4,22156318737741i</v>
      </c>
      <c r="R459" s="2" t="str">
        <f t="shared" si="100"/>
        <v>0,00396559821142634-0,000347292192782808i</v>
      </c>
      <c r="S459" s="2" t="str">
        <f t="shared" si="101"/>
        <v>0,00395005354706178-0,000344554007269869i</v>
      </c>
      <c r="T459" s="2">
        <f t="shared" si="106"/>
        <v>-48.035021390875634</v>
      </c>
      <c r="U459">
        <f t="shared" si="107"/>
        <v>-4.9851600032388008</v>
      </c>
      <c r="W459" s="2" t="str">
        <f t="shared" si="102"/>
        <v>0,00195995421839148-0,000345072555668811i</v>
      </c>
      <c r="X459" s="2">
        <f t="shared" si="108"/>
        <v>-54.022504641099864</v>
      </c>
    </row>
    <row r="460" spans="12:24" x14ac:dyDescent="0.45">
      <c r="L460">
        <f t="shared" si="104"/>
        <v>4.5799999999999468</v>
      </c>
      <c r="M460" s="1">
        <f t="shared" si="105"/>
        <v>38018.939632051486</v>
      </c>
      <c r="N460" s="1">
        <f t="shared" si="103"/>
        <v>0.48322118355900628</v>
      </c>
      <c r="O460" s="2" t="str">
        <f t="shared" si="109"/>
        <v>-0,994447991664664+0,105229234883257i</v>
      </c>
      <c r="P460" s="2" t="str">
        <f t="shared" si="98"/>
        <v>0,000122189521789551-6,28961115196445E-09i</v>
      </c>
      <c r="Q460" s="2" t="str">
        <f t="shared" si="99"/>
        <v>48,251822590828-2,54581838893557i</v>
      </c>
      <c r="R460" s="2" t="str">
        <f t="shared" si="100"/>
        <v>0,0039656170561246-0,000209434944231994i</v>
      </c>
      <c r="S460" s="2" t="str">
        <f t="shared" si="101"/>
        <v>0,00394999640019316-0,000207783686425331i</v>
      </c>
      <c r="T460" s="2">
        <f t="shared" si="106"/>
        <v>-48.056065108663915</v>
      </c>
      <c r="U460">
        <f t="shared" si="107"/>
        <v>-3.0111838755127565</v>
      </c>
      <c r="W460" s="2" t="str">
        <f t="shared" si="102"/>
        <v>0,00196951675399342-0,000208094886039824i</v>
      </c>
      <c r="X460" s="2">
        <f t="shared" si="108"/>
        <v>-54.06459222419376</v>
      </c>
    </row>
    <row r="461" spans="12:24" x14ac:dyDescent="0.45">
      <c r="L461">
        <f t="shared" si="104"/>
        <v>4.5899999999999466</v>
      </c>
      <c r="M461" s="1">
        <f t="shared" si="105"/>
        <v>38904.514499423312</v>
      </c>
      <c r="N461" s="1">
        <f t="shared" si="103"/>
        <v>0.494476850857543</v>
      </c>
      <c r="O461" s="2" t="str">
        <f t="shared" si="109"/>
        <v>-0,999397912380462+0,0346960045188701i</v>
      </c>
      <c r="P461" s="2" t="str">
        <f t="shared" si="98"/>
        <v>0,000122189521789551-2,06866578350473E-09i</v>
      </c>
      <c r="Q461" s="2" t="str">
        <f t="shared" si="99"/>
        <v>48,251822590828-0,83732479877498i</v>
      </c>
      <c r="R461" s="2" t="str">
        <f t="shared" si="100"/>
        <v>0,00396562666105841-0,0000688835752375982i</v>
      </c>
      <c r="S461" s="2" t="str">
        <f t="shared" si="101"/>
        <v>0,00394996727306625-0,0000683404745618061i</v>
      </c>
      <c r="T461" s="2">
        <f t="shared" si="106"/>
        <v>-48.066830217737433</v>
      </c>
      <c r="U461">
        <f t="shared" si="107"/>
        <v>-0.99120571320195472</v>
      </c>
      <c r="W461" s="2" t="str">
        <f t="shared" si="102"/>
        <v>0,00197439067267147-0,0000684425753450475i</v>
      </c>
      <c r="X461" s="2">
        <f t="shared" si="108"/>
        <v>-54.086122517528779</v>
      </c>
    </row>
    <row r="462" spans="12:24" x14ac:dyDescent="0.45">
      <c r="L462">
        <f t="shared" si="104"/>
        <v>4.5999999999999464</v>
      </c>
      <c r="M462" s="1">
        <f t="shared" si="105"/>
        <v>39810.717055344867</v>
      </c>
      <c r="N462" s="1">
        <f t="shared" si="103"/>
        <v>0.50599469632757943</v>
      </c>
      <c r="O462" s="2" t="str">
        <f t="shared" si="109"/>
        <v>-0,999290728071753-0,0376568823699656i</v>
      </c>
      <c r="P462" s="2" t="str">
        <f t="shared" si="98"/>
        <v>0,000122189521789551+2,24532136871062E-09i</v>
      </c>
      <c r="Q462" s="2" t="str">
        <f t="shared" si="99"/>
        <v>48,251822590828+0,908828907135332i</v>
      </c>
      <c r="R462" s="2" t="str">
        <f t="shared" si="100"/>
        <v>0,00396562645357942+0,0000747659504344673i</v>
      </c>
      <c r="S462" s="2" t="str">
        <f t="shared" si="101"/>
        <v>0,00394996790224983+0,0000741764711538291i</v>
      </c>
      <c r="T462" s="2">
        <f t="shared" si="106"/>
        <v>-48.066597395263429</v>
      </c>
      <c r="U462">
        <f t="shared" si="107"/>
        <v>1.0758313379418938</v>
      </c>
      <c r="W462" s="2" t="str">
        <f t="shared" si="102"/>
        <v>0,00197428538972771+0,0000742872968669201i</v>
      </c>
      <c r="X462" s="2">
        <f t="shared" si="108"/>
        <v>-54.085656870956591</v>
      </c>
    </row>
    <row r="463" spans="12:24" x14ac:dyDescent="0.45">
      <c r="L463">
        <f t="shared" si="104"/>
        <v>4.6099999999999461</v>
      </c>
      <c r="M463" s="1">
        <f t="shared" si="105"/>
        <v>40738.027780406293</v>
      </c>
      <c r="N463" s="1">
        <f t="shared" si="103"/>
        <v>0.51778082688324012</v>
      </c>
      <c r="O463" s="2" t="str">
        <f t="shared" si="109"/>
        <v>-0,993765783445871-0,111487970885713i</v>
      </c>
      <c r="P463" s="2" t="str">
        <f t="shared" si="98"/>
        <v>0,000122189521789551+6,66597948118906E-09i</v>
      </c>
      <c r="Q463" s="2" t="str">
        <f t="shared" si="99"/>
        <v>48,2518225908279+2,69815935094005i</v>
      </c>
      <c r="R463" s="2" t="str">
        <f t="shared" si="100"/>
        <v>0,00396561572861345+0,000221967464627134i</v>
      </c>
      <c r="S463" s="2" t="str">
        <f t="shared" si="101"/>
        <v>0,00395000042589345+0,000220217395480093i</v>
      </c>
      <c r="T463" s="2">
        <f t="shared" si="106"/>
        <v>-48.054579344799279</v>
      </c>
      <c r="U463">
        <f t="shared" si="107"/>
        <v>3.1910070134499748</v>
      </c>
      <c r="W463" s="2" t="str">
        <f t="shared" si="102"/>
        <v>0,0019688431229867+0,000220547330035021i</v>
      </c>
      <c r="X463" s="2">
        <f t="shared" si="108"/>
        <v>-54.061620686072651</v>
      </c>
    </row>
    <row r="464" spans="12:24" x14ac:dyDescent="0.45">
      <c r="L464">
        <f t="shared" si="104"/>
        <v>4.6199999999999459</v>
      </c>
      <c r="M464" s="1">
        <f t="shared" si="105"/>
        <v>41686.938347028365</v>
      </c>
      <c r="N464" s="1">
        <f t="shared" si="103"/>
        <v>0.52984149168695294</v>
      </c>
      <c r="O464" s="2" t="str">
        <f t="shared" si="109"/>
        <v>-0,982473383540794-0,186402925497172i</v>
      </c>
      <c r="P464" s="2" t="str">
        <f t="shared" ref="P464:P527" si="110">IMDIV(IMSUB(IMPRODUCT(gg1_+gg2_,$O464),gg2_),IMSUB($O464,1))</f>
        <v>0,000122189521789551+1,12087055004768E-08i</v>
      </c>
      <c r="Q464" s="2" t="str">
        <f t="shared" ref="Q464:Q527" si="111">IMDIV(IMPRODUCT(gpi,$O464),IMSUB($O464,1))</f>
        <v>48,251822590828+4,53689868735419i</v>
      </c>
      <c r="R464" s="2" t="str">
        <f t="shared" ref="R464:R527" si="112">IMPRODUCT($P464,$Q464,gpd)</f>
        <v>0,00396559362196884+0,000373233663368075i</v>
      </c>
      <c r="S464" s="2" t="str">
        <f t="shared" ref="S464:S527" si="113">IMDIV($R464,IMSUM(1,$R464))</f>
        <v>0,00395006746466932+0,000370290941820529i</v>
      </c>
      <c r="T464" s="2">
        <f t="shared" si="106"/>
        <v>-48.02991178562894</v>
      </c>
      <c r="U464">
        <f t="shared" si="107"/>
        <v>5.3554241231366317</v>
      </c>
      <c r="W464" s="2" t="str">
        <f t="shared" ref="W464:W527" si="114">IMPRODUCT($S464,IMDIV($O464,IMSUB($O464,1)))</f>
        <v>0,00195762534859204+0,000370848879954396i</v>
      </c>
      <c r="X464" s="2">
        <f t="shared" si="108"/>
        <v>-54.012285394679822</v>
      </c>
    </row>
    <row r="465" spans="12:24" x14ac:dyDescent="0.45">
      <c r="L465">
        <f t="shared" si="104"/>
        <v>4.6299999999999457</v>
      </c>
      <c r="M465" s="1">
        <f t="shared" si="105"/>
        <v>42657.951880153967</v>
      </c>
      <c r="N465" s="1">
        <f t="shared" si="103"/>
        <v>0.54218308546284033</v>
      </c>
      <c r="O465" s="2" t="str">
        <f t="shared" si="109"/>
        <v>-0,965080938534805-0,261951869771491i</v>
      </c>
      <c r="P465" s="2" t="str">
        <f t="shared" si="110"/>
        <v>0,000122189521789551+1,58909975052708E-08i</v>
      </c>
      <c r="Q465" s="2" t="str">
        <f t="shared" si="111"/>
        <v>48,2518225908281+6,43212953710394i</v>
      </c>
      <c r="R465" s="2" t="str">
        <f t="shared" si="112"/>
        <v>0,00396555907651409+0,000529147207338528i</v>
      </c>
      <c r="S465" s="2" t="str">
        <f t="shared" si="113"/>
        <v>0,00395017222433841+0,000524975164708162i</v>
      </c>
      <c r="T465" s="2">
        <f t="shared" si="106"/>
        <v>-47.991642833377419</v>
      </c>
      <c r="U465">
        <f t="shared" si="107"/>
        <v>7.5702086703334333</v>
      </c>
      <c r="W465" s="2" t="str">
        <f t="shared" si="114"/>
        <v>0,00194009563842276+0,000525773175276372i</v>
      </c>
      <c r="X465" s="2">
        <f t="shared" si="108"/>
        <v>-53.935747219753132</v>
      </c>
    </row>
    <row r="466" spans="12:24" x14ac:dyDescent="0.45">
      <c r="L466">
        <f t="shared" si="104"/>
        <v>4.6399999999999455</v>
      </c>
      <c r="M466" s="1">
        <f t="shared" si="105"/>
        <v>43651.58322401117</v>
      </c>
      <c r="N466" s="1">
        <f t="shared" si="103"/>
        <v>0.55481215188728161</v>
      </c>
      <c r="O466" s="2" t="str">
        <f t="shared" si="109"/>
        <v>-0,941279920621821-0,337627177570434i</v>
      </c>
      <c r="P466" s="2" t="str">
        <f t="shared" si="110"/>
        <v>0,000122189521789551+2,07328657468279E-08i</v>
      </c>
      <c r="Q466" s="2" t="str">
        <f t="shared" si="111"/>
        <v>48,2518225908279+8,3919513620438i</v>
      </c>
      <c r="R466" s="2" t="str">
        <f t="shared" si="112"/>
        <v>0,00396551079898776+0,000690374408931076i</v>
      </c>
      <c r="S466" s="2" t="str">
        <f t="shared" si="113"/>
        <v>0,00395031862672312+0,000684931108337387i</v>
      </c>
      <c r="T466" s="2">
        <f t="shared" si="106"/>
        <v>-47.938720406522791</v>
      </c>
      <c r="U466">
        <f t="shared" si="107"/>
        <v>9.8365098738249372</v>
      </c>
      <c r="W466" s="2" t="str">
        <f t="shared" si="114"/>
        <v>0,00191559774408925+0,000685985031776339i</v>
      </c>
      <c r="X466" s="2">
        <f t="shared" si="108"/>
        <v>-53.829901988124661</v>
      </c>
    </row>
    <row r="467" spans="12:24" x14ac:dyDescent="0.45">
      <c r="L467">
        <f t="shared" si="104"/>
        <v>4.6499999999999453</v>
      </c>
      <c r="M467" s="1">
        <f t="shared" si="105"/>
        <v>44668.359215090757</v>
      </c>
      <c r="N467" s="1">
        <f t="shared" si="103"/>
        <v>0.56773538705846072</v>
      </c>
      <c r="O467" s="2" t="str">
        <f t="shared" si="109"/>
        <v>-0,910793658348516-0,412861855724316i</v>
      </c>
      <c r="P467" s="2" t="str">
        <f t="shared" si="110"/>
        <v>0,000122189521789551+2,57573434413174E-08i</v>
      </c>
      <c r="Q467" s="2" t="str">
        <f t="shared" si="111"/>
        <v>48,2518225908278+10,4256872163515i</v>
      </c>
      <c r="R467" s="2" t="str">
        <f t="shared" si="112"/>
        <v>0,00396544720437731+0,000857682240896116i</v>
      </c>
      <c r="S467" s="2" t="str">
        <f t="shared" si="113"/>
        <v>0,00395051147837772+0,000850919680291292i</v>
      </c>
      <c r="T467" s="2">
        <f t="shared" si="106"/>
        <v>-47.869977191905775</v>
      </c>
      <c r="U467">
        <f t="shared" si="107"/>
        <v>12.155500061213363</v>
      </c>
      <c r="W467" s="2" t="str">
        <f t="shared" si="114"/>
        <v>0,00188332737299859+0,000852249905335863i</v>
      </c>
      <c r="X467" s="2">
        <f t="shared" si="108"/>
        <v>-53.692415061068573</v>
      </c>
    </row>
    <row r="468" spans="12:24" x14ac:dyDescent="0.45">
      <c r="L468">
        <f t="shared" si="104"/>
        <v>4.6599999999999451</v>
      </c>
      <c r="M468" s="1">
        <f t="shared" si="105"/>
        <v>45708.818961481731</v>
      </c>
      <c r="N468" s="1">
        <f t="shared" si="103"/>
        <v>0.58095964304672321</v>
      </c>
      <c r="O468" s="2" t="str">
        <f t="shared" si="109"/>
        <v>-0,873385978853708-0,487028676713959i</v>
      </c>
      <c r="P468" s="2" t="str">
        <f t="shared" si="110"/>
        <v>0,000122189521789551+3,09911268672554E-08i</v>
      </c>
      <c r="Q468" s="2" t="str">
        <f t="shared" si="111"/>
        <v>48,2518225908279+12,544142835865i</v>
      </c>
      <c r="R468" s="2" t="str">
        <f t="shared" si="112"/>
        <v>0,0039653663436217+0,00103195965065128i</v>
      </c>
      <c r="S468" s="2" t="str">
        <f t="shared" si="113"/>
        <v>0,00395075668982764+0,00102382279669798i</v>
      </c>
      <c r="T468" s="2">
        <f t="shared" si="106"/>
        <v>-47.784112567146011</v>
      </c>
      <c r="U468">
        <f t="shared" si="107"/>
        <v>14.528374391746336</v>
      </c>
      <c r="W468" s="2" t="str">
        <f t="shared" si="114"/>
        <v>0,00184229550253808+0,00102545527675543i</v>
      </c>
      <c r="X468" s="2">
        <f t="shared" si="108"/>
        <v>-53.520685178566687</v>
      </c>
    </row>
    <row r="469" spans="12:24" x14ac:dyDescent="0.45">
      <c r="L469">
        <f t="shared" si="104"/>
        <v>4.6699999999999449</v>
      </c>
      <c r="M469" s="1">
        <f t="shared" si="105"/>
        <v>46773.514128713912</v>
      </c>
      <c r="N469" s="1">
        <f t="shared" si="103"/>
        <v>0.59449193152764024</v>
      </c>
      <c r="O469" s="2" t="str">
        <f t="shared" si="109"/>
        <v>-0,828870689188284-0,559440238635494i</v>
      </c>
      <c r="P469" s="2" t="str">
        <f t="shared" si="110"/>
        <v>0,000122189521789551+3,64653847798237E-08i</v>
      </c>
      <c r="Q469" s="2" t="str">
        <f t="shared" si="111"/>
        <v>48,251822590828+14,7599342612851i</v>
      </c>
      <c r="R469" s="2" t="str">
        <f t="shared" si="112"/>
        <v>0,00396526580868193+0,0012142445126153i</v>
      </c>
      <c r="S469" s="2" t="str">
        <f t="shared" si="113"/>
        <v>0,00395106156343983+0,00120467012055312i</v>
      </c>
      <c r="T469" s="2">
        <f t="shared" si="106"/>
        <v>-47.67967069585373</v>
      </c>
      <c r="U469">
        <f t="shared" si="107"/>
        <v>16.956350351668238</v>
      </c>
      <c r="W469" s="2" t="str">
        <f t="shared" si="114"/>
        <v>0,00179128021012308+0,00120663771463627i</v>
      </c>
      <c r="X469" s="2">
        <f t="shared" si="108"/>
        <v>-53.311800648989248</v>
      </c>
    </row>
    <row r="470" spans="12:24" x14ac:dyDescent="0.45">
      <c r="L470">
        <f t="shared" si="104"/>
        <v>4.6799999999999446</v>
      </c>
      <c r="M470" s="1">
        <f t="shared" si="105"/>
        <v>47863.009232257784</v>
      </c>
      <c r="N470" s="1">
        <f t="shared" si="103"/>
        <v>0.60833942749968406</v>
      </c>
      <c r="O470" s="2" t="str">
        <f t="shared" si="109"/>
        <v>-0,777121863720831-0,629350148110782i</v>
      </c>
      <c r="P470" s="2" t="str">
        <f t="shared" si="110"/>
        <v>0,000122189521789551+4,22167919750686E-08i</v>
      </c>
      <c r="Q470" s="2" t="str">
        <f t="shared" si="111"/>
        <v>48,251822590828+17,0879061892647i</v>
      </c>
      <c r="R470" s="2" t="str">
        <f t="shared" si="112"/>
        <v>0,00396514260650801+0,0014057580443853i</v>
      </c>
      <c r="S470" s="2" t="str">
        <f t="shared" si="113"/>
        <v>0,00395143517561278+0,00139467320445517i</v>
      </c>
      <c r="T470" s="2">
        <f t="shared" si="106"/>
        <v>-47.555013763604627</v>
      </c>
      <c r="U470">
        <f t="shared" si="107"/>
        <v>19.440666943956682</v>
      </c>
      <c r="W470" s="2" t="str">
        <f t="shared" si="114"/>
        <v>0,00172876272058298+0,00139701746367827i</v>
      </c>
      <c r="X470" s="2">
        <f t="shared" si="108"/>
        <v>-53.06248582005793</v>
      </c>
    </row>
    <row r="471" spans="12:24" x14ac:dyDescent="0.45">
      <c r="L471">
        <f t="shared" si="104"/>
        <v>4.6899999999999444</v>
      </c>
      <c r="M471" s="1">
        <f t="shared" si="105"/>
        <v>48977.881936838421</v>
      </c>
      <c r="N471" s="1">
        <f t="shared" si="103"/>
        <v>0.62250947308851257</v>
      </c>
      <c r="O471" s="2" t="str">
        <f t="shared" si="109"/>
        <v>-0,718084874946876-0,695955539077411i</v>
      </c>
      <c r="P471" s="2" t="str">
        <f t="shared" si="110"/>
        <v>0,000122189521789551+4,82888631302236E-08i</v>
      </c>
      <c r="Q471" s="2" t="str">
        <f t="shared" si="111"/>
        <v>48,2518225908278+19,5456718654284i</v>
      </c>
      <c r="R471" s="2" t="str">
        <f t="shared" si="112"/>
        <v>0,00396499298967525+0,0016079492217135i</v>
      </c>
      <c r="S471" s="2" t="str">
        <f t="shared" si="113"/>
        <v>0,00395188889036426+0,0015952695524558i</v>
      </c>
      <c r="T471" s="2">
        <f t="shared" si="106"/>
        <v>-47.408288980653552</v>
      </c>
      <c r="U471">
        <f t="shared" si="107"/>
        <v>21.982583463830391</v>
      </c>
      <c r="W471" s="2" t="str">
        <f t="shared" si="114"/>
        <v>0,00165284146652763+0,00159804312716939i</v>
      </c>
      <c r="X471" s="2">
        <f t="shared" si="108"/>
        <v>-52.769035082947511</v>
      </c>
    </row>
    <row r="472" spans="12:24" x14ac:dyDescent="0.45">
      <c r="L472">
        <f t="shared" si="104"/>
        <v>4.6999999999999442</v>
      </c>
      <c r="M472" s="1">
        <f t="shared" si="105"/>
        <v>50118.723362720884</v>
      </c>
      <c r="N472" s="1">
        <f t="shared" si="103"/>
        <v>0.63700958143985953</v>
      </c>
      <c r="O472" s="2" t="str">
        <f t="shared" si="109"/>
        <v>-0,651788069244379-0,758401155583696i</v>
      </c>
      <c r="P472" s="2" t="str">
        <f t="shared" si="110"/>
        <v>0,000122189521789551+5,47336941311284E-08i</v>
      </c>
      <c r="Q472" s="2" t="str">
        <f t="shared" si="111"/>
        <v>48,2518225908279+22,154317913583i</v>
      </c>
      <c r="R472" s="2" t="str">
        <f t="shared" si="112"/>
        <v>0,00396481222575645+0,00182255276216663i</v>
      </c>
      <c r="S472" s="2" t="str">
        <f t="shared" si="113"/>
        <v>0,00395243705869752+0,00180818014235323i</v>
      </c>
      <c r="T472" s="2">
        <f t="shared" si="106"/>
        <v>-47.237387499109062</v>
      </c>
      <c r="U472">
        <f t="shared" si="107"/>
        <v>24.583377706938279</v>
      </c>
      <c r="W472" s="2" t="str">
        <f t="shared" si="114"/>
        <v>0,00156111506208268+0,00181145006744395i</v>
      </c>
      <c r="X472" s="2">
        <f t="shared" si="108"/>
        <v>-52.427230704829654</v>
      </c>
    </row>
    <row r="473" spans="12:24" x14ac:dyDescent="0.45">
      <c r="L473">
        <f t="shared" si="104"/>
        <v>4.709999999999944</v>
      </c>
      <c r="M473" s="1">
        <f t="shared" si="105"/>
        <v>51286.138399129894</v>
      </c>
      <c r="N473" s="1">
        <f t="shared" si="103"/>
        <v>0.65184744070310341</v>
      </c>
      <c r="O473" s="2" t="str">
        <f t="shared" si="109"/>
        <v>-0,578354946746824-0,815785238634212i</v>
      </c>
      <c r="P473" s="2" t="str">
        <f t="shared" si="110"/>
        <v>0,000122189521789551+6,16142642210973E-08i</v>
      </c>
      <c r="Q473" s="2" t="str">
        <f t="shared" si="111"/>
        <v>48,2518225908281+24,9393361663841i</v>
      </c>
      <c r="R473" s="2" t="str">
        <f t="shared" si="112"/>
        <v>0,00396459427866462+0,00205166578334501i</v>
      </c>
      <c r="S473" s="2" t="str">
        <f t="shared" si="113"/>
        <v>0,00395309798490896+0,00203548547340899i</v>
      </c>
      <c r="T473" s="2">
        <f t="shared" si="106"/>
        <v>-47.039892713424685</v>
      </c>
      <c r="U473">
        <f t="shared" si="107"/>
        <v>27.244343391113556</v>
      </c>
      <c r="W473" s="2" t="str">
        <f t="shared" si="114"/>
        <v>0,00145052060888843+0,00203933771748187i</v>
      </c>
      <c r="X473" s="2">
        <f t="shared" si="108"/>
        <v>-52.03223942736075</v>
      </c>
    </row>
    <row r="474" spans="12:24" x14ac:dyDescent="0.45">
      <c r="L474">
        <f t="shared" si="104"/>
        <v>4.7199999999999438</v>
      </c>
      <c r="M474" s="1">
        <f t="shared" si="105"/>
        <v>52480.746024970511</v>
      </c>
      <c r="N474" s="1">
        <f t="shared" si="103"/>
        <v>0.66703091810763004</v>
      </c>
      <c r="O474" s="2" t="str">
        <f t="shared" si="109"/>
        <v>-0,498016655144405-0,867167464333607i</v>
      </c>
      <c r="P474" s="2" t="str">
        <f t="shared" si="110"/>
        <v>0,000122189521789551+6,90075220390311E-08i</v>
      </c>
      <c r="Q474" s="2" t="str">
        <f t="shared" si="111"/>
        <v>48,2518225908281+27,9318727878429i</v>
      </c>
      <c r="R474" s="2" t="str">
        <f t="shared" si="112"/>
        <v>0,00396433136124694+0,00229785056351288i</v>
      </c>
      <c r="S474" s="2" t="str">
        <f t="shared" si="113"/>
        <v>0,00395389528331455+0,00227972750775395i</v>
      </c>
      <c r="T474" s="2">
        <f t="shared" si="106"/>
        <v>-46.813014433587369</v>
      </c>
      <c r="U474">
        <f t="shared" si="107"/>
        <v>29.966786472778075</v>
      </c>
      <c r="W474" s="2" t="str">
        <f t="shared" si="114"/>
        <v>0,00131710667277299+0,002284273375525i</v>
      </c>
      <c r="X474" s="2">
        <f t="shared" si="108"/>
        <v>-51.578480809556588</v>
      </c>
    </row>
    <row r="475" spans="12:24" x14ac:dyDescent="0.45">
      <c r="L475">
        <f t="shared" si="104"/>
        <v>4.7299999999999436</v>
      </c>
      <c r="M475" s="1">
        <f t="shared" si="105"/>
        <v>53703.179637018366</v>
      </c>
      <c r="N475" s="1">
        <f t="shared" si="103"/>
        <v>0.6825680641341354</v>
      </c>
      <c r="O475" s="2" t="str">
        <f t="shared" si="109"/>
        <v>-0,41112455065436-0,911579181338215i</v>
      </c>
      <c r="P475" s="2" t="str">
        <f t="shared" si="110"/>
        <v>0,000122189521789551+7,70085861845514E-08i</v>
      </c>
      <c r="Q475" s="2" t="str">
        <f t="shared" si="111"/>
        <v>48,2518225908279+31,1704285174735i</v>
      </c>
      <c r="R475" s="2" t="str">
        <f t="shared" si="112"/>
        <v>0,00396401329586035+0,00256427441431669i</v>
      </c>
      <c r="S475" s="2" t="str">
        <f t="shared" si="113"/>
        <v>0,00395485981725084+0,00254404842668641i</v>
      </c>
      <c r="T475" s="2">
        <f t="shared" si="106"/>
        <v>-46.553503981635728</v>
      </c>
      <c r="U475">
        <f t="shared" si="107"/>
        <v>32.752019885128561</v>
      </c>
      <c r="W475" s="2" t="str">
        <f t="shared" si="114"/>
        <v>0,00115570882772998+0,00254943373500632i</v>
      </c>
      <c r="X475" s="2">
        <f t="shared" si="108"/>
        <v>-51.059457415823815</v>
      </c>
    </row>
    <row r="476" spans="12:24" x14ac:dyDescent="0.45">
      <c r="L476">
        <f t="shared" si="104"/>
        <v>4.7399999999999434</v>
      </c>
      <c r="M476" s="1">
        <f t="shared" si="105"/>
        <v>54954.087385755382</v>
      </c>
      <c r="N476" s="1">
        <f t="shared" si="103"/>
        <v>0.69846711678310103</v>
      </c>
      <c r="O476" s="2" t="str">
        <f t="shared" si="109"/>
        <v>-0,318162515654072-0,948036187934127i</v>
      </c>
      <c r="P476" s="2" t="str">
        <f t="shared" si="110"/>
        <v>0,000122189521789551+8,57365606214312E-08i</v>
      </c>
      <c r="Q476" s="2" t="str">
        <f t="shared" si="111"/>
        <v>48,251822590828+34,7032125452179i</v>
      </c>
      <c r="R476" s="2" t="str">
        <f t="shared" si="112"/>
        <v>0,00396362658230065+0,00285490332525944i</v>
      </c>
      <c r="S476" s="2" t="str">
        <f t="shared" si="113"/>
        <v>0,00395603252548898+0,0028323827273781i</v>
      </c>
      <c r="T476" s="2">
        <f t="shared" si="106"/>
        <v>-46.257543106567837</v>
      </c>
      <c r="U476">
        <f t="shared" si="107"/>
        <v>35.601355982364389</v>
      </c>
      <c r="W476" s="2" t="str">
        <f t="shared" si="114"/>
        <v>0,000959476707968275+0,00283880122790106i</v>
      </c>
      <c r="X476" s="2">
        <f t="shared" si="108"/>
        <v>-50.467532638479049</v>
      </c>
    </row>
    <row r="477" spans="12:24" x14ac:dyDescent="0.45">
      <c r="L477">
        <f t="shared" si="104"/>
        <v>4.7499999999999432</v>
      </c>
      <c r="M477" s="1">
        <f t="shared" si="105"/>
        <v>56234.13251902756</v>
      </c>
      <c r="N477" s="1">
        <f t="shared" si="103"/>
        <v>0.714736505942689</v>
      </c>
      <c r="O477" s="2" t="str">
        <f t="shared" si="109"/>
        <v>-0,21975865191271-0,975554270612101i</v>
      </c>
      <c r="P477" s="2" t="str">
        <f t="shared" si="110"/>
        <v>0,000122189521789551+9,53427395953023E-08i</v>
      </c>
      <c r="Q477" s="2" t="str">
        <f t="shared" si="111"/>
        <v>48,2518225908279+38,5914635813285i</v>
      </c>
      <c r="R477" s="2" t="str">
        <f t="shared" si="112"/>
        <v>0,00396315300882536+0,0031747751756817i</v>
      </c>
      <c r="S477" s="2" t="str">
        <f t="shared" si="113"/>
        <v>0,00395746863415095+0,00314972824752229i</v>
      </c>
      <c r="T477" s="2">
        <f t="shared" si="106"/>
        <v>-45.920596311492346</v>
      </c>
      <c r="U477">
        <f t="shared" si="107"/>
        <v>38.516095581517483</v>
      </c>
      <c r="W477" s="2" t="str">
        <f t="shared" si="114"/>
        <v>0,000719169222653076+0,00315744171843751i</v>
      </c>
      <c r="X477" s="2">
        <f t="shared" si="108"/>
        <v>-49.793635341178089</v>
      </c>
    </row>
    <row r="478" spans="12:24" x14ac:dyDescent="0.45">
      <c r="L478">
        <f t="shared" si="104"/>
        <v>4.7599999999999429</v>
      </c>
      <c r="M478" s="1">
        <f t="shared" si="105"/>
        <v>57543.993733708172</v>
      </c>
      <c r="N478" s="1">
        <f t="shared" si="103"/>
        <v>0.73138485785838525</v>
      </c>
      <c r="O478" s="2" t="str">
        <f t="shared" si="109"/>
        <v>-0,116695891801719-0,993167694217146i</v>
      </c>
      <c r="P478" s="2" t="str">
        <f t="shared" si="110"/>
        <v>0,00012218952178955+1,06022432876942E-07i</v>
      </c>
      <c r="Q478" s="2" t="str">
        <f t="shared" si="111"/>
        <v>48,2518225908279+42,9142363074229i</v>
      </c>
      <c r="R478" s="2" t="str">
        <f t="shared" si="112"/>
        <v>0,0039625675302237+0,00353039349816369i</v>
      </c>
      <c r="S478" s="2" t="str">
        <f t="shared" si="113"/>
        <v>0,00395924409118396+0,00350253677008798i</v>
      </c>
      <c r="T478" s="2">
        <f t="shared" si="106"/>
        <v>-45.537211005796607</v>
      </c>
      <c r="U478">
        <f t="shared" si="107"/>
        <v>41.497511840588572</v>
      </c>
      <c r="W478" s="2" t="str">
        <f t="shared" si="114"/>
        <v>0,000422077868436222+0,00351190588436338i</v>
      </c>
      <c r="X478" s="2">
        <f t="shared" si="108"/>
        <v>-49.026860146642257</v>
      </c>
    </row>
    <row r="479" spans="12:24" x14ac:dyDescent="0.45">
      <c r="L479">
        <f t="shared" si="104"/>
        <v>4.7699999999999427</v>
      </c>
      <c r="M479" s="1">
        <f t="shared" si="105"/>
        <v>58884.365535551195</v>
      </c>
      <c r="N479" s="1">
        <f t="shared" si="103"/>
        <v>0.74842099970674092</v>
      </c>
      <c r="O479" s="2" t="str">
        <f t="shared" si="109"/>
        <v>-0,00992098868819866-0,999950785780705i</v>
      </c>
      <c r="P479" s="2" t="str">
        <f t="shared" si="110"/>
        <v>0,000122189521789551+1,18032424411403E-07i</v>
      </c>
      <c r="Q479" s="2" t="str">
        <f t="shared" si="111"/>
        <v>48,2518225908279+47,7754680370803i</v>
      </c>
      <c r="R479" s="2" t="str">
        <f t="shared" si="112"/>
        <v>0,00396183493353201+0,00393030882622657i</v>
      </c>
      <c r="S479" s="2" t="str">
        <f t="shared" si="113"/>
        <v>0,00396146567706555+0,00389929069661337i</v>
      </c>
      <c r="T479" s="2">
        <f t="shared" si="106"/>
        <v>-45.100741536588238</v>
      </c>
      <c r="U479">
        <f t="shared" si="107"/>
        <v>44.54682609198246</v>
      </c>
      <c r="W479" s="2" t="str">
        <f t="shared" si="114"/>
        <v>0,0000503348966450008+0,0039108238766242i</v>
      </c>
      <c r="X479" s="2">
        <f t="shared" si="108"/>
        <v>-48.153915473440854</v>
      </c>
    </row>
    <row r="480" spans="12:24" x14ac:dyDescent="0.45">
      <c r="L480">
        <f t="shared" si="104"/>
        <v>4.7799999999999425</v>
      </c>
      <c r="M480" s="1">
        <f t="shared" si="105"/>
        <v>60255.958607427885</v>
      </c>
      <c r="N480" s="1">
        <f t="shared" si="103"/>
        <v>0.76585396427566421</v>
      </c>
      <c r="O480" s="2" t="str">
        <f t="shared" si="109"/>
        <v>0,0994487360058008-0,995042686977221i</v>
      </c>
      <c r="P480" s="2" t="str">
        <f t="shared" si="110"/>
        <v>0,000122189521789551+1,31717467433578E-07i</v>
      </c>
      <c r="Q480" s="2" t="str">
        <f t="shared" si="111"/>
        <v>48,2518225908279+53,3147030290936i</v>
      </c>
      <c r="R480" s="2" t="str">
        <f t="shared" si="112"/>
        <v>0,00396090442713252+0,00438600094341851i</v>
      </c>
      <c r="S480" s="2" t="str">
        <f t="shared" si="113"/>
        <v>0,00396428741238175+0,00435137818198269i</v>
      </c>
      <c r="T480" s="2">
        <f t="shared" si="106"/>
        <v>-44.602959241668444</v>
      </c>
      <c r="U480">
        <f t="shared" si="107"/>
        <v>47.66517076075003</v>
      </c>
      <c r="W480" s="2" t="str">
        <f t="shared" si="114"/>
        <v>-0,000421832175787344+0,00436581160621093i</v>
      </c>
      <c r="X480" s="2">
        <f t="shared" si="108"/>
        <v>-47.158343599581826</v>
      </c>
    </row>
    <row r="481" spans="12:24" x14ac:dyDescent="0.45">
      <c r="L481">
        <f t="shared" si="104"/>
        <v>4.7899999999999423</v>
      </c>
      <c r="M481" s="1">
        <f t="shared" si="105"/>
        <v>61659.50018614014</v>
      </c>
      <c r="N481" s="1">
        <f t="shared" si="103"/>
        <v>0.78369299475372223</v>
      </c>
      <c r="O481" s="2" t="str">
        <f t="shared" si="109"/>
        <v>0,210121594934016-0,977675260678302i</v>
      </c>
      <c r="P481" s="2" t="str">
        <f t="shared" si="110"/>
        <v>0,000122189521789551+1,47551790869793E-07i</v>
      </c>
      <c r="Q481" s="2" t="str">
        <f t="shared" si="111"/>
        <v>48,251822590828+59,7238928512675i</v>
      </c>
      <c r="R481" s="2" t="str">
        <f t="shared" si="112"/>
        <v>0,00395970052680738+0,0049132609863238i</v>
      </c>
      <c r="S481" s="2" t="str">
        <f t="shared" si="113"/>
        <v>0,00396793819390911+0,00487446405252283i</v>
      </c>
      <c r="T481" s="2">
        <f t="shared" si="106"/>
        <v>-44.033486670181688</v>
      </c>
      <c r="U481">
        <f t="shared" si="107"/>
        <v>50.853530816188538</v>
      </c>
      <c r="W481" s="2" t="str">
        <f t="shared" si="114"/>
        <v>-0,00103272491737235+0,0048928979763651i</v>
      </c>
      <c r="X481" s="2">
        <f t="shared" si="108"/>
        <v>-46.019389032468574</v>
      </c>
    </row>
    <row r="482" spans="12:24" x14ac:dyDescent="0.45">
      <c r="L482">
        <f t="shared" si="104"/>
        <v>4.7999999999999421</v>
      </c>
      <c r="M482" s="1">
        <f t="shared" si="105"/>
        <v>63095.734448010939</v>
      </c>
      <c r="N482" s="1">
        <f t="shared" si="103"/>
        <v>0.80194754963100023</v>
      </c>
      <c r="O482" s="2" t="str">
        <f t="shared" si="109"/>
        <v>0,320631471035295-0,947204022258005i</v>
      </c>
      <c r="P482" s="2" t="str">
        <f t="shared" si="110"/>
        <v>0,000122189521789551+1,66206578225197E-07i</v>
      </c>
      <c r="Q482" s="2" t="str">
        <f t="shared" si="111"/>
        <v>48,2518225908279+67,2747095143796i</v>
      </c>
      <c r="R482" s="2" t="str">
        <f t="shared" si="112"/>
        <v>0,00395810702151491+0,00553443839380026i</v>
      </c>
      <c r="S482" s="2" t="str">
        <f t="shared" si="113"/>
        <v>0,00397277041426002+0,00549071848928425i</v>
      </c>
      <c r="T482" s="2">
        <f t="shared" si="106"/>
        <v>-43.37895098611498</v>
      </c>
      <c r="U482">
        <f t="shared" si="107"/>
        <v>54.11264806838151</v>
      </c>
      <c r="W482" s="2" t="str">
        <f t="shared" si="114"/>
        <v>-0,00184130949493547+0,00551486059439495i</v>
      </c>
      <c r="X482" s="2">
        <f t="shared" si="108"/>
        <v>-44.710305190386109</v>
      </c>
    </row>
    <row r="483" spans="12:24" x14ac:dyDescent="0.45">
      <c r="L483">
        <f t="shared" si="104"/>
        <v>4.8099999999999419</v>
      </c>
      <c r="M483" s="1">
        <f t="shared" si="105"/>
        <v>64565.422903456965</v>
      </c>
      <c r="N483" s="1">
        <f t="shared" si="103"/>
        <v>0.82062730771412473</v>
      </c>
      <c r="O483" s="2" t="str">
        <f t="shared" si="109"/>
        <v>0,429342342353652-0,903141823337996i</v>
      </c>
      <c r="P483" s="2" t="str">
        <f t="shared" si="110"/>
        <v>0,00012218952178955+1,88664593703448E-07i</v>
      </c>
      <c r="Q483" s="2" t="str">
        <f t="shared" si="111"/>
        <v>48,2518225908279+76,3649421858253i</v>
      </c>
      <c r="R483" s="2" t="str">
        <f t="shared" si="112"/>
        <v>0,00395593727007132+0,00628225779084528i</v>
      </c>
      <c r="S483" s="2" t="str">
        <f t="shared" si="113"/>
        <v>0,00397935002787237+0,0062326027028086i</v>
      </c>
      <c r="T483" s="2">
        <f t="shared" si="106"/>
        <v>-42.621670217567527</v>
      </c>
      <c r="U483">
        <f t="shared" si="107"/>
        <v>57.442858002978319</v>
      </c>
      <c r="W483" s="2" t="str">
        <f t="shared" si="114"/>
        <v>-0,0029422873401415+0,00626522732454878i</v>
      </c>
      <c r="X483" s="2">
        <f t="shared" si="108"/>
        <v>-43.195726668529026</v>
      </c>
    </row>
    <row r="484" spans="12:24" x14ac:dyDescent="0.45">
      <c r="L484">
        <f t="shared" si="104"/>
        <v>4.8199999999999417</v>
      </c>
      <c r="M484" s="1">
        <f t="shared" si="105"/>
        <v>66069.344800750812</v>
      </c>
      <c r="N484" s="1">
        <f t="shared" si="103"/>
        <v>0.83974217325808587</v>
      </c>
      <c r="O484" s="2" t="str">
        <f t="shared" si="109"/>
        <v>0,534458303880299-0,845194842278036i</v>
      </c>
      <c r="P484" s="2" t="str">
        <f t="shared" si="110"/>
        <v>0,000122189521789551+2,16425462036454E-07i</v>
      </c>
      <c r="Q484" s="2" t="str">
        <f t="shared" si="111"/>
        <v>48,251822590828+87,6015874071065i</v>
      </c>
      <c r="R484" s="2" t="str">
        <f t="shared" si="112"/>
        <v>0,00395287564139593+0,0072066545095986i</v>
      </c>
      <c r="S484" s="2" t="str">
        <f t="shared" si="113"/>
        <v>0,0039886341107272+0,0071496481316532i</v>
      </c>
      <c r="T484" s="2">
        <f t="shared" si="106"/>
        <v>-41.737523534832107</v>
      </c>
      <c r="U484">
        <f t="shared" si="107"/>
        <v>60.843796885536591</v>
      </c>
      <c r="W484" s="2" t="str">
        <f t="shared" si="114"/>
        <v>-0,00449580592969157+0,00719552335680275i</v>
      </c>
      <c r="X484" s="2">
        <f t="shared" si="108"/>
        <v>-41.427409336777473</v>
      </c>
    </row>
    <row r="485" spans="12:24" x14ac:dyDescent="0.45">
      <c r="L485">
        <f t="shared" si="104"/>
        <v>4.8299999999999415</v>
      </c>
      <c r="M485" s="1">
        <f t="shared" si="105"/>
        <v>67608.297539189167</v>
      </c>
      <c r="N485" s="1">
        <f t="shared" si="103"/>
        <v>0.85930228121760999</v>
      </c>
      <c r="O485" s="2" t="str">
        <f t="shared" si="109"/>
        <v>0,634040025163647-0,773300230499437i</v>
      </c>
      <c r="P485" s="2" t="str">
        <f t="shared" si="110"/>
        <v>0,000122189521789551+2,51897959957297E-07i</v>
      </c>
      <c r="Q485" s="2" t="str">
        <f t="shared" si="111"/>
        <v>48,251822590828+101,959635198332i</v>
      </c>
      <c r="R485" s="2" t="str">
        <f t="shared" si="112"/>
        <v>0,00394835286060681+0,00838783732747152i</v>
      </c>
      <c r="S485" s="2" t="str">
        <f t="shared" si="113"/>
        <v>0,00400234881209726+0,00832141041210292i</v>
      </c>
      <c r="T485" s="2">
        <f t="shared" si="106"/>
        <v>-40.692308984078799</v>
      </c>
      <c r="U485">
        <f t="shared" si="107"/>
        <v>64.31384122599566</v>
      </c>
      <c r="W485" s="2" t="str">
        <f t="shared" si="114"/>
        <v>-0,00679070043304699+0,00838933329621072i</v>
      </c>
      <c r="X485" s="2">
        <f t="shared" si="108"/>
        <v>-39.336944831322555</v>
      </c>
    </row>
    <row r="486" spans="12:24" x14ac:dyDescent="0.45">
      <c r="L486">
        <f t="shared" si="104"/>
        <v>4.8399999999999412</v>
      </c>
      <c r="M486" s="1">
        <f t="shared" si="105"/>
        <v>69183.097091884309</v>
      </c>
      <c r="N486" s="1">
        <f t="shared" si="103"/>
        <v>0.87931800262084459</v>
      </c>
      <c r="O486" s="2" t="str">
        <f t="shared" si="109"/>
        <v>0,72602857997196-0,687664526541757i</v>
      </c>
      <c r="P486" s="2" t="str">
        <f t="shared" si="110"/>
        <v>0,000122189521789551+2,99213690427702E-07i</v>
      </c>
      <c r="Q486" s="2" t="str">
        <f t="shared" si="111"/>
        <v>48,2518225908279+121,111416414539i</v>
      </c>
      <c r="R486" s="2" t="str">
        <f t="shared" si="112"/>
        <v>0,00394125360146025+0,00996338264067697i</v>
      </c>
      <c r="S486" s="2" t="str">
        <f t="shared" si="113"/>
        <v>0,00402387589343614+0,00988433455628408i</v>
      </c>
      <c r="T486" s="2">
        <f t="shared" si="106"/>
        <v>-39.435081272840577</v>
      </c>
      <c r="U486">
        <f t="shared" si="107"/>
        <v>67.848944177998689</v>
      </c>
      <c r="W486" s="2" t="str">
        <f t="shared" si="114"/>
        <v>-0,0103928344965751+0,00999210407600103i</v>
      </c>
      <c r="X486" s="2">
        <f t="shared" si="108"/>
        <v>-36.822433836826832</v>
      </c>
    </row>
    <row r="487" spans="12:24" x14ac:dyDescent="0.45">
      <c r="L487">
        <f t="shared" si="104"/>
        <v>4.849999999999941</v>
      </c>
      <c r="M487" s="1">
        <f t="shared" si="105"/>
        <v>70794.57843840422</v>
      </c>
      <c r="N487" s="1">
        <f t="shared" si="103"/>
        <v>0.89979995006821989</v>
      </c>
      <c r="O487" s="2" t="str">
        <f t="shared" si="109"/>
        <v>0,808277538337936-0,588801682248247i</v>
      </c>
      <c r="P487" s="2" t="str">
        <f t="shared" si="110"/>
        <v>0,000122189521789551+3,66105408926147E-07i</v>
      </c>
      <c r="Q487" s="2" t="str">
        <f t="shared" si="111"/>
        <v>48,2518225908278+148,186884659875i</v>
      </c>
      <c r="R487" s="2" t="str">
        <f t="shared" si="112"/>
        <v>0,00392913729546544+0,0121907800098931i</v>
      </c>
      <c r="S487" s="2" t="str">
        <f t="shared" si="113"/>
        <v>0,00406061494830281+0,012093759903275i</v>
      </c>
      <c r="T487" s="2">
        <f t="shared" si="106"/>
        <v>-37.884853474910763</v>
      </c>
      <c r="U487">
        <f t="shared" si="107"/>
        <v>71.439948292925308</v>
      </c>
      <c r="W487" s="2" t="str">
        <f t="shared" si="114"/>
        <v>-0,0165403548103391+0,0122821872072301i</v>
      </c>
      <c r="X487" s="2">
        <f t="shared" si="108"/>
        <v>-33.721883397286497</v>
      </c>
    </row>
    <row r="488" spans="12:24" x14ac:dyDescent="0.45">
      <c r="L488">
        <f t="shared" si="104"/>
        <v>4.8599999999999408</v>
      </c>
      <c r="M488" s="1">
        <f t="shared" si="105"/>
        <v>72443.596007489206</v>
      </c>
      <c r="N488" s="1">
        <f t="shared" si="103"/>
        <v>0.92075898335938189</v>
      </c>
      <c r="O488" s="2" t="str">
        <f t="shared" si="109"/>
        <v>0,87859410983613-0,477569251691583i</v>
      </c>
      <c r="P488" s="2" t="str">
        <f t="shared" si="110"/>
        <v>0,000122189521789551+4,68928576106531E-07i</v>
      </c>
      <c r="Q488" s="2" t="str">
        <f t="shared" si="111"/>
        <v>48,2518225908279+189,806168187995i</v>
      </c>
      <c r="R488" s="2" t="str">
        <f t="shared" si="112"/>
        <v>0,00390576168203567+0,0156146425927743i</v>
      </c>
      <c r="S488" s="2" t="str">
        <f t="shared" si="113"/>
        <v>0,00413149013437201+0,0154896320396611i</v>
      </c>
      <c r="T488" s="2">
        <f t="shared" si="106"/>
        <v>-35.900704060362834</v>
      </c>
      <c r="U488">
        <f t="shared" si="107"/>
        <v>75.065400247609787</v>
      </c>
      <c r="W488" s="2" t="str">
        <f t="shared" si="114"/>
        <v>-0,0283997124661107+0,0158707506395595i</v>
      </c>
      <c r="X488" s="2">
        <f t="shared" si="108"/>
        <v>-29.753401593094473</v>
      </c>
    </row>
    <row r="489" spans="12:24" x14ac:dyDescent="0.45">
      <c r="L489">
        <f t="shared" si="104"/>
        <v>4.8699999999999406</v>
      </c>
      <c r="M489" s="1">
        <f t="shared" si="105"/>
        <v>74131.024130081714</v>
      </c>
      <c r="N489" s="1">
        <f t="shared" si="103"/>
        <v>0.94220621525120685</v>
      </c>
      <c r="O489" s="2" t="str">
        <f t="shared" si="109"/>
        <v>0,934789956868733-0,355200980484784i</v>
      </c>
      <c r="P489" s="2" t="str">
        <f t="shared" si="110"/>
        <v>0,000122189521789551+6,49336428840077E-07i</v>
      </c>
      <c r="Q489" s="2" t="str">
        <f t="shared" si="111"/>
        <v>48,2518225908279+262,829065454522i</v>
      </c>
      <c r="R489" s="2" t="str">
        <f t="shared" si="112"/>
        <v>0,00385083693566302+0,0216219628647707i</v>
      </c>
      <c r="S489" s="2" t="str">
        <f t="shared" si="113"/>
        <v>0,00429800027267961+0,0214464449003213i</v>
      </c>
      <c r="T489" s="2">
        <f t="shared" si="106"/>
        <v>-33.201881268054485</v>
      </c>
      <c r="U489">
        <f t="shared" si="107"/>
        <v>78.66769151640041</v>
      </c>
      <c r="W489" s="2" t="str">
        <f t="shared" si="114"/>
        <v>-0,0562607009673116+0,0224288880016044i</v>
      </c>
      <c r="X489" s="2">
        <f t="shared" si="108"/>
        <v>-24.355326099283076</v>
      </c>
    </row>
    <row r="490" spans="12:24" x14ac:dyDescent="0.45">
      <c r="L490">
        <f t="shared" si="104"/>
        <v>4.8799999999999404</v>
      </c>
      <c r="M490" s="1">
        <f t="shared" si="105"/>
        <v>75857.757502908105</v>
      </c>
      <c r="N490" s="1">
        <f t="shared" si="103"/>
        <v>0.96415301734993175</v>
      </c>
      <c r="O490" s="2" t="str">
        <f t="shared" si="109"/>
        <v>0,974742044411766-0,223333711866279i</v>
      </c>
      <c r="P490" s="2" t="str">
        <f t="shared" si="110"/>
        <v>0,000122189521789551+0,0000010540620768484i</v>
      </c>
      <c r="Q490" s="2" t="str">
        <f t="shared" si="111"/>
        <v>48,2518225908275+426,648095324978i</v>
      </c>
      <c r="R490" s="2" t="str">
        <f t="shared" si="112"/>
        <v>0,00366314531797996+0,0350987409154639i</v>
      </c>
      <c r="S490" s="2" t="str">
        <f t="shared" si="113"/>
        <v>0,00486676941443614+0,0348004443519i</v>
      </c>
      <c r="T490" s="2">
        <f t="shared" si="106"/>
        <v>-29.084187241025866</v>
      </c>
      <c r="U490">
        <f t="shared" si="107"/>
        <v>82.038936378139653</v>
      </c>
      <c r="W490" s="2" t="str">
        <f t="shared" si="114"/>
        <v>-0,151421355922034+0,0389164861175499i</v>
      </c>
      <c r="X490" s="2">
        <f t="shared" si="108"/>
        <v>-16.11846915048395</v>
      </c>
    </row>
    <row r="491" spans="12:24" x14ac:dyDescent="0.45">
      <c r="L491">
        <f t="shared" si="104"/>
        <v>4.8899999999999402</v>
      </c>
      <c r="M491" s="1">
        <f t="shared" si="105"/>
        <v>77624.711662858521</v>
      </c>
      <c r="N491" s="1">
        <f t="shared" si="103"/>
        <v>0.98661102614052776</v>
      </c>
      <c r="O491" s="2" t="str">
        <f t="shared" si="109"/>
        <v>0,99646354460247-0,0840262118525043i</v>
      </c>
      <c r="P491" s="2" t="str">
        <f t="shared" si="110"/>
        <v>0,000122189521789551+2,83241378516554E-06i</v>
      </c>
      <c r="Q491" s="2" t="str">
        <f t="shared" si="111"/>
        <v>48,2518225908324+1146,46373601029i</v>
      </c>
      <c r="R491" s="2" t="str">
        <f t="shared" si="112"/>
        <v>0,00178148372885084+0,0943152778135567i</v>
      </c>
      <c r="S491" s="2" t="str">
        <f t="shared" si="113"/>
        <v>0,0105485778051405+0,0931544326612707i</v>
      </c>
      <c r="T491" s="2">
        <f t="shared" si="106"/>
        <v>-20.560595068329562</v>
      </c>
      <c r="U491">
        <f t="shared" si="107"/>
        <v>83.539487510339114</v>
      </c>
      <c r="W491" s="2" t="str">
        <f t="shared" si="114"/>
        <v>-1,1014007873987+0,171894367794836i</v>
      </c>
      <c r="X491" s="2">
        <f t="shared" si="108"/>
        <v>0.94342312457317845</v>
      </c>
    </row>
    <row r="492" spans="12:24" x14ac:dyDescent="0.45">
      <c r="L492">
        <f t="shared" si="104"/>
        <v>4.89999999999994</v>
      </c>
      <c r="M492" s="1">
        <f t="shared" si="105"/>
        <v>79432.823472417236</v>
      </c>
      <c r="N492" s="1">
        <f t="shared" si="103"/>
        <v>1.0095921491565258</v>
      </c>
      <c r="O492" s="2" t="str">
        <f t="shared" si="109"/>
        <v>0,998184358405277+0,060232770441396i</v>
      </c>
      <c r="P492" s="2" t="str">
        <f t="shared" si="110"/>
        <v>0,000122189521789551-3,95469336727879E-06i</v>
      </c>
      <c r="Q492" s="2" t="str">
        <f t="shared" si="111"/>
        <v>48,2518225908324-1600,72393248701i</v>
      </c>
      <c r="R492" s="2" t="str">
        <f t="shared" si="112"/>
        <v>-0,000292253172922094-0,131685562877644i</v>
      </c>
      <c r="S492" s="2" t="str">
        <f t="shared" si="113"/>
        <v>0,0167679448490592-0,129515317884488i</v>
      </c>
      <c r="T492" s="2">
        <f t="shared" si="106"/>
        <v>-17.681385606672478</v>
      </c>
      <c r="U492">
        <f t="shared" si="107"/>
        <v>-82.623127484024707</v>
      </c>
      <c r="W492" s="2" t="str">
        <f t="shared" si="114"/>
        <v>-2,13991072225889-0,342890682497856i</v>
      </c>
      <c r="X492" s="2">
        <f t="shared" si="108"/>
        <v>6.7180132018628056</v>
      </c>
    </row>
    <row r="493" spans="12:24" x14ac:dyDescent="0.45">
      <c r="L493">
        <f t="shared" si="104"/>
        <v>4.9099999999999397</v>
      </c>
      <c r="M493" s="1">
        <f t="shared" si="105"/>
        <v>81283.051616398749</v>
      </c>
      <c r="N493" s="1">
        <f t="shared" si="103"/>
        <v>1.0331085712935386</v>
      </c>
      <c r="O493" s="2" t="str">
        <f t="shared" si="109"/>
        <v>0,978440242611852+0,206530122833594i</v>
      </c>
      <c r="P493" s="2" t="str">
        <f t="shared" si="110"/>
        <v>0,000122189521789551-1,14195669137605E-06i</v>
      </c>
      <c r="Q493" s="2" t="str">
        <f t="shared" si="111"/>
        <v>48,2518225908273-462,224813907551i</v>
      </c>
      <c r="R493" s="2" t="str">
        <f t="shared" si="112"/>
        <v>0,0036105961067338-0,0380255043109527i</v>
      </c>
      <c r="S493" s="2" t="str">
        <f t="shared" si="113"/>
        <v>0,00502594544033255-0,0376982769489624i</v>
      </c>
      <c r="T493" s="2">
        <f t="shared" si="106"/>
        <v>-28.397055179310165</v>
      </c>
      <c r="U493">
        <f t="shared" si="107"/>
        <v>-82.406090570861267</v>
      </c>
      <c r="W493" s="2" t="str">
        <f t="shared" si="114"/>
        <v>-0,178050974005048-0,0429219772931001i</v>
      </c>
      <c r="X493" s="2">
        <f t="shared" si="108"/>
        <v>-14.743793830233546</v>
      </c>
    </row>
    <row r="494" spans="12:24" x14ac:dyDescent="0.45">
      <c r="L494">
        <f t="shared" si="104"/>
        <v>4.9199999999999395</v>
      </c>
      <c r="M494" s="1">
        <f t="shared" si="105"/>
        <v>83176.377110255649</v>
      </c>
      <c r="N494" s="1">
        <f t="shared" si="103"/>
        <v>1.0571727612698598</v>
      </c>
      <c r="O494" s="2" t="str">
        <f t="shared" si="109"/>
        <v>0,93616883318373+0,351550730016897i</v>
      </c>
      <c r="P494" s="2" t="str">
        <f t="shared" si="110"/>
        <v>0,000122189521789551-6,56546243106896E-07i</v>
      </c>
      <c r="Q494" s="2" t="str">
        <f t="shared" si="111"/>
        <v>48,2518225908277-265,7473504327i</v>
      </c>
      <c r="R494" s="2" t="str">
        <f t="shared" si="112"/>
        <v>0,00384827365521681-0,0218620392403338i</v>
      </c>
      <c r="S494" s="2" t="str">
        <f t="shared" si="113"/>
        <v>0,0043057703571664-0,0216844585891094i</v>
      </c>
      <c r="T494" s="2">
        <f t="shared" si="106"/>
        <v>-33.109084289056803</v>
      </c>
      <c r="U494">
        <f t="shared" si="107"/>
        <v>-78.769157037210803</v>
      </c>
      <c r="W494" s="2" t="str">
        <f t="shared" si="114"/>
        <v>-0,0575607909709143-0,0226992639364558i</v>
      </c>
      <c r="X494" s="2">
        <f t="shared" si="108"/>
        <v>-24.169712078563656</v>
      </c>
    </row>
    <row r="495" spans="12:24" x14ac:dyDescent="0.45">
      <c r="L495">
        <f t="shared" si="104"/>
        <v>4.9299999999999393</v>
      </c>
      <c r="M495" s="1">
        <f t="shared" si="105"/>
        <v>85113.803820225774</v>
      </c>
      <c r="N495" s="1">
        <f t="shared" si="103"/>
        <v>1.0817974782375401</v>
      </c>
      <c r="O495" s="2" t="str">
        <f t="shared" si="109"/>
        <v>0,870810036551263+0,491619649975047i</v>
      </c>
      <c r="P495" s="2" t="str">
        <f t="shared" si="110"/>
        <v>0,000122189521789551-4,53639180925846E-07i</v>
      </c>
      <c r="Q495" s="2" t="str">
        <f t="shared" si="111"/>
        <v>48,2518225908279-183,617546591951i</v>
      </c>
      <c r="R495" s="2" t="str">
        <f t="shared" si="112"/>
        <v>0,00390960190523234-0,0151055278717583i</v>
      </c>
      <c r="S495" s="2" t="str">
        <f t="shared" si="113"/>
        <v>0,00411984691586879-0,014984711154066i</v>
      </c>
      <c r="T495" s="2">
        <f t="shared" si="106"/>
        <v>-36.170564178474152</v>
      </c>
      <c r="U495">
        <f t="shared" si="107"/>
        <v>-74.627121058105473</v>
      </c>
      <c r="W495" s="2" t="str">
        <f t="shared" si="114"/>
        <v>-0,0264514959119699-0,0153311909039501i</v>
      </c>
      <c r="X495" s="2">
        <f t="shared" si="108"/>
        <v>-30.293151888721589</v>
      </c>
    </row>
    <row r="496" spans="12:24" x14ac:dyDescent="0.45">
      <c r="L496">
        <f t="shared" si="104"/>
        <v>4.9399999999999391</v>
      </c>
      <c r="M496" s="1">
        <f t="shared" si="105"/>
        <v>87096.358995595903</v>
      </c>
      <c r="N496" s="1">
        <f t="shared" si="103"/>
        <v>1.1069957785474662</v>
      </c>
      <c r="O496" s="2" t="str">
        <f t="shared" si="109"/>
        <v>0,782407329229417+0,622767028003322i</v>
      </c>
      <c r="P496" s="2" t="str">
        <f t="shared" si="110"/>
        <v>0,000122189521789551-3,41186192995523E-07i</v>
      </c>
      <c r="Q496" s="2" t="str">
        <f t="shared" si="111"/>
        <v>48,2518225908278-138,100442649174i</v>
      </c>
      <c r="R496" s="2" t="str">
        <f t="shared" si="112"/>
        <v>0,00393393574313943-0,0113610062015211i</v>
      </c>
      <c r="S496" s="2" t="str">
        <f t="shared" si="113"/>
        <v>0,00404606528191029-0,0112707006167551i</v>
      </c>
      <c r="T496" s="2">
        <f t="shared" si="106"/>
        <v>-38.434528576391727</v>
      </c>
      <c r="U496">
        <f t="shared" si="107"/>
        <v>-70.252385441031038</v>
      </c>
      <c r="W496" s="2" t="str">
        <f t="shared" si="114"/>
        <v>-0,0141057751487434-0,0114254259616595i</v>
      </c>
      <c r="X496" s="2">
        <f t="shared" si="108"/>
        <v>-34.821271161238776</v>
      </c>
    </row>
    <row r="497" spans="12:24" x14ac:dyDescent="0.45">
      <c r="L497">
        <f t="shared" si="104"/>
        <v>4.9499999999999389</v>
      </c>
      <c r="M497" s="1">
        <f t="shared" si="105"/>
        <v>89125.093813362109</v>
      </c>
      <c r="N497" s="1">
        <f t="shared" si="103"/>
        <v>1.1327810226719999</v>
      </c>
      <c r="O497" s="2" t="str">
        <f t="shared" si="109"/>
        <v>0,671705485457992+0,740818291354664i</v>
      </c>
      <c r="P497" s="2" t="str">
        <f t="shared" si="110"/>
        <v>0,000122189521789551-2,69003648513012E-07i</v>
      </c>
      <c r="Q497" s="2" t="str">
        <f t="shared" si="111"/>
        <v>48,251822590828-108,883429917656i</v>
      </c>
      <c r="R497" s="2" t="str">
        <f t="shared" si="112"/>
        <v>0,00394592700946595-0,0089574319879617i</v>
      </c>
      <c r="S497" s="2" t="str">
        <f t="shared" si="113"/>
        <v>0,00400970477898765-0,00888645004685393i</v>
      </c>
      <c r="T497" s="2">
        <f t="shared" si="106"/>
        <v>-40.220628344589016</v>
      </c>
      <c r="U497">
        <f t="shared" si="107"/>
        <v>-65.714361673025451</v>
      </c>
      <c r="W497" s="2" t="str">
        <f t="shared" si="114"/>
        <v>-0,00802157883050833-0,00896730707723503i</v>
      </c>
      <c r="X497" s="2">
        <f t="shared" si="108"/>
        <v>-38.393564563062618</v>
      </c>
    </row>
    <row r="498" spans="12:24" x14ac:dyDescent="0.45">
      <c r="L498">
        <f t="shared" si="104"/>
        <v>4.9599999999999387</v>
      </c>
      <c r="M498" s="1">
        <f t="shared" si="105"/>
        <v>91201.083935578223</v>
      </c>
      <c r="N498" s="1">
        <f t="shared" si="103"/>
        <v>1.1591668822888832</v>
      </c>
      <c r="O498" s="2" t="str">
        <f t="shared" si="109"/>
        <v>0,540239180403112+0,841511513859064i</v>
      </c>
      <c r="P498" s="2" t="str">
        <f t="shared" si="110"/>
        <v>0,000122189521789551-2,18191688895835E-07i</v>
      </c>
      <c r="Q498" s="2" t="str">
        <f t="shared" si="111"/>
        <v>48,2518225908279-88,3164953256958i</v>
      </c>
      <c r="R498" s="2" t="str">
        <f t="shared" si="112"/>
        <v>0,00395266665345175-0,0072654673065803i</v>
      </c>
      <c r="S498" s="2" t="str">
        <f t="shared" si="113"/>
        <v>0,00398926784220274-0,00720799261943045i</v>
      </c>
      <c r="T498" s="2">
        <f t="shared" si="106"/>
        <v>-41.683258908724966</v>
      </c>
      <c r="U498">
        <f t="shared" si="107"/>
        <v>-61.037638714979067</v>
      </c>
      <c r="W498" s="2" t="str">
        <f t="shared" si="114"/>
        <v>-0,00460184899188382-0,00725482373779478i</v>
      </c>
      <c r="X498" s="2">
        <f t="shared" si="108"/>
        <v>-41.318878448618946</v>
      </c>
    </row>
    <row r="499" spans="12:24" x14ac:dyDescent="0.45">
      <c r="L499">
        <f t="shared" si="104"/>
        <v>4.9699999999999385</v>
      </c>
      <c r="M499" s="1">
        <f t="shared" si="105"/>
        <v>93325.430079686048</v>
      </c>
      <c r="N499" s="1">
        <f t="shared" si="103"/>
        <v>1.186167347530144</v>
      </c>
      <c r="O499" s="2" t="str">
        <f t="shared" si="109"/>
        <v>0,390405849382978+0,92064285842424i</v>
      </c>
      <c r="P499" s="2" t="str">
        <f t="shared" si="110"/>
        <v>0,000122189521789551-1,80036473400795E-07i</v>
      </c>
      <c r="Q499" s="2" t="str">
        <f t="shared" si="111"/>
        <v>48,2518225908279-72,8725756788105i</v>
      </c>
      <c r="R499" s="2" t="str">
        <f t="shared" si="112"/>
        <v>0,00395680335099891-0,00599495387796092i</v>
      </c>
      <c r="S499" s="2" t="str">
        <f t="shared" si="113"/>
        <v>0,00397672370628138-0,00594758019750056i</v>
      </c>
      <c r="T499" s="2">
        <f t="shared" si="106"/>
        <v>-42.90831485421986</v>
      </c>
      <c r="U499">
        <f t="shared" si="107"/>
        <v>-56.232170384449347</v>
      </c>
      <c r="W499" s="2" t="str">
        <f t="shared" si="114"/>
        <v>-0,00250282070511713-0,00597672432671866i</v>
      </c>
      <c r="X499" s="2">
        <f t="shared" si="108"/>
        <v>-43.769022721489115</v>
      </c>
    </row>
    <row r="500" spans="12:24" x14ac:dyDescent="0.45">
      <c r="L500">
        <f t="shared" si="104"/>
        <v>4.9799999999999383</v>
      </c>
      <c r="M500" s="1">
        <f t="shared" si="105"/>
        <v>95499.258602130067</v>
      </c>
      <c r="N500" s="1">
        <f t="shared" si="103"/>
        <v>1.2137967343998441</v>
      </c>
      <c r="O500" s="2" t="str">
        <f t="shared" si="109"/>
        <v>0,225515199993674+0,974239649455827i</v>
      </c>
      <c r="P500" s="2" t="str">
        <f t="shared" si="110"/>
        <v>0,000122189521789551-1,49955707927294E-07i</v>
      </c>
      <c r="Q500" s="2" t="str">
        <f t="shared" si="111"/>
        <v>48,2518225908279-60,6969158414846i</v>
      </c>
      <c r="R500" s="2" t="str">
        <f t="shared" si="112"/>
        <v>0,00395950581814004-0,00499330794355305i</v>
      </c>
      <c r="S500" s="2" t="str">
        <f t="shared" si="113"/>
        <v>0,00396852863904686-0,00495387695335632i</v>
      </c>
      <c r="T500" s="2">
        <f t="shared" si="106"/>
        <v>-43.948014776120068</v>
      </c>
      <c r="U500">
        <f t="shared" si="107"/>
        <v>-51.301938577555227</v>
      </c>
      <c r="W500" s="2" t="str">
        <f t="shared" si="114"/>
        <v>-0,00113152526501441-0,00497298355731037i</v>
      </c>
      <c r="X500" s="2">
        <f t="shared" si="108"/>
        <v>-45.848443720165911</v>
      </c>
    </row>
    <row r="501" spans="12:24" x14ac:dyDescent="0.45">
      <c r="L501">
        <f t="shared" si="104"/>
        <v>4.989999999999938</v>
      </c>
      <c r="M501" s="1">
        <f t="shared" si="105"/>
        <v>97723.722095567209</v>
      </c>
      <c r="N501" s="1">
        <f t="shared" si="103"/>
        <v>1.2420696923646239</v>
      </c>
      <c r="O501" s="2" t="str">
        <f t="shared" si="109"/>
        <v>0,0498069764093306+0,998758862339134i</v>
      </c>
      <c r="P501" s="2" t="str">
        <f t="shared" si="110"/>
        <v>0,000122189521789551-1,25302261178764E-07i</v>
      </c>
      <c r="Q501" s="2" t="str">
        <f t="shared" si="111"/>
        <v>48,251822590828-50,7180480598492i</v>
      </c>
      <c r="R501" s="2" t="str">
        <f t="shared" si="112"/>
        <v>0,00396135332234437-0,0041723838641182i</v>
      </c>
      <c r="S501" s="2" t="str">
        <f t="shared" si="113"/>
        <v>0,00396292615100584-0,00413945118628161i</v>
      </c>
      <c r="T501" s="2">
        <f t="shared" si="106"/>
        <v>-44.835989701063632</v>
      </c>
      <c r="U501">
        <f t="shared" si="107"/>
        <v>-46.248095374552385</v>
      </c>
      <c r="W501" s="2" t="str">
        <f t="shared" si="114"/>
        <v>-0,000194049401896622-0,00415246431877138i</v>
      </c>
      <c r="X501" s="2">
        <f t="shared" si="108"/>
        <v>-47.624408032330329</v>
      </c>
    </row>
    <row r="502" spans="12:24" x14ac:dyDescent="0.45">
      <c r="L502">
        <f t="shared" si="104"/>
        <v>4.9999999999999378</v>
      </c>
      <c r="M502" s="1">
        <f t="shared" si="105"/>
        <v>99999.999999985812</v>
      </c>
      <c r="N502" s="1">
        <f t="shared" si="103"/>
        <v>1.2710012121210319</v>
      </c>
      <c r="O502" s="2" t="str">
        <f t="shared" si="109"/>
        <v>-0,131571908868606+0,991306629049091i</v>
      </c>
      <c r="P502" s="2" t="str">
        <f t="shared" si="110"/>
        <v>0,00012218952178955-1,04432566812784E-07i</v>
      </c>
      <c r="Q502" s="2" t="str">
        <f t="shared" si="111"/>
        <v>48,2518225908278-42,2707131761633i</v>
      </c>
      <c r="R502" s="2" t="str">
        <f t="shared" si="112"/>
        <v>0,00396265862378379-0,00347745326028455i</v>
      </c>
      <c r="S502" s="2" t="str">
        <f t="shared" si="113"/>
        <v>0,00395896785126029-0,00345001490331404i</v>
      </c>
      <c r="T502" s="2">
        <f t="shared" si="106"/>
        <v>-45.594682684632488</v>
      </c>
      <c r="U502">
        <f t="shared" si="107"/>
        <v>-41.070295003545503</v>
      </c>
      <c r="W502" s="2" t="str">
        <f t="shared" si="114"/>
        <v>0,000468301729797419-0,00345912220140831i</v>
      </c>
      <c r="X502" s="2">
        <f t="shared" si="108"/>
        <v>-49.141804217397016</v>
      </c>
    </row>
    <row r="503" spans="12:24" x14ac:dyDescent="0.45">
      <c r="L503">
        <f t="shared" si="104"/>
        <v>5.0099999999999376</v>
      </c>
      <c r="M503" s="1">
        <f t="shared" si="105"/>
        <v>102329.29922806089</v>
      </c>
      <c r="N503" s="1">
        <f t="shared" si="103"/>
        <v>1.300606633543796</v>
      </c>
      <c r="O503" s="2" t="str">
        <f t="shared" si="109"/>
        <v>-0,312639779294512+0,949871764188555i</v>
      </c>
      <c r="P503" s="2" t="str">
        <f t="shared" si="110"/>
        <v>0,000122189521789551-8,62639849557337E-08i</v>
      </c>
      <c r="Q503" s="2" t="str">
        <f t="shared" si="111"/>
        <v>48,251822590828-34,916695785569i</v>
      </c>
      <c r="R503" s="2" t="str">
        <f t="shared" si="112"/>
        <v>0,00396360188452301-0,00287246579190345i</v>
      </c>
      <c r="S503" s="2" t="str">
        <f t="shared" si="113"/>
        <v>0,00395610742140629-0,00284980651021197i</v>
      </c>
      <c r="T503" s="2">
        <f t="shared" si="106"/>
        <v>-46.2393093379372</v>
      </c>
      <c r="U503">
        <f t="shared" si="107"/>
        <v>-35.767325959052982</v>
      </c>
      <c r="W503" s="2" t="str">
        <f t="shared" si="114"/>
        <v>0,000946944193777665-0,00285629166606451i</v>
      </c>
      <c r="X503" s="2">
        <f t="shared" si="108"/>
        <v>-50.431064907882693</v>
      </c>
    </row>
    <row r="504" spans="12:24" x14ac:dyDescent="0.45">
      <c r="L504">
        <f t="shared" si="104"/>
        <v>5.0199999999999374</v>
      </c>
      <c r="M504" s="1">
        <f t="shared" si="105"/>
        <v>104712.85480507489</v>
      </c>
      <c r="N504" s="1">
        <f t="shared" si="103"/>
        <v>1.3309016538192269</v>
      </c>
      <c r="O504" s="2" t="str">
        <f t="shared" si="109"/>
        <v>-0,48671042004359+0,873563373213983i</v>
      </c>
      <c r="P504" s="2" t="str">
        <f t="shared" si="110"/>
        <v>0,000122189521789551-7,00451599010577E-08i</v>
      </c>
      <c r="Q504" s="2" t="str">
        <f t="shared" si="111"/>
        <v>48,251822590828-28,3518729255496i</v>
      </c>
      <c r="R504" s="2" t="str">
        <f t="shared" si="112"/>
        <v>0,00396429207929424-0,00233240240185309i</v>
      </c>
      <c r="S504" s="2" t="str">
        <f t="shared" si="113"/>
        <v>0,00395401440597375-0,00231400665091798i</v>
      </c>
      <c r="T504" s="2">
        <f t="shared" si="106"/>
        <v>-46.780112174938402</v>
      </c>
      <c r="U504">
        <f t="shared" si="107"/>
        <v>-30.337438231491724</v>
      </c>
      <c r="W504" s="2" t="str">
        <f t="shared" si="114"/>
        <v>0,00129717358227537-0,00231865596327323i</v>
      </c>
      <c r="X504" s="2">
        <f t="shared" si="108"/>
        <v>-51.512675984757841</v>
      </c>
    </row>
    <row r="505" spans="12:24" x14ac:dyDescent="0.45">
      <c r="L505">
        <f t="shared" si="104"/>
        <v>5.0299999999999372</v>
      </c>
      <c r="M505" s="1">
        <f t="shared" si="105"/>
        <v>107151.93052374522</v>
      </c>
      <c r="N505" s="1">
        <f t="shared" si="103"/>
        <v>1.3619023357680808</v>
      </c>
      <c r="O505" s="2" t="str">
        <f t="shared" si="109"/>
        <v>-0,646587972668638+0,762839428451533i</v>
      </c>
      <c r="P505" s="2" t="str">
        <f t="shared" si="110"/>
        <v>0,000122189521789551-5,52278698840051E-08i</v>
      </c>
      <c r="Q505" s="2" t="str">
        <f t="shared" si="111"/>
        <v>48,2518225908279-22,3543432709983i</v>
      </c>
      <c r="R505" s="2" t="str">
        <f t="shared" si="112"/>
        <v>0,00396479743159925-0,00183900809918413i</v>
      </c>
      <c r="S505" s="2" t="str">
        <f t="shared" si="113"/>
        <v>0,00395248192210732-0,00182450565757241i</v>
      </c>
      <c r="T505" s="2">
        <f t="shared" si="106"/>
        <v>-47.22369375411774</v>
      </c>
      <c r="U505">
        <f t="shared" si="107"/>
        <v>-24.77852523653489</v>
      </c>
      <c r="W505" s="2" t="str">
        <f t="shared" si="114"/>
        <v>0,00155360795384985-0,00182781552585205i</v>
      </c>
      <c r="X505" s="2">
        <f t="shared" si="108"/>
        <v>-52.399843099037675</v>
      </c>
    </row>
    <row r="506" spans="12:24" x14ac:dyDescent="0.45">
      <c r="L506">
        <f t="shared" si="104"/>
        <v>5.039999999999937</v>
      </c>
      <c r="M506" s="1">
        <f t="shared" si="105"/>
        <v>109647.8196143027</v>
      </c>
      <c r="N506" s="1">
        <f t="shared" si="103"/>
        <v>1.3936251163622675</v>
      </c>
      <c r="O506" s="2" t="str">
        <f t="shared" si="109"/>
        <v>-0,784830906554595+0,619709970967624i</v>
      </c>
      <c r="P506" s="2" t="str">
        <f t="shared" si="110"/>
        <v>0,000122189521789551-4,13905794074212E-08i</v>
      </c>
      <c r="Q506" s="2" t="str">
        <f t="shared" si="111"/>
        <v>48,2518225908281-16,7534837429611i</v>
      </c>
      <c r="R506" s="2" t="str">
        <f t="shared" si="112"/>
        <v>0,00396516141284677-0,00137824636221036i</v>
      </c>
      <c r="S506" s="2" t="str">
        <f t="shared" si="113"/>
        <v>0,0039513781451595-0,00136737851313902i</v>
      </c>
      <c r="T506" s="2">
        <f t="shared" si="106"/>
        <v>-47.573812293443901</v>
      </c>
      <c r="U506">
        <f t="shared" si="107"/>
        <v>-19.088231706402642</v>
      </c>
      <c r="W506" s="2" t="str">
        <f t="shared" si="114"/>
        <v>0,00173830577325229-0,00136966696645404i</v>
      </c>
      <c r="X506" s="2">
        <f t="shared" si="108"/>
        <v>-53.100083026953442</v>
      </c>
    </row>
    <row r="507" spans="12:24" x14ac:dyDescent="0.45">
      <c r="L507">
        <f t="shared" si="104"/>
        <v>5.0499999999999368</v>
      </c>
      <c r="M507" s="1">
        <f t="shared" si="105"/>
        <v>112201.84543018017</v>
      </c>
      <c r="N507" s="1">
        <f t="shared" si="103"/>
        <v>1.4260868154399589</v>
      </c>
      <c r="O507" s="2" t="str">
        <f t="shared" si="109"/>
        <v>-0,894085874114117+0,447895579024391i</v>
      </c>
      <c r="P507" s="2" t="str">
        <f t="shared" si="110"/>
        <v>0,000122189521789551-2,8189489451457E-08i</v>
      </c>
      <c r="Q507" s="2" t="str">
        <f t="shared" si="111"/>
        <v>48,2518225908278-11,410136316237i</v>
      </c>
      <c r="R507" s="2" t="str">
        <f t="shared" si="112"/>
        <v>0,00396541148338743-0,000938669181374601i</v>
      </c>
      <c r="S507" s="2" t="str">
        <f t="shared" si="113"/>
        <v>0,0039506198028218-0,000931267995514836i</v>
      </c>
      <c r="T507" s="2">
        <f t="shared" si="106"/>
        <v>-47.83183621068892</v>
      </c>
      <c r="U507">
        <f t="shared" si="107"/>
        <v>-13.264022186594907</v>
      </c>
      <c r="W507" s="2" t="str">
        <f t="shared" si="114"/>
        <v>0,00186520116141697-0,000932736669360862i</v>
      </c>
      <c r="X507" s="2">
        <f t="shared" si="108"/>
        <v>-53.616132819008968</v>
      </c>
    </row>
    <row r="508" spans="12:24" x14ac:dyDescent="0.45">
      <c r="L508">
        <f t="shared" si="104"/>
        <v>5.0599999999999365</v>
      </c>
      <c r="M508" s="1">
        <f t="shared" si="105"/>
        <v>114815.36214967171</v>
      </c>
      <c r="N508" s="1">
        <f t="shared" si="103"/>
        <v>1.4593046446236868</v>
      </c>
      <c r="O508" s="2" t="str">
        <f t="shared" si="109"/>
        <v>-0,967487382440068+0,252919285186529i</v>
      </c>
      <c r="P508" s="2" t="str">
        <f t="shared" si="110"/>
        <v>0,000122189521789551-1,53242803841807E-08i</v>
      </c>
      <c r="Q508" s="2" t="str">
        <f t="shared" si="111"/>
        <v>48,2518225908279-6,20274192736335i</v>
      </c>
      <c r="R508" s="2" t="str">
        <f t="shared" si="112"/>
        <v>0,00396556389267985-0,000510276347790054i</v>
      </c>
      <c r="S508" s="2" t="str">
        <f t="shared" si="113"/>
        <v>0,0039501576192359-0,000506253096785744i</v>
      </c>
      <c r="T508" s="2">
        <f t="shared" si="106"/>
        <v>-47.996957924895696</v>
      </c>
      <c r="U508">
        <f t="shared" si="107"/>
        <v>-7.3032284656943878</v>
      </c>
      <c r="W508" s="2" t="str">
        <f t="shared" si="114"/>
        <v>0,00194253954850113-0,000507021706844211i</v>
      </c>
      <c r="X508" s="2">
        <f t="shared" si="108"/>
        <v>-53.946377440490906</v>
      </c>
    </row>
    <row r="509" spans="12:24" x14ac:dyDescent="0.45">
      <c r="L509">
        <f t="shared" si="104"/>
        <v>5.0699999999999363</v>
      </c>
      <c r="M509" s="1">
        <f t="shared" si="105"/>
        <v>117489.75549393578</v>
      </c>
      <c r="N509" s="1">
        <f t="shared" si="103"/>
        <v>1.4932962164461723</v>
      </c>
      <c r="O509" s="2" t="str">
        <f t="shared" si="109"/>
        <v>-0,999113037012132+0,0421086603015849i</v>
      </c>
      <c r="P509" s="2" t="str">
        <f t="shared" si="110"/>
        <v>0,000122189521789551-2,51098531476455E-09i</v>
      </c>
      <c r="Q509" s="2" t="str">
        <f t="shared" si="111"/>
        <v>48,251822590828-1,01636054029554i</v>
      </c>
      <c r="R509" s="2" t="str">
        <f t="shared" si="112"/>
        <v>0,00396562610956999-0,0000836121751659575i</v>
      </c>
      <c r="S509" s="2" t="str">
        <f t="shared" si="113"/>
        <v>0,00394996894546439-0,0000829529492890229i</v>
      </c>
      <c r="T509" s="2">
        <f t="shared" si="106"/>
        <v>-48.06621139268394</v>
      </c>
      <c r="U509">
        <f t="shared" si="107"/>
        <v>-1.2030867616137013</v>
      </c>
      <c r="W509" s="2" t="str">
        <f t="shared" si="114"/>
        <v>0,00197411082589534-0,000083076898794354i</v>
      </c>
      <c r="X509" s="2">
        <f t="shared" si="108"/>
        <v>-54.084884863104662</v>
      </c>
    </row>
    <row r="510" spans="12:24" x14ac:dyDescent="0.45">
      <c r="L510">
        <f t="shared" si="104"/>
        <v>5.0799999999999361</v>
      </c>
      <c r="M510" s="1">
        <f t="shared" si="105"/>
        <v>120226.44346172371</v>
      </c>
      <c r="N510" s="1">
        <f t="shared" si="103"/>
        <v>1.5280795536887322</v>
      </c>
      <c r="O510" s="2" t="str">
        <f t="shared" si="109"/>
        <v>-0,984476726160389-0,175515172131991i</v>
      </c>
      <c r="P510" s="2" t="str">
        <f t="shared" si="110"/>
        <v>0,000122189521789551+1,05433531668318E-08i</v>
      </c>
      <c r="Q510" s="2" t="str">
        <f t="shared" si="111"/>
        <v>48,2518225908279+4,2675869341624i</v>
      </c>
      <c r="R510" s="2" t="str">
        <f t="shared" si="112"/>
        <v>0,00396559756218401+0,00035107839406219i</v>
      </c>
      <c r="S510" s="2" t="str">
        <f t="shared" si="113"/>
        <v>0,00395005551590018+0,00034831035621572i</v>
      </c>
      <c r="T510" s="2">
        <f t="shared" si="106"/>
        <v>-48.034298201273515</v>
      </c>
      <c r="U510">
        <f t="shared" si="107"/>
        <v>5.0392276829755902</v>
      </c>
      <c r="W510" s="2" t="str">
        <f t="shared" si="114"/>
        <v>0,00195962476749909+0,000348834645159495i</v>
      </c>
      <c r="X510" s="2">
        <f t="shared" si="108"/>
        <v>-54.021058256813362</v>
      </c>
    </row>
    <row r="511" spans="12:24" x14ac:dyDescent="0.45">
      <c r="L511">
        <f t="shared" si="104"/>
        <v>5.0899999999999359</v>
      </c>
      <c r="M511" s="1">
        <f t="shared" si="105"/>
        <v>123026.87708122015</v>
      </c>
      <c r="N511" s="1">
        <f t="shared" si="103"/>
        <v>1.5636730989371819</v>
      </c>
      <c r="O511" s="2" t="str">
        <f t="shared" si="109"/>
        <v>-0,921033779315296-0,389482704828061i</v>
      </c>
      <c r="P511" s="2" t="str">
        <f t="shared" si="110"/>
        <v>0,00012218952178955+2,41692556554252E-08i</v>
      </c>
      <c r="Q511" s="2" t="str">
        <f t="shared" si="111"/>
        <v>48,2518225908278+9,78288387112993i</v>
      </c>
      <c r="R511" s="2" t="str">
        <f t="shared" si="112"/>
        <v>0,00396546879048687+0,000804801217118563i</v>
      </c>
      <c r="S511" s="2" t="str">
        <f t="shared" si="113"/>
        <v>0,00395044601816616+0,000798455642424357i</v>
      </c>
      <c r="T511" s="2">
        <f t="shared" si="106"/>
        <v>-47.893189125713135</v>
      </c>
      <c r="U511">
        <f t="shared" si="107"/>
        <v>11.426561421693634</v>
      </c>
      <c r="W511" s="2" t="str">
        <f t="shared" si="114"/>
        <v>0,00189428100102336+0,000799697197909189i</v>
      </c>
      <c r="X511" s="2">
        <f t="shared" si="108"/>
        <v>-53.738839097660446</v>
      </c>
    </row>
    <row r="512" spans="12:24" x14ac:dyDescent="0.45">
      <c r="L512">
        <f t="shared" si="104"/>
        <v>5.0999999999999357</v>
      </c>
      <c r="M512" s="1">
        <f t="shared" si="105"/>
        <v>125892.54117939829</v>
      </c>
      <c r="N512" s="1">
        <f t="shared" si="103"/>
        <v>1.6000957243603484</v>
      </c>
      <c r="O512" s="2" t="str">
        <f t="shared" si="109"/>
        <v>-0,808663322337519-0,588271732370378i</v>
      </c>
      <c r="P512" s="2" t="str">
        <f t="shared" si="110"/>
        <v>0,000122189521789551+3,87730841958168E-08i</v>
      </c>
      <c r="Q512" s="2" t="str">
        <f t="shared" si="111"/>
        <v>48,2518225908279+15,694011657653i</v>
      </c>
      <c r="R512" s="2" t="str">
        <f t="shared" si="112"/>
        <v>0,00396521853852129+0,00129108756169803i</v>
      </c>
      <c r="S512" s="2" t="str">
        <f t="shared" si="113"/>
        <v>0,0039512049108271+0,00128090713347217i</v>
      </c>
      <c r="T512" s="2">
        <f t="shared" si="106"/>
        <v>-47.63141838608724</v>
      </c>
      <c r="U512">
        <f t="shared" si="107"/>
        <v>17.961729772936646</v>
      </c>
      <c r="W512" s="2" t="str">
        <f t="shared" si="114"/>
        <v>0,00176729352110084+0,00128302262011816i</v>
      </c>
      <c r="X512" s="2">
        <f t="shared" si="108"/>
        <v>-53.215295659422921</v>
      </c>
    </row>
    <row r="513" spans="12:24" x14ac:dyDescent="0.45">
      <c r="L513">
        <f t="shared" si="104"/>
        <v>5.1099999999999355</v>
      </c>
      <c r="M513" s="1">
        <f t="shared" si="105"/>
        <v>128824.95516929429</v>
      </c>
      <c r="N513" s="1">
        <f t="shared" si="103"/>
        <v>1.6373667417163384</v>
      </c>
      <c r="O513" s="2" t="str">
        <f t="shared" si="109"/>
        <v>-0,650084498250354-0,759861925045982i</v>
      </c>
      <c r="P513" s="2" t="str">
        <f t="shared" si="110"/>
        <v>0,000122189521789551+5,48957343319863E-08i</v>
      </c>
      <c r="Q513" s="2" t="str">
        <f t="shared" si="111"/>
        <v>48,2518225908281+22,2199062167548i</v>
      </c>
      <c r="R513" s="2" t="str">
        <f t="shared" si="112"/>
        <v>0,00396480738940548+0,00182794846622658i</v>
      </c>
      <c r="S513" s="2" t="str">
        <f t="shared" si="113"/>
        <v>0,00395245172497402+0,00181353327801646i</v>
      </c>
      <c r="T513" s="2">
        <f t="shared" si="106"/>
        <v>-47.232906131143146</v>
      </c>
      <c r="U513">
        <f t="shared" si="107"/>
        <v>24.647434609145364</v>
      </c>
      <c r="W513" s="2" t="str">
        <f t="shared" si="114"/>
        <v>0,00155866091680401+0,00181681626967097i</v>
      </c>
      <c r="X513" s="2">
        <f t="shared" si="108"/>
        <v>-52.418267931038606</v>
      </c>
    </row>
    <row r="514" spans="12:24" x14ac:dyDescent="0.45">
      <c r="L514">
        <f t="shared" si="104"/>
        <v>5.1199999999999353</v>
      </c>
      <c r="M514" s="1">
        <f t="shared" si="105"/>
        <v>131825.67385562113</v>
      </c>
      <c r="N514" s="1">
        <f t="shared" ref="N514:N577" si="115">M514/(CEdsp)</f>
        <v>1.6755059125919005</v>
      </c>
      <c r="O514" s="2" t="str">
        <f t="shared" si="109"/>
        <v>-0,45115593049604-0,892445139142038i</v>
      </c>
      <c r="P514" s="2" t="str">
        <f t="shared" si="110"/>
        <v>0,000122189521789551+7,33124185792178E-08i</v>
      </c>
      <c r="Q514" s="2" t="str">
        <f t="shared" si="111"/>
        <v>48,2518225908279+29,6743469264594i</v>
      </c>
      <c r="R514" s="2" t="str">
        <f t="shared" si="112"/>
        <v>0,00396416456112614+0,00244119738496444i</v>
      </c>
      <c r="S514" s="2" t="str">
        <f t="shared" si="113"/>
        <v>0,00395440110515426+0,00242194293099132i</v>
      </c>
      <c r="T514" s="2">
        <f t="shared" si="106"/>
        <v>-46.674990130194949</v>
      </c>
      <c r="U514">
        <f t="shared" si="107"/>
        <v>31.486123370167107</v>
      </c>
      <c r="W514" s="2" t="str">
        <f t="shared" si="114"/>
        <v>0,00123246625124544+0,00242692833489511i</v>
      </c>
      <c r="X514" s="2">
        <f t="shared" si="108"/>
        <v>-51.302430897053114</v>
      </c>
    </row>
    <row r="515" spans="12:24" x14ac:dyDescent="0.45">
      <c r="L515">
        <f t="shared" ref="L515:L578" si="116">L514+Graph_Step_Size</f>
        <v>5.1299999999999351</v>
      </c>
      <c r="M515" s="1">
        <f t="shared" ref="M515:M578" si="117">10^L515</f>
        <v>134896.28825914534</v>
      </c>
      <c r="N515" s="1">
        <f t="shared" si="115"/>
        <v>1.7145334588802617</v>
      </c>
      <c r="O515" s="2" t="str">
        <f t="shared" si="109"/>
        <v>-0,221003067623199-0,975273112569569i</v>
      </c>
      <c r="P515" s="2" t="str">
        <f t="shared" si="110"/>
        <v>0,000122189521789551+9,52181185704041E-08i</v>
      </c>
      <c r="Q515" s="2" t="str">
        <f t="shared" si="111"/>
        <v>48,2518225908279+38,5410212743492i</v>
      </c>
      <c r="R515" s="2" t="str">
        <f t="shared" si="112"/>
        <v>0,00396315947418826+0,00317062547600357i</v>
      </c>
      <c r="S515" s="2" t="str">
        <f t="shared" si="113"/>
        <v>0,00395744902799338+0,00314561132795891i</v>
      </c>
      <c r="T515" s="2">
        <f t="shared" ref="T515:T578" si="118">20*LOG10(SQRT(IMPRODUCT(IMCONJUGATE(S515),S515)+0))</f>
        <v>-45.925024738423808</v>
      </c>
      <c r="U515">
        <f t="shared" ref="U515:U578" si="119">ATAN(IMAGINARY(S515)/IMREAL(S515))*180/PI()</f>
        <v>38.47972549490111</v>
      </c>
      <c r="W515" s="2" t="str">
        <f t="shared" si="114"/>
        <v>0,000722449967232276+0,00315330686570026i</v>
      </c>
      <c r="X515" s="2">
        <f t="shared" ref="X515:X578" si="120">20*LOG10(SQRT(IMPRODUCT(IMCONJUGATE(W515),W515)+0))</f>
        <v>-49.80249224565214</v>
      </c>
    </row>
    <row r="516" spans="12:24" x14ac:dyDescent="0.45">
      <c r="L516">
        <f t="shared" si="116"/>
        <v>5.1399999999999348</v>
      </c>
      <c r="M516" s="1">
        <f t="shared" si="117"/>
        <v>138038.42646026798</v>
      </c>
      <c r="N516" s="1">
        <f t="shared" si="115"/>
        <v>1.7544700735030541</v>
      </c>
      <c r="O516" s="2" t="str">
        <f t="shared" si="109"/>
        <v>0,0280826077013615-0,999605605798953i</v>
      </c>
      <c r="P516" s="2" t="str">
        <f t="shared" si="110"/>
        <v>0,000122189521789551+1,22605352103815E-07i</v>
      </c>
      <c r="Q516" s="2" t="str">
        <f t="shared" si="111"/>
        <v>48,2518225908279+49,6264319725105i</v>
      </c>
      <c r="R516" s="2" t="str">
        <f t="shared" si="112"/>
        <v>0,00396153534441787+0,00408258069694487i</v>
      </c>
      <c r="S516" s="2" t="str">
        <f t="shared" si="113"/>
        <v>0,0039623741738829+0,00405035834687977i</v>
      </c>
      <c r="T516" s="2">
        <f t="shared" si="118"/>
        <v>-44.934163439783831</v>
      </c>
      <c r="U516">
        <f t="shared" si="119"/>
        <v>45.629113622797924</v>
      </c>
      <c r="W516" s="2" t="str">
        <f t="shared" si="114"/>
        <v>-0,000101685871767548+0,00406280678864224i</v>
      </c>
      <c r="X516" s="2">
        <f t="shared" si="120"/>
        <v>-47.82075693464261</v>
      </c>
    </row>
    <row r="517" spans="12:24" x14ac:dyDescent="0.45">
      <c r="L517">
        <f t="shared" si="116"/>
        <v>5.1499999999999346</v>
      </c>
      <c r="M517" s="1">
        <f t="shared" si="117"/>
        <v>141253.75446225444</v>
      </c>
      <c r="N517" s="1">
        <f t="shared" si="115"/>
        <v>1.7953369313819747</v>
      </c>
      <c r="O517" s="2" t="str">
        <f t="shared" si="109"/>
        <v>0,281023423293555-0,959700909429793i</v>
      </c>
      <c r="P517" s="2" t="str">
        <f t="shared" si="110"/>
        <v>0,000122189521789551+1,59122379366665E-07i</v>
      </c>
      <c r="Q517" s="2" t="str">
        <f t="shared" si="111"/>
        <v>48,251822590828+64,4072693357988i</v>
      </c>
      <c r="R517" s="2" t="str">
        <f t="shared" si="112"/>
        <v>0,00395873447473684+0,00529854482947545i</v>
      </c>
      <c r="S517" s="2" t="str">
        <f t="shared" si="113"/>
        <v>0,00397086769878306+0,00525669514865336i</v>
      </c>
      <c r="T517" s="2">
        <f t="shared" si="118"/>
        <v>-43.625039245596966</v>
      </c>
      <c r="U517">
        <f t="shared" si="119"/>
        <v>52.932877161109758</v>
      </c>
      <c r="W517" s="2" t="str">
        <f t="shared" si="114"/>
        <v>-0,00152292461331928+0,00527853498321597i</v>
      </c>
      <c r="X517" s="2">
        <f t="shared" si="120"/>
        <v>-45.20248662104693</v>
      </c>
    </row>
    <row r="518" spans="12:24" x14ac:dyDescent="0.45">
      <c r="L518">
        <f t="shared" si="116"/>
        <v>5.1599999999999344</v>
      </c>
      <c r="M518" s="1">
        <f t="shared" si="117"/>
        <v>144543.97707457098</v>
      </c>
      <c r="N518" s="1">
        <f t="shared" si="115"/>
        <v>1.8371557006660042</v>
      </c>
      <c r="O518" s="2" t="str">
        <f t="shared" si="109"/>
        <v>0,52065283004972-0,85376848768341i</v>
      </c>
      <c r="P518" s="2" t="str">
        <f t="shared" si="110"/>
        <v>0,00012218952178955+2,12324472194243E-07i</v>
      </c>
      <c r="Q518" s="2" t="str">
        <f t="shared" si="111"/>
        <v>48,2518225908279+85,9416476905714i</v>
      </c>
      <c r="R518" s="2" t="str">
        <f t="shared" si="112"/>
        <v>0,0039533543383327+0,00707009748594283i</v>
      </c>
      <c r="S518" s="2" t="str">
        <f t="shared" si="113"/>
        <v>0,00398718251658546+0,00701417818509844i</v>
      </c>
      <c r="T518" s="2">
        <f t="shared" si="118"/>
        <v>-41.864435618863176</v>
      </c>
      <c r="U518">
        <f t="shared" si="119"/>
        <v>60.384101966821724</v>
      </c>
      <c r="W518" s="2" t="str">
        <f t="shared" si="114"/>
        <v>-0,00425290885357255+0,00705788797142441i</v>
      </c>
      <c r="X518" s="2">
        <f t="shared" si="120"/>
        <v>-41.681237252050209</v>
      </c>
    </row>
    <row r="519" spans="12:24" x14ac:dyDescent="0.45">
      <c r="L519">
        <f t="shared" si="116"/>
        <v>5.1699999999999342</v>
      </c>
      <c r="M519" s="1">
        <f t="shared" si="117"/>
        <v>147910.83881679847</v>
      </c>
      <c r="N519" s="1">
        <f t="shared" si="115"/>
        <v>1.8799485542201608</v>
      </c>
      <c r="O519" s="2" t="str">
        <f t="shared" si="109"/>
        <v>0,728747314029567-0,684782704436007i</v>
      </c>
      <c r="P519" s="2" t="str">
        <f t="shared" si="110"/>
        <v>0,000122189521789551+3,00946180128835E-07i</v>
      </c>
      <c r="Q519" s="2" t="str">
        <f t="shared" si="111"/>
        <v>48,2518225908279+121,812668691197i</v>
      </c>
      <c r="R519" s="2" t="str">
        <f t="shared" si="112"/>
        <v>0,00394097052386138+0,0100210720391402i</v>
      </c>
      <c r="S519" s="2" t="str">
        <f t="shared" si="113"/>
        <v>0,00402473425863691+0,00994156049034239i</v>
      </c>
      <c r="T519" s="2">
        <f t="shared" si="118"/>
        <v>-39.39177135441669</v>
      </c>
      <c r="U519">
        <f t="shared" si="119"/>
        <v>67.959963623110824</v>
      </c>
      <c r="W519" s="2" t="str">
        <f t="shared" si="114"/>
        <v>-0,0105364646998213+0,0100510403731134i</v>
      </c>
      <c r="X519" s="2">
        <f t="shared" si="120"/>
        <v>-36.735811784096505</v>
      </c>
    </row>
    <row r="520" spans="12:24" x14ac:dyDescent="0.45">
      <c r="L520">
        <f t="shared" si="116"/>
        <v>5.179999999999934</v>
      </c>
      <c r="M520" s="1">
        <f t="shared" si="117"/>
        <v>151356.12484359799</v>
      </c>
      <c r="N520" s="1">
        <f t="shared" si="115"/>
        <v>1.9237381813818255</v>
      </c>
      <c r="O520" s="2" t="str">
        <f t="shared" ref="O520:O583" si="121">IMEXP(2*PI()*N520&amp;"i")</f>
        <v>0,887379213315616-0,461040271316246i</v>
      </c>
      <c r="P520" s="2" t="str">
        <f t="shared" si="110"/>
        <v>0,000122189521789551+4,88011892083909E-07i</v>
      </c>
      <c r="Q520" s="2" t="str">
        <f t="shared" si="111"/>
        <v>48,2518225908279+197,530438507081i</v>
      </c>
      <c r="R520" s="2" t="str">
        <f t="shared" si="112"/>
        <v>0,00390078996216352+0,0162500893829072i</v>
      </c>
      <c r="S520" s="2" t="str">
        <f t="shared" si="113"/>
        <v>0,00414656372233858+0,0161198272912976i</v>
      </c>
      <c r="T520" s="2">
        <f t="shared" si="118"/>
        <v>-35.57453096699026</v>
      </c>
      <c r="U520">
        <f t="shared" si="119"/>
        <v>75.574341866787876</v>
      </c>
      <c r="W520" s="2" t="str">
        <f t="shared" si="114"/>
        <v>-0,0309219127505435+0,0165473914899239i</v>
      </c>
      <c r="X520" s="2">
        <f t="shared" si="120"/>
        <v>-29.101016490342527</v>
      </c>
    </row>
    <row r="521" spans="12:24" x14ac:dyDescent="0.45">
      <c r="L521">
        <f t="shared" si="116"/>
        <v>5.1899999999999338</v>
      </c>
      <c r="M521" s="1">
        <f t="shared" si="117"/>
        <v>154881.66189122476</v>
      </c>
      <c r="N521" s="1">
        <f t="shared" si="115"/>
        <v>1.9685477999909442</v>
      </c>
      <c r="O521" s="2" t="str">
        <f t="shared" si="121"/>
        <v>0,980536634467395-0,196336212827266i</v>
      </c>
      <c r="P521" s="2" t="str">
        <f t="shared" si="110"/>
        <v>0,000122189521789551+1,20252072566941E-06i</v>
      </c>
      <c r="Q521" s="2" t="str">
        <f t="shared" si="111"/>
        <v>48,2518225908273+486,739053100879i</v>
      </c>
      <c r="R521" s="2" t="str">
        <f t="shared" si="112"/>
        <v>0,00357193905407451+0,040042198958402i</v>
      </c>
      <c r="S521" s="2" t="str">
        <f t="shared" si="113"/>
        <v>0,00514302254773419+0,0396944747815949i</v>
      </c>
      <c r="T521" s="2">
        <f t="shared" si="118"/>
        <v>-27.953098349530741</v>
      </c>
      <c r="U521">
        <f t="shared" si="119"/>
        <v>82.617587440456788</v>
      </c>
      <c r="W521" s="2" t="str">
        <f t="shared" si="114"/>
        <v>-0,197636999318258+0,0457872930254671i</v>
      </c>
      <c r="X521" s="2">
        <f t="shared" si="120"/>
        <v>-13.855577696255247</v>
      </c>
    </row>
    <row r="522" spans="12:24" x14ac:dyDescent="0.45">
      <c r="L522">
        <f t="shared" si="116"/>
        <v>5.1999999999999336</v>
      </c>
      <c r="M522" s="1">
        <f t="shared" si="117"/>
        <v>158489.31924608714</v>
      </c>
      <c r="N522" s="1">
        <f t="shared" si="115"/>
        <v>2.0144011687004251</v>
      </c>
      <c r="O522" s="2" t="str">
        <f t="shared" si="121"/>
        <v>0,995909005661702+0,0903617864028814i</v>
      </c>
      <c r="P522" s="2" t="str">
        <f t="shared" si="110"/>
        <v>0,00012218952178955-2,63309197443882E-06i</v>
      </c>
      <c r="Q522" s="2" t="str">
        <f t="shared" si="111"/>
        <v>48,2518225908281-1065,78511871422i</v>
      </c>
      <c r="R522" s="2" t="str">
        <f t="shared" si="112"/>
        <v>0,00207807138271382-0,0876781501270122i</v>
      </c>
      <c r="S522" s="2" t="str">
        <f t="shared" si="113"/>
        <v>0,00965545077291024-0,0866515100413155i</v>
      </c>
      <c r="T522" s="2">
        <f t="shared" si="118"/>
        <v>-21.190885926422407</v>
      </c>
      <c r="U522">
        <f t="shared" si="119"/>
        <v>-83.641843655074751</v>
      </c>
      <c r="W522" s="2" t="str">
        <f t="shared" si="114"/>
        <v>-0,95215052908579-0,149960439429466i</v>
      </c>
      <c r="X522" s="2">
        <f t="shared" si="120"/>
        <v>-0.31947466766306543</v>
      </c>
    </row>
    <row r="523" spans="12:24" x14ac:dyDescent="0.45">
      <c r="L523">
        <f t="shared" si="116"/>
        <v>5.2099999999999334</v>
      </c>
      <c r="M523" s="1">
        <f t="shared" si="117"/>
        <v>162181.00973586823</v>
      </c>
      <c r="N523" s="1">
        <f t="shared" si="115"/>
        <v>2.0613225995733062</v>
      </c>
      <c r="O523" s="2" t="str">
        <f t="shared" si="121"/>
        <v>0,926685250936299+0,375838323880268i</v>
      </c>
      <c r="P523" s="2" t="str">
        <f t="shared" si="110"/>
        <v>0,000122189521789551-6,11110590269892E-07i</v>
      </c>
      <c r="Q523" s="2" t="str">
        <f t="shared" si="111"/>
        <v>48,2518225908284-247,356560014246i</v>
      </c>
      <c r="R523" s="2" t="str">
        <f t="shared" si="112"/>
        <v>0,00386395438831806-0,0203490977899888i</v>
      </c>
      <c r="S523" s="2" t="str">
        <f t="shared" si="113"/>
        <v>0,00425823620065172-0,0201844547127656i</v>
      </c>
      <c r="T523" s="2">
        <f t="shared" si="118"/>
        <v>-33.710547246968098</v>
      </c>
      <c r="U523">
        <f t="shared" si="119"/>
        <v>-78.087214339332249</v>
      </c>
      <c r="W523" s="2" t="str">
        <f t="shared" si="114"/>
        <v>-0,0496073450572553-0,0210068685218915i</v>
      </c>
      <c r="X523" s="2">
        <f t="shared" si="120"/>
        <v>-25.372760728004184</v>
      </c>
    </row>
    <row r="524" spans="12:24" x14ac:dyDescent="0.45">
      <c r="L524">
        <f t="shared" si="116"/>
        <v>5.2199999999999331</v>
      </c>
      <c r="M524" s="1">
        <f t="shared" si="117"/>
        <v>165958.69074373069</v>
      </c>
      <c r="N524" s="1">
        <f t="shared" si="115"/>
        <v>2.109336970973311</v>
      </c>
      <c r="O524" s="2" t="str">
        <f t="shared" si="121"/>
        <v>0,773162015396228+0,634208560292624i</v>
      </c>
      <c r="P524" s="2" t="str">
        <f t="shared" si="110"/>
        <v>0,000122189521789551-3,33293174119651E-07i</v>
      </c>
      <c r="Q524" s="2" t="str">
        <f t="shared" si="111"/>
        <v>48,2518225908279-134,905619930796i</v>
      </c>
      <c r="R524" s="2" t="str">
        <f t="shared" si="112"/>
        <v>0,0039353851145773-0,0110981801017637i</v>
      </c>
      <c r="S524" s="2" t="str">
        <f t="shared" si="113"/>
        <v>0,00404167050691481-0,0110099963388624i</v>
      </c>
      <c r="T524" s="2">
        <f t="shared" si="118"/>
        <v>-38.615232403223636</v>
      </c>
      <c r="U524">
        <f t="shared" si="119"/>
        <v>-69.842268579798372</v>
      </c>
      <c r="W524" s="2" t="str">
        <f t="shared" si="114"/>
        <v>-0,0133704007846644-0,0111549823152632i</v>
      </c>
      <c r="X524" s="2">
        <f t="shared" si="120"/>
        <v>-35.182690160244412</v>
      </c>
    </row>
    <row r="525" spans="12:24" x14ac:dyDescent="0.45">
      <c r="L525">
        <f t="shared" si="116"/>
        <v>5.2299999999999329</v>
      </c>
      <c r="M525" s="1">
        <f t="shared" si="117"/>
        <v>169824.36524614846</v>
      </c>
      <c r="N525" s="1">
        <f t="shared" si="115"/>
        <v>2.1584697407557014</v>
      </c>
      <c r="O525" s="2" t="str">
        <f t="shared" si="121"/>
        <v>0,543920033070455+0,839137055328052i</v>
      </c>
      <c r="P525" s="2" t="str">
        <f t="shared" si="110"/>
        <v>0,000122189521789551-2,19332001961988E-07i</v>
      </c>
      <c r="Q525" s="2" t="str">
        <f t="shared" si="111"/>
        <v>48,2518225908279-88,7780548566252i</v>
      </c>
      <c r="R525" s="2" t="str">
        <f t="shared" si="112"/>
        <v>0,0039525308241203-0,00730343808055227i</v>
      </c>
      <c r="S525" s="2" t="str">
        <f t="shared" si="113"/>
        <v>0,00398967972850484-0,00724566100323748i</v>
      </c>
      <c r="T525" s="2">
        <f t="shared" si="118"/>
        <v>-41.648350353786867</v>
      </c>
      <c r="U525">
        <f t="shared" si="119"/>
        <v>-61.161491950441331</v>
      </c>
      <c r="W525" s="2" t="str">
        <f t="shared" si="114"/>
        <v>-0,00467077042235468-0,00729311679112458i</v>
      </c>
      <c r="X525" s="2">
        <f t="shared" si="120"/>
        <v>-41.249060275479593</v>
      </c>
    </row>
    <row r="526" spans="12:24" x14ac:dyDescent="0.45">
      <c r="L526">
        <f t="shared" si="116"/>
        <v>5.2399999999999327</v>
      </c>
      <c r="M526" s="1">
        <f t="shared" si="117"/>
        <v>173780.08287491094</v>
      </c>
      <c r="N526" s="1">
        <f t="shared" si="115"/>
        <v>2.2087469597653651</v>
      </c>
      <c r="O526" s="2" t="str">
        <f t="shared" si="121"/>
        <v>0,256307837427052+0,966595206109294i</v>
      </c>
      <c r="P526" s="2" t="str">
        <f t="shared" si="110"/>
        <v>0,000122189521789551-1,54939279452256E-07i</v>
      </c>
      <c r="Q526" s="2" t="str">
        <f t="shared" si="111"/>
        <v>48,2518225908279-62,7140942846168i</v>
      </c>
      <c r="R526" s="2" t="str">
        <f t="shared" si="112"/>
        <v>0,00395909214352773-0,00515925365931166i</v>
      </c>
      <c r="S526" s="2" t="str">
        <f t="shared" si="113"/>
        <v>0,00396978308709387-0,00511850789699132i</v>
      </c>
      <c r="T526" s="2">
        <f t="shared" si="118"/>
        <v>-43.771821073791003</v>
      </c>
      <c r="U526">
        <f t="shared" si="119"/>
        <v>-52.203764480335842</v>
      </c>
      <c r="W526" s="2" t="str">
        <f t="shared" si="114"/>
        <v>-0,00134143448532195-0,00513906687001633i</v>
      </c>
      <c r="X526" s="2">
        <f t="shared" si="120"/>
        <v>-45.496053077264023</v>
      </c>
    </row>
    <row r="527" spans="12:24" x14ac:dyDescent="0.45">
      <c r="L527">
        <f t="shared" si="116"/>
        <v>5.2499999999999325</v>
      </c>
      <c r="M527" s="1">
        <f t="shared" si="117"/>
        <v>177827.94100386472</v>
      </c>
      <c r="N527" s="1">
        <f t="shared" si="115"/>
        <v>2.2601952856493144</v>
      </c>
      <c r="O527" s="2" t="str">
        <f t="shared" si="121"/>
        <v>-0,0640150666411298+0,997948932181869i</v>
      </c>
      <c r="P527" s="2" t="str">
        <f t="shared" si="110"/>
        <v>0,000122189521789551-1,11807423544189E-07i</v>
      </c>
      <c r="Q527" s="2" t="str">
        <f t="shared" si="111"/>
        <v>48,2518225908279-45,2558016705102i</v>
      </c>
      <c r="R527" s="2" t="str">
        <f t="shared" si="112"/>
        <v>0,00396222445610509-0,00372302531092975i</v>
      </c>
      <c r="S527" s="2" t="str">
        <f t="shared" si="113"/>
        <v>0,00396028445778448-0,00369364601707387i</v>
      </c>
      <c r="T527" s="2">
        <f t="shared" si="118"/>
        <v>-45.32734228407476</v>
      </c>
      <c r="U527">
        <f t="shared" si="119"/>
        <v>-43.004805285066887</v>
      </c>
      <c r="W527" s="2" t="str">
        <f t="shared" si="114"/>
        <v>0,000247990958594526-0,00370401552849749i</v>
      </c>
      <c r="X527" s="2">
        <f t="shared" si="120"/>
        <v>-48.607120017605382</v>
      </c>
    </row>
    <row r="528" spans="12:24" x14ac:dyDescent="0.45">
      <c r="L528">
        <f t="shared" si="116"/>
        <v>5.2599999999999323</v>
      </c>
      <c r="M528" s="1">
        <f t="shared" si="117"/>
        <v>181970.08586097014</v>
      </c>
      <c r="N528" s="1">
        <f t="shared" si="115"/>
        <v>2.3128419969909411</v>
      </c>
      <c r="O528" s="2" t="str">
        <f t="shared" si="121"/>
        <v>-0,384667807811307+0,923055078331539i</v>
      </c>
      <c r="P528" s="2" t="str">
        <f t="shared" ref="P528:P591" si="122">IMDIV(IMSUB(IMPRODUCT(gg1_+gg2_,$O528),gg2_),IMSUB($O528,1))</f>
        <v>0,000122189521789551-7,94679702115154E-08i</v>
      </c>
      <c r="Q528" s="2" t="str">
        <f t="shared" ref="Q528:Q591" si="123">IMDIV(IMPRODUCT(gpi,$O528),IMSUB($O528,1))</f>
        <v>48,2518225908279-32,1659026301893i</v>
      </c>
      <c r="R528" s="2" t="str">
        <f t="shared" ref="R528:R591" si="124">IMPRODUCT($P528,$Q528,gpd)</f>
        <v>0,00396390852427476-0,00264616834130974i</v>
      </c>
      <c r="S528" s="2" t="str">
        <f t="shared" ref="S528:S591" si="125">IMDIV($R528,IMSUM(1,$R528))</f>
        <v>0,00395517753706731-0,00262529584315548i</v>
      </c>
      <c r="T528" s="2">
        <f t="shared" si="118"/>
        <v>-46.47130727818525</v>
      </c>
      <c r="U528">
        <f t="shared" si="119"/>
        <v>-33.574688475448461</v>
      </c>
      <c r="W528" s="2" t="str">
        <f t="shared" ref="W528:W591" si="126">IMPRODUCT($S528,IMDIV($O528,IMSUB($O528,1)))</f>
        <v>0,00110254399372309-0,00263095932114135i</v>
      </c>
      <c r="X528" s="2">
        <f t="shared" si="120"/>
        <v>-50.895063188766699</v>
      </c>
    </row>
    <row r="529" spans="12:24" x14ac:dyDescent="0.45">
      <c r="L529">
        <f t="shared" si="116"/>
        <v>5.2699999999999321</v>
      </c>
      <c r="M529" s="1">
        <f t="shared" si="117"/>
        <v>186208.71366625786</v>
      </c>
      <c r="N529" s="1">
        <f t="shared" si="115"/>
        <v>2.3667150077734544</v>
      </c>
      <c r="O529" s="2" t="str">
        <f t="shared" si="121"/>
        <v>-0,669356295424593+0,74294155205875i</v>
      </c>
      <c r="P529" s="2" t="str">
        <f t="shared" si="122"/>
        <v>0,000122189521789551-5,30537038985545E-08i</v>
      </c>
      <c r="Q529" s="2" t="str">
        <f t="shared" si="123"/>
        <v>48,251822590828-21,4743156170716i</v>
      </c>
      <c r="R529" s="2" t="str">
        <f t="shared" si="124"/>
        <v>0,00396486152526994-0,00176661151998438i</v>
      </c>
      <c r="S529" s="2" t="str">
        <f t="shared" si="125"/>
        <v>0,00395228755747962-0,00175268022884958i</v>
      </c>
      <c r="T529" s="2">
        <f t="shared" si="118"/>
        <v>-47.283334256801439</v>
      </c>
      <c r="U529">
        <f t="shared" si="119"/>
        <v>-23.915356419984054</v>
      </c>
      <c r="W529" s="2" t="str">
        <f t="shared" si="126"/>
        <v>0,00158613148086993-0,00175581643118962i</v>
      </c>
      <c r="X529" s="2">
        <f t="shared" si="120"/>
        <v>-52.519124606133403</v>
      </c>
    </row>
    <row r="530" spans="12:24" x14ac:dyDescent="0.45">
      <c r="L530">
        <f t="shared" si="116"/>
        <v>5.2799999999999319</v>
      </c>
      <c r="M530" s="1">
        <f t="shared" si="117"/>
        <v>190546.07179629515</v>
      </c>
      <c r="N530" s="1">
        <f t="shared" si="115"/>
        <v>2.4218428821802664</v>
      </c>
      <c r="O530" s="2" t="str">
        <f t="shared" si="121"/>
        <v>-0,88182611748654+0,47157470088907i</v>
      </c>
      <c r="P530" s="2" t="str">
        <f t="shared" si="122"/>
        <v>0,000122189521789551-2,98731559418901E-08i</v>
      </c>
      <c r="Q530" s="2" t="str">
        <f t="shared" si="123"/>
        <v>48,251822590828-12,0916266355225i</v>
      </c>
      <c r="R530" s="2" t="str">
        <f t="shared" si="124"/>
        <v>0,00396538486873645-0,000994732837617527i</v>
      </c>
      <c r="S530" s="2" t="str">
        <f t="shared" si="125"/>
        <v>0,00395070051214635-0,000986889549200983i</v>
      </c>
      <c r="T530" s="2">
        <f t="shared" si="118"/>
        <v>-47.80363468459101</v>
      </c>
      <c r="U530">
        <f t="shared" si="119"/>
        <v>-14.02552013784808</v>
      </c>
      <c r="W530" s="2" t="str">
        <f t="shared" si="126"/>
        <v>0,00185169586004518-0,000988456081704169i</v>
      </c>
      <c r="X530" s="2">
        <f t="shared" si="120"/>
        <v>-53.559729558472284</v>
      </c>
    </row>
    <row r="531" spans="12:24" x14ac:dyDescent="0.45">
      <c r="L531">
        <f t="shared" si="116"/>
        <v>5.2899999999999316</v>
      </c>
      <c r="M531" s="1">
        <f t="shared" si="117"/>
        <v>194984.45997577391</v>
      </c>
      <c r="N531" s="1">
        <f t="shared" si="115"/>
        <v>2.478254849740086</v>
      </c>
      <c r="O531" s="2" t="str">
        <f t="shared" si="121"/>
        <v>-0,990680795004356+0,136204120383849i</v>
      </c>
      <c r="P531" s="2" t="str">
        <f t="shared" si="122"/>
        <v>0,00012218952178955-8,15640381204508E-09i</v>
      </c>
      <c r="Q531" s="2" t="str">
        <f t="shared" si="123"/>
        <v>48,2518225908278-3,30143188671636i</v>
      </c>
      <c r="R531" s="2" t="str">
        <f t="shared" si="124"/>
        <v>0,00396560971416423-0,000271596436762822i</v>
      </c>
      <c r="S531" s="2" t="str">
        <f t="shared" si="125"/>
        <v>0,00395001866481339-0,000269455072116796i</v>
      </c>
      <c r="T531" s="2">
        <f t="shared" si="118"/>
        <v>-48.047854273607882</v>
      </c>
      <c r="U531">
        <f t="shared" si="119"/>
        <v>-3.9024517960320289</v>
      </c>
      <c r="W531" s="2" t="str">
        <f t="shared" si="126"/>
        <v>0,00196579115660153-0,000269859401270247i</v>
      </c>
      <c r="X531" s="2">
        <f t="shared" si="120"/>
        <v>-54.04817049660835</v>
      </c>
    </row>
    <row r="532" spans="12:24" x14ac:dyDescent="0.45">
      <c r="L532">
        <f t="shared" si="116"/>
        <v>5.2999999999999314</v>
      </c>
      <c r="M532" s="1">
        <f t="shared" si="117"/>
        <v>199526.23149685661</v>
      </c>
      <c r="N532" s="1">
        <f t="shared" si="115"/>
        <v>2.5359808208248231</v>
      </c>
      <c r="O532" s="2" t="str">
        <f t="shared" si="121"/>
        <v>-0,974553891752793-0,224153322682235i</v>
      </c>
      <c r="P532" s="2" t="str">
        <f t="shared" si="122"/>
        <v>0,000122189521789551+1,35327571756993E-08i</v>
      </c>
      <c r="Q532" s="2" t="str">
        <f t="shared" si="123"/>
        <v>48,251822590828+5,47759491618975i</v>
      </c>
      <c r="R532" s="2" t="str">
        <f t="shared" si="124"/>
        <v>0,00396557796747466+0,000450621219008994i</v>
      </c>
      <c r="S532" s="2" t="str">
        <f t="shared" si="125"/>
        <v>0,00395011493718621+0,000447068329085i</v>
      </c>
      <c r="T532" s="2">
        <f t="shared" si="118"/>
        <v>-48.012528170655543</v>
      </c>
      <c r="U532">
        <f t="shared" si="119"/>
        <v>6.4571766708688623</v>
      </c>
      <c r="W532" s="2" t="str">
        <f t="shared" si="126"/>
        <v>0,00194968164779405+0,00044774465376876i</v>
      </c>
      <c r="X532" s="2">
        <f t="shared" si="120"/>
        <v>-53.977518042188919</v>
      </c>
    </row>
    <row r="533" spans="12:24" x14ac:dyDescent="0.45">
      <c r="L533">
        <f t="shared" si="116"/>
        <v>5.3099999999999312</v>
      </c>
      <c r="M533" s="1">
        <f t="shared" si="117"/>
        <v>204173.79446692081</v>
      </c>
      <c r="N533" s="1">
        <f t="shared" si="115"/>
        <v>2.5950514025084357</v>
      </c>
      <c r="O533" s="2" t="str">
        <f t="shared" si="121"/>
        <v>-0,826898994237417-0,562350471973793i</v>
      </c>
      <c r="P533" s="2" t="str">
        <f t="shared" si="122"/>
        <v>0,000122189521789551+3,66946396347374E-08i</v>
      </c>
      <c r="Q533" s="2" t="str">
        <f t="shared" si="123"/>
        <v>48,2518225908278+14,8527287458901i</v>
      </c>
      <c r="R533" s="2" t="str">
        <f t="shared" si="124"/>
        <v>0,00396526124242574+0,00122187836732888i</v>
      </c>
      <c r="S533" s="2" t="str">
        <f t="shared" si="125"/>
        <v>0,00395107541067301+0,00121224377051728i</v>
      </c>
      <c r="T533" s="2">
        <f t="shared" si="118"/>
        <v>-47.674986102126226</v>
      </c>
      <c r="U533">
        <f t="shared" si="119"/>
        <v>17.05672696806759</v>
      </c>
      <c r="W533" s="2" t="str">
        <f t="shared" si="126"/>
        <v>0,00178896311674458+0,00121422587157767i</v>
      </c>
      <c r="X533" s="2">
        <f t="shared" si="120"/>
        <v>-53.302431425789237</v>
      </c>
    </row>
    <row r="534" spans="12:24" x14ac:dyDescent="0.45">
      <c r="L534">
        <f t="shared" si="116"/>
        <v>5.319999999999931</v>
      </c>
      <c r="M534" s="1">
        <f t="shared" si="117"/>
        <v>208929.61308537106</v>
      </c>
      <c r="N534" s="1">
        <f t="shared" si="115"/>
        <v>2.6554979147952249</v>
      </c>
      <c r="O534" s="2" t="str">
        <f t="shared" si="121"/>
        <v>-0,559493117320864-0,828834996649262i</v>
      </c>
      <c r="P534" s="2" t="str">
        <f t="shared" si="122"/>
        <v>0,000122189521789551+6,33570164612917E-08i</v>
      </c>
      <c r="Q534" s="2" t="str">
        <f t="shared" si="123"/>
        <v>48,251822590828+25,6447423660935i</v>
      </c>
      <c r="R534" s="2" t="str">
        <f t="shared" si="124"/>
        <v>0,00396453498425373+0,0021096969095004i</v>
      </c>
      <c r="S534" s="2" t="str">
        <f t="shared" si="125"/>
        <v>0,00395327779557443+0,00209305868716333i</v>
      </c>
      <c r="T534" s="2">
        <f t="shared" si="118"/>
        <v>-46.987681044075103</v>
      </c>
      <c r="U534">
        <f t="shared" si="119"/>
        <v>27.898934118361105</v>
      </c>
      <c r="W534" s="2" t="str">
        <f t="shared" si="126"/>
        <v>0,00142043243855576+0,00209706780125617i</v>
      </c>
      <c r="X534" s="2">
        <f t="shared" si="120"/>
        <v>-51.927815624502159</v>
      </c>
    </row>
    <row r="535" spans="12:24" x14ac:dyDescent="0.45">
      <c r="L535">
        <f t="shared" si="116"/>
        <v>5.3299999999999308</v>
      </c>
      <c r="M535" s="1">
        <f t="shared" si="117"/>
        <v>213796.20895018952</v>
      </c>
      <c r="N535" s="1">
        <f t="shared" si="115"/>
        <v>2.7173524072261084</v>
      </c>
      <c r="O535" s="2" t="str">
        <f t="shared" si="121"/>
        <v>-0,203695292994191-0,979034334235532i</v>
      </c>
      <c r="P535" s="2" t="str">
        <f t="shared" si="122"/>
        <v>0,000122189521789551+9,69597439729616E-08i</v>
      </c>
      <c r="Q535" s="2" t="str">
        <f t="shared" si="123"/>
        <v>48,251822590828+39,2459713690101i</v>
      </c>
      <c r="R535" s="2" t="str">
        <f t="shared" si="124"/>
        <v>0,00396306835161036+0,00322861908010482i</v>
      </c>
      <c r="S535" s="2" t="str">
        <f t="shared" si="125"/>
        <v>0,00395772535638994+0,00320314680278568i</v>
      </c>
      <c r="T535" s="2">
        <f t="shared" si="118"/>
        <v>-45.863023523525534</v>
      </c>
      <c r="U535">
        <f t="shared" si="119"/>
        <v>38.984643205557269</v>
      </c>
      <c r="W535" s="2" t="str">
        <f t="shared" si="126"/>
        <v>0,000676211286361757+0,00321109577467631i</v>
      </c>
      <c r="X535" s="2">
        <f t="shared" si="120"/>
        <v>-49.678489102545036</v>
      </c>
    </row>
    <row r="536" spans="12:24" x14ac:dyDescent="0.45">
      <c r="L536">
        <f t="shared" si="116"/>
        <v>5.3399999999999306</v>
      </c>
      <c r="M536" s="1">
        <f t="shared" si="117"/>
        <v>218776.16239492039</v>
      </c>
      <c r="N536" s="1">
        <f t="shared" si="115"/>
        <v>2.7806476758717098</v>
      </c>
      <c r="O536" s="2" t="str">
        <f t="shared" si="121"/>
        <v>0,191377138047491-0,981516577054484i</v>
      </c>
      <c r="P536" s="2" t="str">
        <f t="shared" si="122"/>
        <v>0,000122189521789551+1,44697731585776E-07i</v>
      </c>
      <c r="Q536" s="2" t="str">
        <f t="shared" si="123"/>
        <v>48,2518225908279+58,5686677614257i</v>
      </c>
      <c r="R536" s="2" t="str">
        <f t="shared" si="124"/>
        <v>0,00395992760984162+0,00481822494474363i</v>
      </c>
      <c r="S536" s="2" t="str">
        <f t="shared" si="125"/>
        <v>0,00396724957448251+0,00478018067444906i</v>
      </c>
      <c r="T536" s="2">
        <f t="shared" si="118"/>
        <v>-44.135342645421417</v>
      </c>
      <c r="U536">
        <f t="shared" si="119"/>
        <v>50.309458747651462</v>
      </c>
      <c r="W536" s="2" t="str">
        <f t="shared" si="126"/>
        <v>-0,000917496856758711+0,004797838996015i</v>
      </c>
      <c r="X536" s="2">
        <f t="shared" si="120"/>
        <v>-46.223102760554511</v>
      </c>
    </row>
    <row r="537" spans="12:24" x14ac:dyDescent="0.45">
      <c r="L537">
        <f t="shared" si="116"/>
        <v>5.3499999999999304</v>
      </c>
      <c r="M537" s="1">
        <f t="shared" si="117"/>
        <v>223872.11385679827</v>
      </c>
      <c r="N537" s="1">
        <f t="shared" si="115"/>
        <v>2.8454172807212861</v>
      </c>
      <c r="O537" s="2" t="str">
        <f t="shared" si="121"/>
        <v>0,56424992639583-0,825604033760919i</v>
      </c>
      <c r="P537" s="2" t="str">
        <f t="shared" si="122"/>
        <v>0,000122189521789551+2,25862659071757E-07i</v>
      </c>
      <c r="Q537" s="2" t="str">
        <f t="shared" si="123"/>
        <v>48,251822590828+91,4214403632921i</v>
      </c>
      <c r="R537" s="2" t="str">
        <f t="shared" si="124"/>
        <v>0,00395173928074639+0,00752089950615063i</v>
      </c>
      <c r="S537" s="2" t="str">
        <f t="shared" si="125"/>
        <v>0,00399207998586404+0,00746139000578159i</v>
      </c>
      <c r="T537" s="2">
        <f t="shared" si="118"/>
        <v>-41.450321276283688</v>
      </c>
      <c r="U537">
        <f t="shared" si="119"/>
        <v>61.85180786009461</v>
      </c>
      <c r="W537" s="2" t="str">
        <f t="shared" si="126"/>
        <v>-0,00507240825227986+0,00751253870077565i</v>
      </c>
      <c r="X537" s="2">
        <f t="shared" si="120"/>
        <v>-40.852995924326869</v>
      </c>
    </row>
    <row r="538" spans="12:24" x14ac:dyDescent="0.45">
      <c r="L538">
        <f t="shared" si="116"/>
        <v>5.3599999999999302</v>
      </c>
      <c r="M538" s="1">
        <f t="shared" si="117"/>
        <v>229086.76527674074</v>
      </c>
      <c r="N538" s="1">
        <f t="shared" si="115"/>
        <v>2.911695563476651</v>
      </c>
      <c r="O538" s="2" t="str">
        <f t="shared" si="121"/>
        <v>0,849988355186117-0,526801476884793i</v>
      </c>
      <c r="P538" s="2" t="str">
        <f t="shared" si="122"/>
        <v>0,000122189521789551+4,18631699370717E-07i</v>
      </c>
      <c r="Q538" s="2" t="str">
        <f t="shared" si="123"/>
        <v>48,251822590828+169,447721440348i</v>
      </c>
      <c r="R538" s="2" t="str">
        <f t="shared" si="124"/>
        <v>0,00391791533307094+0,0139398294255137i</v>
      </c>
      <c r="S538" s="2" t="str">
        <f t="shared" si="125"/>
        <v>0,00409464080718243+0,0138285716581688i</v>
      </c>
      <c r="T538" s="2">
        <f t="shared" si="118"/>
        <v>-36.819461080278842</v>
      </c>
      <c r="U538">
        <f t="shared" si="119"/>
        <v>73.505975606151253</v>
      </c>
      <c r="W538" s="2" t="str">
        <f t="shared" si="126"/>
        <v>-0,0222338345086451+0,0141039370965333i</v>
      </c>
      <c r="X538" s="2">
        <f t="shared" si="120"/>
        <v>-31.591010766283368</v>
      </c>
    </row>
    <row r="539" spans="12:24" x14ac:dyDescent="0.45">
      <c r="L539">
        <f t="shared" si="116"/>
        <v>5.3699999999999299</v>
      </c>
      <c r="M539" s="1">
        <f t="shared" si="117"/>
        <v>234422.88153195477</v>
      </c>
      <c r="N539" s="1">
        <f t="shared" si="115"/>
        <v>2.9795176657606182</v>
      </c>
      <c r="O539" s="2" t="str">
        <f t="shared" si="121"/>
        <v>0,991730311534568-0,128339351656259i</v>
      </c>
      <c r="P539" s="2" t="str">
        <f t="shared" si="122"/>
        <v>0,000122189521789551+1,85003860741507E-06i</v>
      </c>
      <c r="Q539" s="2" t="str">
        <f t="shared" si="123"/>
        <v>48,2518225908289+748,832033204786i</v>
      </c>
      <c r="R539" s="2" t="str">
        <f t="shared" si="124"/>
        <v>0,00303381331049862+0,0616036068381721i</v>
      </c>
      <c r="S539" s="2" t="str">
        <f t="shared" si="125"/>
        <v>0,00677117775944355+0,0610014109730786i</v>
      </c>
      <c r="T539" s="2">
        <f t="shared" si="118"/>
        <v>-24.24001960003114</v>
      </c>
      <c r="U539">
        <f t="shared" si="119"/>
        <v>83.666077276444028</v>
      </c>
      <c r="W539" s="2" t="str">
        <f t="shared" si="126"/>
        <v>-0,469962443946859+0,0830425011798591i</v>
      </c>
      <c r="X539" s="2">
        <f t="shared" si="120"/>
        <v>-6.4252110484573972</v>
      </c>
    </row>
    <row r="540" spans="12:24" x14ac:dyDescent="0.45">
      <c r="L540">
        <f t="shared" si="116"/>
        <v>5.3799999999999297</v>
      </c>
      <c r="M540" s="1">
        <f t="shared" si="117"/>
        <v>239883.2919019103</v>
      </c>
      <c r="N540" s="1">
        <f t="shared" si="115"/>
        <v>3.0489195477495454</v>
      </c>
      <c r="O540" s="2" t="str">
        <f t="shared" si="121"/>
        <v>0,953132402992162+0,302553503312038i</v>
      </c>
      <c r="P540" s="2" t="str">
        <f t="shared" si="122"/>
        <v>0,000122189521789551-7,69554884046333E-07i</v>
      </c>
      <c r="Q540" s="2" t="str">
        <f t="shared" si="123"/>
        <v>48,2518225908283-311,489363613082i</v>
      </c>
      <c r="R540" s="2" t="str">
        <f t="shared" si="124"/>
        <v>0,0038043973687189-0,0256250633512163i</v>
      </c>
      <c r="S540" s="2" t="str">
        <f t="shared" si="125"/>
        <v>0,00443876211985511-0,0254146324299505i</v>
      </c>
      <c r="T540" s="2">
        <f t="shared" si="118"/>
        <v>-31.767826734880664</v>
      </c>
      <c r="U540">
        <f t="shared" si="119"/>
        <v>-80.093002023696073</v>
      </c>
      <c r="W540" s="2" t="str">
        <f t="shared" si="126"/>
        <v>-0,079812625784623-0,0270345179008899i</v>
      </c>
      <c r="X540" s="2">
        <f t="shared" si="120"/>
        <v>-21.486853561267214</v>
      </c>
    </row>
    <row r="541" spans="12:24" x14ac:dyDescent="0.45">
      <c r="L541">
        <f t="shared" si="116"/>
        <v>5.3899999999999295</v>
      </c>
      <c r="M541" s="1">
        <f t="shared" si="117"/>
        <v>245470.89156846335</v>
      </c>
      <c r="N541" s="1">
        <f t="shared" si="115"/>
        <v>3.1199380072399157</v>
      </c>
      <c r="O541" s="2" t="str">
        <f t="shared" si="121"/>
        <v>0,729235211427109+0,684263111978762i</v>
      </c>
      <c r="P541" s="2" t="str">
        <f t="shared" si="122"/>
        <v>0,000122189521789551-3,01259701731338E-07i</v>
      </c>
      <c r="Q541" s="2" t="str">
        <f t="shared" si="123"/>
        <v>48,251822590828-121,939571458564i</v>
      </c>
      <c r="R541" s="2" t="str">
        <f t="shared" si="124"/>
        <v>0,0039409191218218-0,010031511854534i</v>
      </c>
      <c r="S541" s="2" t="str">
        <f t="shared" si="125"/>
        <v>0,0040248901229539-0,00995191642381901i</v>
      </c>
      <c r="T541" s="2">
        <f t="shared" si="118"/>
        <v>-39.383953145218868</v>
      </c>
      <c r="U541">
        <f t="shared" si="119"/>
        <v>-67.979933793355215</v>
      </c>
      <c r="W541" s="2" t="str">
        <f t="shared" si="126"/>
        <v>-0,0105625454648147-0,0100617078313871i</v>
      </c>
      <c r="X541" s="2">
        <f t="shared" si="120"/>
        <v>-36.720174963334735</v>
      </c>
    </row>
    <row r="542" spans="12:24" x14ac:dyDescent="0.45">
      <c r="L542">
        <f t="shared" si="116"/>
        <v>5.3999999999999293</v>
      </c>
      <c r="M542" s="1">
        <f t="shared" si="117"/>
        <v>251188.6431509174</v>
      </c>
      <c r="N542" s="1">
        <f t="shared" si="115"/>
        <v>3.1926106991589864</v>
      </c>
      <c r="O542" s="2" t="str">
        <f t="shared" si="121"/>
        <v>0,352824116474052+0,935689661604907i</v>
      </c>
      <c r="P542" s="2" t="str">
        <f t="shared" si="122"/>
        <v>0,000122189521789551-1,72353300917476E-07i</v>
      </c>
      <c r="Q542" s="2" t="str">
        <f t="shared" si="123"/>
        <v>48,251822590828-69,7626915667069i</v>
      </c>
      <c r="R542" s="2" t="str">
        <f t="shared" si="124"/>
        <v>0,00395754046009231-0,00573911535922874i</v>
      </c>
      <c r="S542" s="2" t="str">
        <f t="shared" si="125"/>
        <v>0,00397448847535611-0,0056937719783997i</v>
      </c>
      <c r="T542" s="2">
        <f t="shared" si="118"/>
        <v>-43.16812442632768</v>
      </c>
      <c r="U542">
        <f t="shared" si="119"/>
        <v>-55.083364826255718</v>
      </c>
      <c r="W542" s="2" t="str">
        <f t="shared" si="126"/>
        <v>-0,00212879570705724-0,00572005221126091i</v>
      </c>
      <c r="X542" s="2">
        <f t="shared" si="120"/>
        <v>-44.288647635778091</v>
      </c>
    </row>
    <row r="543" spans="12:24" x14ac:dyDescent="0.45">
      <c r="L543">
        <f t="shared" si="116"/>
        <v>5.4099999999999291</v>
      </c>
      <c r="M543" s="1">
        <f t="shared" si="117"/>
        <v>257039.57827684478</v>
      </c>
      <c r="N543" s="1">
        <f t="shared" si="115"/>
        <v>3.266976155529949</v>
      </c>
      <c r="O543" s="2" t="str">
        <f t="shared" si="121"/>
        <v>-0,106462187706581+0,994316751638395i</v>
      </c>
      <c r="P543" s="2" t="str">
        <f t="shared" si="122"/>
        <v>0,000122189521789551-1,07126836206439E-07i</v>
      </c>
      <c r="Q543" s="2" t="str">
        <f t="shared" si="123"/>
        <v>48,251822590828-43,3612608114424i</v>
      </c>
      <c r="R543" s="2" t="str">
        <f t="shared" si="124"/>
        <v>0,00396250344182165-0,00356716852990853i</v>
      </c>
      <c r="S543" s="2" t="str">
        <f t="shared" si="125"/>
        <v>0,00395943843829862-0,00353902116217951i</v>
      </c>
      <c r="T543" s="2">
        <f t="shared" si="118"/>
        <v>-45.497228092434554</v>
      </c>
      <c r="U543">
        <f t="shared" si="119"/>
        <v>-41.790948570580966</v>
      </c>
      <c r="W543" s="2" t="str">
        <f t="shared" si="126"/>
        <v>0,0003895573206882-0,00354857542850292i</v>
      </c>
      <c r="X543" s="2">
        <f t="shared" si="120"/>
        <v>-48.946893818232411</v>
      </c>
    </row>
    <row r="544" spans="12:24" x14ac:dyDescent="0.45">
      <c r="L544">
        <f t="shared" si="116"/>
        <v>5.4199999999999289</v>
      </c>
      <c r="M544" s="1">
        <f t="shared" si="117"/>
        <v>263026.79918949562</v>
      </c>
      <c r="N544" s="1">
        <f t="shared" si="115"/>
        <v>3.3430738059021157</v>
      </c>
      <c r="O544" s="2" t="str">
        <f t="shared" si="121"/>
        <v>-0,552032603628234+0,833822525799965i</v>
      </c>
      <c r="P544" s="2" t="str">
        <f t="shared" si="122"/>
        <v>0,000122189521789551-6,40446538812106E-08i</v>
      </c>
      <c r="Q544" s="2" t="str">
        <f t="shared" si="123"/>
        <v>48,2518225908281-25,9230743562223i</v>
      </c>
      <c r="R544" s="2" t="str">
        <f t="shared" si="124"/>
        <v>0,00396451113347779-0,0021325942399164i</v>
      </c>
      <c r="S544" s="2" t="str">
        <f t="shared" si="125"/>
        <v>0,00395335012318872-0,00211577533335031i</v>
      </c>
      <c r="T544" s="2">
        <f t="shared" si="118"/>
        <v>-46.966855009636632</v>
      </c>
      <c r="U544">
        <f t="shared" si="119"/>
        <v>-28.155040095363091</v>
      </c>
      <c r="W544" s="2" t="str">
        <f t="shared" si="126"/>
        <v>0,00140832967749765-0,00211984744038827i</v>
      </c>
      <c r="X544" s="2">
        <f t="shared" si="120"/>
        <v>-51.886163368920208</v>
      </c>
    </row>
    <row r="545" spans="12:24" x14ac:dyDescent="0.45">
      <c r="L545">
        <f t="shared" si="116"/>
        <v>5.4299999999999287</v>
      </c>
      <c r="M545" s="1">
        <f t="shared" si="117"/>
        <v>269153.4803926475</v>
      </c>
      <c r="N545" s="1">
        <f t="shared" si="115"/>
        <v>3.4209439982569787</v>
      </c>
      <c r="O545" s="2" t="str">
        <f t="shared" si="121"/>
        <v>-0,879148682141896+0,476547578619561i</v>
      </c>
      <c r="P545" s="2" t="str">
        <f t="shared" si="122"/>
        <v>0,000122189521789551-3,02311886357382E-08i</v>
      </c>
      <c r="Q545" s="2" t="str">
        <f t="shared" si="123"/>
        <v>48,2518225908278-12,2365459626272i</v>
      </c>
      <c r="R545" s="2" t="str">
        <f t="shared" si="124"/>
        <v>0,00396537901010145-0,00100665480790505i</v>
      </c>
      <c r="S545" s="2" t="str">
        <f t="shared" si="125"/>
        <v>0,00395071827854297-0,00099871750492423i</v>
      </c>
      <c r="T545" s="2">
        <f t="shared" si="118"/>
        <v>-47.797451250614571</v>
      </c>
      <c r="U545">
        <f t="shared" si="119"/>
        <v>-14.186806748551861</v>
      </c>
      <c r="W545" s="2" t="str">
        <f t="shared" si="126"/>
        <v>0,00184872296268269-0,00100030507122326i</v>
      </c>
      <c r="X545" s="2">
        <f t="shared" si="120"/>
        <v>-53.547362644657696</v>
      </c>
    </row>
    <row r="546" spans="12:24" x14ac:dyDescent="0.45">
      <c r="L546">
        <f t="shared" si="116"/>
        <v>5.4399999999999284</v>
      </c>
      <c r="M546" s="1">
        <f t="shared" si="117"/>
        <v>275422.87033377151</v>
      </c>
      <c r="N546" s="1">
        <f t="shared" si="115"/>
        <v>3.5006280204012703</v>
      </c>
      <c r="O546" s="2" t="str">
        <f t="shared" si="121"/>
        <v>-0,999992214676172-0,00394595831762661i</v>
      </c>
      <c r="P546" s="2" t="str">
        <f t="shared" si="122"/>
        <v>0,000122189521789551+2,35198359368133E-10i</v>
      </c>
      <c r="Q546" s="2" t="str">
        <f t="shared" si="123"/>
        <v>48,251822590828+0,0952002109286957i</v>
      </c>
      <c r="R546" s="2" t="str">
        <f t="shared" si="124"/>
        <v>0,0039656278110587+7,83176480827521E-06i</v>
      </c>
      <c r="S546" s="2" t="str">
        <f t="shared" si="125"/>
        <v>0,00394996378567051+7,77001662687669E-06i</v>
      </c>
      <c r="T546" s="2">
        <f t="shared" si="118"/>
        <v>-48.068120916574685</v>
      </c>
      <c r="U546">
        <f t="shared" si="119"/>
        <v>0.11270700426655422</v>
      </c>
      <c r="W546" s="2" t="str">
        <f t="shared" si="126"/>
        <v>0,00197497422776498+7,78162159523407E-06i</v>
      </c>
      <c r="X546" s="2">
        <f t="shared" si="120"/>
        <v>-54.088703924205525</v>
      </c>
    </row>
    <row r="547" spans="12:24" x14ac:dyDescent="0.45">
      <c r="L547">
        <f t="shared" si="116"/>
        <v>5.4499999999999282</v>
      </c>
      <c r="M547" s="1">
        <f t="shared" si="117"/>
        <v>281838.29312639916</v>
      </c>
      <c r="N547" s="1">
        <f t="shared" si="115"/>
        <v>3.5821681218582682</v>
      </c>
      <c r="O547" s="2" t="str">
        <f t="shared" si="121"/>
        <v>-0,869662781277457-0,493646277065631i</v>
      </c>
      <c r="P547" s="2" t="str">
        <f t="shared" si="122"/>
        <v>0,000122189521789551+3,14747785363914E-08i</v>
      </c>
      <c r="Q547" s="2" t="str">
        <f t="shared" si="123"/>
        <v>48,2518225908278+12,7399084060061i</v>
      </c>
      <c r="R547" s="2" t="str">
        <f t="shared" si="124"/>
        <v>0,00396535811847564+0,00104806455092353i</v>
      </c>
      <c r="S547" s="2" t="str">
        <f t="shared" si="125"/>
        <v>0,00395078163270212+0,00103980069461984i</v>
      </c>
      <c r="T547" s="2">
        <f t="shared" si="118"/>
        <v>-47.775472804486576</v>
      </c>
      <c r="U547">
        <f t="shared" si="119"/>
        <v>14.74520826872528</v>
      </c>
      <c r="W547" s="2" t="str">
        <f t="shared" si="126"/>
        <v>0,00183812174651413+0,00104146195296753i</v>
      </c>
      <c r="X547" s="2">
        <f t="shared" si="120"/>
        <v>-53.503405588860844</v>
      </c>
    </row>
    <row r="548" spans="12:24" x14ac:dyDescent="0.45">
      <c r="L548">
        <f t="shared" si="116"/>
        <v>5.459999999999928</v>
      </c>
      <c r="M548" s="1">
        <f t="shared" si="117"/>
        <v>288403.15031261329</v>
      </c>
      <c r="N548" s="1">
        <f t="shared" si="115"/>
        <v>3.6656075362690763</v>
      </c>
      <c r="O548" s="2" t="str">
        <f t="shared" si="121"/>
        <v>-0,505752036329514-0,862678896083908i</v>
      </c>
      <c r="P548" s="2" t="str">
        <f t="shared" si="122"/>
        <v>0,000122189521789551+6,82976584666479E-08i</v>
      </c>
      <c r="Q548" s="2" t="str">
        <f t="shared" si="123"/>
        <v>48,2518225908281+27,6445444152684i</v>
      </c>
      <c r="R548" s="2" t="str">
        <f t="shared" si="124"/>
        <v>0,00396435789689522+0,00227421313440641i</v>
      </c>
      <c r="S548" s="2" t="str">
        <f t="shared" si="125"/>
        <v>0,00395381481385899+0,00225627662875493i</v>
      </c>
      <c r="T548" s="2">
        <f t="shared" si="118"/>
        <v>-46.835382398221611</v>
      </c>
      <c r="U548">
        <f t="shared" si="119"/>
        <v>29.711593854019451</v>
      </c>
      <c r="W548" s="2" t="str">
        <f t="shared" si="126"/>
        <v>0,00133057182696942+0,00226075262159586i</v>
      </c>
      <c r="X548" s="2">
        <f t="shared" si="120"/>
        <v>-51.623216946547231</v>
      </c>
    </row>
    <row r="549" spans="12:24" x14ac:dyDescent="0.45">
      <c r="L549">
        <f t="shared" si="116"/>
        <v>5.4699999999999278</v>
      </c>
      <c r="M549" s="1">
        <f t="shared" si="117"/>
        <v>295120.92266659014</v>
      </c>
      <c r="N549" s="1">
        <f t="shared" si="115"/>
        <v>3.7509905043156655</v>
      </c>
      <c r="O549" s="2" t="str">
        <f t="shared" si="121"/>
        <v>0,00622348198778037-0,999980633948452i</v>
      </c>
      <c r="P549" s="2" t="str">
        <f t="shared" si="122"/>
        <v>0,000122189521789551+1,19953509443047E-07i</v>
      </c>
      <c r="Q549" s="2" t="str">
        <f t="shared" si="123"/>
        <v>48,2518225908279+48,5530572206085i</v>
      </c>
      <c r="R549" s="2" t="str">
        <f t="shared" si="124"/>
        <v>0,00396171046322365+0,00399427817612026i</v>
      </c>
      <c r="S549" s="2" t="str">
        <f t="shared" si="125"/>
        <v>0,00396184313041008+0,00396275418783812i</v>
      </c>
      <c r="T549" s="2">
        <f t="shared" si="118"/>
        <v>-45.030755836410464</v>
      </c>
      <c r="U549">
        <f t="shared" si="119"/>
        <v>45.006587053347253</v>
      </c>
      <c r="W549" s="2" t="str">
        <f t="shared" si="126"/>
        <v>-0,0000128252043717376+0,0039746654909302i</v>
      </c>
      <c r="X549" s="2">
        <f t="shared" si="120"/>
        <v>-48.013943098729222</v>
      </c>
    </row>
    <row r="550" spans="12:24" x14ac:dyDescent="0.45">
      <c r="L550">
        <f t="shared" si="116"/>
        <v>5.4799999999999276</v>
      </c>
      <c r="M550" s="1">
        <f t="shared" si="117"/>
        <v>301995.17204015149</v>
      </c>
      <c r="N550" s="1">
        <f t="shared" si="115"/>
        <v>3.8383622971778655</v>
      </c>
      <c r="O550" s="2" t="str">
        <f t="shared" si="121"/>
        <v>0,527110454663599-0,849796780756631i</v>
      </c>
      <c r="P550" s="2" t="str">
        <f t="shared" si="122"/>
        <v>0,000122189521789551+2,1422269004589E-07i</v>
      </c>
      <c r="Q550" s="2" t="str">
        <f t="shared" si="123"/>
        <v>48,2518225908279+86,7099810256037i</v>
      </c>
      <c r="R550" s="2" t="str">
        <f t="shared" si="124"/>
        <v>0,00395313390310576+0,00713330539184593i</v>
      </c>
      <c r="S550" s="2" t="str">
        <f t="shared" si="125"/>
        <v>0,00398785096169516+0,00707688296709343i</v>
      </c>
      <c r="T550" s="2">
        <f t="shared" si="118"/>
        <v>-41.80553279506362</v>
      </c>
      <c r="U550">
        <f t="shared" si="119"/>
        <v>60.598572233631053</v>
      </c>
      <c r="W550" s="2" t="str">
        <f t="shared" si="126"/>
        <v>-0,00436476062517459+0,00712158573235331i</v>
      </c>
      <c r="X550" s="2">
        <f t="shared" si="120"/>
        <v>-41.563429878897225</v>
      </c>
    </row>
    <row r="551" spans="12:24" x14ac:dyDescent="0.45">
      <c r="L551">
        <f t="shared" si="116"/>
        <v>5.4899999999999274</v>
      </c>
      <c r="M551" s="1">
        <f t="shared" si="117"/>
        <v>309029.54325130774</v>
      </c>
      <c r="N551" s="1">
        <f t="shared" si="115"/>
        <v>3.927769240536767</v>
      </c>
      <c r="O551" s="2" t="str">
        <f t="shared" si="121"/>
        <v>0,898770530309904-0,438419358430321i</v>
      </c>
      <c r="P551" s="2" t="str">
        <f t="shared" si="122"/>
        <v>0,000122189521789551+5,16288985844621E-07i</v>
      </c>
      <c r="Q551" s="2" t="str">
        <f t="shared" si="123"/>
        <v>48,251822590828+208,976034035612i</v>
      </c>
      <c r="R551" s="2" t="str">
        <f t="shared" si="124"/>
        <v>0,003893058413342+0,0171916756608751i</v>
      </c>
      <c r="S551" s="2" t="str">
        <f t="shared" si="125"/>
        <v>0,00417000422867625+0,0170535956566225i</v>
      </c>
      <c r="T551" s="2">
        <f t="shared" si="118"/>
        <v>-35.111475535513669</v>
      </c>
      <c r="U551">
        <f t="shared" si="119"/>
        <v>76.259459737073328</v>
      </c>
      <c r="W551" s="2" t="str">
        <f t="shared" si="126"/>
        <v>-0,0348440981249277+0,0175568292222564i</v>
      </c>
      <c r="X551" s="2">
        <f t="shared" si="120"/>
        <v>-28.174845109352617</v>
      </c>
    </row>
    <row r="552" spans="12:24" x14ac:dyDescent="0.45">
      <c r="L552">
        <f t="shared" si="116"/>
        <v>5.4999999999999272</v>
      </c>
      <c r="M552" s="1">
        <f t="shared" si="117"/>
        <v>316227.76601678535</v>
      </c>
      <c r="N552" s="1">
        <f t="shared" si="115"/>
        <v>4.0192587391371726</v>
      </c>
      <c r="O552" s="2" t="str">
        <f t="shared" si="121"/>
        <v>0,992687675639627+0,120711137154753i</v>
      </c>
      <c r="P552" s="2" t="str">
        <f t="shared" si="122"/>
        <v>0,00012218952178955-1,96789532191644E-06i</v>
      </c>
      <c r="Q552" s="2" t="str">
        <f t="shared" si="123"/>
        <v>48,2518225908245-796,53637990856i</v>
      </c>
      <c r="R552" s="2" t="str">
        <f t="shared" si="124"/>
        <v>0,00291130920965969-0,0655280647786715i</v>
      </c>
      <c r="S552" s="2" t="str">
        <f t="shared" si="125"/>
        <v>0,00714140532279046-0,0648712420636071i</v>
      </c>
      <c r="T552" s="2">
        <f t="shared" si="118"/>
        <v>-23.706640417840962</v>
      </c>
      <c r="U552">
        <f t="shared" si="119"/>
        <v>-83.717841956146245</v>
      </c>
      <c r="W552" s="2" t="str">
        <f t="shared" si="126"/>
        <v>-0,531873364930569-0,0913804322103588i</v>
      </c>
      <c r="X552" s="2">
        <f t="shared" si="120"/>
        <v>-5.3574948505289379</v>
      </c>
    </row>
    <row r="553" spans="12:24" x14ac:dyDescent="0.45">
      <c r="L553">
        <f t="shared" si="116"/>
        <v>5.509999999999927</v>
      </c>
      <c r="M553" s="1">
        <f t="shared" si="117"/>
        <v>323593.65692957444</v>
      </c>
      <c r="N553" s="1">
        <f t="shared" si="115"/>
        <v>4.1128793019222476</v>
      </c>
      <c r="O553" s="2" t="str">
        <f t="shared" si="121"/>
        <v>0,758856027257789+0,651258420210078i</v>
      </c>
      <c r="P553" s="2" t="str">
        <f t="shared" si="122"/>
        <v>0,000122189521789551-3,21948969755941E-07i</v>
      </c>
      <c r="Q553" s="2" t="str">
        <f t="shared" si="123"/>
        <v>48,251822590828-130,313875961366i</v>
      </c>
      <c r="R553" s="2" t="str">
        <f t="shared" si="124"/>
        <v>0,0039374088034918-0,0107204345224464i</v>
      </c>
      <c r="S553" s="2" t="str">
        <f t="shared" si="125"/>
        <v>0,00403553425335324-0,0106352963323137i</v>
      </c>
      <c r="T553" s="2">
        <f t="shared" si="118"/>
        <v>-38.880822876320153</v>
      </c>
      <c r="U553">
        <f t="shared" si="119"/>
        <v>-69.220886720917193</v>
      </c>
      <c r="W553" s="2" t="str">
        <f t="shared" si="126"/>
        <v>-0,0123436249684372-0,0107670393175419i</v>
      </c>
      <c r="X553" s="2">
        <f t="shared" si="120"/>
        <v>-35.713886947435682</v>
      </c>
    </row>
    <row r="554" spans="12:24" x14ac:dyDescent="0.45">
      <c r="L554">
        <f t="shared" si="116"/>
        <v>5.5199999999999267</v>
      </c>
      <c r="M554" s="1">
        <f t="shared" si="117"/>
        <v>331131.12148253538</v>
      </c>
      <c r="N554" s="1">
        <f t="shared" si="115"/>
        <v>4.2086805677535883</v>
      </c>
      <c r="O554" s="2" t="str">
        <f t="shared" si="121"/>
        <v>0,256711033506847+0,966488202346954i</v>
      </c>
      <c r="P554" s="2" t="str">
        <f t="shared" si="122"/>
        <v>0,000122189521789551-1,5500616470149E-07i</v>
      </c>
      <c r="Q554" s="2" t="str">
        <f t="shared" si="123"/>
        <v>48,251822590828-62,7411671342265i</v>
      </c>
      <c r="R554" s="2" t="str">
        <f t="shared" si="124"/>
        <v>0,00395908649957336-0,00516148084125554i</v>
      </c>
      <c r="S554" s="2" t="str">
        <f t="shared" si="125"/>
        <v>0,00396980020209734-0,0051207174303223i</v>
      </c>
      <c r="T554" s="2">
        <f t="shared" si="118"/>
        <v>-43.769465932240806</v>
      </c>
      <c r="U554">
        <f t="shared" si="119"/>
        <v>-52.215619302303089</v>
      </c>
      <c r="W554" s="2" t="str">
        <f t="shared" si="126"/>
        <v>-0,00134429837159171-0,00514129643518647i</v>
      </c>
      <c r="X554" s="2">
        <f t="shared" si="120"/>
        <v>-45.491342749982849</v>
      </c>
    </row>
    <row r="555" spans="12:24" x14ac:dyDescent="0.45">
      <c r="L555">
        <f t="shared" si="116"/>
        <v>5.5299999999999265</v>
      </c>
      <c r="M555" s="1">
        <f t="shared" si="117"/>
        <v>338844.15613914555</v>
      </c>
      <c r="N555" s="1">
        <f t="shared" si="115"/>
        <v>4.3067133317304327</v>
      </c>
      <c r="O555" s="2" t="str">
        <f t="shared" si="121"/>
        <v>-0,34884684832813+0,937179746052768i</v>
      </c>
      <c r="P555" s="2" t="str">
        <f t="shared" si="122"/>
        <v>0,000122189521789551-8,28266988555341E-08i</v>
      </c>
      <c r="Q555" s="2" t="str">
        <f t="shared" si="123"/>
        <v>48,251822590828-33,5254005288335i</v>
      </c>
      <c r="R555" s="2" t="str">
        <f t="shared" si="124"/>
        <v>0,00396376011977782-0,00275800914182542i</v>
      </c>
      <c r="S555" s="2" t="str">
        <f t="shared" si="125"/>
        <v>0,00395562757348418-0,00273625363179279i</v>
      </c>
      <c r="T555" s="2">
        <f t="shared" si="118"/>
        <v>-46.35747890112323</v>
      </c>
      <c r="U555">
        <f t="shared" si="119"/>
        <v>-34.673040477682072</v>
      </c>
      <c r="W555" s="2" t="str">
        <f t="shared" si="126"/>
        <v>0,00102723830556051-0,00274231323646451i</v>
      </c>
      <c r="X555" s="2">
        <f t="shared" si="120"/>
        <v>-50.667405272926331</v>
      </c>
    </row>
    <row r="556" spans="12:24" x14ac:dyDescent="0.45">
      <c r="L556">
        <f t="shared" si="116"/>
        <v>5.5399999999999263</v>
      </c>
      <c r="M556" s="1">
        <f t="shared" si="117"/>
        <v>346736.85045247327</v>
      </c>
      <c r="N556" s="1">
        <f t="shared" si="115"/>
        <v>4.40702957212185</v>
      </c>
      <c r="O556" s="2" t="str">
        <f t="shared" si="121"/>
        <v>-0,834180918945887+0,55149088339391i</v>
      </c>
      <c r="P556" s="2" t="str">
        <f t="shared" si="122"/>
        <v>0,00012218952178955-3,58431579590897E-08i</v>
      </c>
      <c r="Q556" s="2" t="str">
        <f t="shared" si="123"/>
        <v>48,2518225908278-14,5080782332394i</v>
      </c>
      <c r="R556" s="2" t="str">
        <f t="shared" si="124"/>
        <v>0,00396527805783954-0,00119352526044182i</v>
      </c>
      <c r="S556" s="2" t="str">
        <f t="shared" si="125"/>
        <v>0,00395102441770331-0,00118411427065925i</v>
      </c>
      <c r="T556" s="2">
        <f t="shared" si="118"/>
        <v>-47.692262314982699</v>
      </c>
      <c r="U556">
        <f t="shared" si="119"/>
        <v>-16.683370363122414</v>
      </c>
      <c r="W556" s="2" t="str">
        <f t="shared" si="126"/>
        <v>0,00179749590238487-0,00118604269147704i</v>
      </c>
      <c r="X556" s="2">
        <f t="shared" si="120"/>
        <v>-53.336983983134118</v>
      </c>
    </row>
    <row r="557" spans="12:24" x14ac:dyDescent="0.45">
      <c r="L557">
        <f t="shared" si="116"/>
        <v>5.5499999999999261</v>
      </c>
      <c r="M557" s="1">
        <f t="shared" si="117"/>
        <v>354813.38923351566</v>
      </c>
      <c r="N557" s="1">
        <f t="shared" si="115"/>
        <v>4.5096824779263383</v>
      </c>
      <c r="O557" s="2" t="str">
        <f t="shared" si="121"/>
        <v>-0,998150012388296-0,0607992826375852i</v>
      </c>
      <c r="P557" s="2" t="str">
        <f t="shared" si="122"/>
        <v>0,000122189521789551+3,62727485098975E-09i</v>
      </c>
      <c r="Q557" s="2" t="str">
        <f t="shared" si="123"/>
        <v>48,2518225908278+1,46819617210415i</v>
      </c>
      <c r="R557" s="2" t="str">
        <f t="shared" si="124"/>
        <v>0,00396562424409239+0,000120783000375304i</v>
      </c>
      <c r="S557" s="2" t="str">
        <f t="shared" si="125"/>
        <v>0,00394997460255728+0,000119830707034399i</v>
      </c>
      <c r="T557" s="2">
        <f t="shared" si="118"/>
        <v>-48.064118794001416</v>
      </c>
      <c r="U557">
        <f t="shared" si="119"/>
        <v>1.7376538679567866</v>
      </c>
      <c r="W557" s="2" t="str">
        <f t="shared" si="126"/>
        <v>0,00197316420967378+0,000120009846118662i</v>
      </c>
      <c r="X557" s="2">
        <f t="shared" si="120"/>
        <v>-54.080699651136598</v>
      </c>
    </row>
    <row r="558" spans="12:24" x14ac:dyDescent="0.45">
      <c r="L558">
        <f t="shared" si="116"/>
        <v>5.5599999999999259</v>
      </c>
      <c r="M558" s="1">
        <f t="shared" si="117"/>
        <v>363078.05477004015</v>
      </c>
      <c r="N558" s="1">
        <f t="shared" si="115"/>
        <v>4.6147264770733285</v>
      </c>
      <c r="O558" s="2" t="str">
        <f t="shared" si="121"/>
        <v>-0,751246488738639-0,660021752033875i</v>
      </c>
      <c r="P558" s="2" t="str">
        <f t="shared" si="122"/>
        <v>0,00012218952178955+4,49284122219263E-08i</v>
      </c>
      <c r="Q558" s="2" t="str">
        <f t="shared" si="123"/>
        <v>48,2518225908279+18,1854768532124i</v>
      </c>
      <c r="R558" s="2" t="str">
        <f t="shared" si="124"/>
        <v>0,00396507827255336+0,00149605107227511i</v>
      </c>
      <c r="S558" s="2" t="str">
        <f t="shared" si="125"/>
        <v>0,00395163026909241+0,00148425404809675i</v>
      </c>
      <c r="T558" s="2">
        <f t="shared" si="118"/>
        <v>-47.491314942713252</v>
      </c>
      <c r="U558">
        <f t="shared" si="119"/>
        <v>20.586454398643426</v>
      </c>
      <c r="W558" s="2" t="str">
        <f t="shared" si="126"/>
        <v>0,00169611722691648+0,00148678574295751i</v>
      </c>
      <c r="X558" s="2">
        <f t="shared" si="120"/>
        <v>-52.93508767466561</v>
      </c>
    </row>
    <row r="559" spans="12:24" x14ac:dyDescent="0.45">
      <c r="L559">
        <f t="shared" si="116"/>
        <v>5.5699999999999257</v>
      </c>
      <c r="M559" s="1">
        <f t="shared" si="117"/>
        <v>371535.22909710923</v>
      </c>
      <c r="N559" s="1">
        <f t="shared" si="115"/>
        <v>4.7222172652815804</v>
      </c>
      <c r="O559" s="2" t="str">
        <f t="shared" si="121"/>
        <v>-0,173678849791051-0,98480234419667i</v>
      </c>
      <c r="P559" s="2" t="str">
        <f t="shared" si="122"/>
        <v>0,000122189521789551+1,00025307451382E-07i</v>
      </c>
      <c r="Q559" s="2" t="str">
        <f t="shared" si="123"/>
        <v>48,251822590828+40,4868060864085i</v>
      </c>
      <c r="R559" s="2" t="str">
        <f t="shared" si="124"/>
        <v>0,003962903947954+0,00333069790511798i</v>
      </c>
      <c r="S559" s="2" t="str">
        <f t="shared" si="125"/>
        <v>0,0039582239087772+0,00330441916129704i</v>
      </c>
      <c r="T559" s="2">
        <f t="shared" si="118"/>
        <v>-45.753351972859654</v>
      </c>
      <c r="U559">
        <f t="shared" si="119"/>
        <v>39.855929557679538</v>
      </c>
      <c r="W559" s="2" t="str">
        <f t="shared" si="126"/>
        <v>0,000592787349138593+0,0033128291721633i</v>
      </c>
      <c r="X559" s="2">
        <f t="shared" si="120"/>
        <v>-49.459144714256304</v>
      </c>
    </row>
    <row r="560" spans="12:24" x14ac:dyDescent="0.45">
      <c r="L560">
        <f t="shared" si="116"/>
        <v>5.5799999999999255</v>
      </c>
      <c r="M560" s="1">
        <f t="shared" si="117"/>
        <v>380189.39632049634</v>
      </c>
      <c r="N560" s="1">
        <f t="shared" si="115"/>
        <v>4.8322118355898276</v>
      </c>
      <c r="O560" s="2" t="str">
        <f t="shared" si="121"/>
        <v>0,493885121305522-0,869527162860959i</v>
      </c>
      <c r="P560" s="2" t="str">
        <f t="shared" si="122"/>
        <v>0,000122189521789551+2,0480669447435E-07i</v>
      </c>
      <c r="Q560" s="2" t="str">
        <f t="shared" si="123"/>
        <v>48,2518225908279+82,8987096931414i</v>
      </c>
      <c r="R560" s="2" t="str">
        <f t="shared" si="124"/>
        <v>0,00395420808694195+0,00681976637333763i</v>
      </c>
      <c r="S560" s="2" t="str">
        <f t="shared" si="125"/>
        <v>0,00398459361486306+0,00676583884113104i</v>
      </c>
      <c r="T560" s="2">
        <f t="shared" si="118"/>
        <v>-42.100418307467642</v>
      </c>
      <c r="U560">
        <f t="shared" si="119"/>
        <v>59.504967193100441</v>
      </c>
      <c r="W560" s="2" t="str">
        <f t="shared" si="126"/>
        <v>-0,00381970447879676+0,00680577115535643i</v>
      </c>
      <c r="X560" s="2">
        <f t="shared" si="120"/>
        <v>-42.153209312356921</v>
      </c>
    </row>
    <row r="561" spans="12:24" x14ac:dyDescent="0.45">
      <c r="L561">
        <f t="shared" si="116"/>
        <v>5.5899999999999253</v>
      </c>
      <c r="M561" s="1">
        <f t="shared" si="117"/>
        <v>389045.14499421424</v>
      </c>
      <c r="N561" s="1">
        <f t="shared" si="115"/>
        <v>4.9447685085751898</v>
      </c>
      <c r="O561" s="2" t="str">
        <f t="shared" si="121"/>
        <v>0,940387078376558-0,340106075838701i</v>
      </c>
      <c r="P561" s="2" t="str">
        <f t="shared" si="122"/>
        <v>0,000122189521789551+6,80117708852881E-07i</v>
      </c>
      <c r="Q561" s="2" t="str">
        <f t="shared" si="123"/>
        <v>48,2518225908273+275,288269497909i</v>
      </c>
      <c r="R561" s="2" t="str">
        <f t="shared" si="124"/>
        <v>0,00383969583946682+0,0226469349190784i</v>
      </c>
      <c r="S561" s="2" t="str">
        <f t="shared" si="125"/>
        <v>0,0043317718328139+0,0224625840736849i</v>
      </c>
      <c r="T561" s="2">
        <f t="shared" si="118"/>
        <v>-32.812227664876509</v>
      </c>
      <c r="U561">
        <f t="shared" si="119"/>
        <v>79.084850311092865</v>
      </c>
      <c r="W561" s="2" t="str">
        <f t="shared" si="126"/>
        <v>-0,0619113402490503+0,0235881928510076i</v>
      </c>
      <c r="X561" s="2">
        <f t="shared" si="120"/>
        <v>-23.575931692326684</v>
      </c>
    </row>
    <row r="562" spans="12:24" x14ac:dyDescent="0.45">
      <c r="L562">
        <f t="shared" si="116"/>
        <v>5.599999999999925</v>
      </c>
      <c r="M562" s="1">
        <f t="shared" si="117"/>
        <v>398107.17055342929</v>
      </c>
      <c r="N562" s="1">
        <f t="shared" si="115"/>
        <v>5.0599469632755474</v>
      </c>
      <c r="O562" s="2" t="str">
        <f t="shared" si="121"/>
        <v>0,929899107927625+0,367814693936237i</v>
      </c>
      <c r="P562" s="2" t="str">
        <f t="shared" si="122"/>
        <v>0,000122189521789551-6,25483172241901E-07i</v>
      </c>
      <c r="Q562" s="2" t="str">
        <f t="shared" si="123"/>
        <v>48,2518225908282-253,174087139825i</v>
      </c>
      <c r="R562" s="2" t="str">
        <f t="shared" si="124"/>
        <v>0,00385911567675716-0,0208276839587465i</v>
      </c>
      <c r="S562" s="2" t="str">
        <f t="shared" si="125"/>
        <v>0,00427290441587395-0,0206589639244403i</v>
      </c>
      <c r="T562" s="2">
        <f t="shared" si="118"/>
        <v>-33.51590704195042</v>
      </c>
      <c r="U562">
        <f t="shared" si="119"/>
        <v>-78.314258470694028</v>
      </c>
      <c r="W562" s="2" t="str">
        <f t="shared" si="126"/>
        <v>-0,0520616490449156-0,0215393038594996i</v>
      </c>
      <c r="X562" s="2">
        <f t="shared" si="120"/>
        <v>-24.983442444967935</v>
      </c>
    </row>
    <row r="563" spans="12:24" x14ac:dyDescent="0.45">
      <c r="L563">
        <f t="shared" si="116"/>
        <v>5.6099999999999248</v>
      </c>
      <c r="M563" s="1">
        <f t="shared" si="117"/>
        <v>407380.27780404239</v>
      </c>
      <c r="N563" s="1">
        <f t="shared" si="115"/>
        <v>5.1778082688321403</v>
      </c>
      <c r="O563" s="2" t="str">
        <f t="shared" si="121"/>
        <v>0,438198946932741+0,89887801336279i</v>
      </c>
      <c r="P563" s="2" t="str">
        <f t="shared" si="122"/>
        <v>0,000122189521789551-1,90734084211638E-07i</v>
      </c>
      <c r="Q563" s="2" t="str">
        <f t="shared" si="123"/>
        <v>48,2518225908279-77,2026008046387i</v>
      </c>
      <c r="R563" s="2" t="str">
        <f t="shared" si="124"/>
        <v>0,00395572350972701-0,00635116882820728i</v>
      </c>
      <c r="S563" s="2" t="str">
        <f t="shared" si="125"/>
        <v>0,00397999823792459-0,006300966306908i</v>
      </c>
      <c r="T563" s="2">
        <f t="shared" si="118"/>
        <v>-42.553740885844782</v>
      </c>
      <c r="U563">
        <f t="shared" si="119"/>
        <v>-57.721491949891487</v>
      </c>
      <c r="W563" s="2" t="str">
        <f t="shared" si="126"/>
        <v>-0,00305075333717565-0,00633446873852975i</v>
      </c>
      <c r="X563" s="2">
        <f t="shared" si="120"/>
        <v>-43.05986633177514</v>
      </c>
    </row>
    <row r="564" spans="12:24" x14ac:dyDescent="0.45">
      <c r="L564">
        <f t="shared" si="116"/>
        <v>5.6199999999999246</v>
      </c>
      <c r="M564" s="1">
        <f t="shared" si="117"/>
        <v>416869.38347026339</v>
      </c>
      <c r="N564" s="1">
        <f t="shared" si="115"/>
        <v>5.2984149168692714</v>
      </c>
      <c r="O564" s="2" t="str">
        <f t="shared" si="121"/>
        <v>-0,299529900808197+0,954086913505175i</v>
      </c>
      <c r="P564" s="2" t="str">
        <f t="shared" si="122"/>
        <v>0,000122189521789551-8,75208974088597E-08i</v>
      </c>
      <c r="Q564" s="2" t="str">
        <f t="shared" si="123"/>
        <v>48,2518225908278-35,425450740342i</v>
      </c>
      <c r="R564" s="2" t="str">
        <f t="shared" si="124"/>
        <v>0,00396354241630676-0,00291431915663822i</v>
      </c>
      <c r="S564" s="2" t="str">
        <f t="shared" si="125"/>
        <v>0,00395628775852089-0,00289132936485725i</v>
      </c>
      <c r="T564" s="2">
        <f t="shared" si="118"/>
        <v>-46.19571695623668</v>
      </c>
      <c r="U564">
        <f t="shared" si="119"/>
        <v>-36.160035793969975</v>
      </c>
      <c r="W564" s="2" t="str">
        <f t="shared" si="126"/>
        <v>0,000916767950962088-0,00289797538883022i</v>
      </c>
      <c r="X564" s="2">
        <f t="shared" si="120"/>
        <v>-50.343879678962161</v>
      </c>
    </row>
    <row r="565" spans="12:24" x14ac:dyDescent="0.45">
      <c r="L565">
        <f t="shared" si="116"/>
        <v>5.6299999999999244</v>
      </c>
      <c r="M565" s="1">
        <f t="shared" si="117"/>
        <v>426579.51880151895</v>
      </c>
      <c r="N565" s="1">
        <f t="shared" si="115"/>
        <v>5.4218308546281397</v>
      </c>
      <c r="O565" s="2" t="str">
        <f t="shared" si="121"/>
        <v>-0,881790477437038+0,471641340322666i</v>
      </c>
      <c r="P565" s="2" t="str">
        <f t="shared" si="122"/>
        <v>0,000122189521789551-2,98779432550649E-08i</v>
      </c>
      <c r="Q565" s="2" t="str">
        <f t="shared" si="123"/>
        <v>48,2518225908279-12,0935643753203i</v>
      </c>
      <c r="R565" s="2" t="str">
        <f t="shared" si="124"/>
        <v>0,00396538479086008-0,000994892248213449i</v>
      </c>
      <c r="S565" s="2" t="str">
        <f t="shared" si="125"/>
        <v>0,00395070074830755-0,000987047702715744i</v>
      </c>
      <c r="T565" s="2">
        <f t="shared" si="118"/>
        <v>-47.803552433055955</v>
      </c>
      <c r="U565">
        <f t="shared" si="119"/>
        <v>-14.027678244569284</v>
      </c>
      <c r="W565" s="2" t="str">
        <f t="shared" si="126"/>
        <v>0,00185165634257771-0,000988614515936887i</v>
      </c>
      <c r="X565" s="2">
        <f t="shared" si="120"/>
        <v>-53.559565054792543</v>
      </c>
    </row>
    <row r="566" spans="12:24" x14ac:dyDescent="0.45">
      <c r="L566">
        <f t="shared" si="116"/>
        <v>5.6399999999999242</v>
      </c>
      <c r="M566" s="1">
        <f t="shared" si="117"/>
        <v>436515.83224009047</v>
      </c>
      <c r="N566" s="1">
        <f t="shared" si="115"/>
        <v>5.5481215188725468</v>
      </c>
      <c r="O566" s="2" t="str">
        <f t="shared" si="121"/>
        <v>-0,954637467589183-0,297770558442086i</v>
      </c>
      <c r="P566" s="2" t="str">
        <f t="shared" si="122"/>
        <v>0,000122189521789551+1,81604094414219E-08i</v>
      </c>
      <c r="Q566" s="2" t="str">
        <f t="shared" si="123"/>
        <v>48,251822590828+7,35070947782482i</v>
      </c>
      <c r="R566" s="2" t="str">
        <f t="shared" si="124"/>
        <v>0,00396553803794085+0,000604715338786405i</v>
      </c>
      <c r="S566" s="2" t="str">
        <f t="shared" si="125"/>
        <v>0,00395023602415733+0,000599947456013185i</v>
      </c>
      <c r="T566" s="2">
        <f t="shared" si="118"/>
        <v>-47.968500761479625</v>
      </c>
      <c r="U566">
        <f t="shared" si="119"/>
        <v>8.6358781996417768</v>
      </c>
      <c r="W566" s="2" t="str">
        <f t="shared" si="126"/>
        <v>0,0019294198475916+0,00060086430398183i</v>
      </c>
      <c r="X566" s="2">
        <f t="shared" si="120"/>
        <v>-53.889462911266428</v>
      </c>
    </row>
    <row r="567" spans="12:24" x14ac:dyDescent="0.45">
      <c r="L567">
        <f t="shared" si="116"/>
        <v>5.649999999999924</v>
      </c>
      <c r="M567" s="1">
        <f t="shared" si="117"/>
        <v>446683.59215088584</v>
      </c>
      <c r="N567" s="1">
        <f t="shared" si="115"/>
        <v>5.6773538705843309</v>
      </c>
      <c r="O567" s="2" t="str">
        <f t="shared" si="121"/>
        <v>-0,440763515682805-0,897623263537066i</v>
      </c>
      <c r="P567" s="2" t="str">
        <f t="shared" si="122"/>
        <v>0,000122189521789551+7,42696704668243E-08i</v>
      </c>
      <c r="Q567" s="2" t="str">
        <f t="shared" si="123"/>
        <v>48,2518225908281+30,0618095850825i</v>
      </c>
      <c r="R567" s="2" t="str">
        <f t="shared" si="124"/>
        <v>0,00396412609948838+0,00247307248676014i</v>
      </c>
      <c r="S567" s="2" t="str">
        <f t="shared" si="125"/>
        <v>0,00395451774013878+0,00245356643101259i</v>
      </c>
      <c r="T567" s="2">
        <f t="shared" si="118"/>
        <v>-46.643776644585351</v>
      </c>
      <c r="U567">
        <f t="shared" si="119"/>
        <v>31.817385580653401</v>
      </c>
      <c r="W567" s="2" t="str">
        <f t="shared" si="126"/>
        <v>0,00121294943165793+0,00245865335969729i</v>
      </c>
      <c r="X567" s="2">
        <f t="shared" si="120"/>
        <v>-51.2400036247546</v>
      </c>
    </row>
    <row r="568" spans="12:24" x14ac:dyDescent="0.45">
      <c r="L568">
        <f t="shared" si="116"/>
        <v>5.6599999999999238</v>
      </c>
      <c r="M568" s="1">
        <f t="shared" si="117"/>
        <v>457088.18961479509</v>
      </c>
      <c r="N568" s="1">
        <f t="shared" si="115"/>
        <v>5.8095964304669501</v>
      </c>
      <c r="O568" s="2" t="str">
        <f t="shared" si="121"/>
        <v>0,365765735486834-0,930706949981451i</v>
      </c>
      <c r="P568" s="2" t="str">
        <f t="shared" si="122"/>
        <v>0,000122189521789551+1,7493364911844E-07i</v>
      </c>
      <c r="Q568" s="2" t="str">
        <f t="shared" si="123"/>
        <v>48,2518225908279+70,8071278189722i</v>
      </c>
      <c r="R568" s="2" t="str">
        <f t="shared" si="124"/>
        <v>0,00395729649108015+0,005825037218069i</v>
      </c>
      <c r="S568" s="2" t="str">
        <f t="shared" si="125"/>
        <v>0,00397522829467037+0,00577901210099306i</v>
      </c>
      <c r="T568" s="2">
        <f t="shared" si="118"/>
        <v>-43.080400094192342</v>
      </c>
      <c r="U568">
        <f t="shared" si="119"/>
        <v>55.476954633247999</v>
      </c>
      <c r="W568" s="2" t="str">
        <f t="shared" si="126"/>
        <v>-0,00225259095302288+0,00580623005030482i</v>
      </c>
      <c r="X568" s="2">
        <f t="shared" si="120"/>
        <v>-44.113197061722929</v>
      </c>
    </row>
    <row r="569" spans="12:24" x14ac:dyDescent="0.45">
      <c r="L569">
        <f t="shared" si="116"/>
        <v>5.6699999999999235</v>
      </c>
      <c r="M569" s="1">
        <f t="shared" si="117"/>
        <v>467735.14128711633</v>
      </c>
      <c r="N569" s="1">
        <f t="shared" si="115"/>
        <v>5.9449193152761124</v>
      </c>
      <c r="O569" s="2" t="str">
        <f t="shared" si="121"/>
        <v>0,940708922471729-0,339214862855503i</v>
      </c>
      <c r="P569" s="2" t="str">
        <f t="shared" si="122"/>
        <v>0,000122189521789551+6,82017674358687E-07i</v>
      </c>
      <c r="Q569" s="2" t="str">
        <f t="shared" si="123"/>
        <v>48,2518225908275+276,057310222967i</v>
      </c>
      <c r="R569" s="2" t="str">
        <f t="shared" si="124"/>
        <v>0,00383899125367853+0,0227102010193095i</v>
      </c>
      <c r="S569" s="2" t="str">
        <f t="shared" si="125"/>
        <v>0,00433390757200878+0,0225253026672241i</v>
      </c>
      <c r="T569" s="2">
        <f t="shared" si="118"/>
        <v>-32.788722539583816</v>
      </c>
      <c r="U569">
        <f t="shared" si="119"/>
        <v>79.109276318129119</v>
      </c>
      <c r="W569" s="2" t="str">
        <f t="shared" si="126"/>
        <v>-0,0622686895989371+0,0236601816531311i</v>
      </c>
      <c r="X569" s="2">
        <f t="shared" si="120"/>
        <v>-23.528915927035325</v>
      </c>
    </row>
    <row r="570" spans="12:24" x14ac:dyDescent="0.45">
      <c r="L570">
        <f t="shared" si="116"/>
        <v>5.6799999999999233</v>
      </c>
      <c r="M570" s="1">
        <f t="shared" si="117"/>
        <v>478630.09232255456</v>
      </c>
      <c r="N570" s="1">
        <f t="shared" si="115"/>
        <v>6.0833942749965448</v>
      </c>
      <c r="O570" s="2" t="str">
        <f t="shared" si="121"/>
        <v>0,865833886420065+0,500331571187273i</v>
      </c>
      <c r="P570" s="2" t="str">
        <f t="shared" si="122"/>
        <v>0,000122189521789551-4,44554661006101E-07i</v>
      </c>
      <c r="Q570" s="2" t="str">
        <f t="shared" si="123"/>
        <v>48,2518225908278-179,940445208879i</v>
      </c>
      <c r="R570" s="2" t="str">
        <f t="shared" si="124"/>
        <v>0,00391182337262615-0,0148030265124916i</v>
      </c>
      <c r="S570" s="2" t="str">
        <f t="shared" si="125"/>
        <v>0,00411311155206064-0,0146846960758083i</v>
      </c>
      <c r="T570" s="2">
        <f t="shared" si="118"/>
        <v>-36.334687432746819</v>
      </c>
      <c r="U570">
        <f t="shared" si="119"/>
        <v>-74.352700477496441</v>
      </c>
      <c r="W570" s="2" t="str">
        <f t="shared" si="126"/>
        <v>-0,0253244902421185-0,0150116451144902i</v>
      </c>
      <c r="X570" s="2">
        <f t="shared" si="120"/>
        <v>-30.621415785898883</v>
      </c>
    </row>
    <row r="571" spans="12:24" x14ac:dyDescent="0.45">
      <c r="L571">
        <f t="shared" si="116"/>
        <v>5.6899999999999231</v>
      </c>
      <c r="M571" s="1">
        <f t="shared" si="117"/>
        <v>489778.81936836039</v>
      </c>
      <c r="N571" s="1">
        <f t="shared" si="115"/>
        <v>6.2250947308848223</v>
      </c>
      <c r="O571" s="2" t="str">
        <f t="shared" si="121"/>
        <v>0,155846553704474+0,987781277256478i</v>
      </c>
      <c r="P571" s="2" t="str">
        <f t="shared" si="122"/>
        <v>0,000122189521789551-1,39492061318834E-07i</v>
      </c>
      <c r="Q571" s="2" t="str">
        <f t="shared" si="123"/>
        <v>48,251822590828-56,4615913823268i</v>
      </c>
      <c r="R571" s="2" t="str">
        <f t="shared" si="124"/>
        <v>0,0039603303760438-0,00464488366247972i</v>
      </c>
      <c r="S571" s="2" t="str">
        <f t="shared" si="125"/>
        <v>0,00396602820216363-0,00460821188138548i</v>
      </c>
      <c r="T571" s="2">
        <f t="shared" si="118"/>
        <v>-44.322093312440373</v>
      </c>
      <c r="U571">
        <f t="shared" si="119"/>
        <v>-49.283276985284481</v>
      </c>
      <c r="W571" s="2" t="str">
        <f t="shared" si="126"/>
        <v>-0,000713122151183077-0,0046245184322606i</v>
      </c>
      <c r="X571" s="2">
        <f t="shared" si="120"/>
        <v>-46.596607247448283</v>
      </c>
    </row>
    <row r="572" spans="12:24" x14ac:dyDescent="0.45">
      <c r="L572">
        <f t="shared" si="116"/>
        <v>5.6999999999999229</v>
      </c>
      <c r="M572" s="1">
        <f t="shared" si="117"/>
        <v>501187.23362718354</v>
      </c>
      <c r="N572" s="1">
        <f t="shared" si="115"/>
        <v>6.3700958143982742</v>
      </c>
      <c r="O572" s="2" t="str">
        <f t="shared" si="121"/>
        <v>-0,684985835268451+0,728556384558932i</v>
      </c>
      <c r="P572" s="2" t="str">
        <f t="shared" si="122"/>
        <v>0,000122189521789551-5,15438689055559E-08i</v>
      </c>
      <c r="Q572" s="2" t="str">
        <f t="shared" si="123"/>
        <v>48,251822590828-20,8631863125139i</v>
      </c>
      <c r="R572" s="2" t="str">
        <f t="shared" si="124"/>
        <v>0,00396490452037178-0,00171633620090629i</v>
      </c>
      <c r="S572" s="2" t="str">
        <f t="shared" si="125"/>
        <v>0,00395215717442602-0,00170280152501234i</v>
      </c>
      <c r="T572" s="2">
        <f t="shared" si="118"/>
        <v>-47.323806071065434</v>
      </c>
      <c r="U572">
        <f t="shared" si="119"/>
        <v>-23.308972435495502</v>
      </c>
      <c r="W572" s="2" t="str">
        <f t="shared" si="126"/>
        <v>0,00160794880928916-0,00170582021278889i</v>
      </c>
      <c r="X572" s="2">
        <f t="shared" si="120"/>
        <v>-52.600068571229208</v>
      </c>
    </row>
    <row r="573" spans="12:24" x14ac:dyDescent="0.45">
      <c r="L573">
        <f t="shared" si="116"/>
        <v>5.7099999999999227</v>
      </c>
      <c r="M573" s="1">
        <f t="shared" si="117"/>
        <v>512861.38399127399</v>
      </c>
      <c r="N573" s="1">
        <f t="shared" si="115"/>
        <v>6.518474407030717</v>
      </c>
      <c r="O573" s="2" t="str">
        <f t="shared" si="121"/>
        <v>-0,993270495979997-0,115817623078917i</v>
      </c>
      <c r="P573" s="2" t="str">
        <f t="shared" si="122"/>
        <v>0,00012218952178955+6,92657448779518E-09i</v>
      </c>
      <c r="Q573" s="2" t="str">
        <f t="shared" si="123"/>
        <v>48,2518225908279+2,80363925165498i</v>
      </c>
      <c r="R573" s="2" t="str">
        <f t="shared" si="124"/>
        <v>0,00396561476426262+0,00023064490101452i</v>
      </c>
      <c r="S573" s="2" t="str">
        <f t="shared" si="125"/>
        <v>0,00395000335030372+0,000228826415471137i</v>
      </c>
      <c r="T573" s="2">
        <f t="shared" si="118"/>
        <v>-48.053500352312149</v>
      </c>
      <c r="U573">
        <f t="shared" si="119"/>
        <v>3.315478418737638</v>
      </c>
      <c r="W573" s="2" t="str">
        <f t="shared" si="126"/>
        <v>0,00196835377372779+0,000229169333436665i</v>
      </c>
      <c r="X573" s="2">
        <f t="shared" si="120"/>
        <v>-54.059462693549378</v>
      </c>
    </row>
    <row r="574" spans="12:24" x14ac:dyDescent="0.45">
      <c r="L574">
        <f t="shared" si="116"/>
        <v>5.7199999999999225</v>
      </c>
      <c r="M574" s="1">
        <f t="shared" si="117"/>
        <v>524807.46024967963</v>
      </c>
      <c r="N574" s="1">
        <f t="shared" si="115"/>
        <v>6.6703091810759769</v>
      </c>
      <c r="O574" s="2" t="str">
        <f t="shared" si="121"/>
        <v>-0,480050415981631-0,877240900845294i</v>
      </c>
      <c r="P574" s="2" t="str">
        <f t="shared" si="122"/>
        <v>0,000122189521789551+7,06565556318469E-08i</v>
      </c>
      <c r="Q574" s="2" t="str">
        <f t="shared" si="123"/>
        <v>48,251822590828+28,5993449006473i</v>
      </c>
      <c r="R574" s="2" t="str">
        <f t="shared" si="124"/>
        <v>0,00396426865914367+0,00235276099440974i</v>
      </c>
      <c r="S574" s="2" t="str">
        <f t="shared" si="125"/>
        <v>0,00395408542765478+0,00233420456245602i</v>
      </c>
      <c r="T574" s="2">
        <f t="shared" si="118"/>
        <v>-46.760613598297056</v>
      </c>
      <c r="U574">
        <f t="shared" si="119"/>
        <v>30.554513349257444</v>
      </c>
      <c r="W574" s="2" t="str">
        <f t="shared" si="126"/>
        <v>0,00128528934819355+0,00233891556039748i</v>
      </c>
      <c r="X574" s="2">
        <f t="shared" si="120"/>
        <v>-51.473678648141146</v>
      </c>
    </row>
    <row r="575" spans="12:24" x14ac:dyDescent="0.45">
      <c r="L575">
        <f t="shared" si="116"/>
        <v>5.7299999999999223</v>
      </c>
      <c r="M575" s="1">
        <f t="shared" si="117"/>
        <v>537031.79637015751</v>
      </c>
      <c r="N575" s="1">
        <f t="shared" si="115"/>
        <v>6.8256806413410214</v>
      </c>
      <c r="O575" s="2" t="str">
        <f t="shared" si="121"/>
        <v>0,45779681119946-0,889056848382378i</v>
      </c>
      <c r="P575" s="2" t="str">
        <f t="shared" si="122"/>
        <v>0,000122189521789551+1,95468852738445E-07i</v>
      </c>
      <c r="Q575" s="2" t="str">
        <f t="shared" si="123"/>
        <v>48,2518225908279+79,1190723466737i</v>
      </c>
      <c r="R575" s="2" t="str">
        <f t="shared" si="124"/>
        <v>0,00395522567841068+0,00650882976438118i</v>
      </c>
      <c r="S575" s="2" t="str">
        <f t="shared" si="125"/>
        <v>0,00398150786717331+0,00645737443429059i</v>
      </c>
      <c r="T575" s="2">
        <f t="shared" si="118"/>
        <v>-42.399539967766543</v>
      </c>
      <c r="U575">
        <f t="shared" si="119"/>
        <v>58.342718422725895</v>
      </c>
      <c r="W575" s="2" t="str">
        <f t="shared" si="126"/>
        <v>-0,00330336189047876+0,00649294949862454i</v>
      </c>
      <c r="X575" s="2">
        <f t="shared" si="120"/>
        <v>-42.751460598614315</v>
      </c>
    </row>
    <row r="576" spans="12:24" x14ac:dyDescent="0.45">
      <c r="L576">
        <f t="shared" si="116"/>
        <v>5.7399999999999221</v>
      </c>
      <c r="M576" s="1">
        <f t="shared" si="117"/>
        <v>549540.87385752704</v>
      </c>
      <c r="N576" s="1">
        <f t="shared" si="115"/>
        <v>6.9846711678306699</v>
      </c>
      <c r="O576" s="2" t="str">
        <f t="shared" si="121"/>
        <v>0,995365401350001-0,0961650549594404i</v>
      </c>
      <c r="P576" s="2" t="str">
        <f t="shared" si="122"/>
        <v>0,000122189521789551+2,47351901362933E-06i</v>
      </c>
      <c r="Q576" s="2" t="str">
        <f t="shared" si="123"/>
        <v>48,2518225908315+1001,19546950214i</v>
      </c>
      <c r="R576" s="2" t="str">
        <f t="shared" si="124"/>
        <v>0,00229992165550615+0,0823646015881666i</v>
      </c>
      <c r="S576" s="2" t="str">
        <f t="shared" si="125"/>
        <v>0,00898678781932195+0,0814371094183573i</v>
      </c>
      <c r="T576" s="2">
        <f t="shared" si="118"/>
        <v>-21.730985468712415</v>
      </c>
      <c r="U576">
        <f t="shared" si="119"/>
        <v>83.702747527108713</v>
      </c>
      <c r="W576" s="2" t="str">
        <f t="shared" si="126"/>
        <v>-0,840391427233949+0,133953698657843i</v>
      </c>
      <c r="X576" s="2">
        <f t="shared" si="120"/>
        <v>-1.401406733269329</v>
      </c>
    </row>
    <row r="577" spans="12:24" x14ac:dyDescent="0.45">
      <c r="L577">
        <f t="shared" si="116"/>
        <v>5.7499999999999218</v>
      </c>
      <c r="M577" s="1">
        <f t="shared" si="117"/>
        <v>562341.32519024832</v>
      </c>
      <c r="N577" s="1">
        <f t="shared" si="115"/>
        <v>7.1473650594265434</v>
      </c>
      <c r="O577" s="2" t="str">
        <f t="shared" si="121"/>
        <v>0,601098027373766+0,799175300849174i</v>
      </c>
      <c r="P577" s="2" t="str">
        <f t="shared" si="122"/>
        <v>0,000122189521789551-2,38828399903742E-07i</v>
      </c>
      <c r="Q577" s="2" t="str">
        <f t="shared" si="123"/>
        <v>48,251822590828-96,66952655478i</v>
      </c>
      <c r="R577" s="2" t="str">
        <f t="shared" si="124"/>
        <v>0,00395009895711659-0,00795263990193688i</v>
      </c>
      <c r="S577" s="2" t="str">
        <f t="shared" si="125"/>
        <v>0,00399705404350922-0,00788968772321281i</v>
      </c>
      <c r="T577" s="2">
        <f t="shared" si="118"/>
        <v>-41.066621264823752</v>
      </c>
      <c r="U577">
        <f t="shared" si="119"/>
        <v>-63.132427554004572</v>
      </c>
      <c r="W577" s="2" t="str">
        <f t="shared" si="126"/>
        <v>-0,00590472238848653-0,00794876849339175i</v>
      </c>
      <c r="X577" s="2">
        <f t="shared" si="120"/>
        <v>-40.085583061086666</v>
      </c>
    </row>
    <row r="578" spans="12:24" x14ac:dyDescent="0.45">
      <c r="L578">
        <f t="shared" si="116"/>
        <v>5.7599999999999216</v>
      </c>
      <c r="M578" s="1">
        <f t="shared" si="117"/>
        <v>575439.93733705371</v>
      </c>
      <c r="N578" s="1">
        <f t="shared" ref="N578:N612" si="127">M578/(CEdsp)</f>
        <v>7.3138485785834959</v>
      </c>
      <c r="O578" s="2" t="str">
        <f t="shared" si="121"/>
        <v>-0,390497973142267+0,920603787180881i</v>
      </c>
      <c r="P578" s="2" t="str">
        <f t="shared" si="122"/>
        <v>0,000122189521789551-7,89246194870488E-08i</v>
      </c>
      <c r="Q578" s="2" t="str">
        <f t="shared" si="123"/>
        <v>48,2518225908278-31,9459729345117i</v>
      </c>
      <c r="R578" s="2" t="str">
        <f t="shared" si="124"/>
        <v>0,00396393195485256-0,00262807554892935i</v>
      </c>
      <c r="S578" s="2" t="str">
        <f t="shared" si="125"/>
        <v>0,00395510648385381-0,00260734588860055i</v>
      </c>
      <c r="T578" s="2">
        <f t="shared" si="118"/>
        <v>-46.489554742346151</v>
      </c>
      <c r="U578">
        <f t="shared" si="119"/>
        <v>-33.394281550888557</v>
      </c>
      <c r="W578" s="2" t="str">
        <f t="shared" si="126"/>
        <v>0,00111443350140982-0,00261294705978542i</v>
      </c>
      <c r="X578" s="2">
        <f t="shared" si="120"/>
        <v>-50.93155830050398</v>
      </c>
    </row>
    <row r="579" spans="12:24" x14ac:dyDescent="0.45">
      <c r="L579">
        <f t="shared" ref="L579:L612" si="128">L578+Graph_Step_Size</f>
        <v>5.7699999999999214</v>
      </c>
      <c r="M579" s="1">
        <f t="shared" ref="M579:M612" si="129">10^L579</f>
        <v>588843.65535548329</v>
      </c>
      <c r="N579" s="1">
        <f t="shared" si="127"/>
        <v>7.4842099970670457</v>
      </c>
      <c r="O579" s="2" t="str">
        <f t="shared" si="121"/>
        <v>-0,995082573176676+0,0990488392667273i</v>
      </c>
      <c r="P579" s="2" t="str">
        <f t="shared" si="122"/>
        <v>0,00012218952178955-5,9183223384375E-09i</v>
      </c>
      <c r="Q579" s="2" t="str">
        <f t="shared" si="123"/>
        <v>48,2518225908279-2,39553344026043i</v>
      </c>
      <c r="R579" s="2" t="str">
        <f t="shared" si="124"/>
        <v>0,00396561829014374-0,000197071564353256i</v>
      </c>
      <c r="S579" s="2" t="str">
        <f t="shared" si="125"/>
        <v>0,00394999265800882-0,000195517784219809i</v>
      </c>
      <c r="T579" s="2">
        <f t="shared" ref="T579:T612" si="130">20*LOG10(SQRT(IMPRODUCT(IMCONJUGATE(S579),S579)+0))</f>
        <v>-48.057446691383518</v>
      </c>
      <c r="U579">
        <f t="shared" ref="U579:U612" si="131">ATAN(IMAGINARY(S579)/IMREAL(S579))*180/PI()</f>
        <v>-2.8337289148076206</v>
      </c>
      <c r="W579" s="2" t="str">
        <f t="shared" si="126"/>
        <v>0,00197014294352469-0,000195810519934239i</v>
      </c>
      <c r="X579" s="2">
        <f t="shared" ref="X579:X612" si="132">20*LOG10(SQRT(IMPRODUCT(IMCONJUGATE(W579),W579)+0))</f>
        <v>-54.067355399292907</v>
      </c>
    </row>
    <row r="580" spans="12:24" x14ac:dyDescent="0.45">
      <c r="L580">
        <f t="shared" si="128"/>
        <v>5.7799999999999212</v>
      </c>
      <c r="M580" s="1">
        <f t="shared" si="129"/>
        <v>602559.58607424959</v>
      </c>
      <c r="N580" s="1">
        <f t="shared" si="127"/>
        <v>7.6585396427562706</v>
      </c>
      <c r="O580" s="2" t="str">
        <f t="shared" si="121"/>
        <v>-0,543551425564725-0,839375867991542i</v>
      </c>
      <c r="P580" s="2" t="str">
        <f t="shared" si="122"/>
        <v>0,00012218952178955+6,48254403659526E-08i</v>
      </c>
      <c r="Q580" s="2" t="str">
        <f t="shared" si="123"/>
        <v>48,2518225908278+26,239109885524i</v>
      </c>
      <c r="R580" s="2" t="str">
        <f t="shared" si="124"/>
        <v>0,00396448373967516+0,00215859329929247i</v>
      </c>
      <c r="S580" s="2" t="str">
        <f t="shared" si="125"/>
        <v>0,00395343319504412+0,00214156922850464i</v>
      </c>
      <c r="T580" s="2">
        <f t="shared" si="130"/>
        <v>-46.943057853277459</v>
      </c>
      <c r="U580">
        <f t="shared" si="131"/>
        <v>28.444343221064692</v>
      </c>
      <c r="W580" s="2" t="str">
        <f t="shared" si="126"/>
        <v>0,00139442905586065+0,00214571362687742i</v>
      </c>
      <c r="X580" s="2">
        <f t="shared" si="132"/>
        <v>-51.838568841761834</v>
      </c>
    </row>
    <row r="581" spans="12:24" x14ac:dyDescent="0.45">
      <c r="L581">
        <f t="shared" si="128"/>
        <v>5.789999999999921</v>
      </c>
      <c r="M581" s="1">
        <f t="shared" si="129"/>
        <v>616595.00186137029</v>
      </c>
      <c r="N581" s="1">
        <f t="shared" si="127"/>
        <v>7.8369299475368264</v>
      </c>
      <c r="O581" s="2" t="str">
        <f t="shared" si="121"/>
        <v>0,519441279840688-0,854506147899164i</v>
      </c>
      <c r="P581" s="2" t="str">
        <f t="shared" si="122"/>
        <v>0,000122189521789551+2,11972161849617E-07i</v>
      </c>
      <c r="Q581" s="2" t="str">
        <f t="shared" si="123"/>
        <v>48,2518225908279+85,7990445736443i</v>
      </c>
      <c r="R581" s="2" t="str">
        <f t="shared" si="124"/>
        <v>0,00395339503537716+0,00705836606159199i</v>
      </c>
      <c r="S581" s="2" t="str">
        <f t="shared" si="125"/>
        <v>0,00398705910730577+0,00700254013151245i</v>
      </c>
      <c r="T581" s="2">
        <f t="shared" si="130"/>
        <v>-41.87539824686862</v>
      </c>
      <c r="U581">
        <f t="shared" si="131"/>
        <v>60.343970699995602</v>
      </c>
      <c r="W581" s="2" t="str">
        <f t="shared" si="126"/>
        <v>-0,00423225861985516+0,0070460673780396i</v>
      </c>
      <c r="X581" s="2">
        <f t="shared" si="132"/>
        <v>-41.703162826635207</v>
      </c>
    </row>
    <row r="582" spans="12:24" x14ac:dyDescent="0.45">
      <c r="L582">
        <f t="shared" si="128"/>
        <v>5.7999999999999208</v>
      </c>
      <c r="M582" s="1">
        <f t="shared" si="129"/>
        <v>630957.34448007867</v>
      </c>
      <c r="N582" s="1">
        <f t="shared" si="127"/>
        <v>8.019475496309612</v>
      </c>
      <c r="O582" s="2" t="str">
        <f t="shared" si="121"/>
        <v>0,992522355478134+0,122062991427122i</v>
      </c>
      <c r="P582" s="2" t="str">
        <f t="shared" si="122"/>
        <v>0,00012218952178955-1,94593931898568E-06i</v>
      </c>
      <c r="Q582" s="2" t="str">
        <f t="shared" si="123"/>
        <v>48,2518225908318-787,649344659818i</v>
      </c>
      <c r="R582" s="2" t="str">
        <f t="shared" si="124"/>
        <v>0,00293470424153959-0,0647969616725751i</v>
      </c>
      <c r="S582" s="2" t="str">
        <f t="shared" si="125"/>
        <v>0,00707071374316629-0,0641505380490518i</v>
      </c>
      <c r="T582" s="2">
        <f t="shared" si="130"/>
        <v>-23.803551186585068</v>
      </c>
      <c r="U582">
        <f t="shared" si="131"/>
        <v>-83.710210867625307</v>
      </c>
      <c r="W582" s="2" t="str">
        <f t="shared" si="126"/>
        <v>-0,520052422209689-0,0897854522574902i</v>
      </c>
      <c r="X582" s="2">
        <f t="shared" si="132"/>
        <v>-5.5514992979951074</v>
      </c>
    </row>
    <row r="583" spans="12:24" x14ac:dyDescent="0.45">
      <c r="L583">
        <f t="shared" si="128"/>
        <v>5.8099999999999206</v>
      </c>
      <c r="M583" s="1">
        <f t="shared" si="129"/>
        <v>645654.22903453826</v>
      </c>
      <c r="N583" s="1">
        <f t="shared" si="127"/>
        <v>8.2062730771408479</v>
      </c>
      <c r="O583" s="2" t="str">
        <f t="shared" si="121"/>
        <v>0,271300892973645+0,96249458464539i</v>
      </c>
      <c r="P583" s="2" t="str">
        <f t="shared" si="122"/>
        <v>0,000122189521789551-1,57456341754619E-07i</v>
      </c>
      <c r="Q583" s="2" t="str">
        <f t="shared" si="123"/>
        <v>48,2518225908279-63,7329145804241i</v>
      </c>
      <c r="R583" s="2" t="str">
        <f t="shared" si="124"/>
        <v>0,00395887806811423-0,00524306818935128i</v>
      </c>
      <c r="S583" s="2" t="str">
        <f t="shared" si="125"/>
        <v>0,00397043225962213-0,00520165821166093i</v>
      </c>
      <c r="T583" s="2">
        <f t="shared" si="130"/>
        <v>-43.683373075991945</v>
      </c>
      <c r="U583">
        <f t="shared" si="131"/>
        <v>-52.645460407450621</v>
      </c>
      <c r="W583" s="2" t="str">
        <f t="shared" si="126"/>
        <v>-0,00145006175898069-0,00522298104188975i</v>
      </c>
      <c r="X583" s="2">
        <f t="shared" si="132"/>
        <v>-45.319155405884857</v>
      </c>
    </row>
    <row r="584" spans="12:24" x14ac:dyDescent="0.45">
      <c r="L584">
        <f t="shared" si="128"/>
        <v>5.8199999999999203</v>
      </c>
      <c r="M584" s="1">
        <f t="shared" si="129"/>
        <v>660693.44800747593</v>
      </c>
      <c r="N584" s="1">
        <f t="shared" si="127"/>
        <v>8.3974217325804492</v>
      </c>
      <c r="O584" s="2" t="str">
        <f t="shared" ref="O584:O612" si="133">IMEXP(2*PI()*N584&amp;"i")</f>
        <v>-0,799389293928532+0,600813412593663i</v>
      </c>
      <c r="P584" s="2" t="str">
        <f t="shared" si="122"/>
        <v>0,000122189521789551-3,9803804718272E-08i</v>
      </c>
      <c r="Q584" s="2" t="str">
        <f t="shared" si="123"/>
        <v>48,251822590828-16,1112118942121i</v>
      </c>
      <c r="R584" s="2" t="str">
        <f t="shared" si="124"/>
        <v>0,00396519648877273-0,00132540906265704i</v>
      </c>
      <c r="S584" s="2" t="str">
        <f t="shared" si="125"/>
        <v>0,0039512717769733-0,00131495794460997i</v>
      </c>
      <c r="T584" s="2">
        <f t="shared" si="130"/>
        <v>-47.609092563696422</v>
      </c>
      <c r="U584">
        <f t="shared" si="131"/>
        <v>-18.407112129012209</v>
      </c>
      <c r="W584" s="2" t="str">
        <f t="shared" si="126"/>
        <v>0,00175610463619344-0,00131714086104095i</v>
      </c>
      <c r="X584" s="2">
        <f t="shared" si="132"/>
        <v>-53.170643842034721</v>
      </c>
    </row>
    <row r="585" spans="12:24" x14ac:dyDescent="0.45">
      <c r="L585">
        <f t="shared" si="128"/>
        <v>5.8299999999999201</v>
      </c>
      <c r="M585" s="1">
        <f t="shared" si="129"/>
        <v>676082.97539185884</v>
      </c>
      <c r="N585" s="1">
        <f t="shared" si="127"/>
        <v>8.5930228121756826</v>
      </c>
      <c r="O585" s="2" t="str">
        <f t="shared" si="133"/>
        <v>-0,833999355917933-0,551765416031553i</v>
      </c>
      <c r="P585" s="2" t="str">
        <f t="shared" si="122"/>
        <v>0,000122189521789551+3,58645508961468E-08i</v>
      </c>
      <c r="Q585" s="2" t="str">
        <f t="shared" si="123"/>
        <v>48,251822590828+14,5167373588217i</v>
      </c>
      <c r="R585" s="2" t="str">
        <f t="shared" si="124"/>
        <v>0,00396527764019761+0,00119423761427323i</v>
      </c>
      <c r="S585" s="2" t="str">
        <f t="shared" si="125"/>
        <v>0,00395102568420836+0,00118482100654131i</v>
      </c>
      <c r="T585" s="2">
        <f t="shared" si="130"/>
        <v>-47.691832394882219</v>
      </c>
      <c r="U585">
        <f t="shared" si="131"/>
        <v>16.692768914384004</v>
      </c>
      <c r="W585" s="2" t="str">
        <f t="shared" si="126"/>
        <v>0,00179728397482359+0,00118675076935746i</v>
      </c>
      <c r="X585" s="2">
        <f t="shared" si="132"/>
        <v>-53.336124139663909</v>
      </c>
    </row>
    <row r="586" spans="12:24" x14ac:dyDescent="0.45">
      <c r="L586">
        <f t="shared" si="128"/>
        <v>5.8399999999999199</v>
      </c>
      <c r="M586" s="1">
        <f t="shared" si="129"/>
        <v>691830.97091880941</v>
      </c>
      <c r="N586" s="1">
        <f t="shared" si="127"/>
        <v>8.7931800262080184</v>
      </c>
      <c r="O586" s="2" t="str">
        <f t="shared" si="133"/>
        <v>0,26799192283916-0,963421158836036i</v>
      </c>
      <c r="P586" s="2" t="str">
        <f t="shared" si="122"/>
        <v>0,000122189521789551+1,56895470782872E-07i</v>
      </c>
      <c r="Q586" s="2" t="str">
        <f t="shared" si="123"/>
        <v>48,2518225908279+63,5058932911091i</v>
      </c>
      <c r="R586" s="2" t="str">
        <f t="shared" si="124"/>
        <v>0,00395892606873131+0,00522439199812185i</v>
      </c>
      <c r="S586" s="2" t="str">
        <f t="shared" si="125"/>
        <v>0,00397028670029555+0,00518313003543966i</v>
      </c>
      <c r="T586" s="2">
        <f t="shared" si="130"/>
        <v>-43.703049058981762</v>
      </c>
      <c r="U586">
        <f t="shared" si="131"/>
        <v>52.547821845839614</v>
      </c>
      <c r="W586" s="2" t="str">
        <f t="shared" si="126"/>
        <v>-0,00142570504138161+0,00520428086953521i</v>
      </c>
      <c r="X586" s="2">
        <f t="shared" si="132"/>
        <v>-45.35850774761299</v>
      </c>
    </row>
    <row r="587" spans="12:24" x14ac:dyDescent="0.45">
      <c r="L587">
        <f t="shared" si="128"/>
        <v>5.8499999999999197</v>
      </c>
      <c r="M587" s="1">
        <f t="shared" si="129"/>
        <v>707945.7843840078</v>
      </c>
      <c r="N587" s="1">
        <f t="shared" si="127"/>
        <v>8.9979995006817628</v>
      </c>
      <c r="O587" s="2" t="str">
        <f t="shared" si="133"/>
        <v>0,999921004775345-0,0125691769445987i</v>
      </c>
      <c r="P587" s="2" t="str">
        <f t="shared" si="122"/>
        <v>0,000122189521789551+0,0000189677624229563i</v>
      </c>
      <c r="Q587" s="2" t="str">
        <f t="shared" si="123"/>
        <v>48,2518225908473+7677,49821196994i</v>
      </c>
      <c r="R587" s="2" t="str">
        <f t="shared" si="124"/>
        <v>-0,0939833912593617+0,631599024051931i</v>
      </c>
      <c r="S587" s="2" t="str">
        <f t="shared" si="125"/>
        <v>0,257231577319055+0,517796038544999i</v>
      </c>
      <c r="T587" s="2">
        <f t="shared" si="130"/>
        <v>-4.7588853869502179</v>
      </c>
      <c r="U587">
        <f t="shared" si="131"/>
        <v>63.582656329495222</v>
      </c>
      <c r="W587" s="2" t="str">
        <f t="shared" si="126"/>
        <v>-41,0654567524471+20,723357897568i</v>
      </c>
      <c r="X587" s="2">
        <f t="shared" si="132"/>
        <v>33.25480627118074</v>
      </c>
    </row>
    <row r="588" spans="12:24" x14ac:dyDescent="0.45">
      <c r="L588">
        <f t="shared" si="128"/>
        <v>5.8599999999999195</v>
      </c>
      <c r="M588" s="1">
        <f t="shared" si="129"/>
        <v>724435.96007485688</v>
      </c>
      <c r="N588" s="1">
        <f t="shared" si="127"/>
        <v>9.2075898335933708</v>
      </c>
      <c r="O588" s="2" t="str">
        <f t="shared" si="133"/>
        <v>0,263328572096377+0,964706205597167i</v>
      </c>
      <c r="P588" s="2" t="str">
        <f t="shared" si="122"/>
        <v>0,000122189521789551-1,56110223687662E-07i</v>
      </c>
      <c r="Q588" s="2" t="str">
        <f t="shared" si="123"/>
        <v>48,2518225908279-63,1880522598946i</v>
      </c>
      <c r="R588" s="2" t="str">
        <f t="shared" si="124"/>
        <v>0,00395899298419097-0,00519824440686539i</v>
      </c>
      <c r="S588" s="2" t="str">
        <f t="shared" si="125"/>
        <v>0,00397008378267139-0,00515718966335198i</v>
      </c>
      <c r="T588" s="2">
        <f t="shared" si="130"/>
        <v>-43.730628062137654</v>
      </c>
      <c r="U588">
        <f t="shared" si="131"/>
        <v>-52.410371091206684</v>
      </c>
      <c r="W588" s="2" t="str">
        <f t="shared" si="126"/>
        <v>-0,00139175045001741-0,00517810142091813i</v>
      </c>
      <c r="X588" s="2">
        <f t="shared" si="132"/>
        <v>-45.413666277738571</v>
      </c>
    </row>
    <row r="589" spans="12:24" x14ac:dyDescent="0.45">
      <c r="L589">
        <f t="shared" si="128"/>
        <v>5.8699999999999193</v>
      </c>
      <c r="M589" s="1">
        <f t="shared" si="129"/>
        <v>741310.24130078114</v>
      </c>
      <c r="N589" s="1">
        <f t="shared" si="127"/>
        <v>9.4220621525116108</v>
      </c>
      <c r="O589" s="2" t="str">
        <f t="shared" si="133"/>
        <v>-0,882474976452483+0,470359347664304i</v>
      </c>
      <c r="P589" s="2" t="str">
        <f t="shared" si="122"/>
        <v>0,000122189521789551-2,9785895892369E-08i</v>
      </c>
      <c r="Q589" s="2" t="str">
        <f t="shared" si="123"/>
        <v>48,251822590828-12,0563067670655i</v>
      </c>
      <c r="R589" s="2" t="str">
        <f t="shared" si="124"/>
        <v>0,0039653862860296-0,00099182720431991i</v>
      </c>
      <c r="S589" s="2" t="str">
        <f t="shared" si="125"/>
        <v>0,00395069621418399-0,000984006829152996i</v>
      </c>
      <c r="T589" s="2">
        <f t="shared" si="130"/>
        <v>-47.805131875044296</v>
      </c>
      <c r="U589">
        <f t="shared" si="131"/>
        <v>-13.9861763840674</v>
      </c>
      <c r="W589" s="2" t="str">
        <f t="shared" si="126"/>
        <v>0,00185241504926994-0,000985568247407709i</v>
      </c>
      <c r="X589" s="2">
        <f t="shared" si="132"/>
        <v>-53.562723950473426</v>
      </c>
    </row>
    <row r="590" spans="12:24" x14ac:dyDescent="0.45">
      <c r="L590">
        <f t="shared" si="128"/>
        <v>5.8799999999999191</v>
      </c>
      <c r="M590" s="1">
        <f t="shared" si="129"/>
        <v>758577.57502904278</v>
      </c>
      <c r="N590" s="1">
        <f t="shared" si="127"/>
        <v>9.6415301734988308</v>
      </c>
      <c r="O590" s="2" t="str">
        <f t="shared" si="133"/>
        <v>-0,629986649134858-0,776605963093146i</v>
      </c>
      <c r="P590" s="2" t="str">
        <f t="shared" si="122"/>
        <v>0,000122189521789551+5,67971800078041E-08i</v>
      </c>
      <c r="Q590" s="2" t="str">
        <f t="shared" si="123"/>
        <v>48,2518225908279+22,9895460640974i</v>
      </c>
      <c r="R590" s="2" t="str">
        <f t="shared" si="124"/>
        <v>0,00396474956949252+0,00189126385400422i</v>
      </c>
      <c r="S590" s="2" t="str">
        <f t="shared" si="125"/>
        <v>0,00395262706434464+0,00187634913886852i</v>
      </c>
      <c r="T590" s="2">
        <f t="shared" si="130"/>
        <v>-47.179685212575947</v>
      </c>
      <c r="U590">
        <f t="shared" si="131"/>
        <v>25.394130563033837</v>
      </c>
      <c r="W590" s="2" t="str">
        <f t="shared" si="126"/>
        <v>0,00152932093537301+0,00187978772610725i</v>
      </c>
      <c r="X590" s="2">
        <f t="shared" si="132"/>
        <v>-52.311825641287221</v>
      </c>
    </row>
    <row r="591" spans="12:24" x14ac:dyDescent="0.45">
      <c r="L591">
        <f t="shared" si="128"/>
        <v>5.8899999999999189</v>
      </c>
      <c r="M591" s="1">
        <f t="shared" si="129"/>
        <v>776247.11662854743</v>
      </c>
      <c r="N591" s="1">
        <f t="shared" si="127"/>
        <v>9.8661102614047973</v>
      </c>
      <c r="O591" s="2" t="str">
        <f t="shared" si="133"/>
        <v>0,666528490246319-0,745479558197247i</v>
      </c>
      <c r="P591" s="2" t="str">
        <f t="shared" si="122"/>
        <v>0,000122189521789551+2,6649379604561E-07i</v>
      </c>
      <c r="Q591" s="2" t="str">
        <f t="shared" si="123"/>
        <v>48,2518225908279+107,86752791503i</v>
      </c>
      <c r="R591" s="2" t="str">
        <f t="shared" si="124"/>
        <v>0,00394629291879728+0,00887385753497249i</v>
      </c>
      <c r="S591" s="2" t="str">
        <f t="shared" si="125"/>
        <v>0,00400859522723905+0,00880354446682084i</v>
      </c>
      <c r="T591" s="2">
        <f t="shared" si="130"/>
        <v>-40.288576575942287</v>
      </c>
      <c r="U591">
        <f t="shared" si="131"/>
        <v>65.518385371026952</v>
      </c>
      <c r="W591" s="2" t="str">
        <f t="shared" si="126"/>
        <v>-0,00783591698903587+0,00888240357910033i</v>
      </c>
      <c r="X591" s="2">
        <f t="shared" si="132"/>
        <v>-38.529463890061244</v>
      </c>
    </row>
    <row r="592" spans="12:24" x14ac:dyDescent="0.45">
      <c r="L592">
        <f t="shared" si="128"/>
        <v>5.8999999999999186</v>
      </c>
      <c r="M592" s="1">
        <f t="shared" si="129"/>
        <v>794328.23472413374</v>
      </c>
      <c r="N592" s="1">
        <f t="shared" si="127"/>
        <v>10.095921491564766</v>
      </c>
      <c r="O592" s="2" t="str">
        <f t="shared" si="133"/>
        <v>0,823812321578327+0,566862645458075i</v>
      </c>
      <c r="P592" s="2" t="str">
        <f t="shared" ref="P592:P612" si="134">IMDIV(IMSUB(IMPRODUCT(gg1_+gg2_,$O592),gg2_),IMSUB($O592,1))</f>
        <v>0,000122189521789551-3,83541538450967E-07i</v>
      </c>
      <c r="Q592" s="2" t="str">
        <f t="shared" ref="Q592:Q612" si="135">IMDIV(IMPRODUCT(gpi,$O592),IMSUB($O592,1))</f>
        <v>48,251822590828-155,244430524523i</v>
      </c>
      <c r="R592" s="2" t="str">
        <f t="shared" ref="R592:R612" si="136">IMPRODUCT($P592,$Q592,gpd)</f>
        <v>0,00392557873170407-0,0127713778761829i</v>
      </c>
      <c r="S592" s="2" t="str">
        <f t="shared" ref="S592:S612" si="137">IMDIV($R592,IMSUM(1,$R592))</f>
        <v>0,00407140493159473-0,0126696447373952i</v>
      </c>
      <c r="T592" s="2">
        <f t="shared" si="130"/>
        <v>-37.517906694710625</v>
      </c>
      <c r="U592">
        <f t="shared" si="131"/>
        <v>-72.185131607371702</v>
      </c>
      <c r="W592" s="2" t="str">
        <f t="shared" ref="W592:W612" si="138">IMPRODUCT($S592,IMDIV($O592,IMSUB($O592,1)))</f>
        <v>-0,0183458259055146-0,0128844499900209i</v>
      </c>
      <c r="X592" s="2">
        <f t="shared" si="132"/>
        <v>-32.987961981521188</v>
      </c>
    </row>
    <row r="593" spans="12:24" x14ac:dyDescent="0.45">
      <c r="L593">
        <f t="shared" si="128"/>
        <v>5.9099999999999184</v>
      </c>
      <c r="M593" s="1">
        <f t="shared" si="129"/>
        <v>812830.51616394799</v>
      </c>
      <c r="N593" s="1">
        <f t="shared" si="127"/>
        <v>10.331085712934884</v>
      </c>
      <c r="O593" s="2" t="str">
        <f t="shared" si="133"/>
        <v>-0,487720350758521+0,872999919505142i</v>
      </c>
      <c r="P593" s="2" t="str">
        <f t="shared" si="134"/>
        <v>0,000122189521789551-6,99524612466277E-08i</v>
      </c>
      <c r="Q593" s="2" t="str">
        <f t="shared" si="135"/>
        <v>48,251822590828-28,3143516967367i</v>
      </c>
      <c r="R593" s="2" t="str">
        <f t="shared" si="136"/>
        <v>0,00396429561244342-0,00232931567088355i</v>
      </c>
      <c r="S593" s="2" t="str">
        <f t="shared" si="137"/>
        <v>0,00395400369168713-0,00231094428184466i</v>
      </c>
      <c r="T593" s="2">
        <f t="shared" si="130"/>
        <v>-46.783061332434187</v>
      </c>
      <c r="U593">
        <f t="shared" si="131"/>
        <v>-30.304440281277071</v>
      </c>
      <c r="W593" s="2" t="str">
        <f t="shared" si="138"/>
        <v>0,00129896643045026-0,00231558428928609i</v>
      </c>
      <c r="X593" s="2">
        <f t="shared" si="132"/>
        <v>-51.518574327407016</v>
      </c>
    </row>
    <row r="594" spans="12:24" x14ac:dyDescent="0.45">
      <c r="L594">
        <f t="shared" si="128"/>
        <v>5.9199999999999182</v>
      </c>
      <c r="M594" s="1">
        <f t="shared" si="129"/>
        <v>831763.7711025161</v>
      </c>
      <c r="N594" s="1">
        <f t="shared" si="127"/>
        <v>10.571727612698083</v>
      </c>
      <c r="O594" s="2" t="str">
        <f t="shared" si="133"/>
        <v>-0,900152040083128-0,435575831209885i</v>
      </c>
      <c r="P594" s="2" t="str">
        <f t="shared" si="134"/>
        <v>0,000122189521789551+2,73265950770103E-08i</v>
      </c>
      <c r="Q594" s="2" t="str">
        <f t="shared" si="135"/>
        <v>48,2518225908279+11,0608663354498i</v>
      </c>
      <c r="R594" s="2" t="str">
        <f t="shared" si="136"/>
        <v>0,0039654245253922+0,000909936048144834i</v>
      </c>
      <c r="S594" s="2" t="str">
        <f t="shared" si="137"/>
        <v>0,00395058025274594+0,000902761440405411i</v>
      </c>
      <c r="T594" s="2">
        <f t="shared" si="130"/>
        <v>-47.845722979745346</v>
      </c>
      <c r="U594">
        <f t="shared" si="131"/>
        <v>12.871854416561785</v>
      </c>
      <c r="W594" s="2" t="str">
        <f t="shared" si="138"/>
        <v>0,00187181917865564+0,000904180612277626i</v>
      </c>
      <c r="X594" s="2">
        <f t="shared" si="132"/>
        <v>-53.643906459215401</v>
      </c>
    </row>
    <row r="595" spans="12:24" x14ac:dyDescent="0.45">
      <c r="L595">
        <f t="shared" si="128"/>
        <v>5.929999999999918</v>
      </c>
      <c r="M595" s="1">
        <f t="shared" si="129"/>
        <v>851138.03820221638</v>
      </c>
      <c r="N595" s="1">
        <f t="shared" si="127"/>
        <v>10.817974782374876</v>
      </c>
      <c r="O595" s="2" t="str">
        <f t="shared" si="133"/>
        <v>0,414231372220995-0,910171615832922i</v>
      </c>
      <c r="P595" s="2" t="str">
        <f t="shared" si="134"/>
        <v>0,000122189521789551+1,85228273668504E-07i</v>
      </c>
      <c r="Q595" s="2" t="str">
        <f t="shared" si="135"/>
        <v>48,251822590828+74,9740379591414i</v>
      </c>
      <c r="R595" s="2" t="str">
        <f t="shared" si="136"/>
        <v>0,00395628706110514+0,00616783330934516i</v>
      </c>
      <c r="S595" s="2" t="str">
        <f t="shared" si="137"/>
        <v>0,00397828931530142+0,00611908701919219i</v>
      </c>
      <c r="T595" s="2">
        <f t="shared" si="130"/>
        <v>-42.73517206812015</v>
      </c>
      <c r="U595">
        <f t="shared" si="131"/>
        <v>56.970322202277636</v>
      </c>
      <c r="W595" s="2" t="str">
        <f t="shared" si="138"/>
        <v>-0,00276479662185872+0,00615029115520475i</v>
      </c>
      <c r="X595" s="2">
        <f t="shared" si="132"/>
        <v>-43.422733107787096</v>
      </c>
    </row>
    <row r="596" spans="12:24" x14ac:dyDescent="0.45">
      <c r="L596">
        <f t="shared" si="128"/>
        <v>5.9399999999999178</v>
      </c>
      <c r="M596" s="1">
        <f t="shared" si="129"/>
        <v>870963.58995591674</v>
      </c>
      <c r="N596" s="1">
        <f t="shared" si="127"/>
        <v>11.069957785474125</v>
      </c>
      <c r="O596" s="2" t="str">
        <f t="shared" si="133"/>
        <v>0,904939955054296+0,425539278735029i</v>
      </c>
      <c r="P596" s="2" t="str">
        <f t="shared" si="134"/>
        <v>0,000122189521789551-5,33644131168867E-07i</v>
      </c>
      <c r="Q596" s="2" t="str">
        <f t="shared" si="135"/>
        <v>48,2518225908279-216,000800280281i</v>
      </c>
      <c r="R596" s="2" t="str">
        <f t="shared" si="136"/>
        <v>0,00388809754412954-0,0177695768705958i</v>
      </c>
      <c r="S596" s="2" t="str">
        <f t="shared" si="137"/>
        <v>0,00418504426096693-0,0176266761685715i</v>
      </c>
      <c r="T596" s="2">
        <f t="shared" si="130"/>
        <v>-34.838424901791832</v>
      </c>
      <c r="U596">
        <f t="shared" si="131"/>
        <v>-76.643754983020159</v>
      </c>
      <c r="W596" s="2" t="str">
        <f t="shared" si="138"/>
        <v>-0,0373606627883441-0,0181805791649272i</v>
      </c>
      <c r="X596" s="2">
        <f t="shared" si="132"/>
        <v>-27.628705011423918</v>
      </c>
    </row>
    <row r="597" spans="12:24" x14ac:dyDescent="0.45">
      <c r="L597">
        <f t="shared" si="128"/>
        <v>5.9499999999999176</v>
      </c>
      <c r="M597" s="1">
        <f t="shared" si="129"/>
        <v>891250.9381335777</v>
      </c>
      <c r="N597" s="1">
        <f t="shared" si="127"/>
        <v>11.327810226719446</v>
      </c>
      <c r="O597" s="2" t="str">
        <f t="shared" si="133"/>
        <v>-0,46965157077826+0,882851857372183i</v>
      </c>
      <c r="P597" s="2" t="str">
        <f t="shared" si="134"/>
        <v>0,000122189521789551-7,16116287620278E-08i</v>
      </c>
      <c r="Q597" s="2" t="str">
        <f t="shared" si="135"/>
        <v>48,2518225908279-28,9859256730811i</v>
      </c>
      <c r="R597" s="2" t="str">
        <f t="shared" si="136"/>
        <v>0,00396423166676104-0,00238456354673151i</v>
      </c>
      <c r="S597" s="2" t="str">
        <f t="shared" si="137"/>
        <v>0,00395419760716091-0,00236575610598971i</v>
      </c>
      <c r="T597" s="2">
        <f t="shared" si="130"/>
        <v>-46.729992626338131</v>
      </c>
      <c r="U597">
        <f t="shared" si="131"/>
        <v>-30.891652836456966</v>
      </c>
      <c r="W597" s="2" t="str">
        <f t="shared" si="138"/>
        <v>0,00126651807349742-0,00237056456703369i</v>
      </c>
      <c r="X597" s="2">
        <f t="shared" si="132"/>
        <v>-51.412436414645327</v>
      </c>
    </row>
    <row r="598" spans="12:24" x14ac:dyDescent="0.45">
      <c r="L598">
        <f t="shared" si="128"/>
        <v>5.9599999999999174</v>
      </c>
      <c r="M598" s="1">
        <f t="shared" si="129"/>
        <v>912010.8393557379</v>
      </c>
      <c r="N598" s="1">
        <f t="shared" si="127"/>
        <v>11.59166882288827</v>
      </c>
      <c r="O598" s="2" t="str">
        <f t="shared" si="133"/>
        <v>-0,838663189131525-0,544650397223521i</v>
      </c>
      <c r="P598" s="2" t="str">
        <f t="shared" si="134"/>
        <v>0,00012218952178955+3,53122786656359E-08i</v>
      </c>
      <c r="Q598" s="2" t="str">
        <f t="shared" si="135"/>
        <v>48,2518225908278+14,2931965442059i</v>
      </c>
      <c r="R598" s="2" t="str">
        <f t="shared" si="136"/>
        <v>0,00396528834206912+0,00117584774866219i</v>
      </c>
      <c r="S598" s="2" t="str">
        <f t="shared" si="137"/>
        <v>0,00395099323063672+0,00116657617127487i</v>
      </c>
      <c r="T598" s="2">
        <f t="shared" si="130"/>
        <v>-47.702862336834556</v>
      </c>
      <c r="U598">
        <f t="shared" si="131"/>
        <v>16.449841376572515</v>
      </c>
      <c r="W598" s="2" t="str">
        <f t="shared" si="138"/>
        <v>0,00180271451503155+0,00116847139849588i</v>
      </c>
      <c r="X598" s="2">
        <f t="shared" si="132"/>
        <v>-53.358184107343362</v>
      </c>
    </row>
    <row r="599" spans="12:24" x14ac:dyDescent="0.45">
      <c r="L599">
        <f t="shared" si="128"/>
        <v>5.9699999999999172</v>
      </c>
      <c r="M599" s="1">
        <f t="shared" si="129"/>
        <v>933254.30079681345</v>
      </c>
      <c r="N599" s="1">
        <f t="shared" si="127"/>
        <v>11.861673475300842</v>
      </c>
      <c r="O599" s="2" t="str">
        <f t="shared" si="133"/>
        <v>0,645490362258852-0,763768415313789i</v>
      </c>
      <c r="P599" s="2" t="str">
        <f t="shared" si="134"/>
        <v>0,000122189521789551+2,56828815010606E-07i</v>
      </c>
      <c r="Q599" s="2" t="str">
        <f t="shared" si="135"/>
        <v>48,251822590828+103,95547582576i</v>
      </c>
      <c r="R599" s="2" t="str">
        <f t="shared" si="136"/>
        <v>0,00394766993291928+0,00855202766104677i</v>
      </c>
      <c r="S599" s="2" t="str">
        <f t="shared" si="137"/>
        <v>0,00400441967640382+0,00848428858226928i</v>
      </c>
      <c r="T599" s="2">
        <f t="shared" si="130"/>
        <v>-40.554258903968702</v>
      </c>
      <c r="U599">
        <f t="shared" si="131"/>
        <v>64.733598193299642</v>
      </c>
      <c r="W599" s="2" t="str">
        <f t="shared" si="138"/>
        <v>-0,00713721960980112+0,00855577775112463i</v>
      </c>
      <c r="X599" s="2">
        <f t="shared" si="132"/>
        <v>-39.060839325218353</v>
      </c>
    </row>
    <row r="600" spans="12:24" x14ac:dyDescent="0.45">
      <c r="L600">
        <f t="shared" si="128"/>
        <v>5.9799999999999169</v>
      </c>
      <c r="M600" s="1">
        <f t="shared" si="129"/>
        <v>954992.58602125419</v>
      </c>
      <c r="N600" s="1">
        <f t="shared" si="127"/>
        <v>12.13796734399785</v>
      </c>
      <c r="O600" s="2" t="str">
        <f t="shared" si="133"/>
        <v>0,647212388732997+0,762309729618171i</v>
      </c>
      <c r="P600" s="2" t="str">
        <f t="shared" si="134"/>
        <v>0,000122189521789551-2,57589547884267E-07i</v>
      </c>
      <c r="Q600" s="2" t="str">
        <f t="shared" si="135"/>
        <v>48,251822590828-104,263394342834i</v>
      </c>
      <c r="R600" s="2" t="str">
        <f t="shared" si="136"/>
        <v>0,00394756339197656-0,00857735896422679i</v>
      </c>
      <c r="S600" s="2" t="str">
        <f t="shared" si="137"/>
        <v>0,00400474274360323-0,00850941738360493i</v>
      </c>
      <c r="T600" s="2">
        <f t="shared" si="130"/>
        <v>-40.533112530780429</v>
      </c>
      <c r="U600">
        <f t="shared" si="131"/>
        <v>-64.797161816052849</v>
      </c>
      <c r="W600" s="2" t="str">
        <f t="shared" si="138"/>
        <v>-0,0071912786569044-0,00858146827826083i</v>
      </c>
      <c r="X600" s="2">
        <f t="shared" si="132"/>
        <v>-39.018545744851181</v>
      </c>
    </row>
    <row r="601" spans="12:24" x14ac:dyDescent="0.45">
      <c r="L601">
        <f t="shared" si="128"/>
        <v>5.9899999999999167</v>
      </c>
      <c r="M601" s="1">
        <f t="shared" si="129"/>
        <v>977237.22095562459</v>
      </c>
      <c r="N601" s="1">
        <f t="shared" si="127"/>
        <v>12.420696923645636</v>
      </c>
      <c r="O601" s="2" t="str">
        <f t="shared" si="133"/>
        <v>-0,878407823187857+0,477911807933608i</v>
      </c>
      <c r="P601" s="2" t="str">
        <f t="shared" si="134"/>
        <v>0,000122189521789551-3,03296900643231E-08i</v>
      </c>
      <c r="Q601" s="2" t="str">
        <f t="shared" si="135"/>
        <v>48,2518225908279-12,2764159549436i</v>
      </c>
      <c r="R601" s="2" t="str">
        <f t="shared" si="136"/>
        <v>0,00396537738603953-0,0010099347628514i</v>
      </c>
      <c r="S601" s="2" t="str">
        <f t="shared" si="137"/>
        <v>0,00395072320353456-0,00100197159464688i</v>
      </c>
      <c r="T601" s="2">
        <f t="shared" si="130"/>
        <v>-47.795738709122318</v>
      </c>
      <c r="U601">
        <f t="shared" si="131"/>
        <v>-14.231139181588846</v>
      </c>
      <c r="W601" s="2" t="str">
        <f t="shared" si="138"/>
        <v>0,00184789885103108-0,00100356496185283i</v>
      </c>
      <c r="X601" s="2">
        <f t="shared" si="132"/>
        <v>-53.543937548959953</v>
      </c>
    </row>
    <row r="602" spans="12:24" x14ac:dyDescent="0.45">
      <c r="L602">
        <f t="shared" si="128"/>
        <v>5.9999999999999165</v>
      </c>
      <c r="M602" s="1">
        <f t="shared" si="129"/>
        <v>999999.99999980943</v>
      </c>
      <c r="N602" s="1">
        <f t="shared" si="127"/>
        <v>12.710012121209699</v>
      </c>
      <c r="O602" s="2" t="str">
        <f t="shared" si="133"/>
        <v>-0,24861611933741-0,968602098493291i</v>
      </c>
      <c r="P602" s="2" t="str">
        <f t="shared" si="134"/>
        <v>0,000122189521789551+9,24754744315406E-08i</v>
      </c>
      <c r="Q602" s="2" t="str">
        <f t="shared" si="135"/>
        <v>48,251822590828+37,430893205514i</v>
      </c>
      <c r="R602" s="2" t="str">
        <f t="shared" si="136"/>
        <v>0,00396329962215375+0,00307929939744377i</v>
      </c>
      <c r="S602" s="2" t="str">
        <f t="shared" si="137"/>
        <v>0,00395702403038151+0,00305500662911252i</v>
      </c>
      <c r="T602" s="2">
        <f t="shared" si="130"/>
        <v>-46.022145463452489</v>
      </c>
      <c r="U602">
        <f t="shared" si="131"/>
        <v>37.669810581274966</v>
      </c>
      <c r="W602" s="2" t="str">
        <f t="shared" si="138"/>
        <v>0,000793565823145929+0,00306231522361996i</v>
      </c>
      <c r="X602" s="2">
        <f t="shared" si="132"/>
        <v>-49.996734792792594</v>
      </c>
    </row>
    <row r="603" spans="12:24" x14ac:dyDescent="0.45">
      <c r="L603">
        <f t="shared" si="128"/>
        <v>6.0099999999999163</v>
      </c>
      <c r="M603" s="1">
        <f t="shared" si="129"/>
        <v>1023292.992280559</v>
      </c>
      <c r="N603" s="1">
        <f t="shared" si="127"/>
        <v>13.006066335437326</v>
      </c>
      <c r="O603" s="2" t="str">
        <f t="shared" si="133"/>
        <v>0,999273676655618+0,0381066810830245i</v>
      </c>
      <c r="P603" s="2" t="str">
        <f t="shared" si="134"/>
        <v>0,000122189521789551-6,25433619087356E-06i</v>
      </c>
      <c r="Q603" s="2" t="str">
        <f t="shared" si="135"/>
        <v>48,2518225908221-2531,54029725967i</v>
      </c>
      <c r="R603" s="2" t="str">
        <f t="shared" si="136"/>
        <v>-0,00668389951744514-0,208260339104277i</v>
      </c>
      <c r="S603" s="2" t="str">
        <f t="shared" si="137"/>
        <v>0,0356615414667208-0,202184837523394i</v>
      </c>
      <c r="T603" s="2">
        <f t="shared" si="130"/>
        <v>-13.751977425934507</v>
      </c>
      <c r="U603">
        <f t="shared" si="131"/>
        <v>-79.997004423721066</v>
      </c>
      <c r="W603" s="2" t="str">
        <f t="shared" si="138"/>
        <v>-5,28600063088778-1,03658691863744i</v>
      </c>
      <c r="X603" s="2">
        <f t="shared" si="132"/>
        <v>14.626422589231208</v>
      </c>
    </row>
    <row r="604" spans="12:24" x14ac:dyDescent="0.45">
      <c r="L604">
        <f t="shared" si="128"/>
        <v>6.0199999999999161</v>
      </c>
      <c r="M604" s="1">
        <f t="shared" si="129"/>
        <v>1047128.5480506979</v>
      </c>
      <c r="N604" s="1">
        <f t="shared" si="127"/>
        <v>13.309016538191619</v>
      </c>
      <c r="O604" s="2" t="str">
        <f t="shared" si="133"/>
        <v>-0,36237221860901+0,932033462478888i</v>
      </c>
      <c r="P604" s="2" t="str">
        <f t="shared" si="134"/>
        <v>0,000122189521789551-8,15541049514922E-08i</v>
      </c>
      <c r="Q604" s="2" t="str">
        <f t="shared" si="135"/>
        <v>48,2518225908279-33,0102982620736i</v>
      </c>
      <c r="R604" s="2" t="str">
        <f t="shared" si="136"/>
        <v>0,00396381707175771-0,00271563360750548i</v>
      </c>
      <c r="S604" s="2" t="str">
        <f t="shared" si="137"/>
        <v>0,00395545486671682-0,00269421267513978i</v>
      </c>
      <c r="T604" s="2">
        <f t="shared" si="130"/>
        <v>-46.400809829584574</v>
      </c>
      <c r="U604">
        <f t="shared" si="131"/>
        <v>-34.260284928385921</v>
      </c>
      <c r="W604" s="2" t="str">
        <f t="shared" si="138"/>
        <v>0,0010561377481148-0,00270011994308407i</v>
      </c>
      <c r="X604" s="2">
        <f t="shared" si="132"/>
        <v>-50.754067575671286</v>
      </c>
    </row>
    <row r="605" spans="12:24" x14ac:dyDescent="0.45">
      <c r="L605">
        <f t="shared" si="128"/>
        <v>6.0299999999999159</v>
      </c>
      <c r="M605" s="1">
        <f t="shared" si="129"/>
        <v>1071519.3052374001</v>
      </c>
      <c r="N605" s="1">
        <f t="shared" si="127"/>
        <v>13.619023357680145</v>
      </c>
      <c r="O605" s="2" t="str">
        <f t="shared" si="133"/>
        <v>-0,733155547938162-0,680060984417937i</v>
      </c>
      <c r="P605" s="2" t="str">
        <f t="shared" si="134"/>
        <v>0,000122189521789551+4,67757131781933E-08i</v>
      </c>
      <c r="Q605" s="2" t="str">
        <f t="shared" si="135"/>
        <v>48,251822590828+18,9332007794195i</v>
      </c>
      <c r="R605" s="2" t="str">
        <f t="shared" si="136"/>
        <v>0,00396503215200988+0,00155756351930068i</v>
      </c>
      <c r="S605" s="2" t="str">
        <f t="shared" si="137"/>
        <v>0,00395177013016059+0,00154528129628561i</v>
      </c>
      <c r="T605" s="2">
        <f t="shared" si="130"/>
        <v>-47.446217945416294</v>
      </c>
      <c r="U605">
        <f t="shared" si="131"/>
        <v>21.357248643770877</v>
      </c>
      <c r="W605" s="2" t="str">
        <f t="shared" si="138"/>
        <v>0,00167271391555341+0,0015479445982434i</v>
      </c>
      <c r="X605" s="2">
        <f t="shared" si="132"/>
        <v>-52.844893319037787</v>
      </c>
    </row>
    <row r="606" spans="12:24" x14ac:dyDescent="0.45">
      <c r="L606">
        <f t="shared" si="128"/>
        <v>6.0399999999999157</v>
      </c>
      <c r="M606" s="1">
        <f t="shared" si="129"/>
        <v>1096478.1961429736</v>
      </c>
      <c r="N606" s="1">
        <f t="shared" si="127"/>
        <v>13.936251163621996</v>
      </c>
      <c r="O606" s="2" t="str">
        <f t="shared" si="133"/>
        <v>0,920848330976232-0,389920955243866i</v>
      </c>
      <c r="P606" s="2" t="str">
        <f t="shared" si="134"/>
        <v>0,000122189521789551+5,87254831499909E-07i</v>
      </c>
      <c r="Q606" s="2" t="str">
        <f t="shared" si="135"/>
        <v>48,2518225908284+237,700568906808i</v>
      </c>
      <c r="R606" s="2" t="str">
        <f t="shared" si="136"/>
        <v>0,00387173744856303+0,019554735565299i</v>
      </c>
      <c r="S606" s="2" t="str">
        <f t="shared" si="137"/>
        <v>0,00423464188565574+0,0193968288344297i</v>
      </c>
      <c r="T606" s="2">
        <f t="shared" si="130"/>
        <v>-34.043173573469872</v>
      </c>
      <c r="U606">
        <f t="shared" si="131"/>
        <v>77.684634963202484</v>
      </c>
      <c r="W606" s="2" t="str">
        <f t="shared" si="138"/>
        <v>-0,0456594986814774+0,020128867934719i</v>
      </c>
      <c r="X606" s="2">
        <f t="shared" si="132"/>
        <v>-26.038074300131381</v>
      </c>
    </row>
    <row r="607" spans="12:24" x14ac:dyDescent="0.45">
      <c r="L607">
        <f t="shared" si="128"/>
        <v>6.0499999999999154</v>
      </c>
      <c r="M607" s="1">
        <f t="shared" si="129"/>
        <v>1122018.454301747</v>
      </c>
      <c r="N607" s="1">
        <f t="shared" si="127"/>
        <v>14.260868154398894</v>
      </c>
      <c r="O607" s="2" t="str">
        <f t="shared" si="133"/>
        <v>-0,0682335695929749+0,997669374081715i</v>
      </c>
      <c r="P607" s="2" t="str">
        <f t="shared" si="134"/>
        <v>0,000122189521789551-1,11334693718716E-07i</v>
      </c>
      <c r="Q607" s="2" t="str">
        <f t="shared" si="135"/>
        <v>48,2518225908282-45,0644568873038i</v>
      </c>
      <c r="R607" s="2" t="str">
        <f t="shared" si="136"/>
        <v>0,00396225317465069-0,00370728409224184i</v>
      </c>
      <c r="S607" s="2" t="str">
        <f t="shared" si="137"/>
        <v>0,00396019736931643-0,00367802923252939i</v>
      </c>
      <c r="T607" s="2">
        <f t="shared" si="130"/>
        <v>-45.344526499326314</v>
      </c>
      <c r="U607">
        <f t="shared" si="131"/>
        <v>-42.884365582703346</v>
      </c>
      <c r="W607" s="2" t="str">
        <f t="shared" si="138"/>
        <v>0,000262563668570868-0,0036883141248878i</v>
      </c>
      <c r="X607" s="2">
        <f t="shared" si="132"/>
        <v>-48.641488672918072</v>
      </c>
    </row>
    <row r="608" spans="12:24" x14ac:dyDescent="0.45">
      <c r="L608">
        <f t="shared" si="128"/>
        <v>6.0599999999999152</v>
      </c>
      <c r="M608" s="1">
        <f t="shared" si="129"/>
        <v>1148153.6214966592</v>
      </c>
      <c r="N608" s="1">
        <f t="shared" si="127"/>
        <v>14.593046446236134</v>
      </c>
      <c r="O608" s="2" t="str">
        <f t="shared" si="133"/>
        <v>-0,833917411113736-0,551889256501124i</v>
      </c>
      <c r="P608" s="2" t="str">
        <f t="shared" si="134"/>
        <v>0,000122189521789551+3,58742033744466E-08i</v>
      </c>
      <c r="Q608" s="2" t="str">
        <f t="shared" si="135"/>
        <v>48,2518225908278+14,5206443502295i</v>
      </c>
      <c r="R608" s="2" t="str">
        <f t="shared" si="136"/>
        <v>0,00396527745167624+0,00119455902782385i</v>
      </c>
      <c r="S608" s="2" t="str">
        <f t="shared" si="137"/>
        <v>0,00395102625590191+0,00118513988527652i</v>
      </c>
      <c r="T608" s="2">
        <f t="shared" si="130"/>
        <v>-47.691638345191919</v>
      </c>
      <c r="U608">
        <f t="shared" si="131"/>
        <v>16.697009228508183</v>
      </c>
      <c r="W608" s="2" t="str">
        <f t="shared" si="138"/>
        <v>0,00179718831185744+0,00118707025371331i</v>
      </c>
      <c r="X608" s="2">
        <f t="shared" si="132"/>
        <v>-53.335736038807546</v>
      </c>
    </row>
    <row r="609" spans="12:24" x14ac:dyDescent="0.45">
      <c r="L609">
        <f t="shared" si="128"/>
        <v>6.069999999999915</v>
      </c>
      <c r="M609" s="1">
        <f t="shared" si="129"/>
        <v>1174897.5549393008</v>
      </c>
      <c r="N609" s="1">
        <f t="shared" si="127"/>
        <v>14.932962164460998</v>
      </c>
      <c r="O609" s="2" t="str">
        <f t="shared" si="133"/>
        <v>0,912594414408508-0,408866035261419i</v>
      </c>
      <c r="P609" s="2" t="str">
        <f t="shared" si="134"/>
        <v>0,000122189521789551+5,57637469677096E-07i</v>
      </c>
      <c r="Q609" s="2" t="str">
        <f t="shared" si="135"/>
        <v>48,2518225908278+225,712478937612i</v>
      </c>
      <c r="R609" s="2" t="str">
        <f t="shared" si="136"/>
        <v>0,00388096908928816+0,0185685203014536i</v>
      </c>
      <c r="S609" s="2" t="str">
        <f t="shared" si="137"/>
        <v>0,00420665538471582+0,0184189256544186i</v>
      </c>
      <c r="T609" s="2">
        <f t="shared" si="130"/>
        <v>-34.473892413342178</v>
      </c>
      <c r="U609">
        <f t="shared" si="131"/>
        <v>77.135005058945836</v>
      </c>
      <c r="W609" s="2" t="str">
        <f t="shared" si="138"/>
        <v>-0,0409767172220145+0,0190484136060442i</v>
      </c>
      <c r="X609" s="2">
        <f t="shared" si="132"/>
        <v>-26.899584237979575</v>
      </c>
    </row>
    <row r="610" spans="12:24" x14ac:dyDescent="0.45">
      <c r="L610">
        <f t="shared" si="128"/>
        <v>6.0799999999999148</v>
      </c>
      <c r="M610" s="1">
        <f t="shared" si="129"/>
        <v>1202264.4346171785</v>
      </c>
      <c r="N610" s="1">
        <f t="shared" si="127"/>
        <v>15.280795536886577</v>
      </c>
      <c r="O610" s="2" t="str">
        <f t="shared" si="133"/>
        <v>-0,192288921677276+0,98133835683733i</v>
      </c>
      <c r="P610" s="2" t="str">
        <f t="shared" si="134"/>
        <v>0,00012218952178955-9,8117701339653E-08i</v>
      </c>
      <c r="Q610" s="2" t="str">
        <f t="shared" si="135"/>
        <v>48,2518225908278-39,7146727062405i</v>
      </c>
      <c r="R610" s="2" t="str">
        <f t="shared" si="136"/>
        <v>0,00396300685268623-0,00326717738373358i</v>
      </c>
      <c r="S610" s="2" t="str">
        <f t="shared" si="137"/>
        <v>0,00395791185127404-0,003241400491287i</v>
      </c>
      <c r="T610" s="2">
        <f t="shared" si="130"/>
        <v>-45.821673469202537</v>
      </c>
      <c r="U610">
        <f t="shared" si="131"/>
        <v>-39.316355745988936</v>
      </c>
      <c r="W610" s="2" t="str">
        <f t="shared" si="138"/>
        <v>0,000645004660076106-0,00324952134849007i</v>
      </c>
      <c r="X610" s="2">
        <f t="shared" si="132"/>
        <v>-49.595788512483388</v>
      </c>
    </row>
    <row r="611" spans="12:24" x14ac:dyDescent="0.45">
      <c r="L611">
        <f t="shared" si="128"/>
        <v>6.0899999999999146</v>
      </c>
      <c r="M611" s="1">
        <f t="shared" si="129"/>
        <v>1230268.7708121417</v>
      </c>
      <c r="N611" s="1">
        <f t="shared" si="127"/>
        <v>15.636730989371058</v>
      </c>
      <c r="O611" s="2" t="str">
        <f t="shared" si="133"/>
        <v>-0,653114609968732-0,757259074719736i</v>
      </c>
      <c r="P611" s="2" t="str">
        <f t="shared" si="134"/>
        <v>0,000122189521789551+5,46074154561186E-08i</v>
      </c>
      <c r="Q611" s="2" t="str">
        <f t="shared" si="135"/>
        <v>48,251822590828+22,10320464675i</v>
      </c>
      <c r="R611" s="2" t="str">
        <f t="shared" si="136"/>
        <v>0,00396481598483484+0,00181834786513423i</v>
      </c>
      <c r="S611" s="2" t="str">
        <f t="shared" si="137"/>
        <v>0,00395242565925945+0,00180400841895836i</v>
      </c>
      <c r="T611" s="2">
        <f t="shared" si="130"/>
        <v>-47.240873861891323</v>
      </c>
      <c r="U611">
        <f t="shared" si="131"/>
        <v>24.533411892355247</v>
      </c>
      <c r="W611" s="2" t="str">
        <f t="shared" si="138"/>
        <v>0,00156302255900691+0,00180726818197712i</v>
      </c>
      <c r="X611" s="2">
        <f t="shared" si="132"/>
        <v>-52.434203459820466</v>
      </c>
    </row>
    <row r="612" spans="12:24" x14ac:dyDescent="0.45">
      <c r="L612">
        <f t="shared" si="128"/>
        <v>6.0999999999999144</v>
      </c>
      <c r="M612" s="1">
        <f t="shared" si="129"/>
        <v>1258925.4117939216</v>
      </c>
      <c r="N612" s="1">
        <f t="shared" si="127"/>
        <v>16.000957243602706</v>
      </c>
      <c r="O612" s="2" t="str">
        <f t="shared" si="133"/>
        <v>0,999981912715197+0,0060145026773501i</v>
      </c>
      <c r="P612" s="2" t="str">
        <f t="shared" si="134"/>
        <v>0,00012218952178955-0,0000396402555156237i</v>
      </c>
      <c r="Q612" s="2" t="str">
        <f t="shared" si="135"/>
        <v>48,2518225904198-16045,0127989162i</v>
      </c>
      <c r="R612" s="2" t="str">
        <f t="shared" si="136"/>
        <v>-0,423834370835136-1,31996311101658i</v>
      </c>
      <c r="S612" s="2" t="str">
        <f t="shared" si="137"/>
        <v>0,722232022417193-0,63635084300746i</v>
      </c>
      <c r="T612" s="2">
        <f t="shared" si="130"/>
        <v>-0.33125754209793845</v>
      </c>
      <c r="U612">
        <f t="shared" si="131"/>
        <v>-41.382929107310765</v>
      </c>
      <c r="W612" s="2" t="str">
        <f t="shared" si="138"/>
        <v>-105,440663822461-120,398842029044i</v>
      </c>
      <c r="X612" s="2">
        <f t="shared" si="132"/>
        <v>44.084708730750521</v>
      </c>
    </row>
  </sheetData>
  <mergeCells count="1">
    <mergeCell ref="A2:B2"/>
  </mergeCells>
  <dataValidations count="8">
    <dataValidation type="list" allowBlank="1" showInputMessage="1" showErrorMessage="1" sqref="B8" xr:uid="{00000000-0002-0000-0100-000000000000}">
      <formula1>"1,2,4,8,16"</formula1>
    </dataValidation>
    <dataValidation type="list" allowBlank="1" showInputMessage="1" showErrorMessage="1" sqref="B3" xr:uid="{00000000-0002-0000-0100-000001000000}">
      <formula1>"GTY"</formula1>
    </dataValidation>
    <dataValidation type="whole" allowBlank="1" showInputMessage="1" showErrorMessage="1" sqref="B20" xr:uid="{00000000-0002-0000-0100-000002000000}">
      <formula1>0</formula1>
      <formula2>262144</formula2>
    </dataValidation>
    <dataValidation type="whole" allowBlank="1" showInputMessage="1" showErrorMessage="1" sqref="B19" xr:uid="{00000000-0002-0000-0100-000003000000}">
      <formula1>0</formula1>
      <formula2>111111</formula2>
    </dataValidation>
    <dataValidation type="whole" allowBlank="1" showInputMessage="1" showErrorMessage="1" sqref="B4" xr:uid="{00000000-0002-0000-0100-000004000000}">
      <formula1>1000000000</formula1>
      <formula2>28100000000</formula2>
    </dataValidation>
    <dataValidation type="list" allowBlank="1" showInputMessage="1" showErrorMessage="1" sqref="B5" xr:uid="{00000000-0002-0000-0100-000005000000}">
      <formula1>"Full,Half"</formula1>
    </dataValidation>
    <dataValidation type="list" allowBlank="1" showInputMessage="1" showErrorMessage="1" sqref="B7" xr:uid="{00000000-0002-0000-0100-000006000000}">
      <formula1>"1,2,3,4"</formula1>
    </dataValidation>
    <dataValidation type="list" allowBlank="1" showInputMessage="1" showErrorMessage="1" sqref="B9" xr:uid="{00000000-0002-0000-0100-000007000000}">
      <formula1>"20,40,64,80,128,160"</formula1>
    </dataValidation>
  </dataValidation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612"/>
  <sheetViews>
    <sheetView zoomScale="75" zoomScaleNormal="75" workbookViewId="0">
      <selection activeCell="B21" sqref="B21"/>
    </sheetView>
  </sheetViews>
  <sheetFormatPr defaultRowHeight="14.25" x14ac:dyDescent="0.45"/>
  <cols>
    <col min="1" max="1" width="52.265625" customWidth="1"/>
    <col min="2" max="2" width="28.1328125" style="3" customWidth="1"/>
    <col min="3" max="3" width="30.86328125" customWidth="1"/>
    <col min="13" max="14" width="9.1328125" style="1"/>
    <col min="15" max="18" width="40.265625" style="2" customWidth="1"/>
    <col min="19" max="19" width="45.3984375" style="2" customWidth="1"/>
    <col min="20" max="20" width="13.59765625" style="2" customWidth="1"/>
    <col min="23" max="23" width="45.3984375" style="2" customWidth="1"/>
  </cols>
  <sheetData>
    <row r="1" spans="1:24" x14ac:dyDescent="0.45">
      <c r="M1" s="1" t="s">
        <v>6</v>
      </c>
      <c r="N1" s="1" t="s">
        <v>5</v>
      </c>
      <c r="O1" s="2" t="s">
        <v>19</v>
      </c>
      <c r="P1" s="2" t="s">
        <v>7</v>
      </c>
      <c r="Q1" s="2" t="s">
        <v>8</v>
      </c>
      <c r="R1" s="2" t="s">
        <v>4</v>
      </c>
      <c r="S1" s="2" t="s">
        <v>9</v>
      </c>
      <c r="T1" s="2" t="s">
        <v>10</v>
      </c>
      <c r="U1" s="2" t="s">
        <v>15</v>
      </c>
      <c r="V1" s="2"/>
      <c r="W1" s="2" t="s">
        <v>18</v>
      </c>
    </row>
    <row r="2" spans="1:24" ht="15.75" x14ac:dyDescent="0.5">
      <c r="A2" s="48" t="s">
        <v>537</v>
      </c>
      <c r="B2" s="49"/>
      <c r="C2" s="18" t="s">
        <v>538</v>
      </c>
      <c r="F2" t="s">
        <v>544</v>
      </c>
      <c r="L2">
        <v>0</v>
      </c>
      <c r="M2" s="1">
        <f>(10^L2)/1000</f>
        <v>1E-3</v>
      </c>
      <c r="N2" s="1">
        <f t="shared" ref="N2:N15" si="0">M2/(CEdsp)</f>
        <v>2.5420024242424244E-8</v>
      </c>
      <c r="O2" s="2" t="str">
        <f>IMEXP(2*PI()*N2&amp;"i")</f>
        <v>0,999999999999987+1,59718722828148E-07i</v>
      </c>
      <c r="P2" s="2" t="str">
        <f t="shared" ref="P2:P15" si="1">IMDIV(IMSUB(IMPRODUCT(gg1_+gg2_,$O2),gg2_),IMSUB($O2,1))</f>
        <v>0,00781998908453482-95,5353811520201i</v>
      </c>
      <c r="Q2" s="2" t="str">
        <f t="shared" ref="Q2:Q15" si="2">IMDIV(IMPRODUCT(gpi,$O2),IMSUB($O2,1))</f>
        <v>0,0280329292290337-357605,334302571i</v>
      </c>
      <c r="R2" s="2" t="str">
        <f t="shared" ref="R2:R15" si="3">IMPRODUCT($P2,$Q2,gpd)</f>
        <v>-45958144,9446845-3765,47800312156i</v>
      </c>
      <c r="S2" s="2" t="str">
        <f>IMDIV($R2,IMSUM(1,$R2))</f>
        <v>1,00000002175893-1,78276931311882E-12i</v>
      </c>
      <c r="T2" s="2">
        <f>20*LOG10(SQRT(IMPRODUCT(IMCONJUGATE(S2),S2)+0))</f>
        <v>1.8899566056044691E-7</v>
      </c>
      <c r="U2">
        <f>ATAN(IMAGINARY(S2)/IMREAL(S2))*180/PI()</f>
        <v>-1.0214515526457586E-10</v>
      </c>
      <c r="W2" s="2" t="str">
        <f>IMPRODUCT($S2,IMDIV($O2,IMSUB($O2,1)))</f>
        <v>0,490793492824246-6261006,87541116i</v>
      </c>
      <c r="X2" s="2">
        <f>20*LOG10(SQRT(IMPRODUCT(IMCONJUGATE(W2),W2)+0))</f>
        <v>135.9328836139598</v>
      </c>
    </row>
    <row r="3" spans="1:24" ht="15.75" x14ac:dyDescent="0.5">
      <c r="A3" s="19" t="s">
        <v>549</v>
      </c>
      <c r="B3" s="21" t="s">
        <v>553</v>
      </c>
      <c r="C3" s="31"/>
      <c r="L3">
        <f>L2+Graph_Step_Size</f>
        <v>0.1</v>
      </c>
      <c r="M3" s="1">
        <f t="shared" ref="M3:M66" si="4">(10^L3)/1000</f>
        <v>1.2589254117941673E-3</v>
      </c>
      <c r="N3" s="1">
        <f t="shared" si="0"/>
        <v>3.2001914487211654E-8</v>
      </c>
      <c r="O3" s="2" t="str">
        <f t="shared" ref="O3:O66" si="5">IMEXP(2*PI()*N3&amp;"i")</f>
        <v>0,99999999999998+2,01073958907665E-07i</v>
      </c>
      <c r="P3" s="2" t="str">
        <f t="shared" si="1"/>
        <v>0,00782021670885303-75,886450664174i</v>
      </c>
      <c r="Q3" s="2" t="str">
        <f t="shared" si="2"/>
        <v>0,0288849661331965-284056,013924546i</v>
      </c>
      <c r="R3" s="2" t="str">
        <f t="shared" si="3"/>
        <v>-28997629,0914077-2991,19945411305i</v>
      </c>
      <c r="S3" s="2" t="str">
        <f t="shared" ref="S3:S66" si="6">IMDIV($R3,IMSUM(1,$R3))</f>
        <v>1,00000003448558-3,55729938308689E-12i</v>
      </c>
      <c r="T3" s="2">
        <f t="shared" ref="T3:T66" si="7">20*LOG10(SQRT(IMPRODUCT(IMCONJUGATE(S3),S3)+0))</f>
        <v>2.9953793057547329E-7</v>
      </c>
      <c r="U3">
        <f t="shared" ref="U3:U66" si="8">ATAN(IMAGINARY(S3)/IMREAL(S3))*180/PI()</f>
        <v>-2.0381823408658022E-10</v>
      </c>
      <c r="W3" s="2" t="str">
        <f t="shared" ref="W3:W66" si="9">IMPRODUCT($S3,IMDIV($O3,IMSUB($O3,1)))</f>
        <v>0,505704557334086-4973294,60223528i</v>
      </c>
      <c r="X3" s="2">
        <f t="shared" ref="X3:X66" si="10">20*LOG10(SQRT(IMPRODUCT(IMCONJUGATE(W3),W3)+0))</f>
        <v>133.93288372450201</v>
      </c>
    </row>
    <row r="4" spans="1:24" ht="15.75" x14ac:dyDescent="0.5">
      <c r="A4" s="19" t="s">
        <v>542</v>
      </c>
      <c r="B4" s="27">
        <v>10312500000</v>
      </c>
      <c r="C4" s="31"/>
      <c r="L4">
        <f t="shared" ref="L4:L15" si="11">L3+Graph_Step_Size</f>
        <v>0.2</v>
      </c>
      <c r="M4" s="1">
        <f t="shared" si="4"/>
        <v>1.5848931924611136E-3</v>
      </c>
      <c r="N4" s="1">
        <f t="shared" si="0"/>
        <v>4.0288023374014658E-8</v>
      </c>
      <c r="O4" s="2" t="str">
        <f t="shared" si="5"/>
        <v>0,999999999999968+2,53137116518914E-07i</v>
      </c>
      <c r="P4" s="2" t="str">
        <f t="shared" si="1"/>
        <v>0,00782014481962118-60,2787503955791i</v>
      </c>
      <c r="Q4" s="2" t="str">
        <f t="shared" si="2"/>
        <v>0,0286158723955899-225633,712103501i</v>
      </c>
      <c r="R4" s="2" t="str">
        <f t="shared" si="3"/>
        <v>-18296267,0476314-2375,95054135562i</v>
      </c>
      <c r="S4" s="2" t="str">
        <f t="shared" si="6"/>
        <v>1,00000005465596-7,09761527136553E-12i</v>
      </c>
      <c r="T4" s="2">
        <f t="shared" si="7"/>
        <v>4.7473560997558521E-7</v>
      </c>
      <c r="U4">
        <f t="shared" si="8"/>
        <v>-4.0666337743026808E-10</v>
      </c>
      <c r="W4" s="2" t="str">
        <f t="shared" si="9"/>
        <v>0,500982887456572-3950428,401839i</v>
      </c>
      <c r="X4" s="2">
        <f t="shared" si="10"/>
        <v>131.93288389969976</v>
      </c>
    </row>
    <row r="5" spans="1:24" x14ac:dyDescent="0.45">
      <c r="A5" s="5" t="s">
        <v>574</v>
      </c>
      <c r="B5" s="36" t="s">
        <v>577</v>
      </c>
      <c r="C5" s="11"/>
      <c r="L5">
        <f>L4+Graph_Step_Size</f>
        <v>0.30000000000000004</v>
      </c>
      <c r="M5" s="1">
        <f t="shared" si="4"/>
        <v>1.9952623149688798E-3</v>
      </c>
      <c r="N5" s="1">
        <f t="shared" si="0"/>
        <v>5.0719616416504441E-8</v>
      </c>
      <c r="O5" s="2" t="str">
        <f t="shared" si="5"/>
        <v>0,999999999999949+3,1868074865396E-07i</v>
      </c>
      <c r="P5" s="2" t="str">
        <f t="shared" si="1"/>
        <v>0,00782010227072116-47,8811133930986i</v>
      </c>
      <c r="Q5" s="2" t="str">
        <f t="shared" si="2"/>
        <v>0,0284566045576073-179227,22822946i</v>
      </c>
      <c r="R5" s="2" t="str">
        <f t="shared" si="3"/>
        <v>-11544164,0701627-1887,26408217851i</v>
      </c>
      <c r="S5" s="2" t="str">
        <f t="shared" si="6"/>
        <v>1,00000008662386-1,41614511136836E-11i</v>
      </c>
      <c r="T5" s="2">
        <f t="shared" si="7"/>
        <v>7.5240526577626178E-7</v>
      </c>
      <c r="U5">
        <f t="shared" si="8"/>
        <v>-8.1139131030906225E-10</v>
      </c>
      <c r="W5" s="2" t="str">
        <f t="shared" si="9"/>
        <v>0,498178019404205-3137936,91915067i</v>
      </c>
      <c r="X5" s="2">
        <f t="shared" si="10"/>
        <v>129.9328841773694</v>
      </c>
    </row>
    <row r="6" spans="1:24" x14ac:dyDescent="0.45">
      <c r="A6" s="42" t="s">
        <v>558</v>
      </c>
      <c r="B6" s="43">
        <v>66</v>
      </c>
      <c r="C6" s="11"/>
      <c r="L6">
        <f t="shared" si="11"/>
        <v>0.4</v>
      </c>
      <c r="M6" s="1">
        <f t="shared" si="4"/>
        <v>2.5118864315095807E-3</v>
      </c>
      <c r="N6" s="1">
        <f t="shared" si="0"/>
        <v>6.3852213983190066E-8</v>
      </c>
      <c r="O6" s="2" t="str">
        <f t="shared" si="5"/>
        <v>0,99999999999992+4,01195292730056E-07i</v>
      </c>
      <c r="P6" s="2" t="str">
        <f t="shared" si="1"/>
        <v>0,007820170324569-38,0333202781697i</v>
      </c>
      <c r="Q6" s="2" t="str">
        <f t="shared" si="2"/>
        <v>0,0287113417943048-142365,247814032i</v>
      </c>
      <c r="R6" s="2" t="str">
        <f t="shared" si="3"/>
        <v>-7283875,10583966-1499,13321324793i</v>
      </c>
      <c r="S6" s="2" t="str">
        <f t="shared" si="6"/>
        <v>1,00000013728957-2,82563034423726E-11i</v>
      </c>
      <c r="T6" s="2">
        <f t="shared" si="7"/>
        <v>1.1924819768389557E-6</v>
      </c>
      <c r="U6">
        <f t="shared" si="8"/>
        <v>-1.6189667096216863E-9</v>
      </c>
      <c r="W6" s="2" t="str">
        <f t="shared" si="9"/>
        <v>0,502612029670147-2492552,01995199i</v>
      </c>
      <c r="X6" s="2">
        <f t="shared" si="10"/>
        <v>127.93288461744615</v>
      </c>
    </row>
    <row r="7" spans="1:24" x14ac:dyDescent="0.45">
      <c r="A7" s="5" t="s">
        <v>575</v>
      </c>
      <c r="B7" s="46">
        <v>1</v>
      </c>
      <c r="C7" s="11"/>
      <c r="F7" t="s">
        <v>544</v>
      </c>
      <c r="L7">
        <f t="shared" si="11"/>
        <v>0.5</v>
      </c>
      <c r="M7" s="1">
        <f t="shared" si="4"/>
        <v>3.1622776601683794E-3</v>
      </c>
      <c r="N7" s="1">
        <f t="shared" si="0"/>
        <v>8.0385174782756816E-8</v>
      </c>
      <c r="O7" s="2" t="str">
        <f t="shared" si="5"/>
        <v>0,999999999999872+5,0507494911006E-07i</v>
      </c>
      <c r="P7" s="2" t="str">
        <f t="shared" si="1"/>
        <v>0,00782010197767756-30,2109401572732i</v>
      </c>
      <c r="Q7" s="2" t="str">
        <f t="shared" si="2"/>
        <v>0,0284555076450326-113084,735982204i</v>
      </c>
      <c r="R7" s="2" t="str">
        <f t="shared" si="3"/>
        <v>-4595814,49419891-1190,78304446615i</v>
      </c>
      <c r="S7" s="2" t="str">
        <f t="shared" si="6"/>
        <v>1,00000021758932-5,63777605906671E-11i</v>
      </c>
      <c r="T7" s="2">
        <f t="shared" si="7"/>
        <v>1.8899566249864263E-6</v>
      </c>
      <c r="U7">
        <f t="shared" si="8"/>
        <v>-3.2302070373856516E-9</v>
      </c>
      <c r="W7" s="2" t="str">
        <f t="shared" si="9"/>
        <v>0,498091694916324-1979904,60495269i</v>
      </c>
      <c r="X7" s="2">
        <f t="shared" si="10"/>
        <v>125.93288531492077</v>
      </c>
    </row>
    <row r="8" spans="1:24" ht="15.75" x14ac:dyDescent="0.5">
      <c r="A8" s="44" t="s">
        <v>541</v>
      </c>
      <c r="B8" s="45">
        <v>1</v>
      </c>
      <c r="C8" s="31"/>
      <c r="F8" t="s">
        <v>544</v>
      </c>
      <c r="L8">
        <f t="shared" si="11"/>
        <v>0.6</v>
      </c>
      <c r="M8" s="1">
        <f t="shared" si="4"/>
        <v>3.9810717055349725E-3</v>
      </c>
      <c r="N8" s="1">
        <f t="shared" si="0"/>
        <v>1.0119893926552823E-7</v>
      </c>
      <c r="O8" s="2" t="str">
        <f t="shared" si="5"/>
        <v>0,999999999999798+6,35851688295283E-07i</v>
      </c>
      <c r="P8" s="2" t="str">
        <f t="shared" si="1"/>
        <v>0,00782013709800636-23,9974027644839i</v>
      </c>
      <c r="Q8" s="2" t="str">
        <f t="shared" si="2"/>
        <v>0,0285869690656262-89826,3987070047i</v>
      </c>
      <c r="R8" s="2" t="str">
        <f t="shared" si="3"/>
        <v>-2899762,90887098-945,881081287809i</v>
      </c>
      <c r="S8" s="2" t="str">
        <f t="shared" si="6"/>
        <v>1,00000034485586-1,1248945471073E-10i</v>
      </c>
      <c r="T8" s="2">
        <f t="shared" si="7"/>
        <v>2.9953794291561365E-6</v>
      </c>
      <c r="U8">
        <f t="shared" si="8"/>
        <v>-6.4451687719986252E-9</v>
      </c>
      <c r="W8" s="2" t="str">
        <f t="shared" si="9"/>
        <v>0,500328116080167-1572694,32992583i</v>
      </c>
      <c r="X8" s="2">
        <f t="shared" si="10"/>
        <v>123.93288642034366</v>
      </c>
    </row>
    <row r="9" spans="1:24" x14ac:dyDescent="0.45">
      <c r="A9" s="19" t="s">
        <v>578</v>
      </c>
      <c r="B9" s="7">
        <v>64</v>
      </c>
      <c r="C9" s="11"/>
      <c r="F9" t="s">
        <v>544</v>
      </c>
      <c r="L9">
        <f t="shared" si="11"/>
        <v>0.7</v>
      </c>
      <c r="M9" s="1">
        <f t="shared" si="4"/>
        <v>5.0118723362727229E-3</v>
      </c>
      <c r="N9" s="1">
        <f t="shared" si="0"/>
        <v>1.2740191628798803E-7</v>
      </c>
      <c r="O9" s="2" t="str">
        <f t="shared" si="5"/>
        <v>0,99999999999968+8,00489848527125E-07i</v>
      </c>
      <c r="P9" s="2" t="str">
        <f t="shared" si="1"/>
        <v>0,00782013953214238-19,0618145758852i</v>
      </c>
      <c r="Q9" s="2" t="str">
        <f t="shared" si="2"/>
        <v>0,0285960804547027-71351,644716573i</v>
      </c>
      <c r="R9" s="2" t="str">
        <f t="shared" si="3"/>
        <v>-1829626,70449277-751,340516834009i</v>
      </c>
      <c r="S9" s="2" t="str">
        <f t="shared" si="6"/>
        <v>1,00000054655978-2,24446186044373E-10i</v>
      </c>
      <c r="T9" s="2">
        <f t="shared" si="7"/>
        <v>4.747356637065478E-6</v>
      </c>
      <c r="U9">
        <f t="shared" si="8"/>
        <v>-1.2859812159494544E-8</v>
      </c>
      <c r="W9" s="2" t="str">
        <f t="shared" si="9"/>
        <v>0,50038426607732-1249235,76282646i</v>
      </c>
      <c r="X9" s="2">
        <f t="shared" si="10"/>
        <v>121.93288817232099</v>
      </c>
    </row>
    <row r="10" spans="1:24" x14ac:dyDescent="0.45">
      <c r="A10" s="19" t="s">
        <v>576</v>
      </c>
      <c r="B10" s="17">
        <f>bitrate/(B6*B7)</f>
        <v>156250000</v>
      </c>
      <c r="C10" s="11"/>
      <c r="F10" t="s">
        <v>544</v>
      </c>
      <c r="L10">
        <f t="shared" si="11"/>
        <v>0.79999999999999993</v>
      </c>
      <c r="M10" s="1">
        <f t="shared" si="4"/>
        <v>6.3095734448019337E-3</v>
      </c>
      <c r="N10" s="1">
        <f t="shared" si="0"/>
        <v>1.6038950992622138E-7</v>
      </c>
      <c r="O10" s="2" t="str">
        <f t="shared" si="5"/>
        <v>0,999999999999492+0,000001007757012194i</v>
      </c>
      <c r="P10" s="2" t="str">
        <f t="shared" si="1"/>
        <v>0,00782012562393616-15,1413375226964i</v>
      </c>
      <c r="Q10" s="2" t="str">
        <f t="shared" si="2"/>
        <v>0,0285440196508495-56676,6259923877i</v>
      </c>
      <c r="R10" s="2" t="str">
        <f t="shared" si="3"/>
        <v>-1154416,40674568-596,808865615265i</v>
      </c>
      <c r="S10" s="2" t="str">
        <f t="shared" si="6"/>
        <v>1,00000086623907-4,47827667514381E-10i</v>
      </c>
      <c r="T10" s="2">
        <f t="shared" si="7"/>
        <v>7.5240537017161623E-6</v>
      </c>
      <c r="U10">
        <f t="shared" si="8"/>
        <v>-2.5658613071268787E-8</v>
      </c>
      <c r="W10" s="2" t="str">
        <f t="shared" si="9"/>
        <v>0,499308942583579-992303,555458972i</v>
      </c>
      <c r="X10" s="2">
        <f t="shared" si="10"/>
        <v>119.93289094901814</v>
      </c>
    </row>
    <row r="11" spans="1:24" x14ac:dyDescent="0.45">
      <c r="A11" s="19" t="s">
        <v>550</v>
      </c>
      <c r="B11" s="17">
        <f>IF(B5="Full",(bitrate*2)/bitwidth,bitrate/bitwidth)</f>
        <v>161132812.5</v>
      </c>
      <c r="C11" s="11"/>
      <c r="F11" t="s">
        <v>544</v>
      </c>
      <c r="L11">
        <f t="shared" si="11"/>
        <v>0.89999999999999991</v>
      </c>
      <c r="M11" s="1">
        <f t="shared" si="4"/>
        <v>7.9432823472428138E-3</v>
      </c>
      <c r="N11" s="1">
        <f t="shared" si="0"/>
        <v>2.0191842983133286E-7</v>
      </c>
      <c r="O11" s="2" t="str">
        <f t="shared" si="5"/>
        <v>0,999999999999195+1,26869091156466E-06i</v>
      </c>
      <c r="P11" s="2" t="str">
        <f t="shared" si="1"/>
        <v>0,00782012717241306-12,0271919057703i</v>
      </c>
      <c r="Q11" s="2" t="str">
        <f t="shared" si="2"/>
        <v>0,0285498158657911-45019,8442746596i</v>
      </c>
      <c r="R11" s="2" t="str">
        <f t="shared" si="3"/>
        <v>-728387,510313855-474,062320248824i</v>
      </c>
      <c r="S11" s="2" t="str">
        <f t="shared" si="6"/>
        <v>1,00000137289689-8,93534788208814E-10i</v>
      </c>
      <c r="T11" s="2">
        <f t="shared" si="7"/>
        <v>1.1924822663565043E-5</v>
      </c>
      <c r="U11">
        <f t="shared" si="8"/>
        <v>-5.1195701926060967E-8</v>
      </c>
      <c r="W11" s="2" t="str">
        <f t="shared" si="9"/>
        <v>0,499150760838166-788215,130873129i</v>
      </c>
      <c r="X11" s="2">
        <f t="shared" si="10"/>
        <v>117.93289534978739</v>
      </c>
    </row>
    <row r="12" spans="1:24" x14ac:dyDescent="0.45">
      <c r="A12" s="19" t="str">
        <f>IF(Transceiver_Type="GTX","DRPCLK (Hz)","PPM Clock")</f>
        <v>PPM Clock</v>
      </c>
      <c r="B12" s="15">
        <f>IF(Transceiver_Type="GTX",userclk/6,userclk/1)</f>
        <v>161132812.5</v>
      </c>
      <c r="C12" s="11"/>
      <c r="F12" t="s">
        <v>544</v>
      </c>
      <c r="L12">
        <f t="shared" si="11"/>
        <v>0.99999999999999989</v>
      </c>
      <c r="M12" s="1">
        <f t="shared" si="4"/>
        <v>9.9999999999999985E-3</v>
      </c>
      <c r="N12" s="1">
        <f t="shared" si="0"/>
        <v>2.542002424242424E-7</v>
      </c>
      <c r="O12" s="2" t="str">
        <f t="shared" si="5"/>
        <v>0,999999999998724+1,59718722828081E-06i</v>
      </c>
      <c r="P12" s="2" t="str">
        <f t="shared" si="1"/>
        <v>0,00782012654853803-9,55353811519791i</v>
      </c>
      <c r="Q12" s="2" t="str">
        <f t="shared" si="2"/>
        <v>0,0285474805943917-35760,5334302495i</v>
      </c>
      <c r="R12" s="2" t="str">
        <f t="shared" si="3"/>
        <v>-459581,449149185-376,561025968387i</v>
      </c>
      <c r="S12" s="2" t="str">
        <f t="shared" si="6"/>
        <v>1,00000217589615-1,78283842821579E-09i</v>
      </c>
      <c r="T12" s="2">
        <f t="shared" si="7"/>
        <v>1.8899573241107451E-5</v>
      </c>
      <c r="U12">
        <f t="shared" si="8"/>
        <v>-1.0214889522511431E-7</v>
      </c>
      <c r="W12" s="2" t="str">
        <f t="shared" si="9"/>
        <v>0,498698336188797-626102,036247749i</v>
      </c>
      <c r="X12" s="2">
        <f t="shared" si="10"/>
        <v>115.93290232453828</v>
      </c>
    </row>
    <row r="13" spans="1:24" x14ac:dyDescent="0.45">
      <c r="A13" s="19" t="s">
        <v>547</v>
      </c>
      <c r="B13" s="7">
        <v>2048</v>
      </c>
      <c r="C13" s="10" t="str">
        <f>DEC2HEX(TC-1,4)&amp;" hex"</f>
        <v>07FF hex</v>
      </c>
      <c r="F13" t="s">
        <v>544</v>
      </c>
      <c r="L13">
        <f t="shared" si="11"/>
        <v>1.0999999999999999</v>
      </c>
      <c r="M13" s="1">
        <f t="shared" si="4"/>
        <v>1.2589254117941675E-2</v>
      </c>
      <c r="N13" s="1">
        <f t="shared" si="0"/>
        <v>3.2001914487211661E-7</v>
      </c>
      <c r="O13" s="2" t="str">
        <f t="shared" si="5"/>
        <v>0,999999999997979+2,01073958907531E-06i</v>
      </c>
      <c r="P13" s="2" t="str">
        <f t="shared" si="1"/>
        <v>0,00782013123194398-7,58864506641624i</v>
      </c>
      <c r="Q13" s="2" t="str">
        <f t="shared" si="2"/>
        <v>0,028565011386955-28405,6013924452i</v>
      </c>
      <c r="R13" s="2" t="str">
        <f t="shared" si="3"/>
        <v>-289976,290616477-299,11341294676i</v>
      </c>
      <c r="S13" s="2" t="str">
        <f t="shared" si="6"/>
        <v>1,00000344856603-3,55724224652202E-09i</v>
      </c>
      <c r="T13" s="2">
        <f t="shared" si="7"/>
        <v>2.995381228640349E-5</v>
      </c>
      <c r="U13">
        <f t="shared" si="8"/>
        <v>-2.0381426456439807E-7</v>
      </c>
      <c r="W13" s="2" t="str">
        <f t="shared" si="9"/>
        <v>0,498353020073048-497331,158146093i</v>
      </c>
      <c r="X13" s="2">
        <f t="shared" si="10"/>
        <v>113.93291337877784</v>
      </c>
    </row>
    <row r="14" spans="1:24" x14ac:dyDescent="0.45">
      <c r="A14" s="19" t="s">
        <v>534</v>
      </c>
      <c r="B14" s="7">
        <v>200</v>
      </c>
      <c r="C14" s="10" t="str">
        <f>DEC2HEX(V-2,4)&amp;" hex"</f>
        <v>00C6 hex</v>
      </c>
      <c r="F14" t="s">
        <v>544</v>
      </c>
      <c r="L14">
        <f t="shared" si="11"/>
        <v>1.2</v>
      </c>
      <c r="M14" s="1">
        <f t="shared" si="4"/>
        <v>1.5848931924611138E-2</v>
      </c>
      <c r="N14" s="1">
        <f t="shared" si="0"/>
        <v>4.0288023374014662E-7</v>
      </c>
      <c r="O14" s="2" t="str">
        <f t="shared" si="5"/>
        <v>0,999999999996796+2,53137116518647E-06i</v>
      </c>
      <c r="P14" s="2" t="str">
        <f t="shared" si="1"/>
        <v>0,00782012922155878-6,02787503955431i</v>
      </c>
      <c r="Q14" s="2" t="str">
        <f t="shared" si="2"/>
        <v>0,0285574861699617-22563,3712103381i</v>
      </c>
      <c r="R14" s="2" t="str">
        <f t="shared" si="3"/>
        <v>-182962,670178698-237,594107246811i</v>
      </c>
      <c r="S14" s="2" t="str">
        <f t="shared" si="6"/>
        <v>1,00000546561645-7,09765197787403E-09i</v>
      </c>
      <c r="T14" s="2">
        <f t="shared" si="7"/>
        <v>4.7473611539863573E-5</v>
      </c>
      <c r="U14">
        <f t="shared" si="8"/>
        <v>-4.0666328011934965E-7</v>
      </c>
      <c r="W14" s="2" t="str">
        <f t="shared" si="9"/>
        <v>0,497187520378779-395044,977744776i</v>
      </c>
      <c r="X14" s="2">
        <f t="shared" si="10"/>
        <v>111.93293089857795</v>
      </c>
    </row>
    <row r="15" spans="1:24" x14ac:dyDescent="0.45">
      <c r="A15" s="19" t="s">
        <v>535</v>
      </c>
      <c r="B15" s="7">
        <v>200</v>
      </c>
      <c r="C15" s="10" t="str">
        <f>DEC2HEX(R_div-2,4)&amp;" hex"</f>
        <v>00C6 hex</v>
      </c>
      <c r="F15" t="s">
        <v>544</v>
      </c>
      <c r="L15">
        <f t="shared" si="11"/>
        <v>1.3</v>
      </c>
      <c r="M15" s="1">
        <f t="shared" si="4"/>
        <v>1.9952623149688806E-2</v>
      </c>
      <c r="N15" s="1">
        <f t="shared" si="0"/>
        <v>5.0719616416504463E-7</v>
      </c>
      <c r="O15" s="2" t="str">
        <f t="shared" si="5"/>
        <v>0,999999999994922+3,18680748653426E-06i</v>
      </c>
      <c r="P15" s="2" t="str">
        <f t="shared" si="1"/>
        <v>0,00782012912691839-4,78811133930649i</v>
      </c>
      <c r="Q15" s="2" t="str">
        <f t="shared" si="2"/>
        <v>0,0285571319148145-17922,722822931i</v>
      </c>
      <c r="R15" s="2" t="str">
        <f t="shared" si="3"/>
        <v>-115441,640404027-188,727703226623i</v>
      </c>
      <c r="S15" s="2" t="str">
        <f t="shared" si="6"/>
        <v>1,00000866243746-1,41617537769584E-08i</v>
      </c>
      <c r="T15" s="2">
        <f t="shared" si="7"/>
        <v>7.5240649900647883E-5</v>
      </c>
      <c r="U15">
        <f t="shared" si="8"/>
        <v>-8.1140169320674695E-7</v>
      </c>
      <c r="W15" s="2" t="str">
        <f t="shared" si="9"/>
        <v>0,495542924174161-313796,382950788i</v>
      </c>
      <c r="X15" s="2">
        <f t="shared" si="10"/>
        <v>109.93295866561766</v>
      </c>
    </row>
    <row r="16" spans="1:24" x14ac:dyDescent="0.45">
      <c r="A16" s="20" t="s">
        <v>13</v>
      </c>
      <c r="B16" s="7">
        <v>10</v>
      </c>
      <c r="C16" s="10" t="str">
        <f>DEC2HEX(G1_,2)&amp;" hex"</f>
        <v>0A hex</v>
      </c>
      <c r="F16" t="s">
        <v>544</v>
      </c>
      <c r="L16">
        <f t="shared" ref="L16:L47" si="12">L15+Graph_Step_Size</f>
        <v>1.4000000000000001</v>
      </c>
      <c r="M16" s="1">
        <f t="shared" si="4"/>
        <v>2.5118864315095808E-2</v>
      </c>
      <c r="N16" s="1">
        <f t="shared" ref="N16:N47" si="13">M16/(CEdsp)</f>
        <v>6.3852213983190066E-7</v>
      </c>
      <c r="O16" s="2" t="str">
        <f t="shared" si="5"/>
        <v>0,999999999991952+4,01195292728991E-06i</v>
      </c>
      <c r="P16" s="2" t="str">
        <f t="shared" ref="P16:P79" si="14">IMDIV(IMSUB(IMPRODUCT(gg1_+gg2_,$O16),gg2_),IMSUB($O16,1))</f>
        <v>0,00782012927739627-3,80333202781216i</v>
      </c>
      <c r="Q16" s="2" t="str">
        <f t="shared" ref="Q16:Q79" si="15">IMDIV(IMPRODUCT(gpi,$O16),IMSUB($O16,1))</f>
        <v>0,0285576951793427-14236,5247813843i</v>
      </c>
      <c r="R16" s="2" t="str">
        <f t="shared" ref="R16:R79" si="16">IMPRODUCT($P16,$Q16,gpd)</f>
        <v>-72838,7507608064-149,911749111191i</v>
      </c>
      <c r="S16" s="2" t="str">
        <f t="shared" si="6"/>
        <v>1,00001372908627-2,82566569552273E-08i</v>
      </c>
      <c r="T16" s="2">
        <f t="shared" si="7"/>
        <v>1.1924850959823279E-4</v>
      </c>
      <c r="U16">
        <f t="shared" si="8"/>
        <v>-1.618964959773906E-6</v>
      </c>
      <c r="W16" s="2" t="str">
        <f t="shared" si="9"/>
        <v>0,492956070109811-249258,589820449i</v>
      </c>
      <c r="X16" s="2">
        <f t="shared" si="10"/>
        <v>107.93300267347952</v>
      </c>
    </row>
    <row r="17" spans="1:24" x14ac:dyDescent="0.45">
      <c r="A17" s="20" t="s">
        <v>14</v>
      </c>
      <c r="B17" s="7">
        <v>16</v>
      </c>
      <c r="C17" s="10" t="str">
        <f>DEC2HEX(G2_,2)&amp;" hex"</f>
        <v>10 hex</v>
      </c>
      <c r="F17" t="s">
        <v>544</v>
      </c>
      <c r="L17">
        <f t="shared" si="12"/>
        <v>1.5000000000000002</v>
      </c>
      <c r="M17" s="1">
        <f t="shared" si="4"/>
        <v>3.1622776601683819E-2</v>
      </c>
      <c r="N17" s="1">
        <f t="shared" si="13"/>
        <v>8.0385174782756879E-7</v>
      </c>
      <c r="O17" s="2" t="str">
        <f t="shared" si="5"/>
        <v>0,999999999987245+5,05074949107934E-06i</v>
      </c>
      <c r="P17" s="2" t="str">
        <f t="shared" si="14"/>
        <v>0,00782012940407045-3,02109401572098i</v>
      </c>
      <c r="Q17" s="2" t="str">
        <f t="shared" si="15"/>
        <v>0,0285581693425066-11308,4735981966i</v>
      </c>
      <c r="R17" s="2" t="str">
        <f t="shared" si="16"/>
        <v>-45958,1446443627-119,079138889869i</v>
      </c>
      <c r="S17" s="2" t="str">
        <f t="shared" si="6"/>
        <v>1,00002175925624-5,63802106458596E-08i</v>
      </c>
      <c r="T17" s="2">
        <f t="shared" si="7"/>
        <v>1.8899644212406029E-4</v>
      </c>
      <c r="U17">
        <f t="shared" si="8"/>
        <v>-3.2302778296232843E-6</v>
      </c>
      <c r="W17" s="2" t="str">
        <f t="shared" si="9"/>
        <v>0,488848763362588-197994,725538507i</v>
      </c>
      <c r="X17" s="2">
        <f t="shared" si="10"/>
        <v>105.93307242141547</v>
      </c>
    </row>
    <row r="18" spans="1:24" x14ac:dyDescent="0.45">
      <c r="A18" s="20" t="s">
        <v>579</v>
      </c>
      <c r="B18" s="7">
        <v>5</v>
      </c>
      <c r="C18" s="10" t="str">
        <f>DEC2BIN(B18,3)&amp;" b"</f>
        <v>101 b</v>
      </c>
      <c r="F18" t="s">
        <v>544</v>
      </c>
      <c r="L18">
        <f t="shared" si="12"/>
        <v>1.6000000000000003</v>
      </c>
      <c r="M18" s="1">
        <f t="shared" si="4"/>
        <v>3.9810717055349769E-2</v>
      </c>
      <c r="N18" s="1">
        <f t="shared" si="13"/>
        <v>1.0119893926552834E-6</v>
      </c>
      <c r="O18" s="2" t="str">
        <f t="shared" si="5"/>
        <v>0,999999999979785+6,35851688291042E-06i</v>
      </c>
      <c r="P18" s="2" t="str">
        <f t="shared" si="14"/>
        <v>0,00782012951402567-2,39974027644012i</v>
      </c>
      <c r="Q18" s="2" t="str">
        <f t="shared" si="15"/>
        <v>0,028558580923831-8982,6398706705i</v>
      </c>
      <c r="R18" s="2" t="str">
        <f t="shared" si="16"/>
        <v>-28997,6287910894-94,5879248440815i</v>
      </c>
      <c r="S18" s="2" t="str">
        <f t="shared" si="6"/>
        <v>1,00003448640069-1,12495735296542E-07i</v>
      </c>
      <c r="T18" s="2">
        <f t="shared" si="7"/>
        <v>2.9953990544555179E-4</v>
      </c>
      <c r="U18">
        <f t="shared" si="8"/>
        <v>-6.4453085702187915E-6</v>
      </c>
      <c r="W18" s="2" t="str">
        <f t="shared" si="9"/>
        <v>0,482332940254387-157274,80241166i</v>
      </c>
      <c r="X18" s="2">
        <f t="shared" si="10"/>
        <v>103.9331829648842</v>
      </c>
    </row>
    <row r="19" spans="1:24" x14ac:dyDescent="0.45">
      <c r="A19" s="19" t="s">
        <v>12</v>
      </c>
      <c r="B19" s="7">
        <v>6</v>
      </c>
      <c r="C19" s="12"/>
      <c r="F19" t="s">
        <v>544</v>
      </c>
      <c r="L19">
        <f t="shared" si="12"/>
        <v>1.7000000000000004</v>
      </c>
      <c r="M19" s="1">
        <f t="shared" si="4"/>
        <v>5.0118723362727283E-2</v>
      </c>
      <c r="N19" s="1">
        <f t="shared" si="13"/>
        <v>1.2740191628798818E-6</v>
      </c>
      <c r="O19" s="2" t="str">
        <f t="shared" si="5"/>
        <v>0,999999999967961+8,00489848518662E-06i</v>
      </c>
      <c r="P19" s="2" t="str">
        <f t="shared" si="14"/>
        <v>0,00782012943305787-1,90618145757822i</v>
      </c>
      <c r="Q19" s="2" t="str">
        <f t="shared" si="15"/>
        <v>0,0285582778474596-7135,16447161957i</v>
      </c>
      <c r="R19" s="2" t="str">
        <f t="shared" si="16"/>
        <v>-18296,2667473125-75,1338578131635i</v>
      </c>
      <c r="S19" s="2" t="str">
        <f t="shared" si="6"/>
        <v>1,00005465802433-2,24466157561766E-07i</v>
      </c>
      <c r="T19" s="2">
        <f t="shared" si="7"/>
        <v>4.7474059331088911E-4</v>
      </c>
      <c r="U19">
        <f t="shared" si="8"/>
        <v>-1.2860260555373202E-5</v>
      </c>
      <c r="W19" s="2" t="str">
        <f t="shared" si="9"/>
        <v>0,471988754200619-124930,336076072i</v>
      </c>
      <c r="X19" s="2">
        <f t="shared" si="10"/>
        <v>101.93335816558056</v>
      </c>
    </row>
    <row r="20" spans="1:24" x14ac:dyDescent="0.45">
      <c r="A20" s="19" t="s">
        <v>560</v>
      </c>
      <c r="B20" s="33">
        <v>0</v>
      </c>
      <c r="C20" s="32" t="str">
        <f>BIN2DEC(B20)*2^18&amp;" dec"</f>
        <v>0 dec</v>
      </c>
      <c r="F20" t="s">
        <v>544</v>
      </c>
      <c r="L20">
        <f t="shared" si="12"/>
        <v>1.8000000000000005</v>
      </c>
      <c r="M20" s="1">
        <f t="shared" si="4"/>
        <v>6.3095734448019414E-2</v>
      </c>
      <c r="N20" s="1">
        <f t="shared" si="13"/>
        <v>1.6038950992622159E-6</v>
      </c>
      <c r="O20" s="2" t="str">
        <f t="shared" si="5"/>
        <v>0,999999999949221+0,0000100775701217711i</v>
      </c>
      <c r="P20" s="2" t="str">
        <f t="shared" si="14"/>
        <v>0,00782012934376963-1,51413375225691i</v>
      </c>
      <c r="Q20" s="2" t="str">
        <f t="shared" si="15"/>
        <v>0,0285579436261769-5667,6625991913i</v>
      </c>
      <c r="R20" s="2" t="str">
        <f t="shared" si="16"/>
        <v>-11544,1637698415-59,6809432830538i</v>
      </c>
      <c r="S20" s="2" t="str">
        <f t="shared" si="6"/>
        <v>1,00008662904636-4,47893082464152E-07i</v>
      </c>
      <c r="T20" s="2">
        <f t="shared" si="7"/>
        <v>7.5241774684975339E-4</v>
      </c>
      <c r="U20">
        <f t="shared" si="8"/>
        <v>-2.5660160383075705E-5</v>
      </c>
      <c r="W20" s="2" t="str">
        <f t="shared" si="9"/>
        <v>0,45559543620138-99238,865811778i</v>
      </c>
      <c r="X20" s="2">
        <f t="shared" si="10"/>
        <v>99.933635842747734</v>
      </c>
    </row>
    <row r="21" spans="1:24" x14ac:dyDescent="0.45">
      <c r="A21" s="5" t="s">
        <v>556</v>
      </c>
      <c r="B21" s="23">
        <v>1</v>
      </c>
      <c r="F21" t="s">
        <v>544</v>
      </c>
      <c r="L21">
        <f t="shared" si="12"/>
        <v>1.9000000000000006</v>
      </c>
      <c r="M21" s="1">
        <f t="shared" si="4"/>
        <v>7.9432823472428249E-2</v>
      </c>
      <c r="N21" s="1">
        <f t="shared" si="13"/>
        <v>2.0191842983133315E-6</v>
      </c>
      <c r="O21" s="2" t="str">
        <f t="shared" si="5"/>
        <v>0,999999999919521+0,0000126869091153097i</v>
      </c>
      <c r="P21" s="2" t="str">
        <f t="shared" si="14"/>
        <v>0,00782012938264535-1,20271919056097i</v>
      </c>
      <c r="Q21" s="2" t="str">
        <f t="shared" si="15"/>
        <v>0,0285580891446772-4501,98442740616i</v>
      </c>
      <c r="R21" s="2" t="str">
        <f t="shared" si="16"/>
        <v>-7283,87480552204-47,4062587953494i</v>
      </c>
      <c r="S21" s="2" t="str">
        <f t="shared" si="6"/>
        <v>1,00013730259792-8,93740818546113E-07i</v>
      </c>
      <c r="T21" s="2">
        <f t="shared" si="7"/>
        <v>1.1925133502943034E-3</v>
      </c>
      <c r="U21">
        <f t="shared" si="8"/>
        <v>-5.1200546913140072E-5</v>
      </c>
      <c r="W21" s="2" t="str">
        <f t="shared" si="9"/>
        <v>0,429621965327373-78832,2272567119i</v>
      </c>
      <c r="X21" s="2">
        <f t="shared" si="10"/>
        <v>97.934075938372644</v>
      </c>
    </row>
    <row r="22" spans="1:24" x14ac:dyDescent="0.45">
      <c r="C22" t="s">
        <v>544</v>
      </c>
      <c r="F22" t="s">
        <v>544</v>
      </c>
      <c r="L22">
        <f t="shared" si="12"/>
        <v>2.0000000000000004</v>
      </c>
      <c r="M22" s="1">
        <f t="shared" si="4"/>
        <v>0.10000000000000013</v>
      </c>
      <c r="N22" s="1">
        <f t="shared" si="13"/>
        <v>2.5420024242424275E-6</v>
      </c>
      <c r="O22" s="2" t="str">
        <f t="shared" si="5"/>
        <v>0,99999999987245+0,0000159718722821358i</v>
      </c>
      <c r="P22" s="2" t="str">
        <f t="shared" si="14"/>
        <v>0,00782012941735183-0,955353811499821i</v>
      </c>
      <c r="Q22" s="2" t="str">
        <f t="shared" si="15"/>
        <v>0,0285582190570678-3576,05334294969i</v>
      </c>
      <c r="R22" s="2" t="str">
        <f t="shared" si="16"/>
        <v>-4595,81419387495-37,6561301974143i</v>
      </c>
      <c r="S22" s="2" t="str">
        <f t="shared" si="6"/>
        <v>1,00021762204052-1,78348972251196E-06i</v>
      </c>
      <c r="T22" s="2">
        <f t="shared" si="7"/>
        <v>1.8900353913415772E-3</v>
      </c>
      <c r="U22">
        <f t="shared" si="8"/>
        <v>-1.0216420072295592E-4</v>
      </c>
      <c r="W22" s="2" t="str">
        <f t="shared" si="9"/>
        <v>0,388445895199461-62623,6927219669i</v>
      </c>
      <c r="X22" s="2">
        <f t="shared" si="10"/>
        <v>95.934773460447786</v>
      </c>
    </row>
    <row r="23" spans="1:24" ht="15.75" x14ac:dyDescent="0.5">
      <c r="A23" s="25" t="s">
        <v>536</v>
      </c>
      <c r="B23" s="26"/>
      <c r="F23" t="s">
        <v>544</v>
      </c>
      <c r="L23">
        <f t="shared" si="12"/>
        <v>2.1000000000000005</v>
      </c>
      <c r="M23" s="1">
        <f t="shared" si="4"/>
        <v>0.12589254117941689</v>
      </c>
      <c r="N23" s="1">
        <f t="shared" si="13"/>
        <v>3.2001914487211695E-6</v>
      </c>
      <c r="O23" s="2" t="str">
        <f t="shared" si="5"/>
        <v>0,999999999797846+0,0000201073958894117i</v>
      </c>
      <c r="P23" s="2" t="str">
        <f t="shared" si="14"/>
        <v>0,00782012938413408-0,758864506616474i</v>
      </c>
      <c r="Q23" s="2" t="str">
        <f t="shared" si="15"/>
        <v>0,0285580947172234-2840,56013914977i</v>
      </c>
      <c r="R23" s="2" t="str">
        <f t="shared" si="16"/>
        <v>-2899,76260855099-29,9113271720253i</v>
      </c>
      <c r="S23" s="2" t="str">
        <f t="shared" si="6"/>
        <v>1,00034493805522-3,55929629876763E-06i</v>
      </c>
      <c r="T23" s="2">
        <f t="shared" si="7"/>
        <v>2.9955773199874152E-3</v>
      </c>
      <c r="U23">
        <f t="shared" si="8"/>
        <v>-2.0386233607732037E-4</v>
      </c>
      <c r="W23" s="2" t="str">
        <f t="shared" si="9"/>
        <v>0,323157502808924-49750,0990924768i</v>
      </c>
      <c r="X23" s="2">
        <f t="shared" si="10"/>
        <v>93.935879002430397</v>
      </c>
    </row>
    <row r="24" spans="1:24" x14ac:dyDescent="0.45">
      <c r="A24" s="5" t="s">
        <v>552</v>
      </c>
      <c r="B24" s="16">
        <f>userclk/V/1000</f>
        <v>805.6640625</v>
      </c>
      <c r="L24">
        <f t="shared" si="12"/>
        <v>2.2000000000000006</v>
      </c>
      <c r="M24" s="1">
        <f t="shared" si="4"/>
        <v>0.15848931924611168</v>
      </c>
      <c r="N24" s="1">
        <f t="shared" si="13"/>
        <v>4.0288023374014739E-6</v>
      </c>
      <c r="O24" s="2" t="str">
        <f t="shared" si="5"/>
        <v>0,999999999679608+0,0000253137116491883i</v>
      </c>
      <c r="P24" s="2" t="str">
        <f t="shared" si="14"/>
        <v>0,0078201293934014-0,602787503923635i</v>
      </c>
      <c r="Q24" s="2" t="str">
        <f t="shared" si="15"/>
        <v>0,0285581294065306-2256,33712091453i</v>
      </c>
      <c r="R24" s="2" t="str">
        <f t="shared" si="16"/>
        <v>-1829,62640417164-23,7594117666049i</v>
      </c>
      <c r="S24" s="2" t="str">
        <f t="shared" si="6"/>
        <v>1,00054676625427-7,10415454224902E-06i</v>
      </c>
      <c r="T24" s="2">
        <f t="shared" si="7"/>
        <v>4.7478536965900771E-3</v>
      </c>
      <c r="U24">
        <f t="shared" si="8"/>
        <v>-4.0681563920949299E-4</v>
      </c>
      <c r="W24" s="2" t="str">
        <f t="shared" si="9"/>
        <v>0,219628785648597-39525,8814689068i</v>
      </c>
      <c r="X24" s="2">
        <f t="shared" si="10"/>
        <v>91.937631278892553</v>
      </c>
    </row>
    <row r="25" spans="1:24" x14ac:dyDescent="0.45">
      <c r="L25">
        <f t="shared" si="12"/>
        <v>2.3000000000000007</v>
      </c>
      <c r="M25" s="1">
        <f t="shared" si="4"/>
        <v>0.19952623149688836</v>
      </c>
      <c r="N25" s="1">
        <f t="shared" si="13"/>
        <v>5.0719616416504535E-6</v>
      </c>
      <c r="O25" s="2" t="str">
        <f t="shared" si="5"/>
        <v>0,999999999492213+0,0000318680748600025i</v>
      </c>
      <c r="P25" s="2" t="str">
        <f t="shared" si="14"/>
        <v>0,00782012939547972-0,478811133890691i</v>
      </c>
      <c r="Q25" s="2" t="str">
        <f t="shared" si="15"/>
        <v>0,028558137185994-1792,27228214293i</v>
      </c>
      <c r="R25" s="2" t="str">
        <f t="shared" si="16"/>
        <v>-1154,41610642498-18,8727716160868i</v>
      </c>
      <c r="S25" s="2" t="str">
        <f t="shared" si="6"/>
        <v>1,00086675774221-0,0000141823239888536i</v>
      </c>
      <c r="T25" s="2">
        <f t="shared" si="7"/>
        <v>7.5253021281461744E-3</v>
      </c>
      <c r="U25">
        <f t="shared" si="8"/>
        <v>-8.1188360179643723E-4</v>
      </c>
      <c r="W25" s="2" t="str">
        <f t="shared" si="9"/>
        <v>0,055401099232859-31406,5647865746i</v>
      </c>
      <c r="X25" s="2">
        <f t="shared" si="10"/>
        <v>89.940408727459783</v>
      </c>
    </row>
    <row r="26" spans="1:24" x14ac:dyDescent="0.45">
      <c r="A26" s="5" t="s">
        <v>557</v>
      </c>
      <c r="B26" s="34">
        <f>BIN2DEC(B20)*2^18+offset</f>
        <v>1</v>
      </c>
      <c r="L26">
        <f t="shared" si="12"/>
        <v>2.4000000000000008</v>
      </c>
      <c r="M26" s="1">
        <f t="shared" si="4"/>
        <v>0.25118864315095851</v>
      </c>
      <c r="N26" s="1">
        <f t="shared" si="13"/>
        <v>6.3852213983190174E-6</v>
      </c>
      <c r="O26" s="2" t="str">
        <f t="shared" si="5"/>
        <v>0,999999999195212+0,0000401195292622441i</v>
      </c>
      <c r="P26" s="2" t="str">
        <f t="shared" si="14"/>
        <v>0,0078201293973793-0,380333202730679i</v>
      </c>
      <c r="Q26" s="2" t="str">
        <f t="shared" si="15"/>
        <v>0,0285581442964249-1423,65247794938i</v>
      </c>
      <c r="R26" s="2" t="str">
        <f t="shared" si="16"/>
        <v>-728,38720999231-14,9911753686946i</v>
      </c>
      <c r="S26" s="2" t="str">
        <f t="shared" si="6"/>
        <v>1,00137419988982-0,0000283217401363542i</v>
      </c>
      <c r="T26" s="2">
        <f t="shared" si="7"/>
        <v>1.1927958236376705E-2</v>
      </c>
      <c r="U26">
        <f t="shared" si="8"/>
        <v>-1.6204893016269328E-3</v>
      </c>
      <c r="W26" s="2" t="str">
        <f t="shared" si="9"/>
        <v>-0,205246721990727-24959,769430729i</v>
      </c>
      <c r="X26" s="2">
        <f t="shared" si="10"/>
        <v>87.944811383782962</v>
      </c>
    </row>
    <row r="27" spans="1:24" x14ac:dyDescent="0.45">
      <c r="A27" s="5" t="s">
        <v>559</v>
      </c>
      <c r="B27" s="34">
        <f>B10*(B6+B26/(2^24))</f>
        <v>10312500009.313225</v>
      </c>
      <c r="L27">
        <f t="shared" si="12"/>
        <v>2.5000000000000009</v>
      </c>
      <c r="M27" s="1">
        <f t="shared" si="4"/>
        <v>0.31622776601683883</v>
      </c>
      <c r="N27" s="1">
        <f t="shared" si="13"/>
        <v>8.0385174782757044E-6</v>
      </c>
      <c r="O27" s="2" t="str">
        <f t="shared" si="5"/>
        <v>0,999999998724497+0,000050507494889534i</v>
      </c>
      <c r="P27" s="2" t="str">
        <f t="shared" si="14"/>
        <v>0,00782012939742806-0,302109401508475i</v>
      </c>
      <c r="Q27" s="2" t="str">
        <f t="shared" si="15"/>
        <v>0,0285581444789423-1130,84735958166i</v>
      </c>
      <c r="R27" s="2" t="str">
        <f t="shared" si="16"/>
        <v>-459,581148827919-11,9079138662714i</v>
      </c>
      <c r="S27" s="2" t="str">
        <f t="shared" si="6"/>
        <v>1,00217916976946-0,0000565862028586287i</v>
      </c>
      <c r="T27" s="2">
        <f t="shared" si="7"/>
        <v>1.8907448185284483E-2</v>
      </c>
      <c r="U27">
        <f t="shared" si="8"/>
        <v>-3.2351007652363577E-3</v>
      </c>
      <c r="W27" s="2" t="str">
        <f t="shared" si="9"/>
        <v>-0,619262817006919-19842,1872387696i</v>
      </c>
      <c r="X27" s="2">
        <f t="shared" si="10"/>
        <v>85.951790874072614</v>
      </c>
    </row>
    <row r="28" spans="1:24" x14ac:dyDescent="0.45">
      <c r="A28" s="5" t="s">
        <v>539</v>
      </c>
      <c r="B28" s="34">
        <f>B27-bitrate</f>
        <v>9.3132247924804688</v>
      </c>
      <c r="C28" s="24" t="s">
        <v>544</v>
      </c>
      <c r="L28">
        <f t="shared" si="12"/>
        <v>2.600000000000001</v>
      </c>
      <c r="M28" s="1">
        <f t="shared" si="4"/>
        <v>0.39810717055349837</v>
      </c>
      <c r="N28" s="1">
        <f t="shared" si="13"/>
        <v>1.0119893926552851E-5</v>
      </c>
      <c r="O28" s="2" t="str">
        <f t="shared" si="5"/>
        <v>0,999999997978463+0,0000635851687866862i</v>
      </c>
      <c r="P28" s="2" t="str">
        <f t="shared" si="14"/>
        <v>0,00782012939376885-0,239974027564044i</v>
      </c>
      <c r="Q28" s="2" t="str">
        <f t="shared" si="15"/>
        <v>0,0285581307818929-898,263986767427i</v>
      </c>
      <c r="R28" s="2" t="str">
        <f t="shared" si="16"/>
        <v>-289,97599029553-9,45879219062476i</v>
      </c>
      <c r="S28" s="2" t="str">
        <f t="shared" si="6"/>
        <v>1,00345679153133-0,000113148060182248i</v>
      </c>
      <c r="T28" s="2">
        <f t="shared" si="7"/>
        <v>2.9973588628436403E-2</v>
      </c>
      <c r="U28">
        <f t="shared" si="8"/>
        <v>-6.4605734255545741E-3</v>
      </c>
      <c r="W28" s="2" t="str">
        <f t="shared" si="9"/>
        <v>-1,27774416701766-15781,3026726516i</v>
      </c>
      <c r="X28" s="2">
        <f t="shared" si="10"/>
        <v>83.962857015055761</v>
      </c>
    </row>
    <row r="29" spans="1:24" x14ac:dyDescent="0.45">
      <c r="A29" s="5" t="s">
        <v>540</v>
      </c>
      <c r="B29" s="34">
        <f>(offset_Hz*1000000)/(bitrate)</f>
        <v>9.0310058593750001E-4</v>
      </c>
      <c r="L29">
        <f t="shared" si="12"/>
        <v>2.7000000000000011</v>
      </c>
      <c r="M29" s="1">
        <f t="shared" si="4"/>
        <v>0.50118723362727358</v>
      </c>
      <c r="N29" s="1">
        <f t="shared" si="13"/>
        <v>1.2740191628798836E-5</v>
      </c>
      <c r="O29" s="2" t="str">
        <f t="shared" si="5"/>
        <v>0,99999999679608+0,000080048984767231i</v>
      </c>
      <c r="P29" s="2" t="str">
        <f t="shared" si="14"/>
        <v>0,00782012939445526-0,190618145657056i</v>
      </c>
      <c r="Q29" s="2" t="str">
        <f t="shared" si="15"/>
        <v>0,028558133351194-713,516446784758i</v>
      </c>
      <c r="R29" s="2" t="str">
        <f t="shared" si="16"/>
        <v>-182,962369857614-7,51338570323985i</v>
      </c>
      <c r="S29" s="2" t="str">
        <f t="shared" si="6"/>
        <v>1,00548628799557-0,000226533638916983i</v>
      </c>
      <c r="T29" s="2">
        <f t="shared" si="7"/>
        <v>4.7523268806082548E-2</v>
      </c>
      <c r="U29">
        <f t="shared" si="8"/>
        <v>-1.2908600905886594E-2</v>
      </c>
      <c r="W29" s="2" t="str">
        <f t="shared" si="9"/>
        <v>-2,32719454495218-12560,8875412412i</v>
      </c>
      <c r="X29" s="2">
        <f t="shared" si="10"/>
        <v>81.980406696089275</v>
      </c>
    </row>
    <row r="30" spans="1:24" x14ac:dyDescent="0.45">
      <c r="A30" s="5" t="s">
        <v>581</v>
      </c>
      <c r="B30" s="34">
        <f>(1/B6)*1000000*B42</f>
        <v>14.796401515151516</v>
      </c>
      <c r="L30">
        <f t="shared" si="12"/>
        <v>2.8000000000000012</v>
      </c>
      <c r="M30" s="1">
        <f t="shared" si="4"/>
        <v>0.63095734448019536</v>
      </c>
      <c r="N30" s="1">
        <f t="shared" si="13"/>
        <v>1.603895099262219E-5</v>
      </c>
      <c r="O30" s="2" t="str">
        <f t="shared" si="5"/>
        <v>0,999999994922129+0,000100775701048842i</v>
      </c>
      <c r="P30" s="2" t="str">
        <f t="shared" si="14"/>
        <v>0,00782012939447307-0,151413375098851i</v>
      </c>
      <c r="Q30" s="2" t="str">
        <f t="shared" si="15"/>
        <v>0,0285581334178809-566,766259444262i</v>
      </c>
      <c r="R30" s="2" t="str">
        <f t="shared" si="16"/>
        <v>-115,441340082881-5,96809440062032i</v>
      </c>
      <c r="S30" s="2" t="str">
        <f t="shared" si="6"/>
        <v>1,00871440139148-0,000454454396562941i</v>
      </c>
      <c r="T30" s="2">
        <f t="shared" si="7"/>
        <v>7.5365307202050744E-2</v>
      </c>
      <c r="U30">
        <f t="shared" si="8"/>
        <v>-2.5813369083049389E-2</v>
      </c>
      <c r="W30" s="2" t="str">
        <f t="shared" si="9"/>
        <v>-4,00520602800826-10009,5004175711i</v>
      </c>
      <c r="X30" s="2">
        <f t="shared" si="10"/>
        <v>80.008248735841633</v>
      </c>
    </row>
    <row r="31" spans="1:24" x14ac:dyDescent="0.45">
      <c r="L31">
        <f t="shared" si="12"/>
        <v>2.9000000000000012</v>
      </c>
      <c r="M31" s="1">
        <f t="shared" si="4"/>
        <v>0.79432823472428427</v>
      </c>
      <c r="N31" s="1">
        <f t="shared" si="13"/>
        <v>2.0191842983133361E-5</v>
      </c>
      <c r="O31" s="2" t="str">
        <f t="shared" si="5"/>
        <v>0,999999991952117+0,000126869090816158i</v>
      </c>
      <c r="P31" s="2" t="str">
        <f t="shared" si="14"/>
        <v>0,00782012939463361-0,12027191889636i</v>
      </c>
      <c r="Q31" s="2" t="str">
        <f t="shared" si="15"/>
        <v>0,0285581340188422-450,198442142797i</v>
      </c>
      <c r="R31" s="2" t="str">
        <f t="shared" si="16"/>
        <v>-72,8384504396626-4,74062588776046i</v>
      </c>
      <c r="S31" s="2" t="str">
        <f t="shared" si="6"/>
        <v>1,01385976705938-0,000914607290635182i</v>
      </c>
      <c r="T31" s="2">
        <f t="shared" si="7"/>
        <v>0.11956132051164056</v>
      </c>
      <c r="U31">
        <f t="shared" si="8"/>
        <v>-5.1686757037613086E-2</v>
      </c>
      <c r="W31" s="2" t="str">
        <f t="shared" si="9"/>
        <v>-6,70213325555491-7991,38556503505i</v>
      </c>
      <c r="X31" s="2">
        <f t="shared" si="10"/>
        <v>78.052444751300953</v>
      </c>
    </row>
    <row r="32" spans="1:24" x14ac:dyDescent="0.45">
      <c r="A32" s="5" t="s">
        <v>11</v>
      </c>
      <c r="B32" s="8">
        <v>0.1</v>
      </c>
      <c r="L32">
        <f t="shared" si="12"/>
        <v>3.0000000000000013</v>
      </c>
      <c r="M32" s="1">
        <f t="shared" si="4"/>
        <v>1.0000000000000033</v>
      </c>
      <c r="N32" s="1">
        <f t="shared" si="13"/>
        <v>2.5420024242424326E-5</v>
      </c>
      <c r="O32" s="2" t="str">
        <f t="shared" si="5"/>
        <v>0,999999987244965+0,000159718722149076i</v>
      </c>
      <c r="P32" s="2" t="str">
        <f t="shared" si="14"/>
        <v>0,00782012939462434-0,0955353809489042i</v>
      </c>
      <c r="Q32" s="2" t="str">
        <f t="shared" si="15"/>
        <v>0,0285581339841305-357,60533354236i</v>
      </c>
      <c r="R32" s="2" t="str">
        <f t="shared" si="16"/>
        <v>-45,957844323215-3,76561298994987i</v>
      </c>
      <c r="S32" s="2" t="str">
        <f t="shared" si="6"/>
        <v>1,02208809966229-0,00185007168968474i</v>
      </c>
      <c r="T32" s="2">
        <f t="shared" si="7"/>
        <v>0.18978086443297235</v>
      </c>
      <c r="U32">
        <f t="shared" si="8"/>
        <v>-0.10371041780285806</v>
      </c>
      <c r="W32" s="2" t="str">
        <f t="shared" si="9"/>
        <v>-11,0722672363882-6399,30139145158i</v>
      </c>
      <c r="X32" s="2">
        <f t="shared" si="10"/>
        <v>76.122664298629488</v>
      </c>
    </row>
    <row r="33" spans="1:24" x14ac:dyDescent="0.45">
      <c r="A33" s="5" t="str">
        <f>"Freq -"&amp;db_attenuation&amp;"db"</f>
        <v>Freq -6db</v>
      </c>
      <c r="B33" s="13">
        <f>INDEX(Freq,MATCH(-db_attenuation,Log_Mag,-1))</f>
        <v>12.589254117941715</v>
      </c>
      <c r="C33" t="s">
        <v>544</v>
      </c>
      <c r="L33">
        <f t="shared" si="12"/>
        <v>3.1000000000000014</v>
      </c>
      <c r="M33" s="1">
        <f t="shared" si="4"/>
        <v>1.2589254117941724</v>
      </c>
      <c r="N33" s="1">
        <f t="shared" si="13"/>
        <v>3.2001914487211787E-5</v>
      </c>
      <c r="O33" s="2" t="str">
        <f t="shared" si="5"/>
        <v>0,999999979784632+0,000201073957552739i</v>
      </c>
      <c r="P33" s="2" t="str">
        <f t="shared" si="14"/>
        <v>0,00782012939466751-0,0758864504085394i</v>
      </c>
      <c r="Q33" s="2" t="str">
        <f t="shared" si="15"/>
        <v>0,0285581341457885-284,056012967497i</v>
      </c>
      <c r="R33" s="2" t="str">
        <f t="shared" si="16"/>
        <v>-28,9973284699734-2,99113271527554i</v>
      </c>
      <c r="S33" s="2" t="str">
        <f t="shared" si="6"/>
        <v>1,03531461232808-0,00377288470130544i</v>
      </c>
      <c r="T33" s="2">
        <f t="shared" si="7"/>
        <v>0.30150454737159821</v>
      </c>
      <c r="U33">
        <f t="shared" si="8"/>
        <v>-0.20879586792671026</v>
      </c>
      <c r="W33" s="2" t="str">
        <f t="shared" si="9"/>
        <v>-18,2460090941528-5148,9262646374i</v>
      </c>
      <c r="X33" s="2">
        <f t="shared" si="10"/>
        <v>74.234387986968031</v>
      </c>
    </row>
    <row r="34" spans="1:24" x14ac:dyDescent="0.45">
      <c r="A34" s="5" t="str">
        <f>"Atten -"&amp;db_attenuation&amp;"db"</f>
        <v>Atten -6db</v>
      </c>
      <c r="B34" s="14">
        <f>INDEX(Log_Mag,MATCH(-db_attenuation,Log_Mag,-1))</f>
        <v>-5.3480719025774448</v>
      </c>
      <c r="L34">
        <f t="shared" si="12"/>
        <v>3.2000000000000015</v>
      </c>
      <c r="M34" s="1">
        <f t="shared" si="4"/>
        <v>1.58489319246112</v>
      </c>
      <c r="N34" s="1">
        <f t="shared" si="13"/>
        <v>4.0288023374014819E-5</v>
      </c>
      <c r="O34" s="2" t="str">
        <f t="shared" si="5"/>
        <v>0,9999999679608+0,000253137113815481i</v>
      </c>
      <c r="P34" s="2" t="str">
        <f t="shared" si="14"/>
        <v>0,00782012939447148-0,0602787500736951i</v>
      </c>
      <c r="Q34" s="2" t="str">
        <f t="shared" si="15"/>
        <v>0,0285581334118666-225,633710898647i</v>
      </c>
      <c r="R34" s="2" t="str">
        <f t="shared" si="16"/>
        <v>-18,295966426184-2,37594116474973i</v>
      </c>
      <c r="S34" s="2" t="str">
        <f t="shared" si="6"/>
        <v>1,05674612495985-0,00779519634289024i</v>
      </c>
      <c r="T34" s="2">
        <f t="shared" si="7"/>
        <v>0.47964959104866972</v>
      </c>
      <c r="U34">
        <f t="shared" si="8"/>
        <v>-0.42264053739160845</v>
      </c>
      <c r="W34" s="2" t="str">
        <f t="shared" si="9"/>
        <v>-30,2659901249926-4174,60355271427i</v>
      </c>
      <c r="X34" s="2">
        <f t="shared" si="10"/>
        <v>72.412533039203481</v>
      </c>
    </row>
    <row r="35" spans="1:24" x14ac:dyDescent="0.45">
      <c r="B35" s="9"/>
      <c r="L35">
        <f t="shared" si="12"/>
        <v>3.3000000000000016</v>
      </c>
      <c r="M35" s="1">
        <f t="shared" si="4"/>
        <v>1.9952623149688875</v>
      </c>
      <c r="N35" s="1">
        <f t="shared" si="13"/>
        <v>5.0719616416504632E-5</v>
      </c>
      <c r="O35" s="2" t="str">
        <f t="shared" si="5"/>
        <v>0,999999949221291+0,0003186807432599i</v>
      </c>
      <c r="P35" s="2" t="str">
        <f t="shared" si="14"/>
        <v>0,00782012939458176-0,047881112987866i</v>
      </c>
      <c r="Q35" s="2" t="str">
        <f t="shared" si="15"/>
        <v>0,0285581338247525-179,22722671264i</v>
      </c>
      <c r="R35" s="2" t="str">
        <f t="shared" si="16"/>
        <v>-11,5438634487083-1,88727714536316i</v>
      </c>
      <c r="S35" s="2" t="str">
        <f t="shared" si="6"/>
        <v>1,0918976359637-0,0164490282817953i</v>
      </c>
      <c r="T35" s="2">
        <f t="shared" si="7"/>
        <v>0.76462400303136069</v>
      </c>
      <c r="U35">
        <f t="shared" si="8"/>
        <v>-0.86307413940408062</v>
      </c>
      <c r="W35" s="2" t="str">
        <f t="shared" si="9"/>
        <v>-51,0700593999925-3426,31380254101i</v>
      </c>
      <c r="X35" s="2">
        <f t="shared" si="10"/>
        <v>70.697507464750345</v>
      </c>
    </row>
    <row r="36" spans="1:24" x14ac:dyDescent="0.45">
      <c r="A36" s="5" t="s">
        <v>554</v>
      </c>
      <c r="B36" s="15">
        <f>userclk/2</f>
        <v>80566406.25</v>
      </c>
      <c r="L36">
        <f t="shared" si="12"/>
        <v>3.4000000000000017</v>
      </c>
      <c r="M36" s="1">
        <f t="shared" si="4"/>
        <v>2.5118864315095921</v>
      </c>
      <c r="N36" s="1">
        <f t="shared" si="13"/>
        <v>6.385221398319035E-5</v>
      </c>
      <c r="O36" s="2" t="str">
        <f t="shared" si="5"/>
        <v>0,99999991952117+0,000401195281967493i</v>
      </c>
      <c r="P36" s="2" t="str">
        <f t="shared" si="14"/>
        <v>0,00782012939456256-0,0380333197680284i</v>
      </c>
      <c r="Q36" s="2" t="str">
        <f t="shared" si="15"/>
        <v>0,0285581337528869-142,365245904468i</v>
      </c>
      <c r="R36" s="2" t="str">
        <f t="shared" si="16"/>
        <v>-7,28357448439173-1,49911751588377i</v>
      </c>
      <c r="S36" s="2" t="str">
        <f t="shared" si="6"/>
        <v>1,15057452336861-0,0359236460056995i</v>
      </c>
      <c r="T36" s="2">
        <f t="shared" si="7"/>
        <v>1.222526662647669</v>
      </c>
      <c r="U36">
        <f t="shared" si="8"/>
        <v>-1.7883281995760936</v>
      </c>
      <c r="W36" s="2" t="str">
        <f t="shared" si="9"/>
        <v>-88,9662556573484-2867,88438195558i</v>
      </c>
      <c r="X36" s="2">
        <f t="shared" si="10"/>
        <v>69.155410145864224</v>
      </c>
    </row>
    <row r="37" spans="1:24" x14ac:dyDescent="0.45">
      <c r="A37" s="5" t="s">
        <v>1</v>
      </c>
      <c r="B37" s="15">
        <f>CEpi/TC</f>
        <v>39339.065551757813</v>
      </c>
      <c r="L37">
        <f t="shared" si="12"/>
        <v>3.5000000000000018</v>
      </c>
      <c r="M37" s="1">
        <f t="shared" si="4"/>
        <v>3.1622776601683973</v>
      </c>
      <c r="N37" s="1">
        <f t="shared" si="13"/>
        <v>8.0385174782757275E-5</v>
      </c>
      <c r="O37" s="2" t="str">
        <f t="shared" si="5"/>
        <v>0,999999872449651+0,000505074927635921i</v>
      </c>
      <c r="P37" s="2" t="str">
        <f t="shared" si="14"/>
        <v>0,00782012939455807-0,030210939515021i</v>
      </c>
      <c r="Q37" s="2" t="str">
        <f t="shared" si="15"/>
        <v>0,0285581337360315-113,084733578206i</v>
      </c>
      <c r="R37" s="2" t="str">
        <f t="shared" si="16"/>
        <v>-4,59551387274509-1,19079136069278i</v>
      </c>
      <c r="S37" s="2" t="str">
        <f t="shared" si="6"/>
        <v>1,25063348959714-0,0830068259157327i</v>
      </c>
      <c r="T37" s="2">
        <f t="shared" si="7"/>
        <v>1.9616906886907222</v>
      </c>
      <c r="U37">
        <f t="shared" si="8"/>
        <v>-3.7972560166134972</v>
      </c>
      <c r="W37" s="2" t="str">
        <f t="shared" si="9"/>
        <v>-163,720240872512-2476,17591715553i</v>
      </c>
      <c r="X37" s="2">
        <f t="shared" si="10"/>
        <v>67.894574205978813</v>
      </c>
    </row>
    <row r="38" spans="1:24" x14ac:dyDescent="0.45">
      <c r="A38" s="5" t="s">
        <v>2</v>
      </c>
      <c r="B38" s="15">
        <f>2^(G1_-2)/2^24</f>
        <v>1.52587890625E-5</v>
      </c>
      <c r="C38" t="s">
        <v>544</v>
      </c>
      <c r="L38">
        <f t="shared" si="12"/>
        <v>3.6000000000000019</v>
      </c>
      <c r="M38" s="1">
        <f t="shared" si="4"/>
        <v>3.9810717055349909</v>
      </c>
      <c r="N38" s="1">
        <f t="shared" si="13"/>
        <v>1.0119893926552869E-4</v>
      </c>
      <c r="O38" s="2" t="str">
        <f t="shared" si="5"/>
        <v>0,999999797846322+0,000635851645448743i</v>
      </c>
      <c r="P38" s="2" t="str">
        <f t="shared" si="14"/>
        <v>0,00782012939452836-0,0239974019559553i</v>
      </c>
      <c r="Q38" s="2" t="str">
        <f t="shared" si="15"/>
        <v>0,0285581336248678-89,8263956805509i</v>
      </c>
      <c r="R38" s="2" t="str">
        <f t="shared" si="16"/>
        <v>-2,89946228742203-0,945879187695887i</v>
      </c>
      <c r="S38" s="2" t="str">
        <f t="shared" si="6"/>
        <v>1,42185482810583-0,210071926553431i</v>
      </c>
      <c r="T38" s="2">
        <f t="shared" si="7"/>
        <v>3.1508856037549977</v>
      </c>
      <c r="U38">
        <f t="shared" si="8"/>
        <v>-8.4043645008745873</v>
      </c>
      <c r="W38" s="2" t="str">
        <f t="shared" si="9"/>
        <v>-329,667875289117-2236,24721561552i</v>
      </c>
      <c r="X38" s="2">
        <f t="shared" si="10"/>
        <v>67.083769175042804</v>
      </c>
    </row>
    <row r="39" spans="1:24" x14ac:dyDescent="0.45">
      <c r="A39" s="5" t="s">
        <v>3</v>
      </c>
      <c r="B39" s="15">
        <f>2^(G2_+1)/2^24</f>
        <v>7.8125E-3</v>
      </c>
      <c r="L39">
        <f t="shared" si="12"/>
        <v>3.700000000000002</v>
      </c>
      <c r="M39" s="1">
        <f t="shared" si="4"/>
        <v>5.0118723362727504</v>
      </c>
      <c r="N39" s="1">
        <f t="shared" si="13"/>
        <v>1.2740191628798873E-4</v>
      </c>
      <c r="O39" s="2" t="str">
        <f t="shared" si="5"/>
        <v>0,999999679608018+0,000800489763037036i</v>
      </c>
      <c r="P39" s="2" t="str">
        <f t="shared" si="14"/>
        <v>0,00782012939452516-0,019061813558007i</v>
      </c>
      <c r="Q39" s="2" t="str">
        <f t="shared" si="15"/>
        <v>0,0285581336128563-71,3516409064937i</v>
      </c>
      <c r="R39" s="2" t="str">
        <f t="shared" si="16"/>
        <v>-1,82932608304395-0,751338530618128i</v>
      </c>
      <c r="S39" s="2" t="str">
        <f t="shared" si="6"/>
        <v>1,66224692035582-0,599971034578152i</v>
      </c>
      <c r="T39" s="2">
        <f t="shared" si="7"/>
        <v>4.9457616536388285</v>
      </c>
      <c r="U39">
        <f t="shared" si="8"/>
        <v>-19.846529669178452</v>
      </c>
      <c r="W39" s="2" t="str">
        <f t="shared" si="9"/>
        <v>-748,673699923766-2076,83703923777i</v>
      </c>
      <c r="X39" s="2">
        <f t="shared" si="10"/>
        <v>66.878645310510322</v>
      </c>
    </row>
    <row r="40" spans="1:24" x14ac:dyDescent="0.45">
      <c r="A40" s="5" t="s">
        <v>545</v>
      </c>
      <c r="B40" s="35">
        <f>((userclk*0.00000000004*bitrate)/(V*CEdsp*6.28))</f>
        <v>1.3452229299363057</v>
      </c>
      <c r="C40" t="s">
        <v>544</v>
      </c>
      <c r="L40">
        <f t="shared" si="12"/>
        <v>3.800000000000002</v>
      </c>
      <c r="M40" s="1">
        <f t="shared" si="4"/>
        <v>6.3095734448019725</v>
      </c>
      <c r="N40" s="1">
        <f t="shared" si="13"/>
        <v>1.6038950992622238E-4</v>
      </c>
      <c r="O40" s="2" t="str">
        <f t="shared" si="5"/>
        <v>0,999999492212945+0,00100775684161884i</v>
      </c>
      <c r="P40" s="2" t="str">
        <f t="shared" si="14"/>
        <v>0,00782012939452943-0,015141336241274i</v>
      </c>
      <c r="Q40" s="2" t="str">
        <f t="shared" si="15"/>
        <v>0,0285581336288621-56,6766211957826i</v>
      </c>
      <c r="R40" s="2" t="str">
        <f t="shared" si="16"/>
        <v>-1,15411578529695-0,596809390067027i</v>
      </c>
      <c r="S40" s="2" t="str">
        <f t="shared" si="6"/>
        <v>1,40563924497583-1,5708274782808i</v>
      </c>
      <c r="T40" s="2">
        <f t="shared" si="7"/>
        <v>6.4770765536046131</v>
      </c>
      <c r="U40">
        <f t="shared" si="8"/>
        <v>-48.17654799848949</v>
      </c>
      <c r="W40" s="2" t="str">
        <f t="shared" si="9"/>
        <v>-1558,03338993248-1395,60490792878i</v>
      </c>
      <c r="X40" s="2">
        <f t="shared" si="10"/>
        <v>66.409960346117288</v>
      </c>
    </row>
    <row r="41" spans="1:24" x14ac:dyDescent="0.45">
      <c r="A41" s="5" t="s">
        <v>555</v>
      </c>
      <c r="B41" s="28">
        <f>(B10*6.28/2^24)*B42</f>
        <v>5.7116267271339893E-2</v>
      </c>
      <c r="L41">
        <f t="shared" si="12"/>
        <v>3.9000000000000021</v>
      </c>
      <c r="M41" s="1">
        <f t="shared" si="4"/>
        <v>7.9432823472428584</v>
      </c>
      <c r="N41" s="1">
        <f t="shared" si="13"/>
        <v>2.0191842983133401E-4</v>
      </c>
      <c r="O41" s="2" t="str">
        <f t="shared" si="5"/>
        <v>0,999999195211793+0,0012686905712225i</v>
      </c>
      <c r="P41" s="2" t="str">
        <f t="shared" si="14"/>
        <v>0,00782012939452776-0,012027190292547i</v>
      </c>
      <c r="Q41" s="2" t="str">
        <f t="shared" si="15"/>
        <v>0,0285581336225904-45,0198382360909i</v>
      </c>
      <c r="R41" s="2" t="str">
        <f t="shared" si="16"/>
        <v>-0,728086888864753-0,474062525812415i</v>
      </c>
      <c r="S41" s="2" t="str">
        <f t="shared" si="6"/>
        <v>0,0895929501403296-1,58723448005873i</v>
      </c>
      <c r="T41" s="2">
        <f t="shared" si="7"/>
        <v>4.0266370385297545</v>
      </c>
      <c r="U41">
        <f t="shared" si="8"/>
        <v>-86.769313815891252</v>
      </c>
      <c r="W41" s="2" t="str">
        <f t="shared" si="9"/>
        <v>-1251,03555153722-71,4120297358853i</v>
      </c>
      <c r="X41" s="2">
        <f t="shared" si="10"/>
        <v>61.959521046018999</v>
      </c>
    </row>
    <row r="42" spans="1:24" x14ac:dyDescent="0.45">
      <c r="A42" s="5" t="s">
        <v>580</v>
      </c>
      <c r="B42" s="28">
        <f>1/((2^B18)^2 )</f>
        <v>9.765625E-4</v>
      </c>
      <c r="L42">
        <f t="shared" si="12"/>
        <v>4.0000000000000018</v>
      </c>
      <c r="M42" s="1">
        <f t="shared" si="4"/>
        <v>10.000000000000044</v>
      </c>
      <c r="N42" s="1">
        <f t="shared" si="13"/>
        <v>2.5420024242424355E-4</v>
      </c>
      <c r="O42" s="2" t="str">
        <f t="shared" si="5"/>
        <v>0,99999872449675+0,00159718654920894i</v>
      </c>
      <c r="P42" s="2" t="str">
        <f t="shared" si="14"/>
        <v>0,00782012939453079-0,00955353608427019i</v>
      </c>
      <c r="Q42" s="2" t="str">
        <f t="shared" si="15"/>
        <v>0,0285581336339063-35,7605258281422i</v>
      </c>
      <c r="R42" s="2" t="str">
        <f t="shared" si="16"/>
        <v>-0,459280827699955-0,376561219735611i</v>
      </c>
      <c r="S42" s="2" t="str">
        <f t="shared" si="6"/>
        <v>-0,245392884377098-0,867301711526628i</v>
      </c>
      <c r="T42" s="2">
        <f t="shared" si="7"/>
        <v>-0.90214087380612096</v>
      </c>
      <c r="U42">
        <f t="shared" si="8"/>
        <v>74.201759236527366</v>
      </c>
      <c r="W42" s="2" t="str">
        <f t="shared" si="9"/>
        <v>-543,140767082153+153,206966765872i</v>
      </c>
      <c r="X42" s="2">
        <f t="shared" si="10"/>
        <v>55.0307434743982</v>
      </c>
    </row>
    <row r="43" spans="1:24" x14ac:dyDescent="0.45">
      <c r="L43">
        <f t="shared" si="12"/>
        <v>4.1000000000000014</v>
      </c>
      <c r="M43" s="1">
        <f t="shared" si="4"/>
        <v>12.589254117941715</v>
      </c>
      <c r="N43" s="1">
        <f t="shared" si="13"/>
        <v>3.2001914487211761E-4</v>
      </c>
      <c r="O43" s="2" t="str">
        <f t="shared" si="5"/>
        <v>0,999997978463834+0,00201073823414888i</v>
      </c>
      <c r="P43" s="2" t="str">
        <f t="shared" si="14"/>
        <v>0,00782012939453283-0,00758864250963137i</v>
      </c>
      <c r="Q43" s="2" t="str">
        <f t="shared" si="15"/>
        <v>0,0285581336415907-28,4055918219591i</v>
      </c>
      <c r="R43" s="2" t="str">
        <f t="shared" si="16"/>
        <v>-0,289675669167426-0,299113171746952i</v>
      </c>
      <c r="S43" s="2" t="str">
        <f t="shared" si="6"/>
        <v>-0,195773133813919-0,503532652930029i</v>
      </c>
      <c r="T43" s="2">
        <f t="shared" si="7"/>
        <v>-5.3480719025774448</v>
      </c>
      <c r="U43">
        <f t="shared" si="8"/>
        <v>68.753954282796897</v>
      </c>
      <c r="W43" s="2" t="str">
        <f t="shared" si="9"/>
        <v>-250,519416044848+97,111944477715i</v>
      </c>
      <c r="X43" s="2">
        <f t="shared" si="10"/>
        <v>48.58481298562387</v>
      </c>
    </row>
    <row r="44" spans="1:24" x14ac:dyDescent="0.45">
      <c r="A44" t="s">
        <v>16</v>
      </c>
      <c r="B44" s="4" t="str">
        <f>"Response of FRACXO for G1 = "&amp;G1_&amp;", G2 = "&amp;G2_&amp;", User Clk2="&amp;INT(userclk/1000)/1000&amp;" MHz, R="&amp;R_div&amp;", V="&amp;V&amp;", PD Freq="&amp;INT($B$24)/1000&amp;" MHz"</f>
        <v>Response of FRACXO for G1 = 10, G2 = 16, User Clk2=161,132 MHz, R=200, V=200, PD Freq=0,805 MHz</v>
      </c>
      <c r="L44">
        <f t="shared" si="12"/>
        <v>4.2000000000000011</v>
      </c>
      <c r="M44" s="1">
        <f t="shared" si="4"/>
        <v>15.848931924611176</v>
      </c>
      <c r="N44" s="1">
        <f t="shared" si="13"/>
        <v>4.0288023374014756E-4</v>
      </c>
      <c r="O44" s="2" t="str">
        <f t="shared" si="5"/>
        <v>0,999996796081723+0,00253136846175315i</v>
      </c>
      <c r="P44" s="2" t="str">
        <f t="shared" si="14"/>
        <v>0,00782012939453149-0,00602787182075367i</v>
      </c>
      <c r="Q44" s="2" t="str">
        <f t="shared" si="15"/>
        <v>0,0285581336366347-22,5633591618095i</v>
      </c>
      <c r="R44" s="2" t="str">
        <f t="shared" si="16"/>
        <v>-0,182662048729659-0,237593990875235i</v>
      </c>
      <c r="S44" s="2" t="str">
        <f t="shared" si="6"/>
        <v>-0,128152816827646-0,327945532996009i</v>
      </c>
      <c r="T44" s="2">
        <f t="shared" si="7"/>
        <v>-9.06678434502515</v>
      </c>
      <c r="U44">
        <f t="shared" si="8"/>
        <v>68.655699483713121</v>
      </c>
      <c r="W44" s="2" t="str">
        <f t="shared" si="9"/>
        <v>-129,616534928635+50,4618501701207i</v>
      </c>
      <c r="X44" s="2">
        <f t="shared" si="10"/>
        <v>42.866101399013658</v>
      </c>
    </row>
    <row r="45" spans="1:24" x14ac:dyDescent="0.45">
      <c r="A45" t="s">
        <v>17</v>
      </c>
      <c r="B45" s="4" t="str">
        <f>"Phase of FRACXO for G1 = "&amp;G1_&amp;", G2 = "&amp;G2_&amp;", User Clk2="&amp;INT(userclk/1000)/1000&amp;" MHz, R="&amp;R_div&amp;", V="&amp;V&amp;", PD Freq="&amp;INT($B$24)/1000&amp;" MHz"</f>
        <v>Phase of FRACXO for G1 = 10, G2 = 16, User Clk2=161,132 MHz, R=200, V=200, PD Freq=0,805 MHz</v>
      </c>
      <c r="L45">
        <f t="shared" si="12"/>
        <v>4.3000000000000007</v>
      </c>
      <c r="M45" s="1">
        <f t="shared" si="4"/>
        <v>19.952623149688861</v>
      </c>
      <c r="N45" s="1">
        <f t="shared" si="13"/>
        <v>5.0719616416504605E-4</v>
      </c>
      <c r="O45" s="2" t="str">
        <f t="shared" si="5"/>
        <v>0,999994922133319+0,00318680209247665i</v>
      </c>
      <c r="P45" s="2" t="str">
        <f t="shared" si="14"/>
        <v>0,00782012939453073-0,00478810728707515i</v>
      </c>
      <c r="Q45" s="2" t="str">
        <f t="shared" si="15"/>
        <v>0,0285581336336852-17,9227076547312i</v>
      </c>
      <c r="R45" s="2" t="str">
        <f t="shared" si="16"/>
        <v>-0,115141018955006-0,188727556408554i</v>
      </c>
      <c r="S45" s="2" t="str">
        <f t="shared" si="6"/>
        <v>-0,0809504028602819-0,230551005867329i</v>
      </c>
      <c r="T45" s="2">
        <f t="shared" si="7"/>
        <v>-12.239766841637385</v>
      </c>
      <c r="U45">
        <f t="shared" si="8"/>
        <v>70.652953002487777</v>
      </c>
      <c r="W45" s="2" t="str">
        <f t="shared" si="9"/>
        <v>-72,385859013611+25,2864265744361i</v>
      </c>
      <c r="X45" s="2">
        <f t="shared" si="10"/>
        <v>37.693120258812563</v>
      </c>
    </row>
    <row r="46" spans="1:24" x14ac:dyDescent="0.45">
      <c r="L46">
        <f t="shared" si="12"/>
        <v>4.4000000000000004</v>
      </c>
      <c r="M46" s="1">
        <f t="shared" si="4"/>
        <v>25.118864315095859</v>
      </c>
      <c r="N46" s="1">
        <f t="shared" si="13"/>
        <v>6.385221398319019E-4</v>
      </c>
      <c r="O46" s="2" t="str">
        <f t="shared" si="5"/>
        <v>0,999991952127649+0,00401194216473323i</v>
      </c>
      <c r="P46" s="2" t="str">
        <f t="shared" si="14"/>
        <v>0,007820129394531-0,00380332692635395i</v>
      </c>
      <c r="Q46" s="2" t="str">
        <f t="shared" si="15"/>
        <v>0,0285581336346998-14,2365056857502i</v>
      </c>
      <c r="R46" s="2" t="str">
        <f t="shared" si="16"/>
        <v>-0,0725381293117962-0,149911552519189i</v>
      </c>
      <c r="S46" s="2" t="str">
        <f t="shared" si="6"/>
        <v>-0,0507589859444509-0,169840848324618i</v>
      </c>
      <c r="T46" s="2">
        <f t="shared" si="7"/>
        <v>-15.027608073456006</v>
      </c>
      <c r="U46">
        <f t="shared" si="8"/>
        <v>73.360590182620101</v>
      </c>
      <c r="W46" s="2" t="str">
        <f t="shared" si="9"/>
        <v>-42,3590318543777+12,5670021632905i</v>
      </c>
      <c r="X46" s="2">
        <f t="shared" si="10"/>
        <v>32.905281176760901</v>
      </c>
    </row>
    <row r="47" spans="1:24" x14ac:dyDescent="0.45">
      <c r="L47">
        <f t="shared" si="12"/>
        <v>4.5</v>
      </c>
      <c r="M47" s="1">
        <f t="shared" si="4"/>
        <v>31.622776601683839</v>
      </c>
      <c r="N47" s="1">
        <f t="shared" si="13"/>
        <v>8.0385174782756925E-4</v>
      </c>
      <c r="O47" s="2" t="str">
        <f t="shared" si="5"/>
        <v>0,999987244991904+0,00505072801696567i</v>
      </c>
      <c r="P47" s="2" t="str">
        <f t="shared" si="14"/>
        <v>0,00782012939453109-0,00302108759336374i</v>
      </c>
      <c r="Q47" s="2" t="str">
        <f t="shared" si="15"/>
        <v>0,0285581336350922-11,3084495582139i</v>
      </c>
      <c r="R47" s="2" t="str">
        <f t="shared" si="16"/>
        <v>-0,0456575231953867-0,11907888545668i</v>
      </c>
      <c r="S47" s="2" t="str">
        <f t="shared" si="6"/>
        <v>-0,0317781000659835-0,128740980497741i</v>
      </c>
      <c r="T47" s="2">
        <f t="shared" si="7"/>
        <v>-17.548801588051155</v>
      </c>
      <c r="U47">
        <f t="shared" si="8"/>
        <v>76.134422941936577</v>
      </c>
      <c r="W47" s="2" t="str">
        <f t="shared" si="9"/>
        <v>-25,5053153305949+6,22737543118753i</v>
      </c>
      <c r="X47" s="2">
        <f t="shared" si="10"/>
        <v>28.384091069317236</v>
      </c>
    </row>
    <row r="48" spans="1:24" x14ac:dyDescent="0.45">
      <c r="L48">
        <f t="shared" ref="L48:L66" si="17">L47+Graph_Step_Size</f>
        <v>4.5999999999999996</v>
      </c>
      <c r="M48" s="1">
        <f t="shared" si="4"/>
        <v>39.810717055349741</v>
      </c>
      <c r="N48" s="1">
        <f t="shared" ref="N48:N65" si="18">M48/(CEdsp)</f>
        <v>1.0119893926552827E-3</v>
      </c>
      <c r="O48" s="2" t="str">
        <f t="shared" si="5"/>
        <v>0,999979784699635+0,00635847403645264i</v>
      </c>
      <c r="P48" s="2" t="str">
        <f t="shared" si="14"/>
        <v>0,00782012939453137-0,00239973219117157i</v>
      </c>
      <c r="Q48" s="2" t="str">
        <f t="shared" si="15"/>
        <v>0,0285581336361006-8,98260960611788i</v>
      </c>
      <c r="R48" s="2" t="str">
        <f t="shared" si="16"/>
        <v>-0,0286970073422066-0,0945876032680472i</v>
      </c>
      <c r="S48" s="2" t="str">
        <f t="shared" si="6"/>
        <v>-0,0198731048403548-0,0993174666953571i</v>
      </c>
      <c r="T48" s="2">
        <f t="shared" si="7"/>
        <v>-19.888992252333463</v>
      </c>
      <c r="U48">
        <f t="shared" si="8"/>
        <v>78.684736058011723</v>
      </c>
      <c r="W48" s="2" t="str">
        <f t="shared" si="9"/>
        <v>-15,6294802133322+3,0757615885768i</v>
      </c>
      <c r="X48" s="2">
        <f t="shared" si="10"/>
        <v>24.043905805007167</v>
      </c>
    </row>
    <row r="49" spans="2:24" x14ac:dyDescent="0.45">
      <c r="C49" s="29"/>
      <c r="L49">
        <f t="shared" si="17"/>
        <v>4.6999999999999993</v>
      </c>
      <c r="M49" s="1">
        <f t="shared" si="4"/>
        <v>50.118723362727209</v>
      </c>
      <c r="N49" s="1">
        <f t="shared" si="18"/>
        <v>1.2740191628798799E-3</v>
      </c>
      <c r="O49" s="2" t="str">
        <f t="shared" si="5"/>
        <v>0,999967960971205+0,00800481299536514i</v>
      </c>
      <c r="P49" s="2" t="str">
        <f t="shared" si="14"/>
        <v>0,00782012939453126-0,0019061712788228i</v>
      </c>
      <c r="Q49" s="2" t="str">
        <f t="shared" si="15"/>
        <v>0,0285581336357241-7,13512637079021i</v>
      </c>
      <c r="R49" s="2" t="str">
        <f t="shared" si="16"/>
        <v>-0,0179956452985329-0,0751334558687723i</v>
      </c>
      <c r="S49" s="2" t="str">
        <f t="shared" si="6"/>
        <v>-0,0123990141590569-0,0774589606326462i</v>
      </c>
      <c r="T49" s="2">
        <f t="shared" si="7"/>
        <v>-22.108688929921282</v>
      </c>
      <c r="U49">
        <f t="shared" si="8"/>
        <v>80.90569833849105</v>
      </c>
      <c r="W49" s="2" t="str">
        <f t="shared" si="9"/>
        <v>-9,68259292470961+1,51019059315066i</v>
      </c>
      <c r="X49" s="2">
        <f t="shared" si="10"/>
        <v>19.824217685801354</v>
      </c>
    </row>
    <row r="50" spans="2:24" x14ac:dyDescent="0.45">
      <c r="L50">
        <f t="shared" si="17"/>
        <v>4.7999999999999989</v>
      </c>
      <c r="M50" s="1">
        <f t="shared" si="4"/>
        <v>63.095734448019236</v>
      </c>
      <c r="N50" s="1">
        <f t="shared" si="18"/>
        <v>1.6038950992622114E-3</v>
      </c>
      <c r="O50" s="2" t="str">
        <f t="shared" si="5"/>
        <v>0,999949221719963+0,0100773995474717i</v>
      </c>
      <c r="P50" s="2" t="str">
        <f t="shared" si="14"/>
        <v>0,00782012939453119-0,00151412093795557i</v>
      </c>
      <c r="Q50" s="2" t="str">
        <f t="shared" si="15"/>
        <v>0,0285581336354371-5,667614633059i</v>
      </c>
      <c r="R50" s="2" t="str">
        <f t="shared" si="16"/>
        <v>-0,0112435423212484-0,0596804389698537i</v>
      </c>
      <c r="S50" s="2" t="str">
        <f t="shared" si="6"/>
        <v>-0,0077001242443862-0,0608238614249543i</v>
      </c>
      <c r="T50" s="2">
        <f t="shared" si="7"/>
        <v>-24.249468497500629</v>
      </c>
      <c r="U50">
        <f t="shared" si="8"/>
        <v>82.784902350807215</v>
      </c>
      <c r="W50" s="2" t="str">
        <f t="shared" si="9"/>
        <v>-6,03936714893646+0,733667007369115i</v>
      </c>
      <c r="X50" s="2">
        <f t="shared" si="10"/>
        <v>15.683451682350306</v>
      </c>
    </row>
    <row r="51" spans="2:24" x14ac:dyDescent="0.45">
      <c r="L51">
        <f t="shared" si="17"/>
        <v>4.8999999999999986</v>
      </c>
      <c r="M51" s="1">
        <f t="shared" si="4"/>
        <v>79.432823472427955</v>
      </c>
      <c r="N51" s="1">
        <f t="shared" si="18"/>
        <v>2.019184298313324E-3</v>
      </c>
      <c r="O51" s="2" t="str">
        <f t="shared" si="5"/>
        <v>0,999919522248014+0,0126865687758489i</v>
      </c>
      <c r="P51" s="2" t="str">
        <f t="shared" si="14"/>
        <v>0,00782012939453128-0,0012027030582949i</v>
      </c>
      <c r="Q51" s="2" t="str">
        <f t="shared" si="15"/>
        <v>0,0285581336358127-4,50192404156358i</v>
      </c>
      <c r="R51" s="2" t="str">
        <f t="shared" si="16"/>
        <v>-0,00698325335721371-0,0474056230715258i</v>
      </c>
      <c r="S51" s="2" t="str">
        <f t="shared" si="6"/>
        <v>-0,00474254201999063-0,047965400776932i</v>
      </c>
      <c r="T51" s="2">
        <f t="shared" si="7"/>
        <v>-26.339187518337113</v>
      </c>
      <c r="U51">
        <f t="shared" si="8"/>
        <v>84.353277249852695</v>
      </c>
      <c r="W51" s="2" t="str">
        <f t="shared" si="9"/>
        <v>-3,78302083438329+0,349826110269367i</v>
      </c>
      <c r="X51" s="2">
        <f t="shared" si="10"/>
        <v>11.593754159225824</v>
      </c>
    </row>
    <row r="52" spans="2:24" x14ac:dyDescent="0.45">
      <c r="B52" s="9"/>
      <c r="L52">
        <f t="shared" si="17"/>
        <v>4.9999999999999982</v>
      </c>
      <c r="M52" s="1">
        <f t="shared" si="4"/>
        <v>99.999999999999659</v>
      </c>
      <c r="N52" s="1">
        <f t="shared" si="18"/>
        <v>2.5420024242424157E-3</v>
      </c>
      <c r="O52" s="2" t="str">
        <f t="shared" si="5"/>
        <v>0,999872452359383+0,0159711932188318i</v>
      </c>
      <c r="P52" s="2" t="str">
        <f t="shared" si="14"/>
        <v>0,00782012939453125-0,00095533350214818i</v>
      </c>
      <c r="Q52" s="2" t="str">
        <f t="shared" si="15"/>
        <v>0,0285581336356674-3,57597732155868i</v>
      </c>
      <c r="R52" s="2" t="str">
        <f t="shared" si="16"/>
        <v>-0,0042951927460291-0,0376553294664777i</v>
      </c>
      <c r="S52" s="2" t="str">
        <f t="shared" si="6"/>
        <v>-0,00287941963349045-0,0379266572646131i</v>
      </c>
      <c r="T52" s="2">
        <f t="shared" si="7"/>
        <v>-28.396147975786398</v>
      </c>
      <c r="U52">
        <f t="shared" si="8"/>
        <v>85.658391234375316</v>
      </c>
      <c r="W52" s="2" t="str">
        <f t="shared" si="9"/>
        <v>-2,37597979690748+0,161313496176578i</v>
      </c>
      <c r="X52" s="2">
        <f t="shared" si="10"/>
        <v>7.5368277733975164</v>
      </c>
    </row>
    <row r="53" spans="2:24" x14ac:dyDescent="0.45">
      <c r="B53" s="9"/>
      <c r="L53">
        <f t="shared" si="17"/>
        <v>5.0999999999999979</v>
      </c>
      <c r="M53" s="1">
        <f t="shared" si="4"/>
        <v>125.89254117941617</v>
      </c>
      <c r="N53" s="1">
        <f t="shared" si="18"/>
        <v>3.2001914487211512E-3</v>
      </c>
      <c r="O53" s="2" t="str">
        <f t="shared" si="5"/>
        <v>0,999797853126173+0,0201060409900999i</v>
      </c>
      <c r="P53" s="2" t="str">
        <f t="shared" si="14"/>
        <v>0,00782012939453123-0,000758838938593644i</v>
      </c>
      <c r="Q53" s="2" t="str">
        <f t="shared" si="15"/>
        <v>0,0285581336356787-2,84046443365076i</v>
      </c>
      <c r="R53" s="2" t="str">
        <f t="shared" si="16"/>
        <v>-0,00259914116143116-0,0299103194648647i</v>
      </c>
      <c r="S53" s="2" t="str">
        <f t="shared" si="6"/>
        <v>-0,00170508499515931-0,0300393957316954i</v>
      </c>
      <c r="T53" s="2">
        <f t="shared" si="7"/>
        <v>-30.432206191115334</v>
      </c>
      <c r="U53">
        <f t="shared" si="8"/>
        <v>86.751284298431443</v>
      </c>
      <c r="W53" s="2" t="str">
        <f t="shared" si="9"/>
        <v>-1,49474980260541+0,0697763421500865i</v>
      </c>
      <c r="X53" s="2">
        <f t="shared" si="10"/>
        <v>3.5008235580581069</v>
      </c>
    </row>
    <row r="54" spans="2:24" x14ac:dyDescent="0.45">
      <c r="L54">
        <f t="shared" si="17"/>
        <v>5.1999999999999975</v>
      </c>
      <c r="M54" s="1">
        <f t="shared" si="4"/>
        <v>158.48931924611051</v>
      </c>
      <c r="N54" s="1">
        <f t="shared" si="18"/>
        <v>4.0288023374014442E-3</v>
      </c>
      <c r="O54" s="2" t="str">
        <f t="shared" si="5"/>
        <v>0,999679625109342+0,0253110083016151i</v>
      </c>
      <c r="P54" s="2" t="str">
        <f t="shared" si="14"/>
        <v>0,00782012939453126-0,000602755315563223i</v>
      </c>
      <c r="Q54" s="2" t="str">
        <f t="shared" si="15"/>
        <v>0,0285581336356296-2,2562166343549i</v>
      </c>
      <c r="R54" s="2" t="str">
        <f t="shared" si="16"/>
        <v>-0,00152900495820829-0,023758143040278i</v>
      </c>
      <c r="S54" s="2" t="str">
        <f t="shared" si="6"/>
        <v>-0,00096462082662348-0,0238174776813233i</v>
      </c>
      <c r="T54" s="2">
        <f t="shared" si="7"/>
        <v>-32.454966790648456</v>
      </c>
      <c r="U54">
        <f t="shared" si="8"/>
        <v>87.680757229424998</v>
      </c>
      <c r="W54" s="2" t="str">
        <f t="shared" si="9"/>
        <v>-0,941324418979163+0,026195879315401i</v>
      </c>
      <c r="X54" s="2">
        <f t="shared" si="10"/>
        <v>-0.52185145698407176</v>
      </c>
    </row>
    <row r="55" spans="2:24" x14ac:dyDescent="0.45">
      <c r="L55">
        <f t="shared" si="17"/>
        <v>5.2999999999999972</v>
      </c>
      <c r="M55" s="1">
        <f t="shared" si="4"/>
        <v>199.52623149688674</v>
      </c>
      <c r="N55" s="1">
        <f t="shared" si="18"/>
        <v>5.0719616416504123E-3</v>
      </c>
      <c r="O55" s="2" t="str">
        <f t="shared" si="5"/>
        <v>0,999492255875355+0,0318626810735438i</v>
      </c>
      <c r="P55" s="2" t="str">
        <f t="shared" si="14"/>
        <v>0,00782012939453126-0,000478770610892287i</v>
      </c>
      <c r="Q55" s="2" t="str">
        <f t="shared" si="15"/>
        <v>0,0285581336356806-1,7921205976037i</v>
      </c>
      <c r="R55" s="2" t="str">
        <f t="shared" si="16"/>
        <v>-0,000853794662291208-0,0188711743610875i</v>
      </c>
      <c r="S55" s="2" t="str">
        <f t="shared" si="6"/>
        <v>-0,000497616625450747-0,018896698871823i</v>
      </c>
      <c r="T55" s="2">
        <f t="shared" si="7"/>
        <v>-34.469270561166866</v>
      </c>
      <c r="U55">
        <f t="shared" si="8"/>
        <v>88.491548976247415</v>
      </c>
      <c r="W55" s="2" t="str">
        <f t="shared" si="9"/>
        <v>-0,59316506304672+0,00616522348795526i</v>
      </c>
      <c r="X55" s="2">
        <f t="shared" si="10"/>
        <v>-4.5360195845344533</v>
      </c>
    </row>
    <row r="56" spans="2:24" x14ac:dyDescent="0.45">
      <c r="L56">
        <f t="shared" si="17"/>
        <v>5.3999999999999968</v>
      </c>
      <c r="M56" s="1">
        <f t="shared" si="4"/>
        <v>251.18864315095666</v>
      </c>
      <c r="N56" s="1">
        <f t="shared" si="18"/>
        <v>6.3852213983189706E-3</v>
      </c>
      <c r="O56" s="2" t="str">
        <f t="shared" si="5"/>
        <v>0,999195319627037+0,0401087675630182i</v>
      </c>
      <c r="P56" s="2" t="str">
        <f t="shared" si="14"/>
        <v>0,00782012939453127-0,000380282186793582i</v>
      </c>
      <c r="Q56" s="2" t="str">
        <f t="shared" si="15"/>
        <v>0,0285581336356853-1,42346151653777i</v>
      </c>
      <c r="R56" s="2" t="str">
        <f t="shared" si="16"/>
        <v>-0,00042776576876139-0,0149891645187276i</v>
      </c>
      <c r="S56" s="2" t="str">
        <f t="shared" si="6"/>
        <v>-0,000203035781526147-0,0149986237532803i</v>
      </c>
      <c r="T56" s="2">
        <f t="shared" si="7"/>
        <v>-36.478176015202919</v>
      </c>
      <c r="U56">
        <f t="shared" si="8"/>
        <v>89.224436651280811</v>
      </c>
      <c r="W56" s="2" t="str">
        <f t="shared" si="9"/>
        <v>-0,37389981973702-0,00243921892432226i</v>
      </c>
      <c r="X56" s="2">
        <f t="shared" si="10"/>
        <v>-8.5447100572182428</v>
      </c>
    </row>
    <row r="57" spans="2:24" x14ac:dyDescent="0.45">
      <c r="L57">
        <f t="shared" si="17"/>
        <v>5.4999999999999964</v>
      </c>
      <c r="M57" s="1">
        <f t="shared" si="4"/>
        <v>316.22776601683591</v>
      </c>
      <c r="N57" s="1">
        <f t="shared" si="18"/>
        <v>8.0385174782756294E-3</v>
      </c>
      <c r="O57" s="2" t="str">
        <f t="shared" si="5"/>
        <v>0,99872476760739+0,0504860234873448i</v>
      </c>
      <c r="P57" s="2" t="str">
        <f t="shared" si="14"/>
        <v>0,00782012939453125-0,00030204517524104i</v>
      </c>
      <c r="Q57" s="2" t="str">
        <f t="shared" si="15"/>
        <v>0,0285581336356697-1,13060694963554i</v>
      </c>
      <c r="R57" s="2" t="str">
        <f t="shared" si="16"/>
        <v>-0,00015895971219677-0,0119053823213451i</v>
      </c>
      <c r="S57" s="2" t="str">
        <f t="shared" si="6"/>
        <v>-0,0000171993455576692-0,0119074798957069i</v>
      </c>
      <c r="T57" s="2">
        <f t="shared" si="7"/>
        <v>-38.483593800525092</v>
      </c>
      <c r="U57">
        <f t="shared" si="8"/>
        <v>89.917241159830013</v>
      </c>
      <c r="W57" s="2" t="str">
        <f t="shared" si="9"/>
        <v>-0,23571517095089-0,00561328178163072i</v>
      </c>
      <c r="X57" s="2">
        <f t="shared" si="10"/>
        <v>-12.549787115698772</v>
      </c>
    </row>
    <row r="58" spans="2:24" x14ac:dyDescent="0.45">
      <c r="L58">
        <f t="shared" si="17"/>
        <v>5.5999999999999961</v>
      </c>
      <c r="M58" s="1">
        <f t="shared" si="4"/>
        <v>398.10717055349437</v>
      </c>
      <c r="N58" s="1">
        <f t="shared" si="18"/>
        <v>1.0119893926552749E-2</v>
      </c>
      <c r="O58" s="2" t="str">
        <f t="shared" si="5"/>
        <v>0,997979144162546+0,0635423309030453i</v>
      </c>
      <c r="P58" s="2" t="str">
        <f t="shared" si="14"/>
        <v>0,00782012939453126-0,00023989316947286i</v>
      </c>
      <c r="Q58" s="2" t="str">
        <f t="shared" si="15"/>
        <v>0,0285581336356686-0,897961321049695i</v>
      </c>
      <c r="R58" s="2" t="str">
        <f t="shared" si="16"/>
        <v>0,0000106454390452046-0,00945560509806075i</v>
      </c>
      <c r="S58" s="2" t="str">
        <f t="shared" si="6"/>
        <v>0,000100042945441093-0,00945455848354973i</v>
      </c>
      <c r="T58" s="2">
        <f t="shared" si="7"/>
        <v>-40.486688707732135</v>
      </c>
      <c r="U58">
        <f t="shared" si="8"/>
        <v>-89.393750153967559</v>
      </c>
      <c r="W58" s="2" t="str">
        <f t="shared" si="9"/>
        <v>-0,14859113158964-0,00630011828994304i</v>
      </c>
      <c r="X58" s="2">
        <f t="shared" si="10"/>
        <v>-16.552341996301926</v>
      </c>
    </row>
    <row r="59" spans="2:24" x14ac:dyDescent="0.45">
      <c r="L59">
        <f t="shared" si="17"/>
        <v>5.6999999999999957</v>
      </c>
      <c r="M59" s="1">
        <f t="shared" si="4"/>
        <v>501.18723362726809</v>
      </c>
      <c r="N59" s="1">
        <f t="shared" si="18"/>
        <v>1.2740191628798697E-2</v>
      </c>
      <c r="O59" s="2" t="str">
        <f t="shared" si="5"/>
        <v>0,996797790497186+0,0799635220580494i</v>
      </c>
      <c r="P59" s="2" t="str">
        <f t="shared" si="14"/>
        <v>0,00782012939453125-0,000190516347338656i</v>
      </c>
      <c r="Q59" s="2" t="str">
        <f t="shared" si="15"/>
        <v>0,0285581336356701-0,713135398201095i</v>
      </c>
      <c r="R59" s="2" t="str">
        <f t="shared" si="16"/>
        <v>0,000117659047926412-0,00750937323108227i</v>
      </c>
      <c r="S59" s="2" t="str">
        <f t="shared" si="6"/>
        <v>0,000174012814426513-0,00750718321588193i</v>
      </c>
      <c r="T59" s="2">
        <f t="shared" si="7"/>
        <v>-42.488126904953532</v>
      </c>
      <c r="U59">
        <f t="shared" si="8"/>
        <v>-88.672149791956372</v>
      </c>
      <c r="W59" s="2" t="str">
        <f t="shared" si="9"/>
        <v>-0,0936452759667949-0,0059262598097794i</v>
      </c>
      <c r="X59" s="2">
        <f t="shared" si="10"/>
        <v>-20.552924281522511</v>
      </c>
    </row>
    <row r="60" spans="2:24" x14ac:dyDescent="0.45">
      <c r="L60">
        <f t="shared" si="17"/>
        <v>5.7999999999999954</v>
      </c>
      <c r="M60" s="1">
        <f t="shared" si="4"/>
        <v>630.95734448018743</v>
      </c>
      <c r="N60" s="1">
        <f t="shared" si="18"/>
        <v>1.6038950992621988E-2</v>
      </c>
      <c r="O60" s="2" t="str">
        <f t="shared" si="5"/>
        <v>0,994926425029612+0,100605212478255i</v>
      </c>
      <c r="P60" s="2" t="str">
        <f t="shared" si="14"/>
        <v>0,00782012939453125-0,000151285210601377i</v>
      </c>
      <c r="Q60" s="2" t="str">
        <f t="shared" si="15"/>
        <v>0,0285581336356673-0,5662865177253i</v>
      </c>
      <c r="R60" s="2" t="str">
        <f t="shared" si="16"/>
        <v>0,000185180059380609-0,00596304268173492i</v>
      </c>
      <c r="S60" s="2" t="str">
        <f t="shared" si="6"/>
        <v>0,000220682642435478-0,00596062295320654i</v>
      </c>
      <c r="T60" s="2">
        <f t="shared" si="7"/>
        <v>-44.488218039057735</v>
      </c>
      <c r="U60">
        <f t="shared" si="8"/>
        <v>-87.879682778091791</v>
      </c>
      <c r="W60" s="2" t="str">
        <f t="shared" si="9"/>
        <v>-0,0589870152971578-0,00516829768574227i</v>
      </c>
      <c r="X60" s="2">
        <f t="shared" si="10"/>
        <v>-24.551658817406658</v>
      </c>
    </row>
    <row r="61" spans="2:24" x14ac:dyDescent="0.45">
      <c r="L61">
        <f t="shared" si="17"/>
        <v>5.899999999999995</v>
      </c>
      <c r="M61" s="1">
        <f t="shared" si="4"/>
        <v>794.32823472427344</v>
      </c>
      <c r="N61" s="1">
        <f t="shared" si="18"/>
        <v>2.0191842983133083E-2</v>
      </c>
      <c r="O61" s="2" t="str">
        <f t="shared" si="5"/>
        <v>0,991962905801761+0,126529022415121i</v>
      </c>
      <c r="P61" s="2" t="str">
        <f t="shared" si="14"/>
        <v>0,00782012939453126-0,000120110553372606i</v>
      </c>
      <c r="Q61" s="2" t="str">
        <f t="shared" si="15"/>
        <v>0,0285581336356694-0,449594423282178i</v>
      </c>
      <c r="R61" s="2" t="str">
        <f t="shared" si="16"/>
        <v>0,000227782919976702-0,00473426552034236i</v>
      </c>
      <c r="S61" s="2" t="str">
        <f t="shared" si="6"/>
        <v>0,000250128505873889-0,00473200347601223i</v>
      </c>
      <c r="T61" s="2">
        <f t="shared" si="7"/>
        <v>-46.486981357676015</v>
      </c>
      <c r="U61">
        <f t="shared" si="8"/>
        <v>-86.97422400490575</v>
      </c>
      <c r="W61" s="2" t="str">
        <f t="shared" si="9"/>
        <v>-0,0371232097573382-0,00433490458683129i</v>
      </c>
      <c r="X61" s="2">
        <f t="shared" si="10"/>
        <v>-28.548271899094566</v>
      </c>
    </row>
    <row r="62" spans="2:24" x14ac:dyDescent="0.45">
      <c r="L62">
        <f t="shared" si="17"/>
        <v>5.9999999999999947</v>
      </c>
      <c r="M62" s="1">
        <f t="shared" si="4"/>
        <v>999.99999999998886</v>
      </c>
      <c r="N62" s="1">
        <f t="shared" si="18"/>
        <v>2.5420024242423959E-2</v>
      </c>
      <c r="O62" s="2" t="str">
        <f t="shared" si="5"/>
        <v>0,987272056896462+0,159040515817286i</v>
      </c>
      <c r="P62" s="2" t="str">
        <f t="shared" si="14"/>
        <v>0,00782012939453123-0,0000953322018925475i</v>
      </c>
      <c r="Q62" s="2" t="str">
        <f t="shared" si="15"/>
        <v>0,0285581336356692-0,356844799450238i</v>
      </c>
      <c r="R62" s="2" t="str">
        <f t="shared" si="16"/>
        <v>0,000254663480028446-0,00375760450456127i</v>
      </c>
      <c r="S62" s="2" t="str">
        <f t="shared" si="6"/>
        <v>0,000268707253817183-0,00375563838503305i</v>
      </c>
      <c r="T62" s="2">
        <f t="shared" si="7"/>
        <v>-48.484149478736683</v>
      </c>
      <c r="U62">
        <f t="shared" si="8"/>
        <v>-85.907592886853891</v>
      </c>
      <c r="W62" s="2" t="str">
        <f t="shared" si="9"/>
        <v>-0,0233297151986678-0,00355661913306041i</v>
      </c>
      <c r="X62" s="2">
        <f t="shared" si="10"/>
        <v>-32.542031687969413</v>
      </c>
    </row>
    <row r="63" spans="2:24" x14ac:dyDescent="0.45">
      <c r="L63">
        <f t="shared" si="17"/>
        <v>6.0999999999999943</v>
      </c>
      <c r="M63" s="1">
        <f t="shared" si="4"/>
        <v>1258.9254117941518</v>
      </c>
      <c r="N63" s="1">
        <f t="shared" si="18"/>
        <v>3.2001914487211264E-2</v>
      </c>
      <c r="O63" s="2" t="str">
        <f t="shared" si="5"/>
        <v>0,979852649986439+0,19972176725273i</v>
      </c>
      <c r="P63" s="2" t="str">
        <f t="shared" si="14"/>
        <v>0,00782012939453124-0,0000756305994497516i</v>
      </c>
      <c r="Q63" s="2" t="str">
        <f t="shared" si="15"/>
        <v>0,0285581336356705-0,283098318901317i</v>
      </c>
      <c r="R63" s="2" t="str">
        <f t="shared" si="16"/>
        <v>0,000271623922803471-0,00298104811945187i</v>
      </c>
      <c r="S63" s="2" t="str">
        <f t="shared" si="6"/>
        <v>0,000280429494762383-0,00297940286853912i</v>
      </c>
      <c r="T63" s="2">
        <f t="shared" si="7"/>
        <v>-50.479110271860634</v>
      </c>
      <c r="U63">
        <f t="shared" si="8"/>
        <v>-84.623006603298421</v>
      </c>
      <c r="W63" s="2" t="str">
        <f t="shared" si="9"/>
        <v>-0,0146272759117366-0,00287965778699175i</v>
      </c>
      <c r="X63" s="2">
        <f t="shared" si="10"/>
        <v>-36.53158954211959</v>
      </c>
    </row>
    <row r="64" spans="2:24" x14ac:dyDescent="0.45">
      <c r="L64">
        <f t="shared" si="17"/>
        <v>6.199999999999994</v>
      </c>
      <c r="M64" s="1">
        <f t="shared" si="4"/>
        <v>1584.8931924610927</v>
      </c>
      <c r="N64" s="1">
        <f t="shared" si="18"/>
        <v>4.0288023374014124E-2</v>
      </c>
      <c r="O64" s="2" t="str">
        <f t="shared" si="5"/>
        <v>0,968131520164363+0,250442328020324i</v>
      </c>
      <c r="P64" s="2" t="str">
        <f t="shared" si="14"/>
        <v>0,00782012939453123-0,0000599565256217478i</v>
      </c>
      <c r="Q64" s="2" t="str">
        <f t="shared" si="15"/>
        <v>0,0285581336356699-0,224427569451705i</v>
      </c>
      <c r="R64" s="2" t="str">
        <f t="shared" si="16"/>
        <v>0,000282325168848446-0,00236324039811897i</v>
      </c>
      <c r="S64" s="2" t="str">
        <f t="shared" si="6"/>
        <v>0,000287825630268668-0,002361893375016i</v>
      </c>
      <c r="T64" s="2">
        <f t="shared" si="7"/>
        <v>-52.470773938453988</v>
      </c>
      <c r="U64">
        <f t="shared" si="8"/>
        <v>-83.052065717411608</v>
      </c>
      <c r="W64" s="2" t="str">
        <f t="shared" si="9"/>
        <v>-0,00913670048091189-0,00231190306321492i</v>
      </c>
      <c r="X64" s="2">
        <f t="shared" si="10"/>
        <v>-40.514687371142614</v>
      </c>
    </row>
    <row r="65" spans="12:24" x14ac:dyDescent="0.45">
      <c r="L65">
        <f t="shared" si="17"/>
        <v>6.2999999999999936</v>
      </c>
      <c r="M65" s="1">
        <f t="shared" si="4"/>
        <v>1995.2623149688516</v>
      </c>
      <c r="N65" s="1">
        <f t="shared" si="18"/>
        <v>5.0719616416503722E-2</v>
      </c>
      <c r="O65" s="2" t="str">
        <f t="shared" si="5"/>
        <v>0,949649584284589+0,31331400713678i</v>
      </c>
      <c r="P65" s="2" t="str">
        <f t="shared" si="14"/>
        <v>0,00782012939453125-0,0000474752023126118i</v>
      </c>
      <c r="Q65" s="2" t="str">
        <f t="shared" si="15"/>
        <v>0,0285581336356696-0,177707833363546i</v>
      </c>
      <c r="R65" s="2" t="str">
        <f t="shared" si="16"/>
        <v>0,000289077087532872-0,0018712778108899i</v>
      </c>
      <c r="S65" s="2" t="str">
        <f t="shared" si="6"/>
        <v>0,000292492179509703-0,00187018984773021i</v>
      </c>
      <c r="T65" s="2">
        <f t="shared" si="7"/>
        <v>-54.457335876164983</v>
      </c>
      <c r="U65">
        <f t="shared" si="8"/>
        <v>-81.1111163531682</v>
      </c>
      <c r="W65" s="2" t="str">
        <f t="shared" si="9"/>
        <v>-0,00567254077598633-0,00184513603788818i</v>
      </c>
      <c r="X65" s="2">
        <f t="shared" si="10"/>
        <v>-44.487666439131829</v>
      </c>
    </row>
    <row r="66" spans="12:24" x14ac:dyDescent="0.45">
      <c r="L66">
        <f t="shared" si="17"/>
        <v>6.3999999999999932</v>
      </c>
      <c r="M66" s="1">
        <f t="shared" si="4"/>
        <v>2511.8864315095429</v>
      </c>
      <c r="N66" s="1">
        <f t="shared" ref="N66:N129" si="19">M66/(CEdsp)</f>
        <v>6.3852213983189104E-2</v>
      </c>
      <c r="O66" s="2" t="str">
        <f t="shared" si="5"/>
        <v>0,920594867228986+0,390519001370798i</v>
      </c>
      <c r="P66" s="2" t="str">
        <f t="shared" si="14"/>
        <v>0,00782012939453124-0,0000375218002846151i</v>
      </c>
      <c r="Q66" s="2" t="str">
        <f t="shared" si="15"/>
        <v>0,0285581336356698-0,140450540654303i</v>
      </c>
      <c r="R66" s="2" t="str">
        <f t="shared" si="16"/>
        <v>0,000293337083284037-0,00147895551523729i</v>
      </c>
      <c r="S66" s="2" t="str">
        <f t="shared" si="6"/>
        <v>0,000295436442783447-0,00147808500073788i</v>
      </c>
      <c r="T66" s="2">
        <f t="shared" si="7"/>
        <v>-56.435882396911332</v>
      </c>
      <c r="U66">
        <f t="shared" si="8"/>
        <v>-78.696797529473258</v>
      </c>
      <c r="W66" s="2" t="str">
        <f t="shared" si="9"/>
        <v>-0,00348693522156569-0,00146552919321941i</v>
      </c>
      <c r="X66" s="2">
        <f t="shared" si="10"/>
        <v>-48.444668116119438</v>
      </c>
    </row>
    <row r="67" spans="12:24" x14ac:dyDescent="0.45">
      <c r="L67">
        <f t="shared" ref="L67:L130" si="20">L66+Graph_Step_Size</f>
        <v>6.4999999999999929</v>
      </c>
      <c r="M67" s="1">
        <f t="shared" ref="M67:M130" si="21">(10^L67)/1000</f>
        <v>3162.2776601683349</v>
      </c>
      <c r="N67" s="1">
        <f t="shared" si="19"/>
        <v>8.0385174782755683E-2</v>
      </c>
      <c r="O67" s="2" t="str">
        <f t="shared" ref="O67:O130" si="22">IMEXP(2*PI()*N67&amp;"i")</f>
        <v>0,875138211031047+0,483873032513053i</v>
      </c>
      <c r="P67" s="2" t="str">
        <f t="shared" si="14"/>
        <v>0,00782012939453126-0,0000295659568756652i</v>
      </c>
      <c r="Q67" s="2" t="str">
        <f t="shared" si="15"/>
        <v>0,0285581336356699-0,110670452820764i</v>
      </c>
      <c r="R67" s="2" t="str">
        <f t="shared" si="16"/>
        <v>0,000296024676330704-0,0011653687896862i</v>
      </c>
      <c r="S67" s="2" t="str">
        <f t="shared" ref="S67:S130" si="23">IMDIV($R67,IMSUM(1,$R67))</f>
        <v>0,000297293948863372-0,00116467755929931i</v>
      </c>
      <c r="T67" s="2">
        <f t="shared" ref="T67:T130" si="24">20*LOG10(SQRT(IMPRODUCT(IMCONJUGATE(S67),S67)+0))</f>
        <v>-58.401749806127498</v>
      </c>
      <c r="U67">
        <f t="shared" ref="U67:U130" si="25">ATAN(IMAGINARY(S67)/IMREAL(S67))*180/PI()</f>
        <v>-75.680537621821031</v>
      </c>
      <c r="W67" s="2" t="str">
        <f t="shared" ref="W67:W130" si="26">IMPRODUCT($S67,IMDIV($O67,IMSUB($O67,1)))</f>
        <v>-0,00210807250384757-0,00115838580641486i</v>
      </c>
      <c r="X67" s="2">
        <f t="shared" ref="X67:X130" si="27">20*LOG10(SQRT(IMPRODUCT(IMCONJUGATE(W67),W67)+0))</f>
        <v>-52.376345293113602</v>
      </c>
    </row>
    <row r="68" spans="12:24" x14ac:dyDescent="0.45">
      <c r="L68">
        <f t="shared" si="20"/>
        <v>6.5999999999999925</v>
      </c>
      <c r="M68" s="1">
        <f t="shared" si="21"/>
        <v>3981.0717055349128</v>
      </c>
      <c r="N68" s="1">
        <f t="shared" si="19"/>
        <v>0.10119893926552671</v>
      </c>
      <c r="O68" s="2" t="str">
        <f t="shared" si="22"/>
        <v>0,804566202199918+0,593862969276246i</v>
      </c>
      <c r="P68" s="2" t="str">
        <f t="shared" si="14"/>
        <v>0,00782012939453125-0,00002318337432475i</v>
      </c>
      <c r="Q68" s="2" t="str">
        <f t="shared" si="15"/>
        <v>0,0285581336356699-0,0867793504950233i</v>
      </c>
      <c r="R68" s="2" t="str">
        <f t="shared" si="16"/>
        <v>0,000297719979631094-0,000913793556261351i</v>
      </c>
      <c r="S68" s="2" t="str">
        <f t="shared" si="23"/>
        <v>0,00029846564143192-0,000913248927829255i</v>
      </c>
      <c r="T68" s="2">
        <f t="shared" si="24"/>
        <v>-60.347487351583965</v>
      </c>
      <c r="U68">
        <f t="shared" si="25"/>
        <v>-71.901707257750232</v>
      </c>
      <c r="W68" s="2" t="str">
        <f t="shared" si="26"/>
        <v>-0,00123830793752029-0,000910096928869268i</v>
      </c>
      <c r="X68" s="2">
        <f t="shared" si="27"/>
        <v>-56.267784024303026</v>
      </c>
    </row>
    <row r="69" spans="12:24" x14ac:dyDescent="0.45">
      <c r="L69">
        <f t="shared" si="20"/>
        <v>6.6999999999999922</v>
      </c>
      <c r="M69" s="1">
        <f t="shared" si="21"/>
        <v>5011.8723362726423</v>
      </c>
      <c r="N69" s="1">
        <f t="shared" si="19"/>
        <v>0.127401916287986</v>
      </c>
      <c r="O69" s="2" t="str">
        <f t="shared" si="22"/>
        <v>0,696355229948679+0,717697285575974i</v>
      </c>
      <c r="P69" s="2" t="str">
        <f t="shared" si="14"/>
        <v>0,00782012939453125-0,0000180328999071542i</v>
      </c>
      <c r="Q69" s="2" t="str">
        <f t="shared" si="15"/>
        <v>0,0285581336356699-0,067500240455227i</v>
      </c>
      <c r="R69" s="2" t="str">
        <f t="shared" si="16"/>
        <v>0,000298788911375275-0,000710782973394294i</v>
      </c>
      <c r="S69" s="2" t="str">
        <f t="shared" si="23"/>
        <v>0,000299204422823339-0,000710358056874483i</v>
      </c>
      <c r="T69" s="2">
        <f t="shared" si="24"/>
        <v>-62.261171614056053</v>
      </c>
      <c r="U69">
        <f t="shared" si="25"/>
        <v>-67.159063874982905</v>
      </c>
      <c r="W69" s="2" t="str">
        <f t="shared" si="26"/>
        <v>-0,000689901872784601-0,000708780050540047i</v>
      </c>
      <c r="X69" s="2">
        <f t="shared" si="27"/>
        <v>-60.095129623456799</v>
      </c>
    </row>
    <row r="70" spans="12:24" x14ac:dyDescent="0.45">
      <c r="L70">
        <f t="shared" si="20"/>
        <v>6.7999999999999918</v>
      </c>
      <c r="M70" s="1">
        <f t="shared" si="21"/>
        <v>6309.5734448018247</v>
      </c>
      <c r="N70" s="1">
        <f t="shared" si="19"/>
        <v>0.16038950992621862</v>
      </c>
      <c r="O70" s="2" t="str">
        <f t="shared" si="22"/>
        <v>0,533758815389199+0,845636758303658i</v>
      </c>
      <c r="P70" s="2" t="str">
        <f t="shared" si="14"/>
        <v>0,00782012939453125-0,000013837680308339i</v>
      </c>
      <c r="Q70" s="2" t="str">
        <f t="shared" si="15"/>
        <v>0,02855813363567-0,051796813211664i</v>
      </c>
      <c r="R70" s="2" t="str">
        <f t="shared" si="16"/>
        <v>0,000299462164965762-0,000545424618618295i</v>
      </c>
      <c r="S70" s="2" t="str">
        <f t="shared" si="23"/>
        <v>0,000299669735051522-0,00054509793515956i</v>
      </c>
      <c r="T70" s="2">
        <f t="shared" si="24"/>
        <v>-64.12363433617783</v>
      </c>
      <c r="U70">
        <f t="shared" si="25"/>
        <v>-61.200031536053949</v>
      </c>
      <c r="W70" s="2" t="str">
        <f t="shared" si="26"/>
        <v>-0,000344496034656479-0,000544309326461656i</v>
      </c>
      <c r="X70" s="2">
        <f t="shared" si="27"/>
        <v>-63.820040628146955</v>
      </c>
    </row>
    <row r="71" spans="12:24" x14ac:dyDescent="0.45">
      <c r="L71">
        <f t="shared" si="20"/>
        <v>6.8999999999999915</v>
      </c>
      <c r="M71" s="1">
        <f t="shared" si="21"/>
        <v>7943.2823472426717</v>
      </c>
      <c r="N71" s="1">
        <f t="shared" si="19"/>
        <v>0.20191842983132927</v>
      </c>
      <c r="O71" s="2" t="str">
        <f t="shared" si="22"/>
        <v>0,297530930182444+0,954712179447172i</v>
      </c>
      <c r="P71" s="2" t="str">
        <f t="shared" si="14"/>
        <v>0,00782012939453125-0,000010368963124151i</v>
      </c>
      <c r="Q71" s="2" t="str">
        <f t="shared" si="15"/>
        <v>0,02855813363567-0,038812809240605i</v>
      </c>
      <c r="R71" s="2" t="str">
        <f t="shared" si="16"/>
        <v>0,000299884967395192-0,000408702010122787i</v>
      </c>
      <c r="S71" s="2" t="str">
        <f t="shared" si="23"/>
        <v>0,000299961950481738-0,000408456924979033i</v>
      </c>
      <c r="T71" s="2">
        <f t="shared" si="24"/>
        <v>-65.903809136099255</v>
      </c>
      <c r="U71">
        <f t="shared" si="25"/>
        <v>-53.707243038970098</v>
      </c>
      <c r="W71" s="2" t="str">
        <f t="shared" si="26"/>
        <v>-0,000127581993587283-0,000408064716497129i</v>
      </c>
      <c r="X71" s="2">
        <f t="shared" si="27"/>
        <v>-67.380381159958176</v>
      </c>
    </row>
    <row r="72" spans="12:24" x14ac:dyDescent="0.45">
      <c r="L72">
        <f t="shared" si="20"/>
        <v>6.9999999999999911</v>
      </c>
      <c r="M72" s="1">
        <f t="shared" si="21"/>
        <v>9999.9999999997926</v>
      </c>
      <c r="N72" s="1">
        <f t="shared" si="19"/>
        <v>0.25420024242423717</v>
      </c>
      <c r="O72" s="2" t="str">
        <f t="shared" si="22"/>
        <v>-0,0263878381388007+0,999651780370725i</v>
      </c>
      <c r="P72" s="2" t="str">
        <f t="shared" si="14"/>
        <v>0,00782012939453126-7,43065880451322E-06i</v>
      </c>
      <c r="Q72" s="2" t="str">
        <f t="shared" si="15"/>
        <v>0,02855813363567-0,027814231689193i</v>
      </c>
      <c r="R72" s="2" t="str">
        <f t="shared" si="16"/>
        <v>0,000300148322390619-0,000292886101877456i</v>
      </c>
      <c r="S72" s="2" t="str">
        <f t="shared" si="23"/>
        <v>0,000300143965472597-0,0002927103373647i</v>
      </c>
      <c r="T72" s="2">
        <f t="shared" si="24"/>
        <v>-67.550657690784817</v>
      </c>
      <c r="U72">
        <f t="shared" si="25"/>
        <v>-44.281622489009614</v>
      </c>
      <c r="W72" s="2" t="str">
        <f t="shared" si="26"/>
        <v>7,52917435202399E-06-0,000292517972986563i</v>
      </c>
      <c r="X72" s="2">
        <f t="shared" si="27"/>
        <v>-70.674072621033886</v>
      </c>
    </row>
    <row r="73" spans="12:24" x14ac:dyDescent="0.45">
      <c r="L73">
        <f t="shared" si="20"/>
        <v>7.0999999999999908</v>
      </c>
      <c r="M73" s="1">
        <f t="shared" si="21"/>
        <v>12589.254117941444</v>
      </c>
      <c r="N73" s="1">
        <f t="shared" si="19"/>
        <v>0.32001914487211075</v>
      </c>
      <c r="O73" s="2" t="str">
        <f t="shared" si="22"/>
        <v>-0,425888130835464+0,904775828597048i</v>
      </c>
      <c r="P73" s="2" t="str">
        <f t="shared" si="14"/>
        <v>0,00782012939453126-4,84111734252958E-06i</v>
      </c>
      <c r="Q73" s="2" t="str">
        <f t="shared" si="15"/>
        <v>0,02855813363567-0,0181211333937249i</v>
      </c>
      <c r="R73" s="2" t="str">
        <f t="shared" si="16"/>
        <v>0,000300308338719626-0,000190816995435888i</v>
      </c>
      <c r="S73" s="2" t="str">
        <f t="shared" si="23"/>
        <v>0,000300254559036949-0,000190702432232453i</v>
      </c>
      <c r="T73" s="2">
        <f t="shared" si="24"/>
        <v>-68.978400688524104</v>
      </c>
      <c r="U73">
        <f t="shared" si="25"/>
        <v>-32.421093630046414</v>
      </c>
      <c r="W73" s="2" t="str">
        <f t="shared" si="26"/>
        <v>0,0000896236020534367-0,000190612219265023i</v>
      </c>
      <c r="X73" s="2">
        <f t="shared" si="27"/>
        <v>-73.529555184567414</v>
      </c>
    </row>
    <row r="74" spans="12:24" x14ac:dyDescent="0.45">
      <c r="L74">
        <f t="shared" si="20"/>
        <v>7.1999999999999904</v>
      </c>
      <c r="M74" s="1">
        <f t="shared" si="21"/>
        <v>15848.931924610833</v>
      </c>
      <c r="N74" s="1">
        <f t="shared" si="19"/>
        <v>0.40288023374013887</v>
      </c>
      <c r="O74" s="2" t="str">
        <f t="shared" si="22"/>
        <v>-0,8195211142442+0,573048988575973i</v>
      </c>
      <c r="P74" s="2" t="str">
        <f t="shared" si="14"/>
        <v>0,00782012939453123-2,40283928851616E-06i</v>
      </c>
      <c r="Q74" s="2" t="str">
        <f t="shared" si="15"/>
        <v>0,02855813363567-0,00899424000492349i</v>
      </c>
      <c r="R74" s="2" t="str">
        <f t="shared" si="16"/>
        <v>0,000300397277891342-0,0000947100723050294i</v>
      </c>
      <c r="S74" s="2" t="str">
        <f t="shared" si="23"/>
        <v>0,000300316028384926-0,0000946531957899078i</v>
      </c>
      <c r="T74" s="2">
        <f t="shared" si="24"/>
        <v>-70.037119052931715</v>
      </c>
      <c r="U74">
        <f t="shared" si="25"/>
        <v>-17.49373796255999</v>
      </c>
      <c r="W74" s="2" t="str">
        <f t="shared" si="26"/>
        <v>0,000135252741126857-0,0000946181063506336i</v>
      </c>
      <c r="X74" s="2">
        <f t="shared" si="27"/>
        <v>-75.646990005862179</v>
      </c>
    </row>
    <row r="75" spans="12:24" x14ac:dyDescent="0.45">
      <c r="L75">
        <f t="shared" si="20"/>
        <v>7.2999999999999901</v>
      </c>
      <c r="M75" s="1">
        <f t="shared" si="21"/>
        <v>19952.623149688396</v>
      </c>
      <c r="N75" s="1">
        <f t="shared" si="19"/>
        <v>0.50719616416503421</v>
      </c>
      <c r="O75" s="2" t="str">
        <f t="shared" si="22"/>
        <v>-0,998977983574384-0,0451994284660516i</v>
      </c>
      <c r="P75" s="2" t="str">
        <f t="shared" si="14"/>
        <v>0,00782012939453126+1,72510290352235E-07i</v>
      </c>
      <c r="Q75" s="2" t="str">
        <f t="shared" si="15"/>
        <v>0,02855813363567+0,000645735635407698i</v>
      </c>
      <c r="R75" s="2" t="str">
        <f t="shared" si="16"/>
        <v>0,000300426200611058+6,79964829556686E-06i</v>
      </c>
      <c r="S75" s="2" t="str">
        <f t="shared" si="23"/>
        <v>0,00030033601800971+6,79556455063496E-06i</v>
      </c>
      <c r="T75" s="2">
        <f t="shared" si="24"/>
        <v>-70.445628785901363</v>
      </c>
      <c r="U75">
        <f t="shared" si="25"/>
        <v>1.2961840075358086</v>
      </c>
      <c r="W75" s="2" t="str">
        <f t="shared" si="26"/>
        <v>0,000150091180836582+6,79327148864415E-06i</v>
      </c>
      <c r="X75" s="2">
        <f t="shared" si="27"/>
        <v>-76.464008851482163</v>
      </c>
    </row>
    <row r="76" spans="12:24" x14ac:dyDescent="0.45">
      <c r="L76">
        <f t="shared" si="20"/>
        <v>7.3999999999999897</v>
      </c>
      <c r="M76" s="1">
        <f t="shared" si="21"/>
        <v>25118.864315095274</v>
      </c>
      <c r="N76" s="1">
        <f t="shared" si="19"/>
        <v>0.6385221398318871</v>
      </c>
      <c r="O76" s="2" t="str">
        <f t="shared" si="22"/>
        <v>-0,644551137775232-0,764561201469611i</v>
      </c>
      <c r="P76" s="2" t="str">
        <f t="shared" si="14"/>
        <v>0,00782012939453125+3,54694902171549E-06i</v>
      </c>
      <c r="Q76" s="2" t="str">
        <f t="shared" si="15"/>
        <v>0,02855813363567+0,0132768391706903i</v>
      </c>
      <c r="R76" s="2" t="str">
        <f t="shared" si="16"/>
        <v>0,000300363000859844+0,000139806186753966i</v>
      </c>
      <c r="S76" s="2" t="str">
        <f t="shared" si="23"/>
        <v>0,00030029233818512+0,00013972223663697i</v>
      </c>
      <c r="T76" s="2">
        <f t="shared" si="24"/>
        <v>-69.59802114684932</v>
      </c>
      <c r="U76">
        <f t="shared" si="25"/>
        <v>24.951964717231743</v>
      </c>
      <c r="W76" s="2" t="str">
        <f t="shared" si="26"/>
        <v>0,000117667336825995+0,000139664928489304i</v>
      </c>
      <c r="X76" s="2">
        <f t="shared" si="27"/>
        <v>-74.768794928853112</v>
      </c>
    </row>
    <row r="77" spans="12:24" x14ac:dyDescent="0.45">
      <c r="L77">
        <f t="shared" si="20"/>
        <v>7.4999999999999893</v>
      </c>
      <c r="M77" s="1">
        <f t="shared" si="21"/>
        <v>31622.776601683097</v>
      </c>
      <c r="N77" s="1">
        <f t="shared" si="19"/>
        <v>0.80385174782755042</v>
      </c>
      <c r="O77" s="2" t="str">
        <f t="shared" si="22"/>
        <v>0,331941008467601-0,943300146770641i</v>
      </c>
      <c r="P77" s="2" t="str">
        <f t="shared" si="14"/>
        <v>0,00782012939453125+0,0000107727147936279i</v>
      </c>
      <c r="Q77" s="2" t="str">
        <f t="shared" si="15"/>
        <v>0,02855813363567+0,0403241210603728i</v>
      </c>
      <c r="R77" s="2" t="str">
        <f t="shared" si="16"/>
        <v>0,000299841985279116+0,000424616245416408i</v>
      </c>
      <c r="S77" s="2" t="str">
        <f t="shared" si="23"/>
        <v>0,00029993224384929+0,00042436164787417i</v>
      </c>
      <c r="T77" s="2">
        <f t="shared" si="24"/>
        <v>-65.685684283243063</v>
      </c>
      <c r="U77">
        <f t="shared" si="25"/>
        <v>54.747921635409483</v>
      </c>
      <c r="W77" s="2" t="str">
        <f t="shared" si="26"/>
        <v>-0,000149633471672115+0,000423933179066162i</v>
      </c>
      <c r="X77" s="2">
        <f t="shared" si="27"/>
        <v>-66.944132376102715</v>
      </c>
    </row>
    <row r="78" spans="12:24" x14ac:dyDescent="0.45">
      <c r="L78">
        <f t="shared" si="20"/>
        <v>7.599999999999989</v>
      </c>
      <c r="M78" s="1">
        <f t="shared" si="21"/>
        <v>39810.71705534881</v>
      </c>
      <c r="N78" s="1">
        <f t="shared" si="19"/>
        <v>1.011989392655259</v>
      </c>
      <c r="O78" s="2" t="str">
        <f t="shared" si="22"/>
        <v>0,997163918420301+0,0752603468014291i</v>
      </c>
      <c r="P78" s="2" t="str">
        <f t="shared" si="14"/>
        <v>0,00782012939453125-0,000202459224874487i</v>
      </c>
      <c r="Q78" s="2" t="str">
        <f t="shared" si="15"/>
        <v>0,0285581336356708-0,757839639313251i</v>
      </c>
      <c r="R78" s="2" t="str">
        <f t="shared" si="16"/>
        <v>0,0000940266090521434-0,00798011249373882i</v>
      </c>
      <c r="S78" s="2" t="str">
        <f t="shared" si="23"/>
        <v>0,000157677950949864-0,00797810405188181i</v>
      </c>
      <c r="T78" s="2">
        <f t="shared" si="24"/>
        <v>-41.960310013568545</v>
      </c>
      <c r="U78">
        <f t="shared" si="25"/>
        <v>-88.867762937503414</v>
      </c>
      <c r="W78" s="2" t="str">
        <f t="shared" si="26"/>
        <v>-0,105777579623426-0,00608118106700422i</v>
      </c>
      <c r="X78" s="2">
        <f t="shared" si="27"/>
        <v>-19.497797161635905</v>
      </c>
    </row>
    <row r="79" spans="12:24" x14ac:dyDescent="0.45">
      <c r="L79">
        <f t="shared" si="20"/>
        <v>7.6999999999999886</v>
      </c>
      <c r="M79" s="1">
        <f t="shared" si="21"/>
        <v>50118.723362726036</v>
      </c>
      <c r="N79" s="1">
        <f t="shared" si="19"/>
        <v>1.2740191628798501</v>
      </c>
      <c r="O79" s="2" t="str">
        <f t="shared" si="22"/>
        <v>-0,150344625582192+0,98863364982108i</v>
      </c>
      <c r="P79" s="2" t="str">
        <f t="shared" si="14"/>
        <v>0,00782012939453126-6,55688390558069E-06i</v>
      </c>
      <c r="Q79" s="2" t="str">
        <f t="shared" si="15"/>
        <v>0,02855813363567-0,0245435422224201i</v>
      </c>
      <c r="R79" s="2" t="str">
        <f t="shared" si="16"/>
        <v>0,000300209864871498-0,00025844547813206i</v>
      </c>
      <c r="S79" s="2" t="str">
        <f t="shared" si="23"/>
        <v>0,000300186499897217-0,000258290354976001i</v>
      </c>
      <c r="T79" s="2">
        <f t="shared" si="24"/>
        <v>-68.045823715138951</v>
      </c>
      <c r="U79">
        <f t="shared" si="25"/>
        <v>-40.709787632426462</v>
      </c>
      <c r="W79" s="2" t="str">
        <f t="shared" si="26"/>
        <v>0,0000391027994893515-0,000258138901812224i</v>
      </c>
      <c r="X79" s="2">
        <f t="shared" si="27"/>
        <v>-71.66440334981192</v>
      </c>
    </row>
    <row r="80" spans="12:24" x14ac:dyDescent="0.45">
      <c r="L80">
        <f t="shared" si="20"/>
        <v>7.7999999999999883</v>
      </c>
      <c r="M80" s="1">
        <f t="shared" si="21"/>
        <v>63095.734448017763</v>
      </c>
      <c r="N80" s="1">
        <f t="shared" si="19"/>
        <v>1.6038950992621739</v>
      </c>
      <c r="O80" s="2" t="str">
        <f t="shared" si="22"/>
        <v>-0,794390919562841-0,607406838055107i</v>
      </c>
      <c r="P80" s="2" t="str">
        <f t="shared" ref="P80:P133" si="28">IMDIV(IMSUB(IMPRODUCT(gg1_+gg2_,$O80),gg2_),IMSUB($O80,1))</f>
        <v>0,00782012939453127+2,58257348383258E-06i</v>
      </c>
      <c r="Q80" s="2" t="str">
        <f t="shared" ref="Q80:Q133" si="29">IMDIV(IMPRODUCT(gpi,$O80),IMSUB($O80,1))</f>
        <v>0,02855813363567+0,00966701595693738i</v>
      </c>
      <c r="R80" s="2" t="str">
        <f t="shared" ref="R80:R133" si="30">IMPRODUCT($P80,$Q80,gpd)</f>
        <v>0,000300392765925089+0,000101794457314262i</v>
      </c>
      <c r="S80" s="2" t="str">
        <f t="shared" si="23"/>
        <v>0,000300312909988243+0,00010173332716903i</v>
      </c>
      <c r="T80" s="2">
        <f t="shared" si="24"/>
        <v>-69.976718588392288</v>
      </c>
      <c r="U80">
        <f t="shared" si="25"/>
        <v>18.71420897874415</v>
      </c>
      <c r="W80" s="2" t="str">
        <f t="shared" si="26"/>
        <v>0,000132937933124979+0,000101695084831633i</v>
      </c>
      <c r="X80" s="2">
        <f t="shared" si="27"/>
        <v>-75.526189173553547</v>
      </c>
    </row>
    <row r="81" spans="12:24" x14ac:dyDescent="0.45">
      <c r="L81">
        <f t="shared" si="20"/>
        <v>7.8999999999999879</v>
      </c>
      <c r="M81" s="1">
        <f t="shared" si="21"/>
        <v>79432.823472426098</v>
      </c>
      <c r="N81" s="1">
        <f t="shared" si="19"/>
        <v>2.0191842983132768</v>
      </c>
      <c r="O81" s="2" t="str">
        <f t="shared" si="22"/>
        <v>0,992744026729737+0,120246818637443i</v>
      </c>
      <c r="P81" s="2" t="str">
        <f t="shared" si="28"/>
        <v>0,00782012939453125-0,00012643519846921i</v>
      </c>
      <c r="Q81" s="2" t="str">
        <f t="shared" si="29"/>
        <v>0,0285581336356679-0,473268655768913i</v>
      </c>
      <c r="R81" s="2" t="str">
        <f t="shared" si="30"/>
        <v>0,000219931147736161-0,00498355709687993i</v>
      </c>
      <c r="S81" s="2" t="str">
        <f t="shared" si="23"/>
        <v>0,000244701634553968-0,00498124208202416i</v>
      </c>
      <c r="T81" s="2">
        <f t="shared" si="24"/>
        <v>-46.042779139380499</v>
      </c>
      <c r="U81">
        <f t="shared" si="25"/>
        <v>-87.1876273323753</v>
      </c>
      <c r="W81" s="2" t="str">
        <f t="shared" si="26"/>
        <v>-0,0411525058364255-0,00451823277375418i</v>
      </c>
      <c r="X81" s="2">
        <f t="shared" si="27"/>
        <v>-27.66003583792039</v>
      </c>
    </row>
    <row r="82" spans="12:24" x14ac:dyDescent="0.45">
      <c r="L82">
        <f t="shared" si="20"/>
        <v>7.9999999999999876</v>
      </c>
      <c r="M82" s="1">
        <f t="shared" si="21"/>
        <v>99999.999999997337</v>
      </c>
      <c r="N82" s="1">
        <f t="shared" si="19"/>
        <v>2.5420024242423565</v>
      </c>
      <c r="O82" s="2" t="str">
        <f t="shared" si="22"/>
        <v>-0,965377665592852-0,260856210917998i</v>
      </c>
      <c r="P82" s="2" t="str">
        <f t="shared" si="28"/>
        <v>0,00782012939453126+1,01261705770777E-06i</v>
      </c>
      <c r="Q82" s="2" t="str">
        <f t="shared" si="29"/>
        <v>0,02855813363567+0,00379039950514731i</v>
      </c>
      <c r="R82" s="2" t="str">
        <f t="shared" si="30"/>
        <v>0,000300421187197717+0,0000399132123448938i</v>
      </c>
      <c r="S82" s="2" t="str">
        <f t="shared" si="23"/>
        <v>0,000300332553043345+0,0000398892415346318i</v>
      </c>
      <c r="T82" s="2">
        <f t="shared" si="24"/>
        <v>-70.372008733970489</v>
      </c>
      <c r="U82">
        <f t="shared" si="25"/>
        <v>7.5655693380349485</v>
      </c>
      <c r="W82" s="2" t="str">
        <f t="shared" si="26"/>
        <v>0,000147519111911715+0,000039875551390409i</v>
      </c>
      <c r="X82" s="2">
        <f t="shared" si="27"/>
        <v>-76.316768855145483</v>
      </c>
    </row>
    <row r="83" spans="12:24" x14ac:dyDescent="0.45">
      <c r="L83">
        <f t="shared" si="20"/>
        <v>8.0999999999999872</v>
      </c>
      <c r="M83" s="1">
        <f t="shared" si="21"/>
        <v>125892.54117941324</v>
      </c>
      <c r="N83" s="1">
        <f t="shared" si="19"/>
        <v>3.2001914487210765</v>
      </c>
      <c r="O83" s="2" t="str">
        <f t="shared" si="22"/>
        <v>0,307872737785624+0,951427547072495i</v>
      </c>
      <c r="P83" s="2" t="str">
        <f t="shared" si="28"/>
        <v>0,00782012939453125-0,0000104876899391181i</v>
      </c>
      <c r="Q83" s="2" t="str">
        <f t="shared" si="29"/>
        <v>0,0285581336356699-0,0392572240934762i</v>
      </c>
      <c r="R83" s="2" t="str">
        <f t="shared" si="30"/>
        <v>0,000299872498515241-0,000413381734349161i</v>
      </c>
      <c r="S83" s="2" t="str">
        <f t="shared" si="23"/>
        <v>0,00029995333274802-0,000413133851639931i</v>
      </c>
      <c r="T83" s="2">
        <f t="shared" si="24"/>
        <v>-65.839396361570223</v>
      </c>
      <c r="U83">
        <f t="shared" si="25"/>
        <v>-54.01870146527984</v>
      </c>
      <c r="W83" s="2" t="str">
        <f t="shared" si="26"/>
        <v>-0,000133979008064259-0,000412731224781126i</v>
      </c>
      <c r="X83" s="2">
        <f t="shared" si="27"/>
        <v>-67.251555878325803</v>
      </c>
    </row>
    <row r="84" spans="12:24" x14ac:dyDescent="0.45">
      <c r="L84">
        <f t="shared" si="20"/>
        <v>8.1999999999999869</v>
      </c>
      <c r="M84" s="1">
        <f t="shared" si="21"/>
        <v>158489.31924610681</v>
      </c>
      <c r="N84" s="1">
        <f t="shared" si="19"/>
        <v>4.0288023374013502</v>
      </c>
      <c r="O84" s="2" t="str">
        <f t="shared" si="22"/>
        <v>0,983669495115603+0,179984233695665i</v>
      </c>
      <c r="P84" s="2" t="str">
        <f t="shared" si="28"/>
        <v>0,00782012939453125-0,0000840862384836969i</v>
      </c>
      <c r="Q84" s="2" t="str">
        <f t="shared" si="29"/>
        <v>0,0285581336356709-0,314749227570135i</v>
      </c>
      <c r="R84" s="2" t="str">
        <f t="shared" si="30"/>
        <v>0,000264823574649189-0,00331433473921105i</v>
      </c>
      <c r="S84" s="2" t="str">
        <f t="shared" si="23"/>
        <v>0,000275729433455935-0,00331254363992322i</v>
      </c>
      <c r="T84" s="2">
        <f t="shared" si="24"/>
        <v>-49.566781235865953</v>
      </c>
      <c r="U84">
        <f t="shared" si="25"/>
        <v>-85.241784151271659</v>
      </c>
      <c r="W84" s="2" t="str">
        <f t="shared" si="26"/>
        <v>-0,0181164891086904-0,00317572731564939i</v>
      </c>
      <c r="X84" s="2">
        <f t="shared" si="27"/>
        <v>-34.707077311224708</v>
      </c>
    </row>
    <row r="85" spans="12:24" x14ac:dyDescent="0.45">
      <c r="L85">
        <f t="shared" si="20"/>
        <v>8.2999999999999865</v>
      </c>
      <c r="M85" s="1">
        <f t="shared" si="21"/>
        <v>199526.23149688204</v>
      </c>
      <c r="N85" s="1">
        <f t="shared" si="19"/>
        <v>5.0719616416502928</v>
      </c>
      <c r="O85" s="2" t="str">
        <f t="shared" si="22"/>
        <v>0,89951057585928+0,436898985942182i</v>
      </c>
      <c r="P85" s="2" t="str">
        <f t="shared" si="28"/>
        <v>0,00782012939453125-0,0000331704033788506i</v>
      </c>
      <c r="Q85" s="2" t="str">
        <f t="shared" si="29"/>
        <v>0,0285581336356699-0,124162514936431i</v>
      </c>
      <c r="R85" s="2" t="str">
        <f t="shared" si="30"/>
        <v>0,000294886021973818-0,00130744129140055i</v>
      </c>
      <c r="S85" s="2" t="str">
        <f t="shared" si="23"/>
        <v>0,000296506978310168-0,00130666830771462i</v>
      </c>
      <c r="T85" s="2">
        <f t="shared" si="24"/>
        <v>-57.458633429634475</v>
      </c>
      <c r="U85">
        <f t="shared" si="25"/>
        <v>-77.215044057201069</v>
      </c>
      <c r="W85" s="2" t="str">
        <f t="shared" si="26"/>
        <v>-0,00269225467120551-0,00129789749600109i</v>
      </c>
      <c r="X85" s="2">
        <f t="shared" si="27"/>
        <v>-50.49013696115162</v>
      </c>
    </row>
    <row r="86" spans="12:24" x14ac:dyDescent="0.45">
      <c r="L86">
        <f t="shared" si="20"/>
        <v>8.3999999999999861</v>
      </c>
      <c r="M86" s="1">
        <f t="shared" si="21"/>
        <v>251188.64315095035</v>
      </c>
      <c r="N86" s="1">
        <f t="shared" si="19"/>
        <v>6.3852213983188095</v>
      </c>
      <c r="O86" s="2" t="str">
        <f t="shared" si="22"/>
        <v>-0,751030285672044+0,660267756295405i</v>
      </c>
      <c r="P86" s="2" t="str">
        <f t="shared" si="28"/>
        <v>0,00782012939453128-2,87684527802571E-06i</v>
      </c>
      <c r="Q86" s="2" t="str">
        <f t="shared" si="29"/>
        <v>0,02855813363567-0,0107685258067203i</v>
      </c>
      <c r="R86" s="2" t="str">
        <f t="shared" si="30"/>
        <v>0,000300384676287716-0,000113393444828553i</v>
      </c>
      <c r="S86" s="2" t="str">
        <f t="shared" si="23"/>
        <v>0,000300307318922842-0,000113325350748353i</v>
      </c>
      <c r="T86" s="2">
        <f t="shared" si="24"/>
        <v>-69.870484363059575</v>
      </c>
      <c r="U86">
        <f t="shared" si="25"/>
        <v>-20.674731082968087</v>
      </c>
      <c r="W86" s="2" t="str">
        <f t="shared" si="26"/>
        <v>0,000128787645497452-0,00011328169598357i</v>
      </c>
      <c r="X86" s="2">
        <f t="shared" si="27"/>
        <v>-75.313720896390478</v>
      </c>
    </row>
    <row r="87" spans="12:24" x14ac:dyDescent="0.45">
      <c r="L87">
        <f t="shared" si="20"/>
        <v>8.4999999999999858</v>
      </c>
      <c r="M87" s="1">
        <f t="shared" si="21"/>
        <v>316227.76601682801</v>
      </c>
      <c r="N87" s="1">
        <f t="shared" si="19"/>
        <v>8.0385174782754287</v>
      </c>
      <c r="O87" s="2" t="str">
        <f t="shared" si="22"/>
        <v>0,970857642731957+0,239656916338642i</v>
      </c>
      <c r="P87" s="2" t="str">
        <f t="shared" si="28"/>
        <v>0,00782012939453124-0,0000627415671997022i</v>
      </c>
      <c r="Q87" s="2" t="str">
        <f t="shared" si="29"/>
        <v>0,0285581336356694-0,234852458246979i</v>
      </c>
      <c r="R87" s="2" t="str">
        <f t="shared" si="30"/>
        <v>0,000280604475401879-0,00247301531751537i</v>
      </c>
      <c r="S87" s="2" t="str">
        <f t="shared" si="23"/>
        <v>0,000286636380550204-0,00247161291571011i</v>
      </c>
      <c r="T87" s="2">
        <f t="shared" si="24"/>
        <v>-52.082370340070653</v>
      </c>
      <c r="U87">
        <f t="shared" si="25"/>
        <v>-83.384879685397507</v>
      </c>
      <c r="W87" s="2" t="str">
        <f t="shared" si="26"/>
        <v>-0,0100195372766607-0,00241440691287831i</v>
      </c>
      <c r="X87" s="2">
        <f t="shared" si="27"/>
        <v>-39.737917077535286</v>
      </c>
    </row>
    <row r="88" spans="12:24" x14ac:dyDescent="0.45">
      <c r="L88">
        <f t="shared" si="20"/>
        <v>8.5999999999999854</v>
      </c>
      <c r="M88" s="1">
        <f t="shared" si="21"/>
        <v>398107.17055348435</v>
      </c>
      <c r="N88" s="1">
        <f t="shared" si="19"/>
        <v>10.119893926552495</v>
      </c>
      <c r="O88" s="2" t="str">
        <f t="shared" si="22"/>
        <v>0,729424701843162+0,68406111155438i</v>
      </c>
      <c r="P88" s="2" t="str">
        <f t="shared" si="28"/>
        <v>0,00782012939453124-0,0000192884278021206i</v>
      </c>
      <c r="Q88" s="2" t="str">
        <f t="shared" si="29"/>
        <v>0,0285581336356699-0,0721998969300267i</v>
      </c>
      <c r="R88" s="2" t="str">
        <f t="shared" si="30"/>
        <v>0,000298552962744823-0,00076027073492761i</v>
      </c>
      <c r="S88" s="2" t="str">
        <f t="shared" si="23"/>
        <v>0,000299041349341038-0,000759816537062894i</v>
      </c>
      <c r="T88" s="2">
        <f t="shared" si="24"/>
        <v>-61.760389957651427</v>
      </c>
      <c r="U88">
        <f t="shared" si="25"/>
        <v>-68.516866255549431</v>
      </c>
      <c r="W88" s="2" t="str">
        <f t="shared" si="26"/>
        <v>-0,000810953079698896-0,00075792237259866i</v>
      </c>
      <c r="X88" s="2">
        <f t="shared" si="27"/>
        <v>-59.093571371132768</v>
      </c>
    </row>
    <row r="89" spans="12:24" x14ac:dyDescent="0.45">
      <c r="L89">
        <f t="shared" si="20"/>
        <v>8.6999999999999851</v>
      </c>
      <c r="M89" s="1">
        <f t="shared" si="21"/>
        <v>501187.23362725554</v>
      </c>
      <c r="N89" s="1">
        <f t="shared" si="19"/>
        <v>12.740191628798378</v>
      </c>
      <c r="O89" s="2" t="str">
        <f t="shared" si="22"/>
        <v>-0,0615888109516747-0,998101607235235i</v>
      </c>
      <c r="P89" s="2" t="str">
        <f t="shared" si="28"/>
        <v>0,00782012939453127+7,17312660542153E-06i</v>
      </c>
      <c r="Q89" s="2" t="str">
        <f t="shared" si="29"/>
        <v>0,0285581336356701+0,0268502444518496i</v>
      </c>
      <c r="R89" s="2" t="str">
        <f t="shared" si="30"/>
        <v>0,000300167260254399+0,000282735238558272i</v>
      </c>
      <c r="S89" s="2" t="str">
        <f t="shared" si="23"/>
        <v>0,000300157054173872+0,000282565556652974i</v>
      </c>
      <c r="T89" s="2">
        <f t="shared" si="24"/>
        <v>-67.697106447911096</v>
      </c>
      <c r="U89">
        <f t="shared" si="25"/>
        <v>43.270853875698393</v>
      </c>
      <c r="W89" s="2" t="str">
        <f t="shared" si="26"/>
        <v>0,0000172450169108905+0,000282386016747664i</v>
      </c>
      <c r="X89" s="2">
        <f t="shared" si="27"/>
        <v>-70.96696972911738</v>
      </c>
    </row>
    <row r="90" spans="12:24" x14ac:dyDescent="0.45">
      <c r="L90">
        <f t="shared" si="20"/>
        <v>8.7999999999999847</v>
      </c>
      <c r="M90" s="1">
        <f t="shared" si="21"/>
        <v>630957.34448017157</v>
      </c>
      <c r="N90" s="1">
        <f t="shared" si="19"/>
        <v>16.038950992621587</v>
      </c>
      <c r="O90" s="2" t="str">
        <f t="shared" si="22"/>
        <v>0,970201252244237+0,242300495549874i</v>
      </c>
      <c r="P90" s="2" t="str">
        <f t="shared" si="28"/>
        <v>0,00782012939453127-0,0000620363677970312i</v>
      </c>
      <c r="Q90" s="2" t="str">
        <f t="shared" si="29"/>
        <v>0,02855813363567-0,232212775805792i</v>
      </c>
      <c r="R90" s="2" t="str">
        <f t="shared" si="30"/>
        <v>0,0002810475570261-0,0024452192486168i</v>
      </c>
      <c r="S90" s="2" t="str">
        <f t="shared" si="23"/>
        <v>0,000286942614564834-0,00244383077834237i</v>
      </c>
      <c r="T90" s="2">
        <f t="shared" si="24"/>
        <v>-52.179113201219991</v>
      </c>
      <c r="U90">
        <f t="shared" si="25"/>
        <v>-83.30327284718696</v>
      </c>
      <c r="W90" s="2" t="str">
        <f t="shared" si="26"/>
        <v>-0,00979220474000837-0,00238851370184675i</v>
      </c>
      <c r="X90" s="2">
        <f t="shared" si="27"/>
        <v>-39.931393297216658</v>
      </c>
    </row>
    <row r="91" spans="12:24" x14ac:dyDescent="0.45">
      <c r="L91">
        <f t="shared" si="20"/>
        <v>8.8999999999999844</v>
      </c>
      <c r="M91" s="1">
        <f t="shared" si="21"/>
        <v>794328.23472425353</v>
      </c>
      <c r="N91" s="1">
        <f t="shared" si="19"/>
        <v>20.191842983132577</v>
      </c>
      <c r="O91" s="2" t="str">
        <f t="shared" si="22"/>
        <v>0,357333482350428+0,933976863948629i</v>
      </c>
      <c r="P91" s="2" t="str">
        <f t="shared" si="28"/>
        <v>0,00782012939453125-0,0000110876757734056i</v>
      </c>
      <c r="Q91" s="2" t="str">
        <f t="shared" si="29"/>
        <v>0,0285581336356699-0,041503074083926i</v>
      </c>
      <c r="R91" s="2" t="str">
        <f t="shared" si="30"/>
        <v>0,00029980731569125-0,000437030715793431i</v>
      </c>
      <c r="S91" s="2" t="str">
        <f t="shared" si="23"/>
        <v>0,00029990828233186-0,000436768700210544i</v>
      </c>
      <c r="T91" s="2">
        <f t="shared" si="24"/>
        <v>-65.517392144908342</v>
      </c>
      <c r="U91">
        <f t="shared" si="25"/>
        <v>-55.524466599913417</v>
      </c>
      <c r="W91" s="2" t="str">
        <f t="shared" si="26"/>
        <v>-0,000167420305526496-0,000436310280048666i</v>
      </c>
      <c r="X91" s="2">
        <f t="shared" si="27"/>
        <v>-66.607548843007564</v>
      </c>
    </row>
    <row r="92" spans="12:24" x14ac:dyDescent="0.45">
      <c r="L92">
        <f t="shared" si="20"/>
        <v>8.999999999999984</v>
      </c>
      <c r="M92" s="1">
        <f t="shared" si="21"/>
        <v>999999.99999996379</v>
      </c>
      <c r="N92" s="1">
        <f t="shared" si="19"/>
        <v>25.420024242423324</v>
      </c>
      <c r="O92" s="2" t="str">
        <f t="shared" si="22"/>
        <v>-0,876380050423067+0,481620189797378i</v>
      </c>
      <c r="P92" s="2" t="str">
        <f t="shared" si="28"/>
        <v>0,00782012939453124-0,000001958276225199i</v>
      </c>
      <c r="Q92" s="2" t="str">
        <f t="shared" si="29"/>
        <v>0,0285581336356699-0,00733016413107202i</v>
      </c>
      <c r="R92" s="2" t="str">
        <f t="shared" si="30"/>
        <v>0,000300407040479657-0,0000771872192071296i</v>
      </c>
      <c r="S92" s="2" t="str">
        <f t="shared" si="23"/>
        <v>0,000300322775692238-0,0000771408644684143i</v>
      </c>
      <c r="T92" s="2">
        <f t="shared" si="24"/>
        <v>-70.170756335052985</v>
      </c>
      <c r="U92">
        <f t="shared" si="25"/>
        <v>-14.405562901577323</v>
      </c>
      <c r="W92" s="2" t="str">
        <f t="shared" si="26"/>
        <v>0,000140261315156144-0,0000771131336972607i</v>
      </c>
      <c r="X92" s="2">
        <f t="shared" si="27"/>
        <v>-75.914264360721816</v>
      </c>
    </row>
    <row r="93" spans="12:24" x14ac:dyDescent="0.45">
      <c r="L93">
        <f t="shared" si="20"/>
        <v>9.0999999999999837</v>
      </c>
      <c r="M93" s="1">
        <f t="shared" si="21"/>
        <v>1258925.4117941202</v>
      </c>
      <c r="N93" s="1">
        <f t="shared" si="19"/>
        <v>32.001914487210456</v>
      </c>
      <c r="O93" s="2" t="str">
        <f t="shared" si="22"/>
        <v>0,999927651514703+0,012028787814655i</v>
      </c>
      <c r="P93" s="2" t="str">
        <f t="shared" si="28"/>
        <v>0,00782012939453121-0,00126847670126585i</v>
      </c>
      <c r="Q93" s="2" t="str">
        <f t="shared" si="29"/>
        <v>0,0285581336355256-4,74812608000655i</v>
      </c>
      <c r="R93" s="2" t="str">
        <f t="shared" si="30"/>
        <v>-0,00780169975955334-0,0499981503834283i</v>
      </c>
      <c r="S93" s="2" t="str">
        <f t="shared" si="23"/>
        <v>-0,00531027866556566-0,0506588798655938i</v>
      </c>
      <c r="T93" s="2">
        <f t="shared" si="24"/>
        <v>-25.859427815384862</v>
      </c>
      <c r="U93">
        <f t="shared" si="25"/>
        <v>84.015867629970387</v>
      </c>
      <c r="W93" s="2" t="str">
        <f t="shared" si="26"/>
        <v>-4,21397286307417+0,416118746873591i</v>
      </c>
      <c r="X93" s="2">
        <f t="shared" si="27"/>
        <v>12.535977797293313</v>
      </c>
    </row>
    <row r="94" spans="12:24" x14ac:dyDescent="0.45">
      <c r="L94">
        <f t="shared" si="20"/>
        <v>9.1999999999999833</v>
      </c>
      <c r="M94" s="1">
        <f t="shared" si="21"/>
        <v>1584893.1924610531</v>
      </c>
      <c r="N94" s="1">
        <f t="shared" si="19"/>
        <v>40.288023374013122</v>
      </c>
      <c r="O94" s="2" t="str">
        <f t="shared" si="22"/>
        <v>-0,236641691472457+0,971596989423626i</v>
      </c>
      <c r="P94" s="2" t="str">
        <f t="shared" si="28"/>
        <v>0,00782012939453124-5,99421546985945E-06i</v>
      </c>
      <c r="Q94" s="2" t="str">
        <f t="shared" si="29"/>
        <v>0,0285581336356699-0,0224373776618646i</v>
      </c>
      <c r="R94" s="2" t="str">
        <f t="shared" si="30"/>
        <v>0,00030024542541012-0,000236267395525046i</v>
      </c>
      <c r="S94" s="2" t="str">
        <f t="shared" si="23"/>
        <v>0,000300211077180936-0,000236125569813574i</v>
      </c>
      <c r="T94" s="2">
        <f t="shared" si="24"/>
        <v>-68.359983639590368</v>
      </c>
      <c r="U94">
        <f t="shared" si="25"/>
        <v>-38.186177455138846</v>
      </c>
      <c r="W94" s="2" t="str">
        <f t="shared" si="26"/>
        <v>0,0000573467005459408-0,000235996775322926i</v>
      </c>
      <c r="X94" s="2">
        <f t="shared" si="27"/>
        <v>-72.292722436031255</v>
      </c>
    </row>
    <row r="95" spans="12:24" x14ac:dyDescent="0.45">
      <c r="L95">
        <f t="shared" si="20"/>
        <v>9.2999999999999829</v>
      </c>
      <c r="M95" s="1">
        <f t="shared" si="21"/>
        <v>1995262.3149688086</v>
      </c>
      <c r="N95" s="1">
        <f t="shared" si="19"/>
        <v>50.719616416502625</v>
      </c>
      <c r="O95" s="2" t="str">
        <f t="shared" si="22"/>
        <v>-0,189748204305937-0,981832785642582i</v>
      </c>
      <c r="P95" s="2" t="str">
        <f t="shared" si="28"/>
        <v>0,00782012939453124+6,29611346189291E-06i</v>
      </c>
      <c r="Q95" s="2" t="str">
        <f t="shared" si="29"/>
        <v>0,0285581336356699+0,023567433679482i</v>
      </c>
      <c r="R95" s="2" t="str">
        <f t="shared" si="30"/>
        <v>0,000300226741931474+0,000248166976487828i</v>
      </c>
      <c r="S95" s="2" t="str">
        <f t="shared" si="23"/>
        <v>0,000300198164295714+0,000248018015576291i</v>
      </c>
      <c r="T95" s="2">
        <f t="shared" si="24"/>
        <v>-68.192094978956348</v>
      </c>
      <c r="U95">
        <f t="shared" si="25"/>
        <v>39.562870072729332</v>
      </c>
      <c r="W95" s="2" t="str">
        <f t="shared" si="26"/>
        <v>0,000047761369747243+0,000247877402305788i</v>
      </c>
      <c r="X95" s="2">
        <f t="shared" si="27"/>
        <v>-71.956945515476548</v>
      </c>
    </row>
    <row r="96" spans="12:24" x14ac:dyDescent="0.45">
      <c r="L96">
        <f t="shared" si="20"/>
        <v>9.3999999999999826</v>
      </c>
      <c r="M96" s="1">
        <f t="shared" si="21"/>
        <v>2511886.4315094887</v>
      </c>
      <c r="N96" s="1">
        <f t="shared" si="19"/>
        <v>63.852213983187724</v>
      </c>
      <c r="O96" s="2" t="str">
        <f t="shared" si="22"/>
        <v>0,598982145947369-0,800762379758368i</v>
      </c>
      <c r="P96" s="2" t="str">
        <f t="shared" si="28"/>
        <v>0,00782012939453125+0,0000152345638958909i</v>
      </c>
      <c r="Q96" s="2" t="str">
        <f t="shared" si="29"/>
        <v>0,0285581336356699+0,05702558831347i</v>
      </c>
      <c r="R96" s="2" t="str">
        <f t="shared" si="30"/>
        <v>0,000299257674632843+0,000600484041947859i</v>
      </c>
      <c r="S96" s="2" t="str">
        <f t="shared" si="23"/>
        <v>0,000299528403697561+0,000600124588032626i</v>
      </c>
      <c r="T96" s="2">
        <f t="shared" si="24"/>
        <v>-63.469160701455607</v>
      </c>
      <c r="U96">
        <f t="shared" si="25"/>
        <v>63.475741080696309</v>
      </c>
      <c r="W96" s="2" t="str">
        <f t="shared" si="26"/>
        <v>-0,000449407616074127+0,000599115160274239i</v>
      </c>
      <c r="X96" s="2">
        <f t="shared" si="27"/>
        <v>-62.511097744494883</v>
      </c>
    </row>
    <row r="97" spans="12:24" x14ac:dyDescent="0.45">
      <c r="L97">
        <f t="shared" si="20"/>
        <v>9.4999999999999822</v>
      </c>
      <c r="M97" s="1">
        <f t="shared" si="21"/>
        <v>3162277.6601682613</v>
      </c>
      <c r="N97" s="1">
        <f t="shared" si="19"/>
        <v>80.385174782753808</v>
      </c>
      <c r="O97" s="2" t="str">
        <f t="shared" si="22"/>
        <v>-0,750836864842554+0,660487700410389i</v>
      </c>
      <c r="P97" s="2" t="str">
        <f t="shared" si="28"/>
        <v>0,00782012939453125-2,87812151472016E-06i</v>
      </c>
      <c r="Q97" s="2" t="str">
        <f t="shared" si="29"/>
        <v>0,02855813363567-0,0107733029797339i</v>
      </c>
      <c r="R97" s="2" t="str">
        <f t="shared" si="30"/>
        <v>0,00030038463930421-0,000113443748845489i</v>
      </c>
      <c r="S97" s="2" t="str">
        <f t="shared" si="23"/>
        <v>0,000300307293362093-0,000113375624564234i</v>
      </c>
      <c r="T97" s="2">
        <f t="shared" si="24"/>
        <v>-69.870004609063855</v>
      </c>
      <c r="U97">
        <f t="shared" si="25"/>
        <v>-20.683128353925451</v>
      </c>
      <c r="W97" s="2" t="str">
        <f t="shared" si="26"/>
        <v>0,000128768671571514-0,000113331945608335i</v>
      </c>
      <c r="X97" s="2">
        <f t="shared" si="27"/>
        <v>-75.31276138919219</v>
      </c>
    </row>
    <row r="98" spans="12:24" x14ac:dyDescent="0.45">
      <c r="L98">
        <f t="shared" si="20"/>
        <v>9.5999999999999819</v>
      </c>
      <c r="M98" s="1">
        <f t="shared" si="21"/>
        <v>3981071.7055348195</v>
      </c>
      <c r="N98" s="1">
        <f t="shared" si="19"/>
        <v>101.19893926552433</v>
      </c>
      <c r="O98" s="2" t="str">
        <f t="shared" si="22"/>
        <v>0,315348677462132+0,948975875153254i</v>
      </c>
      <c r="P98" s="2" t="str">
        <f t="shared" si="28"/>
        <v>0,00782012939453125-0,0000105748884342248i</v>
      </c>
      <c r="Q98" s="2" t="str">
        <f t="shared" si="29"/>
        <v>0,0285581336356699-0,0395836230319332i</v>
      </c>
      <c r="R98" s="2" t="str">
        <f t="shared" si="30"/>
        <v>0,000299863250372307-0,000416818741483129i</v>
      </c>
      <c r="S98" s="2" t="str">
        <f t="shared" si="23"/>
        <v>0,000299946940992392-0,000416568804301012i</v>
      </c>
      <c r="T98" s="2">
        <f t="shared" si="24"/>
        <v>-65.792231117287486</v>
      </c>
      <c r="U98">
        <f t="shared" si="25"/>
        <v>-54.244536450007075</v>
      </c>
      <c r="W98" s="2" t="str">
        <f t="shared" si="26"/>
        <v>-0,000138723660882845-0,000416158396881637i</v>
      </c>
      <c r="X98" s="2">
        <f t="shared" si="27"/>
        <v>-67.157225588109441</v>
      </c>
    </row>
    <row r="99" spans="12:24" x14ac:dyDescent="0.45">
      <c r="L99">
        <f t="shared" si="20"/>
        <v>9.6999999999999815</v>
      </c>
      <c r="M99" s="1">
        <f t="shared" si="21"/>
        <v>5011872.3362725256</v>
      </c>
      <c r="N99" s="1">
        <f t="shared" si="19"/>
        <v>127.40191628798303</v>
      </c>
      <c r="O99" s="2" t="str">
        <f t="shared" si="22"/>
        <v>-0,816035347208213+0,578002000088902i</v>
      </c>
      <c r="P99" s="2" t="str">
        <f t="shared" si="28"/>
        <v>0,00782012939453128-2,42825961801509E-06i</v>
      </c>
      <c r="Q99" s="2" t="str">
        <f t="shared" si="29"/>
        <v>0,02855813363567-0,00908939266275796i</v>
      </c>
      <c r="R99" s="2" t="str">
        <f t="shared" si="30"/>
        <v>0,000300396659503258-0,0000957120374625731i</v>
      </c>
      <c r="S99" s="2" t="str">
        <f t="shared" si="23"/>
        <v>0,000300315600992691-0,0000956545593344303i</v>
      </c>
      <c r="T99" s="2">
        <f t="shared" si="24"/>
        <v>-70.028791016881215</v>
      </c>
      <c r="U99">
        <f t="shared" si="25"/>
        <v>-17.667377054923637</v>
      </c>
      <c r="W99" s="2" t="str">
        <f t="shared" si="26"/>
        <v>0,000134935484835498-0,0000956190306093223i</v>
      </c>
      <c r="X99" s="2">
        <f t="shared" si="27"/>
        <v>-75.630333947024099</v>
      </c>
    </row>
    <row r="100" spans="12:24" x14ac:dyDescent="0.45">
      <c r="L100">
        <f t="shared" si="20"/>
        <v>9.7999999999999812</v>
      </c>
      <c r="M100" s="1">
        <f t="shared" si="21"/>
        <v>6309573.4448016779</v>
      </c>
      <c r="N100" s="1">
        <f t="shared" si="19"/>
        <v>160.38950992621488</v>
      </c>
      <c r="O100" s="2" t="str">
        <f t="shared" si="22"/>
        <v>-0,7685468215175+0,639793547275484i</v>
      </c>
      <c r="P100" s="2" t="str">
        <f t="shared" si="28"/>
        <v>0,00782012939453127-2,76002723326695E-06i</v>
      </c>
      <c r="Q100" s="2" t="str">
        <f t="shared" si="29"/>
        <v>0,02855813363567-0,010331255808458i</v>
      </c>
      <c r="R100" s="2" t="str">
        <f t="shared" si="30"/>
        <v>0,000300387992040589-0,000108788956497179i</v>
      </c>
      <c r="S100" s="2" t="str">
        <f t="shared" si="23"/>
        <v>0,000300309610569592-0,00010872362685606i</v>
      </c>
      <c r="T100" s="2">
        <f t="shared" si="24"/>
        <v>-69.91371347811149</v>
      </c>
      <c r="U100">
        <f t="shared" si="25"/>
        <v>-19.902203908936599</v>
      </c>
      <c r="W100" s="2" t="str">
        <f t="shared" si="26"/>
        <v>0,000130488751196613-0,000108682159570287i</v>
      </c>
      <c r="X100" s="2">
        <f t="shared" si="27"/>
        <v>-75.400179055379809</v>
      </c>
    </row>
    <row r="101" spans="12:24" x14ac:dyDescent="0.45">
      <c r="L101">
        <f t="shared" si="20"/>
        <v>9.8999999999999808</v>
      </c>
      <c r="M101" s="1">
        <f t="shared" si="21"/>
        <v>7943282.3472424867</v>
      </c>
      <c r="N101" s="1">
        <f t="shared" si="19"/>
        <v>201.91842983132454</v>
      </c>
      <c r="O101" s="2" t="str">
        <f t="shared" si="22"/>
        <v>0,871511293156715-0,490375433622352i</v>
      </c>
      <c r="P101" s="2" t="str">
        <f t="shared" si="28"/>
        <v>0,00782012939453125+0,0000291174823332965i</v>
      </c>
      <c r="Q101" s="2" t="str">
        <f t="shared" si="29"/>
        <v>0,02855813363567+0,108991735609242i</v>
      </c>
      <c r="R101" s="2" t="str">
        <f t="shared" si="30"/>
        <v>0,000296157198141915+0,00114769176212235i</v>
      </c>
      <c r="S101" s="2" t="str">
        <f t="shared" si="23"/>
        <v>0,000297385540073567+0,00114701075969501i</v>
      </c>
      <c r="T101" s="2">
        <f t="shared" si="24"/>
        <v>-58.526106700433651</v>
      </c>
      <c r="U101">
        <f t="shared" si="25"/>
        <v>75.464965453495338</v>
      </c>
      <c r="W101" s="2" t="str">
        <f t="shared" si="26"/>
        <v>-0,00204008285263709+0,00114098935081026i</v>
      </c>
      <c r="X101" s="2">
        <f t="shared" si="27"/>
        <v>-52.625056239491776</v>
      </c>
    </row>
    <row r="102" spans="12:24" x14ac:dyDescent="0.45">
      <c r="L102">
        <f t="shared" si="20"/>
        <v>9.9999999999999805</v>
      </c>
      <c r="M102" s="1">
        <f t="shared" si="21"/>
        <v>9999999.999999579</v>
      </c>
      <c r="N102" s="1">
        <f t="shared" si="19"/>
        <v>254.20024242423173</v>
      </c>
      <c r="O102" s="2" t="str">
        <f t="shared" si="22"/>
        <v>0,30756799062343+0,951526106391131i</v>
      </c>
      <c r="P102" s="2" t="str">
        <f t="shared" si="28"/>
        <v>0,00782012939453125-0,0000104841601401142i</v>
      </c>
      <c r="Q102" s="2" t="str">
        <f t="shared" si="29"/>
        <v>0,0285581336356699-0,0392440114497487i</v>
      </c>
      <c r="R102" s="2" t="str">
        <f t="shared" si="30"/>
        <v>0,000299872871267883-0,000413242604145599i</v>
      </c>
      <c r="S102" s="2" t="str">
        <f t="shared" si="23"/>
        <v>0,000299953590372044-0,000412994804604914i</v>
      </c>
      <c r="T102" s="2">
        <f t="shared" si="24"/>
        <v>-65.841308169453313</v>
      </c>
      <c r="U102">
        <f t="shared" si="25"/>
        <v>-54.00950798085686</v>
      </c>
      <c r="W102" s="2" t="str">
        <f t="shared" si="26"/>
        <v>-0,000133787771633538-0,000412592490397621i</v>
      </c>
      <c r="X102" s="2">
        <f t="shared" si="27"/>
        <v>-67.255379486097397</v>
      </c>
    </row>
    <row r="103" spans="12:24" x14ac:dyDescent="0.45">
      <c r="L103">
        <f t="shared" si="20"/>
        <v>10.09999999999998</v>
      </c>
      <c r="M103" s="1">
        <f t="shared" si="21"/>
        <v>12589254.117941128</v>
      </c>
      <c r="N103" s="1">
        <f t="shared" si="19"/>
        <v>320.01914487210269</v>
      </c>
      <c r="O103" s="2" t="str">
        <f t="shared" si="22"/>
        <v>0,992773784073973+0,120000890227714i</v>
      </c>
      <c r="P103" s="2" t="str">
        <f t="shared" si="28"/>
        <v>0,00782012939453125-0,00012669620518134i</v>
      </c>
      <c r="Q103" s="2" t="str">
        <f t="shared" si="29"/>
        <v>0,0285581336356688-0,474245648705204i</v>
      </c>
      <c r="R103" s="2" t="str">
        <f t="shared" si="30"/>
        <v>0,000219598463890898-0,00499384491125746i</v>
      </c>
      <c r="S103" s="2" t="str">
        <f t="shared" si="23"/>
        <v>0,000244471694613275-0,00499152792566443i</v>
      </c>
      <c r="T103" s="2">
        <f t="shared" si="24"/>
        <v>-46.024924608853681</v>
      </c>
      <c r="U103">
        <f t="shared" si="25"/>
        <v>-87.196046469438627</v>
      </c>
      <c r="W103" s="2" t="str">
        <f t="shared" si="26"/>
        <v>-0,0413232316565668-0,0045256521705321i</v>
      </c>
      <c r="X103" s="2">
        <f t="shared" si="27"/>
        <v>-27.624333910967181</v>
      </c>
    </row>
    <row r="104" spans="12:24" x14ac:dyDescent="0.45">
      <c r="L104">
        <f t="shared" si="20"/>
        <v>10.19999999999998</v>
      </c>
      <c r="M104" s="1">
        <f t="shared" si="21"/>
        <v>15848931.924610436</v>
      </c>
      <c r="N104" s="1">
        <f t="shared" si="19"/>
        <v>402.8802337401288</v>
      </c>
      <c r="O104" s="2" t="str">
        <f t="shared" si="22"/>
        <v>0,729973189064268-0,683475781024714i</v>
      </c>
      <c r="P104" s="2" t="str">
        <f t="shared" si="28"/>
        <v>0,00782012939453125+0,0000193110690302312i</v>
      </c>
      <c r="Q104" s="2" t="str">
        <f t="shared" si="29"/>
        <v>0,0285581336356699+0,0722846469341641i</v>
      </c>
      <c r="R104" s="2" t="str">
        <f t="shared" si="30"/>
        <v>0,000298548562106942+0,000761163159303135i</v>
      </c>
      <c r="S104" s="2" t="str">
        <f t="shared" si="23"/>
        <v>0,000299038307885002+0,000760708433950812i</v>
      </c>
      <c r="T104" s="2">
        <f t="shared" si="24"/>
        <v>-61.751577279994081</v>
      </c>
      <c r="U104">
        <f t="shared" si="25"/>
        <v>68.539961025575394</v>
      </c>
      <c r="W104" s="2" t="str">
        <f t="shared" si="26"/>
        <v>-0,00081321078614179+0,000758808194063363i</v>
      </c>
      <c r="X104" s="2">
        <f t="shared" si="27"/>
        <v>-59.07594611020027</v>
      </c>
    </row>
    <row r="105" spans="12:24" x14ac:dyDescent="0.45">
      <c r="L105">
        <f t="shared" si="20"/>
        <v>10.299999999999979</v>
      </c>
      <c r="M105" s="1">
        <f t="shared" si="21"/>
        <v>19952623.149687897</v>
      </c>
      <c r="N105" s="1">
        <f t="shared" si="19"/>
        <v>507.19616416502151</v>
      </c>
      <c r="O105" s="2" t="str">
        <f t="shared" si="22"/>
        <v>0,33184669247073+0,943333330639937i</v>
      </c>
      <c r="P105" s="2" t="str">
        <f t="shared" si="28"/>
        <v>0,00782012939453125-0,0000107715730399448i</v>
      </c>
      <c r="Q105" s="2" t="str">
        <f t="shared" si="29"/>
        <v>0,0285581336356699-0,0403198472802843i</v>
      </c>
      <c r="R105" s="2" t="str">
        <f t="shared" si="30"/>
        <v>0,000299842109141254-0,000424571242167554i</v>
      </c>
      <c r="S105" s="2" t="str">
        <f t="shared" si="23"/>
        <v>0,000299932329455291-0,000424316671520139i</v>
      </c>
      <c r="T105" s="2">
        <f t="shared" si="24"/>
        <v>-65.686297375856796</v>
      </c>
      <c r="U105">
        <f t="shared" si="25"/>
        <v>-54.745051534985713</v>
      </c>
      <c r="W105" s="2" t="str">
        <f t="shared" si="26"/>
        <v>-0,000149569925628092-0,000423888308599619i</v>
      </c>
      <c r="X105" s="2">
        <f t="shared" si="27"/>
        <v>-66.945358558673661</v>
      </c>
    </row>
    <row r="106" spans="12:24" x14ac:dyDescent="0.45">
      <c r="L106">
        <f t="shared" si="20"/>
        <v>10.399999999999979</v>
      </c>
      <c r="M106" s="1">
        <f t="shared" si="21"/>
        <v>25118864.315094642</v>
      </c>
      <c r="N106" s="1">
        <f t="shared" si="19"/>
        <v>638.52213983187107</v>
      </c>
      <c r="O106" s="2" t="str">
        <f t="shared" si="22"/>
        <v>-0,990339982323622-0,138660446455535i</v>
      </c>
      <c r="P106" s="2" t="str">
        <f t="shared" si="28"/>
        <v>0,00782012939453124+5,3151484735324E-07i</v>
      </c>
      <c r="Q106" s="2" t="str">
        <f t="shared" si="29"/>
        <v>0,02855813363567+0,00198955133043947i</v>
      </c>
      <c r="R106" s="2" t="str">
        <f t="shared" si="30"/>
        <v>0,000300424927922508+0,000020950135893343i</v>
      </c>
      <c r="S106" s="2" t="str">
        <f t="shared" si="23"/>
        <v>0,000300335138404796+0,0000209375536683282i</v>
      </c>
      <c r="T106" s="2">
        <f t="shared" si="24"/>
        <v>-70.426821322483391</v>
      </c>
      <c r="U106">
        <f t="shared" si="25"/>
        <v>3.9878639952598558</v>
      </c>
      <c r="W106" s="2" t="str">
        <f t="shared" si="26"/>
        <v>0,000149438243920004+0,0000209304579407447i</v>
      </c>
      <c r="X106" s="2">
        <f t="shared" si="27"/>
        <v>-76.42639395194216</v>
      </c>
    </row>
    <row r="107" spans="12:24" x14ac:dyDescent="0.45">
      <c r="L107">
        <f t="shared" si="20"/>
        <v>10.499999999999979</v>
      </c>
      <c r="M107" s="1">
        <f t="shared" si="21"/>
        <v>31622776.601682309</v>
      </c>
      <c r="N107" s="1">
        <f t="shared" si="19"/>
        <v>803.8517478275304</v>
      </c>
      <c r="O107" s="2" t="str">
        <f t="shared" si="22"/>
        <v>0,59663419319006-0,802513326690869i</v>
      </c>
      <c r="P107" s="2" t="str">
        <f t="shared" si="28"/>
        <v>0,00782012939453125+0,0000151790029857392i</v>
      </c>
      <c r="Q107" s="2" t="str">
        <f t="shared" si="29"/>
        <v>0,0285581336356699+0,0568176142873773i</v>
      </c>
      <c r="R107" s="2" t="str">
        <f t="shared" si="30"/>
        <v>0,000299266183479901+0,000598294058687681i</v>
      </c>
      <c r="S107" s="2" t="str">
        <f t="shared" si="23"/>
        <v>0,000299534284498456+0,000597935907108006i</v>
      </c>
      <c r="T107" s="2">
        <f t="shared" si="24"/>
        <v>-63.494514601880347</v>
      </c>
      <c r="U107">
        <f t="shared" si="25"/>
        <v>63.39155142505458</v>
      </c>
      <c r="W107" s="2" t="str">
        <f t="shared" si="26"/>
        <v>-0,000445042241516+0,000596936015115662i</v>
      </c>
      <c r="X107" s="2">
        <f t="shared" si="27"/>
        <v>-62.561805362851445</v>
      </c>
    </row>
    <row r="108" spans="12:24" x14ac:dyDescent="0.45">
      <c r="L108">
        <f t="shared" si="20"/>
        <v>10.599999999999978</v>
      </c>
      <c r="M108" s="1">
        <f t="shared" si="21"/>
        <v>39810717.055347815</v>
      </c>
      <c r="N108" s="1">
        <f t="shared" si="19"/>
        <v>1011.9893926552337</v>
      </c>
      <c r="O108" s="2" t="str">
        <f t="shared" si="22"/>
        <v>0,997779849858774-0,0665985826861362i</v>
      </c>
      <c r="P108" s="2" t="str">
        <f t="shared" si="28"/>
        <v>0,00782012939453124+0,000228861486932617i</v>
      </c>
      <c r="Q108" s="2" t="str">
        <f t="shared" si="29"/>
        <v>0,028558133635668+0,856667839251062i</v>
      </c>
      <c r="R108" s="2" t="str">
        <f t="shared" si="30"/>
        <v>0,0000366842626593964+0,0090207814059273i</v>
      </c>
      <c r="S108" s="2" t="str">
        <f t="shared" si="23"/>
        <v>0,000118041839258206+0,0090193857067843i</v>
      </c>
      <c r="T108" s="2">
        <f t="shared" si="24"/>
        <v>-40.895716993099029</v>
      </c>
      <c r="U108">
        <f t="shared" si="25"/>
        <v>89.250180299900904</v>
      </c>
      <c r="W108" s="2" t="str">
        <f t="shared" si="26"/>
        <v>-0,135219736498048+0,0062801630225671i</v>
      </c>
      <c r="X108" s="2">
        <f t="shared" si="27"/>
        <v>-17.369840402808446</v>
      </c>
    </row>
    <row r="109" spans="12:24" x14ac:dyDescent="0.45">
      <c r="L109">
        <f t="shared" si="20"/>
        <v>10.699999999999978</v>
      </c>
      <c r="M109" s="1">
        <f t="shared" si="21"/>
        <v>50118723.362724774</v>
      </c>
      <c r="N109" s="1">
        <f t="shared" si="19"/>
        <v>1274.0191628798179</v>
      </c>
      <c r="O109" s="2" t="str">
        <f t="shared" si="22"/>
        <v>0,992760200120754+0,120113217658175i</v>
      </c>
      <c r="P109" s="2" t="str">
        <f t="shared" si="28"/>
        <v>0,00782012939453125-0,000126576858644833i</v>
      </c>
      <c r="Q109" s="2" t="str">
        <f t="shared" si="29"/>
        <v>0,0285581336356695-0,473798914128245i</v>
      </c>
      <c r="R109" s="2" t="str">
        <f t="shared" si="30"/>
        <v>0,000219750670262609-0,00498914076014944i</v>
      </c>
      <c r="S109" s="2" t="str">
        <f t="shared" si="23"/>
        <v>0,000244576894568531-0,00498682467353128i</v>
      </c>
      <c r="T109" s="2">
        <f t="shared" si="24"/>
        <v>-46.033084144331788</v>
      </c>
      <c r="U109">
        <f t="shared" si="25"/>
        <v>-87.192200398615839</v>
      </c>
      <c r="W109" s="2" t="str">
        <f t="shared" si="26"/>
        <v>-0,0412451227675003-0,00452226107992524i</v>
      </c>
      <c r="X109" s="2">
        <f t="shared" si="27"/>
        <v>-27.640649717997718</v>
      </c>
    </row>
    <row r="110" spans="12:24" x14ac:dyDescent="0.45">
      <c r="L110">
        <f t="shared" si="20"/>
        <v>10.799999999999978</v>
      </c>
      <c r="M110" s="1">
        <f t="shared" si="21"/>
        <v>63095734.448016174</v>
      </c>
      <c r="N110" s="1">
        <f t="shared" si="19"/>
        <v>1603.8950992621335</v>
      </c>
      <c r="O110" s="2" t="str">
        <f t="shared" si="22"/>
        <v>0,790537118014431-0,612414128708212i</v>
      </c>
      <c r="P110" s="2" t="str">
        <f t="shared" si="28"/>
        <v>0,00782012939453125+0,000022306333991663i</v>
      </c>
      <c r="Q110" s="2" t="str">
        <f t="shared" si="29"/>
        <v>0,02855813363567+0,0834964379475424i</v>
      </c>
      <c r="R110" s="2" t="str">
        <f t="shared" si="30"/>
        <v>0,000297920873520686+0,00087922422249076i</v>
      </c>
      <c r="S110" s="2" t="str">
        <f t="shared" si="23"/>
        <v>0,000298604487246642+0,000878699899151111i</v>
      </c>
      <c r="T110" s="2">
        <f t="shared" si="24"/>
        <v>-60.648565690821741</v>
      </c>
      <c r="U110">
        <f t="shared" si="25"/>
        <v>71.230937844801886</v>
      </c>
      <c r="W110" s="2" t="str">
        <f t="shared" si="26"/>
        <v>-0,00113524093661349+0,000875870265614446i</v>
      </c>
      <c r="X110" s="2">
        <f t="shared" si="27"/>
        <v>-56.869936394133703</v>
      </c>
    </row>
    <row r="111" spans="12:24" x14ac:dyDescent="0.45">
      <c r="L111">
        <f t="shared" si="20"/>
        <v>10.899999999999977</v>
      </c>
      <c r="M111" s="1">
        <f t="shared" si="21"/>
        <v>79432823.47242412</v>
      </c>
      <c r="N111" s="1">
        <f t="shared" si="19"/>
        <v>2019.1842983132265</v>
      </c>
      <c r="O111" s="2" t="str">
        <f t="shared" si="22"/>
        <v>0,401190240002645+0,915994755075934i</v>
      </c>
      <c r="P111" s="2" t="str">
        <f t="shared" si="28"/>
        <v>0,00782012939453125-0,0000116706270369743i</v>
      </c>
      <c r="Q111" s="2" t="str">
        <f t="shared" si="29"/>
        <v>0,02855813363567-0,0436851607514661i</v>
      </c>
      <c r="R111" s="2" t="str">
        <f t="shared" si="30"/>
        <v>0,000299740511128028-0,000460008264307306i</v>
      </c>
      <c r="S111" s="2" t="str">
        <f t="shared" si="23"/>
        <v>0,000299862111066365-0,000459732524796097i</v>
      </c>
      <c r="T111" s="2">
        <f t="shared" si="24"/>
        <v>-65.210422673584958</v>
      </c>
      <c r="U111">
        <f t="shared" si="25"/>
        <v>-56.885462161979817</v>
      </c>
      <c r="W111" s="2" t="str">
        <f t="shared" si="26"/>
        <v>-0,000201693625277716-0,000459214662617845i</v>
      </c>
      <c r="X111" s="2">
        <f t="shared" si="27"/>
        <v>-65.993611333148195</v>
      </c>
    </row>
    <row r="112" spans="12:24" x14ac:dyDescent="0.45">
      <c r="L112">
        <f t="shared" si="20"/>
        <v>10.999999999999977</v>
      </c>
      <c r="M112" s="1">
        <f t="shared" si="21"/>
        <v>99999999.999994829</v>
      </c>
      <c r="N112" s="1">
        <f t="shared" si="19"/>
        <v>2542.0024242422928</v>
      </c>
      <c r="O112" s="2" t="str">
        <f t="shared" si="22"/>
        <v>0,999883995885475+0,0152313745963606i</v>
      </c>
      <c r="P112" s="2" t="str">
        <f t="shared" si="28"/>
        <v>0,00782012939453123-0,00100174176170477i</v>
      </c>
      <c r="Q112" s="2" t="str">
        <f t="shared" si="29"/>
        <v>0,0285581336355899-3,74969140500173i</v>
      </c>
      <c r="R112" s="2" t="str">
        <f t="shared" si="30"/>
        <v>-0,0047525302513638-0,0394845527687562i</v>
      </c>
      <c r="S112" s="2" t="str">
        <f t="shared" si="23"/>
        <v>-0,00319623902128564-0,0397999050899953i</v>
      </c>
      <c r="T112" s="2">
        <f t="shared" si="24"/>
        <v>-27.97444013183668</v>
      </c>
      <c r="U112">
        <f t="shared" si="25"/>
        <v>85.408561109485404</v>
      </c>
      <c r="W112" s="2" t="str">
        <f t="shared" si="26"/>
        <v>-2,61446778283902+0,189933612549739i</v>
      </c>
      <c r="X112" s="2">
        <f t="shared" si="27"/>
        <v>8.3705259775604315</v>
      </c>
    </row>
    <row r="113" spans="12:24" x14ac:dyDescent="0.45">
      <c r="L113">
        <f t="shared" si="20"/>
        <v>11.099999999999977</v>
      </c>
      <c r="M113" s="1">
        <f t="shared" si="21"/>
        <v>125892541.17941009</v>
      </c>
      <c r="N113" s="1">
        <f t="shared" si="19"/>
        <v>3200.1914487209965</v>
      </c>
      <c r="O113" s="2" t="str">
        <f t="shared" si="22"/>
        <v>0,359646051683932+0,933088804727695i</v>
      </c>
      <c r="P113" s="2" t="str">
        <f t="shared" si="28"/>
        <v>0,00782012939453126-0,0000111171370812641i</v>
      </c>
      <c r="Q113" s="2" t="str">
        <f t="shared" si="29"/>
        <v>0,0285581336356699-0,0416133528175084i</v>
      </c>
      <c r="R113" s="2" t="str">
        <f t="shared" si="30"/>
        <v>0,000299804021618786-0,00043819195974796i</v>
      </c>
      <c r="S113" s="2" t="str">
        <f t="shared" si="23"/>
        <v>0,000299906005668641-0,000437929250397142i</v>
      </c>
      <c r="T113" s="2">
        <f t="shared" si="24"/>
        <v>-65.501736249354622</v>
      </c>
      <c r="U113">
        <f t="shared" si="25"/>
        <v>-55.595583124366755</v>
      </c>
      <c r="W113" s="2" t="str">
        <f t="shared" si="26"/>
        <v>-0,000169110291678758-0,000437467952222554i</v>
      </c>
      <c r="X113" s="2">
        <f t="shared" si="27"/>
        <v>-66.576237122549571</v>
      </c>
    </row>
    <row r="114" spans="12:24" x14ac:dyDescent="0.45">
      <c r="L114">
        <f t="shared" si="20"/>
        <v>11.199999999999976</v>
      </c>
      <c r="M114" s="1">
        <f t="shared" si="21"/>
        <v>158489319.24610284</v>
      </c>
      <c r="N114" s="1">
        <f t="shared" si="19"/>
        <v>4028.8023374012491</v>
      </c>
      <c r="O114" s="2" t="str">
        <f t="shared" si="22"/>
        <v>0,322950692486281-0,946415791405993i</v>
      </c>
      <c r="P114" s="2" t="str">
        <f t="shared" si="28"/>
        <v>0,00782012939453125+0,0000106647763805528i</v>
      </c>
      <c r="Q114" s="2" t="str">
        <f t="shared" si="29"/>
        <v>0,02855813363567+0,0399200890480683i</v>
      </c>
      <c r="R114" s="2" t="str">
        <f t="shared" si="30"/>
        <v>0,000299853636836987+0,000420361755756586i</v>
      </c>
      <c r="S114" s="2" t="str">
        <f t="shared" si="23"/>
        <v>0,00029994029669967+0,000420109700905155i</v>
      </c>
      <c r="T114" s="2">
        <f t="shared" si="24"/>
        <v>-65.743739379211789</v>
      </c>
      <c r="U114">
        <f t="shared" si="25"/>
        <v>54.474792111217965</v>
      </c>
      <c r="W114" s="2" t="str">
        <f t="shared" si="26"/>
        <v>-0,000143655774198968+0,000419691157679592i</v>
      </c>
      <c r="X114" s="2">
        <f t="shared" si="27"/>
        <v>-67.060242318143921</v>
      </c>
    </row>
    <row r="115" spans="12:24" x14ac:dyDescent="0.45">
      <c r="L115">
        <f t="shared" si="20"/>
        <v>11.299999999999976</v>
      </c>
      <c r="M115" s="1">
        <f t="shared" si="21"/>
        <v>199526231.49687704</v>
      </c>
      <c r="N115" s="1">
        <f t="shared" si="19"/>
        <v>5071.9616416501658</v>
      </c>
      <c r="O115" s="2" t="str">
        <f t="shared" si="22"/>
        <v>0,971096774439929-0,238686100710462i</v>
      </c>
      <c r="P115" s="2" t="str">
        <f t="shared" si="28"/>
        <v>0,00782012939453127+0,0000630044016250481i</v>
      </c>
      <c r="Q115" s="2" t="str">
        <f t="shared" si="29"/>
        <v>0,0285581336356695+0,235836292627601i</v>
      </c>
      <c r="R115" s="2" t="str">
        <f t="shared" si="30"/>
        <v>0,000280438053558613+0,00248337517285322i</v>
      </c>
      <c r="S115" s="2" t="str">
        <f t="shared" si="23"/>
        <v>0,000286521358770869+0,00248196759466311i</v>
      </c>
      <c r="T115" s="2">
        <f t="shared" si="24"/>
        <v>-52.046583111314419</v>
      </c>
      <c r="U115">
        <f t="shared" si="25"/>
        <v>83.414854961746244</v>
      </c>
      <c r="W115" s="2" t="str">
        <f t="shared" si="26"/>
        <v>-0,010104923663027+0,00242404666609592i</v>
      </c>
      <c r="X115" s="2">
        <f t="shared" si="27"/>
        <v>-39.666346189212021</v>
      </c>
    </row>
    <row r="116" spans="12:24" x14ac:dyDescent="0.45">
      <c r="L116">
        <f t="shared" si="20"/>
        <v>11.399999999999975</v>
      </c>
      <c r="M116" s="1">
        <f t="shared" si="21"/>
        <v>251188643.15094402</v>
      </c>
      <c r="N116" s="1">
        <f t="shared" si="19"/>
        <v>6385.2213983186493</v>
      </c>
      <c r="O116" s="2" t="str">
        <f t="shared" si="22"/>
        <v>0,178743920693449+0,98389563004169i</v>
      </c>
      <c r="P116" s="2" t="str">
        <f t="shared" si="28"/>
        <v>0,00782012939453124-9,14030121457265E-06i</v>
      </c>
      <c r="Q116" s="2" t="str">
        <f t="shared" si="29"/>
        <v>0,0285581336356699-0,0342137167617775i</v>
      </c>
      <c r="R116" s="2" t="str">
        <f t="shared" si="30"/>
        <v>0,000300005667402703-0,000360273195573827i</v>
      </c>
      <c r="S116" s="2" t="str">
        <f t="shared" si="23"/>
        <v>0,000300045371005042-0,000360057078105179i</v>
      </c>
      <c r="T116" s="2">
        <f t="shared" si="24"/>
        <v>-66.58232563181474</v>
      </c>
      <c r="U116">
        <f t="shared" si="25"/>
        <v>-50.194634960393039</v>
      </c>
      <c r="W116" s="2" t="str">
        <f t="shared" si="26"/>
        <v>-0,0000656582662977946-0,000359761351256165i</v>
      </c>
      <c r="X116" s="2">
        <f t="shared" si="27"/>
        <v>-68.737411562681075</v>
      </c>
    </row>
    <row r="117" spans="12:24" x14ac:dyDescent="0.45">
      <c r="L117">
        <f t="shared" si="20"/>
        <v>11.499999999999975</v>
      </c>
      <c r="M117" s="1">
        <f t="shared" si="21"/>
        <v>316227766.01682115</v>
      </c>
      <c r="N117" s="1">
        <f t="shared" si="19"/>
        <v>8038.5174782752547</v>
      </c>
      <c r="O117" s="2" t="str">
        <f t="shared" si="22"/>
        <v>-0,99397592499243-0,109598633821065i</v>
      </c>
      <c r="P117" s="2" t="str">
        <f t="shared" si="28"/>
        <v>0,00782012939453124+4,19348702773888E-07i</v>
      </c>
      <c r="Q117" s="2" t="str">
        <f t="shared" si="29"/>
        <v>0,0285581336356699+0,00156969419325397i</v>
      </c>
      <c r="R117" s="2" t="str">
        <f t="shared" si="30"/>
        <v>0,000300425464971617+0,0000165290063928123i</v>
      </c>
      <c r="S117" s="2" t="str">
        <f t="shared" si="23"/>
        <v>0,000300335509580473+0,0000165190793931469i</v>
      </c>
      <c r="T117" s="2">
        <f t="shared" si="24"/>
        <v>-70.434747765101363</v>
      </c>
      <c r="U117">
        <f t="shared" si="25"/>
        <v>3.148215232670351</v>
      </c>
      <c r="W117" s="2" t="str">
        <f t="shared" si="26"/>
        <v>0,000149713770238373+0,0000165134912928291i</v>
      </c>
      <c r="X117" s="2">
        <f t="shared" si="27"/>
        <v>-76.442246825659709</v>
      </c>
    </row>
    <row r="118" spans="12:24" x14ac:dyDescent="0.45">
      <c r="L118">
        <f t="shared" si="20"/>
        <v>11.599999999999975</v>
      </c>
      <c r="M118" s="1">
        <f t="shared" si="21"/>
        <v>398107170.5534758</v>
      </c>
      <c r="N118" s="1">
        <f t="shared" si="19"/>
        <v>10119.893926552277</v>
      </c>
      <c r="O118" s="2" t="str">
        <f t="shared" si="22"/>
        <v>0,786003215069629-0,618222408118799i</v>
      </c>
      <c r="P118" s="2" t="str">
        <f t="shared" si="28"/>
        <v>0,00782012939453125+0,0000220408108520498i</v>
      </c>
      <c r="Q118" s="2" t="str">
        <f t="shared" si="29"/>
        <v>0,02855813363567+0,0825025392478065i</v>
      </c>
      <c r="R118" s="2" t="str">
        <f t="shared" si="30"/>
        <v>0,000297980166332781+0,000868758389061328i</v>
      </c>
      <c r="S118" s="2" t="str">
        <f t="shared" si="23"/>
        <v>0,00029864546688168+0,000868240219941467i</v>
      </c>
      <c r="T118" s="2">
        <f t="shared" si="24"/>
        <v>-60.741568701770312</v>
      </c>
      <c r="U118">
        <f t="shared" si="25"/>
        <v>71.0185041479684</v>
      </c>
      <c r="W118" s="2" t="str">
        <f t="shared" si="26"/>
        <v>-0,00110482124767658+0,000865503506149859i</v>
      </c>
      <c r="X118" s="2">
        <f t="shared" si="27"/>
        <v>-57.05594114435592</v>
      </c>
    </row>
    <row r="119" spans="12:24" x14ac:dyDescent="0.45">
      <c r="L119">
        <f t="shared" si="20"/>
        <v>11.699999999999974</v>
      </c>
      <c r="M119" s="1">
        <f t="shared" si="21"/>
        <v>501187233.62724477</v>
      </c>
      <c r="N119" s="1">
        <f t="shared" si="19"/>
        <v>12740.191628798104</v>
      </c>
      <c r="O119" s="2" t="str">
        <f t="shared" si="22"/>
        <v>0,358590071048827+0,933495131720138i</v>
      </c>
      <c r="P119" s="2" t="str">
        <f t="shared" si="28"/>
        <v>0,00782012939453126-0,0000111036676101044i</v>
      </c>
      <c r="Q119" s="2" t="str">
        <f t="shared" si="29"/>
        <v>0,0285581336356699-0,0415629342743467i</v>
      </c>
      <c r="R119" s="2" t="str">
        <f t="shared" si="30"/>
        <v>0,000299805528726651-0,000437661048424075i</v>
      </c>
      <c r="S119" s="2" t="str">
        <f t="shared" si="23"/>
        <v>0,000299907047290245-0,000437398656255924i</v>
      </c>
      <c r="T119" s="2">
        <f t="shared" si="24"/>
        <v>-65.508892149848876</v>
      </c>
      <c r="U119">
        <f t="shared" si="25"/>
        <v>-55.563100967910231</v>
      </c>
      <c r="W119" s="2" t="str">
        <f t="shared" si="26"/>
        <v>-0,00016833708724665-0,000436938675523001i</v>
      </c>
      <c r="X119" s="2">
        <f t="shared" si="27"/>
        <v>-66.590548891214425</v>
      </c>
    </row>
    <row r="120" spans="12:24" x14ac:dyDescent="0.45">
      <c r="L120">
        <f t="shared" si="20"/>
        <v>11.799999999999974</v>
      </c>
      <c r="M120" s="1">
        <f t="shared" si="21"/>
        <v>630957344.48015797</v>
      </c>
      <c r="N120" s="1">
        <f t="shared" si="19"/>
        <v>16038.950992621239</v>
      </c>
      <c r="O120" s="2" t="str">
        <f t="shared" si="22"/>
        <v>0,952965291069921-0,303079451655867i</v>
      </c>
      <c r="P120" s="2" t="str">
        <f t="shared" si="28"/>
        <v>0,00782012939453126+0,0000491618373664309i</v>
      </c>
      <c r="Q120" s="2" t="str">
        <f t="shared" si="29"/>
        <v>0,0285581336356699+0,184021197951511i</v>
      </c>
      <c r="R120" s="2" t="str">
        <f t="shared" si="30"/>
        <v>0,000288256360479892+0,00193775804894079i</v>
      </c>
      <c r="S120" s="2" t="str">
        <f t="shared" si="23"/>
        <v>0,000291924939616899+0,00193663412193579i</v>
      </c>
      <c r="T120" s="2">
        <f t="shared" si="24"/>
        <v>-54.161472275502767</v>
      </c>
      <c r="U120">
        <f t="shared" si="25"/>
        <v>81.427868116833423</v>
      </c>
      <c r="W120" s="2" t="str">
        <f t="shared" si="26"/>
        <v>-0,00609362124492119+0,00190886131686294i</v>
      </c>
      <c r="X120" s="2">
        <f t="shared" si="27"/>
        <v>-43.895956839925248</v>
      </c>
    </row>
    <row r="121" spans="12:24" x14ac:dyDescent="0.45">
      <c r="L121">
        <f t="shared" si="20"/>
        <v>11.899999999999974</v>
      </c>
      <c r="M121" s="1">
        <f t="shared" si="21"/>
        <v>794328234.72423637</v>
      </c>
      <c r="N121" s="1">
        <f t="shared" si="19"/>
        <v>20191.842983132141</v>
      </c>
      <c r="O121" s="2" t="str">
        <f t="shared" si="22"/>
        <v>0,551557468575307-0,834136894555564i</v>
      </c>
      <c r="P121" s="2" t="str">
        <f t="shared" si="28"/>
        <v>0,00782012939453126+0,0000141912486342844i</v>
      </c>
      <c r="Q121" s="2" t="str">
        <f t="shared" si="29"/>
        <v>0,02855813363567+0,0531202801604933i</v>
      </c>
      <c r="R121" s="2" t="str">
        <f t="shared" si="30"/>
        <v>0,000299412263435461+0,000559360832278185i</v>
      </c>
      <c r="S121" s="2" t="str">
        <f t="shared" si="23"/>
        <v>0,000299635246132295+0,000559025848862799i</v>
      </c>
      <c r="T121" s="2">
        <f t="shared" si="24"/>
        <v>-63.954594885230627</v>
      </c>
      <c r="U121">
        <f t="shared" si="25"/>
        <v>61.808899339186347</v>
      </c>
      <c r="W121" s="2" t="str">
        <f t="shared" si="26"/>
        <v>-0,000370097475157547+0,000558184990742929i</v>
      </c>
      <c r="X121" s="2">
        <f t="shared" si="27"/>
        <v>-63.481962796512335</v>
      </c>
    </row>
    <row r="122" spans="12:24" x14ac:dyDescent="0.45">
      <c r="L122">
        <f t="shared" si="20"/>
        <v>11.999999999999973</v>
      </c>
      <c r="M122" s="1">
        <f t="shared" si="21"/>
        <v>999999999.9999423</v>
      </c>
      <c r="N122" s="1">
        <f t="shared" si="19"/>
        <v>25420.024242422776</v>
      </c>
      <c r="O122" s="2" t="str">
        <f t="shared" si="22"/>
        <v>0,988421776197458+0,151731316275388i</v>
      </c>
      <c r="P122" s="2" t="str">
        <f t="shared" si="28"/>
        <v>0,00782012939453125-0,0000999823543190393i</v>
      </c>
      <c r="Q122" s="2" t="str">
        <f t="shared" si="29"/>
        <v>0,0285581336356695-0,374251118375978i</v>
      </c>
      <c r="R122" s="2" t="str">
        <f t="shared" si="30"/>
        <v>0,000250090115603203-0,00394089444602591i</v>
      </c>
      <c r="S122" s="2" t="str">
        <f t="shared" si="23"/>
        <v>0,000265546347954382-0,0039388628852238i</v>
      </c>
      <c r="T122" s="2">
        <f t="shared" si="24"/>
        <v>-48.072888548806304</v>
      </c>
      <c r="U122">
        <f t="shared" si="25"/>
        <v>-86.143126179872127</v>
      </c>
      <c r="W122" s="2" t="str">
        <f t="shared" si="26"/>
        <v>-0,0256764036218659-0,00370940890350683i</v>
      </c>
      <c r="X122" s="2">
        <f t="shared" si="27"/>
        <v>-31.719607905991619</v>
      </c>
    </row>
    <row r="123" spans="12:24" x14ac:dyDescent="0.45">
      <c r="L123">
        <f t="shared" si="20"/>
        <v>12.099999999999973</v>
      </c>
      <c r="M123" s="1">
        <f t="shared" si="21"/>
        <v>1258925411.7940934</v>
      </c>
      <c r="N123" s="1">
        <f t="shared" si="19"/>
        <v>32001.914487209775</v>
      </c>
      <c r="O123" s="2" t="str">
        <f t="shared" si="22"/>
        <v>0,859097453119034-0,511812041714915i</v>
      </c>
      <c r="P123" s="2" t="str">
        <f t="shared" si="28"/>
        <v>0,00782012939453125+0,0000277128843908489i</v>
      </c>
      <c r="Q123" s="2" t="str">
        <f t="shared" si="29"/>
        <v>0,0285581336356699+0,103734084352552i</v>
      </c>
      <c r="R123" s="2" t="str">
        <f t="shared" si="30"/>
        <v>0,000296559143017035+0,00109232827055406i</v>
      </c>
      <c r="S123" s="2" t="str">
        <f t="shared" si="23"/>
        <v>0,000297663340477722+0,00109167937697166i</v>
      </c>
      <c r="T123" s="2">
        <f t="shared" si="24"/>
        <v>-58.926654171258797</v>
      </c>
      <c r="U123">
        <f t="shared" si="25"/>
        <v>74.748173812582607</v>
      </c>
      <c r="W123" s="2" t="str">
        <f t="shared" si="26"/>
        <v>-0,00183386723476371+0,00108645334454092i</v>
      </c>
      <c r="X123" s="2">
        <f t="shared" si="27"/>
        <v>-53.42614256050765</v>
      </c>
    </row>
    <row r="124" spans="12:24" x14ac:dyDescent="0.45">
      <c r="L124">
        <f t="shared" si="20"/>
        <v>12.199999999999973</v>
      </c>
      <c r="M124" s="1">
        <f t="shared" si="21"/>
        <v>1584893192.4610188</v>
      </c>
      <c r="N124" s="1">
        <f t="shared" si="19"/>
        <v>40288.023374012249</v>
      </c>
      <c r="O124" s="2" t="str">
        <f t="shared" si="22"/>
        <v>0,989234962753405+0,146335875527057i</v>
      </c>
      <c r="P124" s="2" t="str">
        <f t="shared" si="28"/>
        <v>0,00782012939453127-0,000103711125460796i</v>
      </c>
      <c r="Q124" s="2" t="str">
        <f t="shared" si="29"/>
        <v>0,0285581336356709-0,388208548959376i</v>
      </c>
      <c r="R124" s="2" t="str">
        <f t="shared" si="30"/>
        <v>0,000246265596227222-0,00408786731522025i</v>
      </c>
      <c r="S124" s="2" t="str">
        <f t="shared" si="23"/>
        <v>0,000262903005000673-0,00408578641399172i</v>
      </c>
      <c r="T124" s="2">
        <f t="shared" si="24"/>
        <v>-47.756542498411619</v>
      </c>
      <c r="U124">
        <f t="shared" si="25"/>
        <v>-86.318335461637844</v>
      </c>
      <c r="W124" s="2" t="str">
        <f t="shared" si="26"/>
        <v>-0,0276388719256478-0,00382979558987597i</v>
      </c>
      <c r="X124" s="2">
        <f t="shared" si="27"/>
        <v>-31.086997823086683</v>
      </c>
    </row>
    <row r="125" spans="12:24" x14ac:dyDescent="0.45">
      <c r="L125">
        <f t="shared" si="20"/>
        <v>12.299999999999972</v>
      </c>
      <c r="M125" s="1">
        <f t="shared" si="21"/>
        <v>1995262314.9687586</v>
      </c>
      <c r="N125" s="1">
        <f t="shared" si="19"/>
        <v>50719.616416501354</v>
      </c>
      <c r="O125" s="2" t="str">
        <f t="shared" si="22"/>
        <v>-0,744195669850086-0,667961679272383i</v>
      </c>
      <c r="P125" s="2" t="str">
        <f t="shared" si="28"/>
        <v>0,00782012939453125+2,92177263767597E-06i</v>
      </c>
      <c r="Q125" s="2" t="str">
        <f t="shared" si="29"/>
        <v>0,0285581336356699+0,0109366966275101i</v>
      </c>
      <c r="R125" s="2" t="str">
        <f t="shared" si="30"/>
        <v>0,000300383364482362+0,000115164297128233i</v>
      </c>
      <c r="S125" s="2" t="str">
        <f t="shared" si="23"/>
        <v>0,000300306412282753+0,000115095139885985i</v>
      </c>
      <c r="T125" s="2">
        <f t="shared" si="24"/>
        <v>-69.853499797968638</v>
      </c>
      <c r="U125">
        <f t="shared" si="25"/>
        <v>20.969780765113462</v>
      </c>
      <c r="W125" s="2" t="str">
        <f t="shared" si="26"/>
        <v>0,000128114640101094+0,00011505062963752i</v>
      </c>
      <c r="X125" s="2">
        <f t="shared" si="27"/>
        <v>-75.279751794343468</v>
      </c>
    </row>
    <row r="126" spans="12:24" x14ac:dyDescent="0.45">
      <c r="L126">
        <f t="shared" si="20"/>
        <v>12.399999999999972</v>
      </c>
      <c r="M126" s="1">
        <f t="shared" si="21"/>
        <v>2511886431.5094252</v>
      </c>
      <c r="N126" s="1">
        <f t="shared" si="19"/>
        <v>63852.213983186106</v>
      </c>
      <c r="O126" s="2" t="str">
        <f t="shared" si="22"/>
        <v>0,224373713277057+0,974503174335654i</v>
      </c>
      <c r="P126" s="2" t="str">
        <f t="shared" si="28"/>
        <v>0,00782012939453125-9,58563333428677E-06i</v>
      </c>
      <c r="Q126" s="2" t="str">
        <f t="shared" si="29"/>
        <v>0,02855813363567-0,035880671345791i</v>
      </c>
      <c r="R126" s="2" t="str">
        <f t="shared" si="30"/>
        <v>0,000299963675889007-0,000377826361721795i</v>
      </c>
      <c r="S126" s="2" t="str">
        <f t="shared" si="23"/>
        <v>0,00030001634901862-0,000377599741429734i</v>
      </c>
      <c r="T126" s="2">
        <f t="shared" si="24"/>
        <v>-66.334063950126534</v>
      </c>
      <c r="U126">
        <f t="shared" si="25"/>
        <v>-51.531616204391575</v>
      </c>
      <c r="W126" s="2" t="str">
        <f t="shared" si="26"/>
        <v>-0,000087201518451392-0,00037727136109363i</v>
      </c>
      <c r="X126" s="2">
        <f t="shared" si="27"/>
        <v>-68.24088909991589</v>
      </c>
    </row>
    <row r="127" spans="12:24" x14ac:dyDescent="0.45">
      <c r="L127">
        <f t="shared" si="20"/>
        <v>12.499999999999972</v>
      </c>
      <c r="M127" s="1">
        <f t="shared" si="21"/>
        <v>3162277660.1681814</v>
      </c>
      <c r="N127" s="1">
        <f t="shared" si="19"/>
        <v>80385.174782751783</v>
      </c>
      <c r="O127" s="2" t="str">
        <f t="shared" si="22"/>
        <v>0,455206309956152+0,89038599235169i</v>
      </c>
      <c r="P127" s="2" t="str">
        <f t="shared" si="28"/>
        <v>0,00782012939453125-0,0000124691349127131i</v>
      </c>
      <c r="Q127" s="2" t="str">
        <f t="shared" si="29"/>
        <v>0,0285581336356699-0,046674112827668i</v>
      </c>
      <c r="R127" s="2" t="str">
        <f t="shared" si="30"/>
        <v>0,000299643449807354-0,000491482170618277i</v>
      </c>
      <c r="S127" s="2" t="str">
        <f t="shared" si="23"/>
        <v>0,000299795028161094-0,00049118764554648i</v>
      </c>
      <c r="T127" s="2">
        <f t="shared" si="24"/>
        <v>-64.799852577055205</v>
      </c>
      <c r="U127">
        <f t="shared" si="25"/>
        <v>-58.602310856094228</v>
      </c>
      <c r="W127" s="2" t="str">
        <f t="shared" si="26"/>
        <v>-0,00025148984337544-0,000490579492146388i</v>
      </c>
      <c r="X127" s="2">
        <f t="shared" si="27"/>
        <v>-65.172473221806058</v>
      </c>
    </row>
    <row r="128" spans="12:24" x14ac:dyDescent="0.45">
      <c r="L128">
        <f t="shared" si="20"/>
        <v>12.599999999999971</v>
      </c>
      <c r="M128" s="1">
        <f t="shared" si="21"/>
        <v>3981071705.5347199</v>
      </c>
      <c r="N128" s="1">
        <f t="shared" si="19"/>
        <v>101198.93926552181</v>
      </c>
      <c r="O128" s="2" t="str">
        <f t="shared" si="22"/>
        <v>0,928067747034676-0,372411408141561i</v>
      </c>
      <c r="P128" s="2" t="str">
        <f t="shared" si="28"/>
        <v>0,00782012939453126+0,0000394992989031019i</v>
      </c>
      <c r="Q128" s="2" t="str">
        <f t="shared" si="29"/>
        <v>0,0285581336356698+0,147852657503744i</v>
      </c>
      <c r="R128" s="2" t="str">
        <f t="shared" si="30"/>
        <v>0,000292570145895604+0,00155690040236918i</v>
      </c>
      <c r="S128" s="2" t="str">
        <f t="shared" si="23"/>
        <v>0,000294906380365088+0,00155598602744786i</v>
      </c>
      <c r="T128" s="2">
        <f t="shared" si="24"/>
        <v>-56.006616814730066</v>
      </c>
      <c r="U128">
        <f t="shared" si="25"/>
        <v>79.268013509704602</v>
      </c>
      <c r="W128" s="2" t="str">
        <f t="shared" si="26"/>
        <v>-0,00388041277843792+0,00154139535310733i</v>
      </c>
      <c r="X128" s="2">
        <f t="shared" si="27"/>
        <v>-47.586153400387026</v>
      </c>
    </row>
    <row r="129" spans="12:24" x14ac:dyDescent="0.45">
      <c r="L129">
        <f t="shared" si="20"/>
        <v>12.699999999999971</v>
      </c>
      <c r="M129" s="1">
        <f t="shared" si="21"/>
        <v>5011872336.2723989</v>
      </c>
      <c r="N129" s="1">
        <f t="shared" si="19"/>
        <v>127401.91628797981</v>
      </c>
      <c r="O129" s="2" t="str">
        <f t="shared" si="22"/>
        <v>0,864833273445029-0,502059168965526i</v>
      </c>
      <c r="P129" s="2" t="str">
        <f t="shared" si="28"/>
        <v>0,00782012939453125+0,0000283383904877811i</v>
      </c>
      <c r="Q129" s="2" t="str">
        <f t="shared" si="29"/>
        <v>0,0285581336356699+0,106075461067705i</v>
      </c>
      <c r="R129" s="2" t="str">
        <f t="shared" si="30"/>
        <v>0,00029638259979379+0,00111698315611016i</v>
      </c>
      <c r="S129" s="2" t="str">
        <f t="shared" si="23"/>
        <v>0,000297541324303141+0,00111631994965379i</v>
      </c>
      <c r="T129" s="2">
        <f t="shared" si="24"/>
        <v>-58.746159914775987</v>
      </c>
      <c r="U129">
        <f t="shared" si="25"/>
        <v>75.075483036537392</v>
      </c>
      <c r="W129" s="2" t="str">
        <f t="shared" si="26"/>
        <v>-0,00192444173452096+0,00111074918749746i</v>
      </c>
      <c r="X129" s="2">
        <f t="shared" si="27"/>
        <v>-53.065157833919329</v>
      </c>
    </row>
    <row r="130" spans="12:24" x14ac:dyDescent="0.45">
      <c r="L130">
        <f t="shared" si="20"/>
        <v>12.799999999999971</v>
      </c>
      <c r="M130" s="1">
        <f t="shared" si="21"/>
        <v>6309573444.8015194</v>
      </c>
      <c r="N130" s="1">
        <f t="shared" ref="N130:N133" si="31">M130/(CEdsp)</f>
        <v>160389.50992621086</v>
      </c>
      <c r="O130" s="2" t="str">
        <f t="shared" si="22"/>
        <v>-0,998055732943692-0,0623277942673245i</v>
      </c>
      <c r="P130" s="2" t="str">
        <f t="shared" si="28"/>
        <v>0,00782012939453126+2,37993027365298E-07i</v>
      </c>
      <c r="Q130" s="2" t="str">
        <f t="shared" si="29"/>
        <v>0,02855813363567+0,000890848762902329i</v>
      </c>
      <c r="R130" s="2" t="str">
        <f t="shared" si="30"/>
        <v>0,000300426065255061+9,38070928740392E-06i</v>
      </c>
      <c r="S130" s="2" t="str">
        <f t="shared" si="23"/>
        <v>0,000300335924459876+9,37507540639214E-06i</v>
      </c>
      <c r="T130" s="2">
        <f t="shared" si="24"/>
        <v>-70.443624654960644</v>
      </c>
      <c r="U130">
        <f t="shared" si="25"/>
        <v>1.7879242723636393</v>
      </c>
      <c r="W130" s="2" t="str">
        <f t="shared" si="26"/>
        <v>0,000150021738137803+9,37191046672332E-06i</v>
      </c>
      <c r="X130" s="2">
        <f t="shared" si="27"/>
        <v>-76.460000592503718</v>
      </c>
    </row>
    <row r="131" spans="12:24" x14ac:dyDescent="0.45">
      <c r="L131">
        <f t="shared" ref="L131:L133" si="32">L130+Graph_Step_Size</f>
        <v>12.89999999999997</v>
      </c>
      <c r="M131" s="1">
        <f t="shared" ref="M131:M133" si="33">(10^L131)/1000</f>
        <v>7943282347.2422876</v>
      </c>
      <c r="N131" s="1">
        <f t="shared" si="31"/>
        <v>201918.42983131949</v>
      </c>
      <c r="O131" s="2" t="str">
        <f t="shared" ref="O131:O133" si="34">IMEXP(2*PI()*N131&amp;"i")</f>
        <v>-0,904375282294812+0,426738032959543i</v>
      </c>
      <c r="P131" s="2" t="str">
        <f t="shared" si="28"/>
        <v>0,00782012939453126-1,70961724047045E-06i</v>
      </c>
      <c r="Q131" s="2" t="str">
        <f t="shared" si="29"/>
        <v>0,02855813363567-0,00639939085850565i</v>
      </c>
      <c r="R131" s="2" t="str">
        <f t="shared" si="30"/>
        <v>0,000300411633040077-0,0000673861016145267i</v>
      </c>
      <c r="S131" s="2" t="str">
        <f t="shared" ref="S131:S133" si="35">IMDIV($R131,IMSUM(1,$R131))</f>
        <v>0,000300325949790685-0,0000673456324081468i</v>
      </c>
      <c r="T131" s="2">
        <f t="shared" ref="T131:T133" si="36">20*LOG10(SQRT(IMPRODUCT(IMCONJUGATE(S131),S131)+0))</f>
        <v>-70.23507372396611</v>
      </c>
      <c r="U131">
        <f t="shared" ref="U131:U133" si="37">ATAN(IMAGINARY(S131)/IMREAL(S131))*180/PI()</f>
        <v>-12.639028539215746</v>
      </c>
      <c r="W131" s="2" t="str">
        <f t="shared" ref="W131:W133" si="38">IMPRODUCT($S131,IMDIV($O131,IMSUB($O131,1)))</f>
        <v>0,000142617470873773-0,0000673217787410023i</v>
      </c>
      <c r="X131" s="2">
        <f t="shared" ref="X131:X133" si="39">20*LOG10(SQRT(IMPRODUCT(IMCONJUGATE(W131),W131)+0))</f>
        <v>-76.042899040049249</v>
      </c>
    </row>
    <row r="132" spans="12:24" x14ac:dyDescent="0.45">
      <c r="L132">
        <f t="shared" si="32"/>
        <v>12.99999999999997</v>
      </c>
      <c r="M132" s="1">
        <f t="shared" si="33"/>
        <v>9999999999.9993267</v>
      </c>
      <c r="N132" s="1">
        <f t="shared" si="31"/>
        <v>254200.24242422532</v>
      </c>
      <c r="O132" s="2" t="str">
        <f t="shared" si="34"/>
        <v>0,0475820247766116+0,998867333992937i</v>
      </c>
      <c r="P132" s="2" t="str">
        <f t="shared" si="28"/>
        <v>0,00782012939453125-8,00147957478433E-06i</v>
      </c>
      <c r="Q132" s="2" t="str">
        <f t="shared" si="29"/>
        <v>0,0285581336356699-0,0299509118376152i</v>
      </c>
      <c r="R132" s="2" t="str">
        <f t="shared" si="30"/>
        <v>0,00030010396562352-0,000315385516084661i</v>
      </c>
      <c r="S132" s="2" t="str">
        <f t="shared" si="35"/>
        <v>0,000300113308768665-0,000315196273042402i</v>
      </c>
      <c r="T132" s="2">
        <f t="shared" si="36"/>
        <v>-67.225817599424403</v>
      </c>
      <c r="U132">
        <f t="shared" si="37"/>
        <v>-46.4041991096719</v>
      </c>
      <c r="W132" s="2" t="str">
        <f t="shared" si="38"/>
        <v>-0,0000152275323533909-0,000314973043559912i</v>
      </c>
      <c r="X132" s="2">
        <f t="shared" si="39"/>
        <v>-70.024393389653255</v>
      </c>
    </row>
    <row r="133" spans="12:24" x14ac:dyDescent="0.45">
      <c r="L133">
        <f t="shared" si="32"/>
        <v>13.099999999999969</v>
      </c>
      <c r="M133" s="1">
        <f t="shared" si="33"/>
        <v>12589254117.940813</v>
      </c>
      <c r="N133" s="1">
        <f t="shared" si="31"/>
        <v>320019.14487209468</v>
      </c>
      <c r="O133" s="2" t="str">
        <f t="shared" si="34"/>
        <v>0,613541866643882+0,78966219225384i</v>
      </c>
      <c r="P133" s="2" t="str">
        <f t="shared" si="28"/>
        <v>0,00782012939453125-0,0000155893844406819i</v>
      </c>
      <c r="Q133" s="2" t="str">
        <f t="shared" si="29"/>
        <v>0,0285581336356699-0,0583537425324166i</v>
      </c>
      <c r="R133" s="2" t="str">
        <f t="shared" si="30"/>
        <v>0,000299202602609121-0,000614469612939939i</v>
      </c>
      <c r="S133" s="2" t="str">
        <f t="shared" si="35"/>
        <v>0,000299490341242172-0,000614101844355778i</v>
      </c>
      <c r="T133" s="2">
        <f t="shared" si="36"/>
        <v>-63.308546952351541</v>
      </c>
      <c r="U133">
        <f t="shared" si="37"/>
        <v>-64.00204566817456</v>
      </c>
      <c r="W133" s="2" t="str">
        <f t="shared" si="38"/>
        <v>-0,000477661742088714-0,000613029990816372i</v>
      </c>
      <c r="X133" s="2">
        <f t="shared" si="39"/>
        <v>-62.189871427439883</v>
      </c>
    </row>
    <row r="134" spans="12:24" x14ac:dyDescent="0.45">
      <c r="X134" s="2"/>
    </row>
    <row r="135" spans="12:24" x14ac:dyDescent="0.45">
      <c r="X135" s="2"/>
    </row>
    <row r="136" spans="12:24" x14ac:dyDescent="0.45">
      <c r="X136" s="2"/>
    </row>
    <row r="137" spans="12:24" x14ac:dyDescent="0.45">
      <c r="X137" s="2"/>
    </row>
    <row r="138" spans="12:24" x14ac:dyDescent="0.45">
      <c r="X138" s="2"/>
    </row>
    <row r="139" spans="12:24" x14ac:dyDescent="0.45">
      <c r="X139" s="2"/>
    </row>
    <row r="140" spans="12:24" x14ac:dyDescent="0.45">
      <c r="X140" s="2"/>
    </row>
    <row r="141" spans="12:24" x14ac:dyDescent="0.45">
      <c r="X141" s="2"/>
    </row>
    <row r="142" spans="12:24" x14ac:dyDescent="0.45">
      <c r="X142" s="2"/>
    </row>
    <row r="143" spans="12:24" x14ac:dyDescent="0.45">
      <c r="X143" s="2"/>
    </row>
    <row r="144" spans="12:24" x14ac:dyDescent="0.45">
      <c r="X144" s="2"/>
    </row>
    <row r="145" spans="24:24" x14ac:dyDescent="0.45">
      <c r="X145" s="2"/>
    </row>
    <row r="146" spans="24:24" x14ac:dyDescent="0.45">
      <c r="X146" s="2"/>
    </row>
    <row r="147" spans="24:24" x14ac:dyDescent="0.45">
      <c r="X147" s="2"/>
    </row>
    <row r="148" spans="24:24" x14ac:dyDescent="0.45">
      <c r="X148" s="2"/>
    </row>
    <row r="149" spans="24:24" x14ac:dyDescent="0.45">
      <c r="X149" s="2"/>
    </row>
    <row r="150" spans="24:24" x14ac:dyDescent="0.45">
      <c r="X150" s="2"/>
    </row>
    <row r="151" spans="24:24" x14ac:dyDescent="0.45">
      <c r="X151" s="2"/>
    </row>
    <row r="152" spans="24:24" x14ac:dyDescent="0.45">
      <c r="X152" s="2"/>
    </row>
    <row r="153" spans="24:24" x14ac:dyDescent="0.45">
      <c r="X153" s="2"/>
    </row>
    <row r="154" spans="24:24" x14ac:dyDescent="0.45">
      <c r="X154" s="2"/>
    </row>
    <row r="155" spans="24:24" x14ac:dyDescent="0.45">
      <c r="X155" s="2"/>
    </row>
    <row r="156" spans="24:24" x14ac:dyDescent="0.45">
      <c r="X156" s="2"/>
    </row>
    <row r="157" spans="24:24" x14ac:dyDescent="0.45">
      <c r="X157" s="2"/>
    </row>
    <row r="158" spans="24:24" x14ac:dyDescent="0.45">
      <c r="X158" s="2"/>
    </row>
    <row r="159" spans="24:24" x14ac:dyDescent="0.45">
      <c r="X159" s="2"/>
    </row>
    <row r="160" spans="24:24" x14ac:dyDescent="0.45">
      <c r="X160" s="2"/>
    </row>
    <row r="161" spans="24:24" x14ac:dyDescent="0.45">
      <c r="X161" s="2"/>
    </row>
    <row r="162" spans="24:24" x14ac:dyDescent="0.45">
      <c r="X162" s="2"/>
    </row>
    <row r="163" spans="24:24" x14ac:dyDescent="0.45">
      <c r="X163" s="2"/>
    </row>
    <row r="164" spans="24:24" x14ac:dyDescent="0.45">
      <c r="X164" s="2"/>
    </row>
    <row r="165" spans="24:24" x14ac:dyDescent="0.45">
      <c r="X165" s="2"/>
    </row>
    <row r="166" spans="24:24" x14ac:dyDescent="0.45">
      <c r="X166" s="2"/>
    </row>
    <row r="167" spans="24:24" x14ac:dyDescent="0.45">
      <c r="X167" s="2"/>
    </row>
    <row r="168" spans="24:24" x14ac:dyDescent="0.45">
      <c r="X168" s="2"/>
    </row>
    <row r="169" spans="24:24" x14ac:dyDescent="0.45">
      <c r="X169" s="2"/>
    </row>
    <row r="170" spans="24:24" x14ac:dyDescent="0.45">
      <c r="X170" s="2"/>
    </row>
    <row r="171" spans="24:24" x14ac:dyDescent="0.45">
      <c r="X171" s="2"/>
    </row>
    <row r="172" spans="24:24" x14ac:dyDescent="0.45">
      <c r="X172" s="2"/>
    </row>
    <row r="173" spans="24:24" x14ac:dyDescent="0.45">
      <c r="X173" s="2"/>
    </row>
    <row r="174" spans="24:24" x14ac:dyDescent="0.45">
      <c r="X174" s="2"/>
    </row>
    <row r="175" spans="24:24" x14ac:dyDescent="0.45">
      <c r="X175" s="2"/>
    </row>
    <row r="176" spans="24:24" x14ac:dyDescent="0.45">
      <c r="X176" s="2"/>
    </row>
    <row r="177" spans="24:24" x14ac:dyDescent="0.45">
      <c r="X177" s="2"/>
    </row>
    <row r="178" spans="24:24" x14ac:dyDescent="0.45">
      <c r="X178" s="2"/>
    </row>
    <row r="179" spans="24:24" x14ac:dyDescent="0.45">
      <c r="X179" s="2"/>
    </row>
    <row r="180" spans="24:24" x14ac:dyDescent="0.45">
      <c r="X180" s="2"/>
    </row>
    <row r="181" spans="24:24" x14ac:dyDescent="0.45">
      <c r="X181" s="2"/>
    </row>
    <row r="182" spans="24:24" x14ac:dyDescent="0.45">
      <c r="X182" s="2"/>
    </row>
    <row r="183" spans="24:24" x14ac:dyDescent="0.45">
      <c r="X183" s="2"/>
    </row>
    <row r="184" spans="24:24" x14ac:dyDescent="0.45">
      <c r="X184" s="2"/>
    </row>
    <row r="185" spans="24:24" x14ac:dyDescent="0.45">
      <c r="X185" s="2"/>
    </row>
    <row r="186" spans="24:24" x14ac:dyDescent="0.45">
      <c r="X186" s="2"/>
    </row>
    <row r="187" spans="24:24" x14ac:dyDescent="0.45">
      <c r="X187" s="2"/>
    </row>
    <row r="188" spans="24:24" x14ac:dyDescent="0.45">
      <c r="X188" s="2"/>
    </row>
    <row r="189" spans="24:24" x14ac:dyDescent="0.45">
      <c r="X189" s="2"/>
    </row>
    <row r="190" spans="24:24" x14ac:dyDescent="0.45">
      <c r="X190" s="2"/>
    </row>
    <row r="191" spans="24:24" x14ac:dyDescent="0.45">
      <c r="X191" s="2"/>
    </row>
    <row r="192" spans="24:24" x14ac:dyDescent="0.45">
      <c r="X192" s="2"/>
    </row>
    <row r="193" spans="24:24" x14ac:dyDescent="0.45">
      <c r="X193" s="2"/>
    </row>
    <row r="194" spans="24:24" x14ac:dyDescent="0.45">
      <c r="X194" s="2"/>
    </row>
    <row r="195" spans="24:24" x14ac:dyDescent="0.45">
      <c r="X195" s="2"/>
    </row>
    <row r="196" spans="24:24" x14ac:dyDescent="0.45">
      <c r="X196" s="2"/>
    </row>
    <row r="197" spans="24:24" x14ac:dyDescent="0.45">
      <c r="X197" s="2"/>
    </row>
    <row r="198" spans="24:24" x14ac:dyDescent="0.45">
      <c r="X198" s="2"/>
    </row>
    <row r="199" spans="24:24" x14ac:dyDescent="0.45">
      <c r="X199" s="2"/>
    </row>
    <row r="200" spans="24:24" x14ac:dyDescent="0.45">
      <c r="X200" s="2"/>
    </row>
    <row r="201" spans="24:24" x14ac:dyDescent="0.45">
      <c r="X201" s="2"/>
    </row>
    <row r="202" spans="24:24" x14ac:dyDescent="0.45">
      <c r="X202" s="2"/>
    </row>
    <row r="203" spans="24:24" x14ac:dyDescent="0.45">
      <c r="X203" s="2"/>
    </row>
    <row r="204" spans="24:24" x14ac:dyDescent="0.45">
      <c r="X204" s="2"/>
    </row>
    <row r="205" spans="24:24" x14ac:dyDescent="0.45">
      <c r="X205" s="2"/>
    </row>
    <row r="206" spans="24:24" x14ac:dyDescent="0.45">
      <c r="X206" s="2"/>
    </row>
    <row r="207" spans="24:24" x14ac:dyDescent="0.45">
      <c r="X207" s="2"/>
    </row>
    <row r="208" spans="24:24" x14ac:dyDescent="0.45">
      <c r="X208" s="2"/>
    </row>
    <row r="209" spans="24:24" x14ac:dyDescent="0.45">
      <c r="X209" s="2"/>
    </row>
    <row r="210" spans="24:24" x14ac:dyDescent="0.45">
      <c r="X210" s="2"/>
    </row>
    <row r="211" spans="24:24" x14ac:dyDescent="0.45">
      <c r="X211" s="2"/>
    </row>
    <row r="212" spans="24:24" x14ac:dyDescent="0.45">
      <c r="X212" s="2"/>
    </row>
    <row r="213" spans="24:24" x14ac:dyDescent="0.45">
      <c r="X213" s="2"/>
    </row>
    <row r="214" spans="24:24" x14ac:dyDescent="0.45">
      <c r="X214" s="2"/>
    </row>
    <row r="215" spans="24:24" x14ac:dyDescent="0.45">
      <c r="X215" s="2"/>
    </row>
    <row r="216" spans="24:24" x14ac:dyDescent="0.45">
      <c r="X216" s="2"/>
    </row>
    <row r="217" spans="24:24" x14ac:dyDescent="0.45">
      <c r="X217" s="2"/>
    </row>
    <row r="218" spans="24:24" x14ac:dyDescent="0.45">
      <c r="X218" s="2"/>
    </row>
    <row r="219" spans="24:24" x14ac:dyDescent="0.45">
      <c r="X219" s="2"/>
    </row>
    <row r="220" spans="24:24" x14ac:dyDescent="0.45">
      <c r="X220" s="2"/>
    </row>
    <row r="221" spans="24:24" x14ac:dyDescent="0.45">
      <c r="X221" s="2"/>
    </row>
    <row r="222" spans="24:24" x14ac:dyDescent="0.45">
      <c r="X222" s="2"/>
    </row>
    <row r="223" spans="24:24" x14ac:dyDescent="0.45">
      <c r="X223" s="2"/>
    </row>
    <row r="224" spans="24:24" x14ac:dyDescent="0.45">
      <c r="X224" s="2"/>
    </row>
    <row r="225" spans="24:24" x14ac:dyDescent="0.45">
      <c r="X225" s="2"/>
    </row>
    <row r="226" spans="24:24" x14ac:dyDescent="0.45">
      <c r="X226" s="2"/>
    </row>
    <row r="227" spans="24:24" x14ac:dyDescent="0.45">
      <c r="X227" s="2"/>
    </row>
    <row r="228" spans="24:24" x14ac:dyDescent="0.45">
      <c r="X228" s="2"/>
    </row>
    <row r="229" spans="24:24" x14ac:dyDescent="0.45">
      <c r="X229" s="2"/>
    </row>
    <row r="230" spans="24:24" x14ac:dyDescent="0.45">
      <c r="X230" s="2"/>
    </row>
    <row r="231" spans="24:24" x14ac:dyDescent="0.45">
      <c r="X231" s="2"/>
    </row>
    <row r="232" spans="24:24" x14ac:dyDescent="0.45">
      <c r="X232" s="2"/>
    </row>
    <row r="233" spans="24:24" x14ac:dyDescent="0.45">
      <c r="X233" s="2"/>
    </row>
    <row r="234" spans="24:24" x14ac:dyDescent="0.45">
      <c r="X234" s="2"/>
    </row>
    <row r="235" spans="24:24" x14ac:dyDescent="0.45">
      <c r="X235" s="2"/>
    </row>
    <row r="236" spans="24:24" x14ac:dyDescent="0.45">
      <c r="X236" s="2"/>
    </row>
    <row r="237" spans="24:24" x14ac:dyDescent="0.45">
      <c r="X237" s="2"/>
    </row>
    <row r="238" spans="24:24" x14ac:dyDescent="0.45">
      <c r="X238" s="2"/>
    </row>
    <row r="239" spans="24:24" x14ac:dyDescent="0.45">
      <c r="X239" s="2"/>
    </row>
    <row r="240" spans="24:24" x14ac:dyDescent="0.45">
      <c r="X240" s="2"/>
    </row>
    <row r="241" spans="24:24" x14ac:dyDescent="0.45">
      <c r="X241" s="2"/>
    </row>
    <row r="242" spans="24:24" x14ac:dyDescent="0.45">
      <c r="X242" s="2"/>
    </row>
    <row r="243" spans="24:24" x14ac:dyDescent="0.45">
      <c r="X243" s="2"/>
    </row>
    <row r="244" spans="24:24" x14ac:dyDescent="0.45">
      <c r="X244" s="2"/>
    </row>
    <row r="245" spans="24:24" x14ac:dyDescent="0.45">
      <c r="X245" s="2"/>
    </row>
    <row r="246" spans="24:24" x14ac:dyDescent="0.45">
      <c r="X246" s="2"/>
    </row>
    <row r="247" spans="24:24" x14ac:dyDescent="0.45">
      <c r="X247" s="2"/>
    </row>
    <row r="248" spans="24:24" x14ac:dyDescent="0.45">
      <c r="X248" s="2"/>
    </row>
    <row r="249" spans="24:24" x14ac:dyDescent="0.45">
      <c r="X249" s="2"/>
    </row>
    <row r="250" spans="24:24" x14ac:dyDescent="0.45">
      <c r="X250" s="2"/>
    </row>
    <row r="251" spans="24:24" x14ac:dyDescent="0.45">
      <c r="X251" s="2"/>
    </row>
    <row r="252" spans="24:24" x14ac:dyDescent="0.45">
      <c r="X252" s="2"/>
    </row>
    <row r="253" spans="24:24" x14ac:dyDescent="0.45">
      <c r="X253" s="2"/>
    </row>
    <row r="254" spans="24:24" x14ac:dyDescent="0.45">
      <c r="X254" s="2"/>
    </row>
    <row r="255" spans="24:24" x14ac:dyDescent="0.45">
      <c r="X255" s="2"/>
    </row>
    <row r="256" spans="24:24" x14ac:dyDescent="0.45">
      <c r="X256" s="2"/>
    </row>
    <row r="257" spans="24:24" x14ac:dyDescent="0.45">
      <c r="X257" s="2"/>
    </row>
    <row r="258" spans="24:24" x14ac:dyDescent="0.45">
      <c r="X258" s="2"/>
    </row>
    <row r="259" spans="24:24" x14ac:dyDescent="0.45">
      <c r="X259" s="2"/>
    </row>
    <row r="260" spans="24:24" x14ac:dyDescent="0.45">
      <c r="X260" s="2"/>
    </row>
    <row r="261" spans="24:24" x14ac:dyDescent="0.45">
      <c r="X261" s="2"/>
    </row>
    <row r="262" spans="24:24" x14ac:dyDescent="0.45">
      <c r="X262" s="2"/>
    </row>
    <row r="263" spans="24:24" x14ac:dyDescent="0.45">
      <c r="X263" s="2"/>
    </row>
    <row r="264" spans="24:24" x14ac:dyDescent="0.45">
      <c r="X264" s="2"/>
    </row>
    <row r="265" spans="24:24" x14ac:dyDescent="0.45">
      <c r="X265" s="2"/>
    </row>
    <row r="266" spans="24:24" x14ac:dyDescent="0.45">
      <c r="X266" s="2"/>
    </row>
    <row r="267" spans="24:24" x14ac:dyDescent="0.45">
      <c r="X267" s="2"/>
    </row>
    <row r="268" spans="24:24" x14ac:dyDescent="0.45">
      <c r="X268" s="2"/>
    </row>
    <row r="269" spans="24:24" x14ac:dyDescent="0.45">
      <c r="X269" s="2"/>
    </row>
    <row r="270" spans="24:24" x14ac:dyDescent="0.45">
      <c r="X270" s="2"/>
    </row>
    <row r="271" spans="24:24" x14ac:dyDescent="0.45">
      <c r="X271" s="2"/>
    </row>
    <row r="272" spans="24:24" x14ac:dyDescent="0.45">
      <c r="X272" s="2"/>
    </row>
    <row r="273" spans="24:24" x14ac:dyDescent="0.45">
      <c r="X273" s="2"/>
    </row>
    <row r="274" spans="24:24" x14ac:dyDescent="0.45">
      <c r="X274" s="2"/>
    </row>
    <row r="275" spans="24:24" x14ac:dyDescent="0.45">
      <c r="X275" s="2"/>
    </row>
    <row r="276" spans="24:24" x14ac:dyDescent="0.45">
      <c r="X276" s="2"/>
    </row>
    <row r="277" spans="24:24" x14ac:dyDescent="0.45">
      <c r="X277" s="2"/>
    </row>
    <row r="278" spans="24:24" x14ac:dyDescent="0.45">
      <c r="X278" s="2"/>
    </row>
    <row r="279" spans="24:24" x14ac:dyDescent="0.45">
      <c r="X279" s="2"/>
    </row>
    <row r="280" spans="24:24" x14ac:dyDescent="0.45">
      <c r="X280" s="2"/>
    </row>
    <row r="281" spans="24:24" x14ac:dyDescent="0.45">
      <c r="X281" s="2"/>
    </row>
    <row r="282" spans="24:24" x14ac:dyDescent="0.45">
      <c r="X282" s="2"/>
    </row>
    <row r="283" spans="24:24" x14ac:dyDescent="0.45">
      <c r="X283" s="2"/>
    </row>
    <row r="284" spans="24:24" x14ac:dyDescent="0.45">
      <c r="X284" s="2"/>
    </row>
    <row r="285" spans="24:24" x14ac:dyDescent="0.45">
      <c r="X285" s="2"/>
    </row>
    <row r="286" spans="24:24" x14ac:dyDescent="0.45">
      <c r="X286" s="2"/>
    </row>
    <row r="287" spans="24:24" x14ac:dyDescent="0.45">
      <c r="X287" s="2"/>
    </row>
    <row r="288" spans="24:24" x14ac:dyDescent="0.45">
      <c r="X288" s="2"/>
    </row>
    <row r="289" spans="24:24" x14ac:dyDescent="0.45">
      <c r="X289" s="2"/>
    </row>
    <row r="290" spans="24:24" x14ac:dyDescent="0.45">
      <c r="X290" s="2"/>
    </row>
    <row r="291" spans="24:24" x14ac:dyDescent="0.45">
      <c r="X291" s="2"/>
    </row>
    <row r="292" spans="24:24" x14ac:dyDescent="0.45">
      <c r="X292" s="2"/>
    </row>
    <row r="293" spans="24:24" x14ac:dyDescent="0.45">
      <c r="X293" s="2"/>
    </row>
    <row r="294" spans="24:24" x14ac:dyDescent="0.45">
      <c r="X294" s="2"/>
    </row>
    <row r="295" spans="24:24" x14ac:dyDescent="0.45">
      <c r="X295" s="2"/>
    </row>
    <row r="296" spans="24:24" x14ac:dyDescent="0.45">
      <c r="X296" s="2"/>
    </row>
    <row r="297" spans="24:24" x14ac:dyDescent="0.45">
      <c r="X297" s="2"/>
    </row>
    <row r="298" spans="24:24" x14ac:dyDescent="0.45">
      <c r="X298" s="2"/>
    </row>
    <row r="299" spans="24:24" x14ac:dyDescent="0.45">
      <c r="X299" s="2"/>
    </row>
    <row r="300" spans="24:24" x14ac:dyDescent="0.45">
      <c r="X300" s="2"/>
    </row>
    <row r="301" spans="24:24" x14ac:dyDescent="0.45">
      <c r="X301" s="2"/>
    </row>
    <row r="302" spans="24:24" x14ac:dyDescent="0.45">
      <c r="X302" s="2"/>
    </row>
    <row r="303" spans="24:24" x14ac:dyDescent="0.45">
      <c r="X303" s="2"/>
    </row>
    <row r="304" spans="24:24" x14ac:dyDescent="0.45">
      <c r="X304" s="2"/>
    </row>
    <row r="305" spans="24:24" x14ac:dyDescent="0.45">
      <c r="X305" s="2"/>
    </row>
    <row r="306" spans="24:24" x14ac:dyDescent="0.45">
      <c r="X306" s="2"/>
    </row>
    <row r="307" spans="24:24" x14ac:dyDescent="0.45">
      <c r="X307" s="2"/>
    </row>
    <row r="308" spans="24:24" x14ac:dyDescent="0.45">
      <c r="X308" s="2"/>
    </row>
    <row r="309" spans="24:24" x14ac:dyDescent="0.45">
      <c r="X309" s="2"/>
    </row>
    <row r="310" spans="24:24" x14ac:dyDescent="0.45">
      <c r="X310" s="2"/>
    </row>
    <row r="311" spans="24:24" x14ac:dyDescent="0.45">
      <c r="X311" s="2"/>
    </row>
    <row r="312" spans="24:24" x14ac:dyDescent="0.45">
      <c r="X312" s="2"/>
    </row>
    <row r="313" spans="24:24" x14ac:dyDescent="0.45">
      <c r="X313" s="2"/>
    </row>
    <row r="314" spans="24:24" x14ac:dyDescent="0.45">
      <c r="X314" s="2"/>
    </row>
    <row r="315" spans="24:24" x14ac:dyDescent="0.45">
      <c r="X315" s="2"/>
    </row>
    <row r="316" spans="24:24" x14ac:dyDescent="0.45">
      <c r="X316" s="2"/>
    </row>
    <row r="317" spans="24:24" x14ac:dyDescent="0.45">
      <c r="X317" s="2"/>
    </row>
    <row r="318" spans="24:24" x14ac:dyDescent="0.45">
      <c r="X318" s="2"/>
    </row>
    <row r="319" spans="24:24" x14ac:dyDescent="0.45">
      <c r="X319" s="2"/>
    </row>
    <row r="320" spans="24:24" x14ac:dyDescent="0.45">
      <c r="X320" s="2"/>
    </row>
    <row r="321" spans="24:24" x14ac:dyDescent="0.45">
      <c r="X321" s="2"/>
    </row>
    <row r="322" spans="24:24" x14ac:dyDescent="0.45">
      <c r="X322" s="2"/>
    </row>
    <row r="323" spans="24:24" x14ac:dyDescent="0.45">
      <c r="X323" s="2"/>
    </row>
    <row r="324" spans="24:24" x14ac:dyDescent="0.45">
      <c r="X324" s="2"/>
    </row>
    <row r="325" spans="24:24" x14ac:dyDescent="0.45">
      <c r="X325" s="2"/>
    </row>
    <row r="326" spans="24:24" x14ac:dyDescent="0.45">
      <c r="X326" s="2"/>
    </row>
    <row r="327" spans="24:24" x14ac:dyDescent="0.45">
      <c r="X327" s="2"/>
    </row>
    <row r="328" spans="24:24" x14ac:dyDescent="0.45">
      <c r="X328" s="2"/>
    </row>
    <row r="329" spans="24:24" x14ac:dyDescent="0.45">
      <c r="X329" s="2"/>
    </row>
    <row r="330" spans="24:24" x14ac:dyDescent="0.45">
      <c r="X330" s="2"/>
    </row>
    <row r="331" spans="24:24" x14ac:dyDescent="0.45">
      <c r="X331" s="2"/>
    </row>
    <row r="332" spans="24:24" x14ac:dyDescent="0.45">
      <c r="X332" s="2"/>
    </row>
    <row r="333" spans="24:24" x14ac:dyDescent="0.45">
      <c r="X333" s="2"/>
    </row>
    <row r="334" spans="24:24" x14ac:dyDescent="0.45">
      <c r="X334" s="2"/>
    </row>
    <row r="335" spans="24:24" x14ac:dyDescent="0.45">
      <c r="X335" s="2"/>
    </row>
    <row r="336" spans="24:24" x14ac:dyDescent="0.45">
      <c r="X336" s="2"/>
    </row>
    <row r="337" spans="24:24" x14ac:dyDescent="0.45">
      <c r="X337" s="2"/>
    </row>
    <row r="338" spans="24:24" x14ac:dyDescent="0.45">
      <c r="X338" s="2"/>
    </row>
    <row r="339" spans="24:24" x14ac:dyDescent="0.45">
      <c r="X339" s="2"/>
    </row>
    <row r="340" spans="24:24" x14ac:dyDescent="0.45">
      <c r="X340" s="2"/>
    </row>
    <row r="341" spans="24:24" x14ac:dyDescent="0.45">
      <c r="X341" s="2"/>
    </row>
    <row r="342" spans="24:24" x14ac:dyDescent="0.45">
      <c r="X342" s="2"/>
    </row>
    <row r="343" spans="24:24" x14ac:dyDescent="0.45">
      <c r="X343" s="2"/>
    </row>
    <row r="344" spans="24:24" x14ac:dyDescent="0.45">
      <c r="X344" s="2"/>
    </row>
    <row r="345" spans="24:24" x14ac:dyDescent="0.45">
      <c r="X345" s="2"/>
    </row>
    <row r="346" spans="24:24" x14ac:dyDescent="0.45">
      <c r="X346" s="2"/>
    </row>
    <row r="347" spans="24:24" x14ac:dyDescent="0.45">
      <c r="X347" s="2"/>
    </row>
    <row r="348" spans="24:24" x14ac:dyDescent="0.45">
      <c r="X348" s="2"/>
    </row>
    <row r="349" spans="24:24" x14ac:dyDescent="0.45">
      <c r="X349" s="2"/>
    </row>
    <row r="350" spans="24:24" x14ac:dyDescent="0.45">
      <c r="X350" s="2"/>
    </row>
    <row r="351" spans="24:24" x14ac:dyDescent="0.45">
      <c r="X351" s="2"/>
    </row>
    <row r="352" spans="24:24" x14ac:dyDescent="0.45">
      <c r="X352" s="2"/>
    </row>
    <row r="353" spans="24:24" x14ac:dyDescent="0.45">
      <c r="X353" s="2"/>
    </row>
    <row r="354" spans="24:24" x14ac:dyDescent="0.45">
      <c r="X354" s="2"/>
    </row>
    <row r="355" spans="24:24" x14ac:dyDescent="0.45">
      <c r="X355" s="2"/>
    </row>
    <row r="356" spans="24:24" x14ac:dyDescent="0.45">
      <c r="X356" s="2"/>
    </row>
    <row r="357" spans="24:24" x14ac:dyDescent="0.45">
      <c r="X357" s="2"/>
    </row>
    <row r="358" spans="24:24" x14ac:dyDescent="0.45">
      <c r="X358" s="2"/>
    </row>
    <row r="359" spans="24:24" x14ac:dyDescent="0.45">
      <c r="X359" s="2"/>
    </row>
    <row r="360" spans="24:24" x14ac:dyDescent="0.45">
      <c r="X360" s="2"/>
    </row>
    <row r="361" spans="24:24" x14ac:dyDescent="0.45">
      <c r="X361" s="2"/>
    </row>
    <row r="362" spans="24:24" x14ac:dyDescent="0.45">
      <c r="X362" s="2"/>
    </row>
    <row r="363" spans="24:24" x14ac:dyDescent="0.45">
      <c r="X363" s="2"/>
    </row>
    <row r="364" spans="24:24" x14ac:dyDescent="0.45">
      <c r="X364" s="2"/>
    </row>
    <row r="365" spans="24:24" x14ac:dyDescent="0.45">
      <c r="X365" s="2"/>
    </row>
    <row r="366" spans="24:24" x14ac:dyDescent="0.45">
      <c r="X366" s="2"/>
    </row>
    <row r="367" spans="24:24" x14ac:dyDescent="0.45">
      <c r="X367" s="2"/>
    </row>
    <row r="368" spans="24:24" x14ac:dyDescent="0.45">
      <c r="X368" s="2"/>
    </row>
    <row r="369" spans="24:24" x14ac:dyDescent="0.45">
      <c r="X369" s="2"/>
    </row>
    <row r="370" spans="24:24" x14ac:dyDescent="0.45">
      <c r="X370" s="2"/>
    </row>
    <row r="371" spans="24:24" x14ac:dyDescent="0.45">
      <c r="X371" s="2"/>
    </row>
    <row r="372" spans="24:24" x14ac:dyDescent="0.45">
      <c r="X372" s="2"/>
    </row>
    <row r="373" spans="24:24" x14ac:dyDescent="0.45">
      <c r="X373" s="2"/>
    </row>
    <row r="374" spans="24:24" x14ac:dyDescent="0.45">
      <c r="X374" s="2"/>
    </row>
    <row r="375" spans="24:24" x14ac:dyDescent="0.45">
      <c r="X375" s="2"/>
    </row>
    <row r="376" spans="24:24" x14ac:dyDescent="0.45">
      <c r="X376" s="2"/>
    </row>
    <row r="377" spans="24:24" x14ac:dyDescent="0.45">
      <c r="X377" s="2"/>
    </row>
    <row r="378" spans="24:24" x14ac:dyDescent="0.45">
      <c r="X378" s="2"/>
    </row>
    <row r="379" spans="24:24" x14ac:dyDescent="0.45">
      <c r="X379" s="2"/>
    </row>
    <row r="380" spans="24:24" x14ac:dyDescent="0.45">
      <c r="X380" s="2"/>
    </row>
    <row r="381" spans="24:24" x14ac:dyDescent="0.45">
      <c r="X381" s="2"/>
    </row>
    <row r="382" spans="24:24" x14ac:dyDescent="0.45">
      <c r="X382" s="2"/>
    </row>
    <row r="383" spans="24:24" x14ac:dyDescent="0.45">
      <c r="X383" s="2"/>
    </row>
    <row r="384" spans="24:24" x14ac:dyDescent="0.45">
      <c r="X384" s="2"/>
    </row>
    <row r="385" spans="24:24" x14ac:dyDescent="0.45">
      <c r="X385" s="2"/>
    </row>
    <row r="386" spans="24:24" x14ac:dyDescent="0.45">
      <c r="X386" s="2"/>
    </row>
    <row r="387" spans="24:24" x14ac:dyDescent="0.45">
      <c r="X387" s="2"/>
    </row>
    <row r="388" spans="24:24" x14ac:dyDescent="0.45">
      <c r="X388" s="2"/>
    </row>
    <row r="389" spans="24:24" x14ac:dyDescent="0.45">
      <c r="X389" s="2"/>
    </row>
    <row r="390" spans="24:24" x14ac:dyDescent="0.45">
      <c r="X390" s="2"/>
    </row>
    <row r="391" spans="24:24" x14ac:dyDescent="0.45">
      <c r="X391" s="2"/>
    </row>
    <row r="392" spans="24:24" x14ac:dyDescent="0.45">
      <c r="X392" s="2"/>
    </row>
    <row r="393" spans="24:24" x14ac:dyDescent="0.45">
      <c r="X393" s="2"/>
    </row>
    <row r="394" spans="24:24" x14ac:dyDescent="0.45">
      <c r="X394" s="2"/>
    </row>
    <row r="395" spans="24:24" x14ac:dyDescent="0.45">
      <c r="X395" s="2"/>
    </row>
    <row r="396" spans="24:24" x14ac:dyDescent="0.45">
      <c r="X396" s="2"/>
    </row>
    <row r="397" spans="24:24" x14ac:dyDescent="0.45">
      <c r="X397" s="2"/>
    </row>
    <row r="398" spans="24:24" x14ac:dyDescent="0.45">
      <c r="X398" s="2"/>
    </row>
    <row r="399" spans="24:24" x14ac:dyDescent="0.45">
      <c r="X399" s="2"/>
    </row>
    <row r="400" spans="24:24" x14ac:dyDescent="0.45">
      <c r="X400" s="2"/>
    </row>
    <row r="401" spans="24:24" x14ac:dyDescent="0.45">
      <c r="X401" s="2"/>
    </row>
    <row r="402" spans="24:24" x14ac:dyDescent="0.45">
      <c r="X402" s="2"/>
    </row>
    <row r="403" spans="24:24" x14ac:dyDescent="0.45">
      <c r="X403" s="2"/>
    </row>
    <row r="404" spans="24:24" x14ac:dyDescent="0.45">
      <c r="X404" s="2"/>
    </row>
    <row r="405" spans="24:24" x14ac:dyDescent="0.45">
      <c r="X405" s="2"/>
    </row>
    <row r="406" spans="24:24" x14ac:dyDescent="0.45">
      <c r="X406" s="2"/>
    </row>
    <row r="407" spans="24:24" x14ac:dyDescent="0.45">
      <c r="X407" s="2"/>
    </row>
    <row r="408" spans="24:24" x14ac:dyDescent="0.45">
      <c r="X408" s="2"/>
    </row>
    <row r="409" spans="24:24" x14ac:dyDescent="0.45">
      <c r="X409" s="2"/>
    </row>
    <row r="410" spans="24:24" x14ac:dyDescent="0.45">
      <c r="X410" s="2"/>
    </row>
    <row r="411" spans="24:24" x14ac:dyDescent="0.45">
      <c r="X411" s="2"/>
    </row>
    <row r="412" spans="24:24" x14ac:dyDescent="0.45">
      <c r="X412" s="2"/>
    </row>
    <row r="413" spans="24:24" x14ac:dyDescent="0.45">
      <c r="X413" s="2"/>
    </row>
    <row r="414" spans="24:24" x14ac:dyDescent="0.45">
      <c r="X414" s="2"/>
    </row>
    <row r="415" spans="24:24" x14ac:dyDescent="0.45">
      <c r="X415" s="2"/>
    </row>
    <row r="416" spans="24:24" x14ac:dyDescent="0.45">
      <c r="X416" s="2"/>
    </row>
    <row r="417" spans="24:24" x14ac:dyDescent="0.45">
      <c r="X417" s="2"/>
    </row>
    <row r="418" spans="24:24" x14ac:dyDescent="0.45">
      <c r="X418" s="2"/>
    </row>
    <row r="419" spans="24:24" x14ac:dyDescent="0.45">
      <c r="X419" s="2"/>
    </row>
    <row r="420" spans="24:24" x14ac:dyDescent="0.45">
      <c r="X420" s="2"/>
    </row>
    <row r="421" spans="24:24" x14ac:dyDescent="0.45">
      <c r="X421" s="2"/>
    </row>
    <row r="422" spans="24:24" x14ac:dyDescent="0.45">
      <c r="X422" s="2"/>
    </row>
    <row r="423" spans="24:24" x14ac:dyDescent="0.45">
      <c r="X423" s="2"/>
    </row>
    <row r="424" spans="24:24" x14ac:dyDescent="0.45">
      <c r="X424" s="2"/>
    </row>
    <row r="425" spans="24:24" x14ac:dyDescent="0.45">
      <c r="X425" s="2"/>
    </row>
    <row r="426" spans="24:24" x14ac:dyDescent="0.45">
      <c r="X426" s="2"/>
    </row>
    <row r="427" spans="24:24" x14ac:dyDescent="0.45">
      <c r="X427" s="2"/>
    </row>
    <row r="428" spans="24:24" x14ac:dyDescent="0.45">
      <c r="X428" s="2"/>
    </row>
    <row r="429" spans="24:24" x14ac:dyDescent="0.45">
      <c r="X429" s="2"/>
    </row>
    <row r="430" spans="24:24" x14ac:dyDescent="0.45">
      <c r="X430" s="2"/>
    </row>
    <row r="431" spans="24:24" x14ac:dyDescent="0.45">
      <c r="X431" s="2"/>
    </row>
    <row r="432" spans="24:24" x14ac:dyDescent="0.45">
      <c r="X432" s="2"/>
    </row>
    <row r="433" spans="24:24" x14ac:dyDescent="0.45">
      <c r="X433" s="2"/>
    </row>
    <row r="434" spans="24:24" x14ac:dyDescent="0.45">
      <c r="X434" s="2"/>
    </row>
    <row r="435" spans="24:24" x14ac:dyDescent="0.45">
      <c r="X435" s="2"/>
    </row>
    <row r="436" spans="24:24" x14ac:dyDescent="0.45">
      <c r="X436" s="2"/>
    </row>
    <row r="437" spans="24:24" x14ac:dyDescent="0.45">
      <c r="X437" s="2"/>
    </row>
    <row r="438" spans="24:24" x14ac:dyDescent="0.45">
      <c r="X438" s="2"/>
    </row>
    <row r="439" spans="24:24" x14ac:dyDescent="0.45">
      <c r="X439" s="2"/>
    </row>
    <row r="440" spans="24:24" x14ac:dyDescent="0.45">
      <c r="X440" s="2"/>
    </row>
    <row r="441" spans="24:24" x14ac:dyDescent="0.45">
      <c r="X441" s="2"/>
    </row>
    <row r="442" spans="24:24" x14ac:dyDescent="0.45">
      <c r="X442" s="2"/>
    </row>
    <row r="443" spans="24:24" x14ac:dyDescent="0.45">
      <c r="X443" s="2"/>
    </row>
    <row r="444" spans="24:24" x14ac:dyDescent="0.45">
      <c r="X444" s="2"/>
    </row>
    <row r="445" spans="24:24" x14ac:dyDescent="0.45">
      <c r="X445" s="2"/>
    </row>
    <row r="446" spans="24:24" x14ac:dyDescent="0.45">
      <c r="X446" s="2"/>
    </row>
    <row r="447" spans="24:24" x14ac:dyDescent="0.45">
      <c r="X447" s="2"/>
    </row>
    <row r="448" spans="24:24" x14ac:dyDescent="0.45">
      <c r="X448" s="2"/>
    </row>
    <row r="449" spans="24:24" x14ac:dyDescent="0.45">
      <c r="X449" s="2"/>
    </row>
    <row r="450" spans="24:24" x14ac:dyDescent="0.45">
      <c r="X450" s="2"/>
    </row>
    <row r="451" spans="24:24" x14ac:dyDescent="0.45">
      <c r="X451" s="2"/>
    </row>
    <row r="452" spans="24:24" x14ac:dyDescent="0.45">
      <c r="X452" s="2"/>
    </row>
    <row r="453" spans="24:24" x14ac:dyDescent="0.45">
      <c r="X453" s="2"/>
    </row>
    <row r="454" spans="24:24" x14ac:dyDescent="0.45">
      <c r="X454" s="2"/>
    </row>
    <row r="455" spans="24:24" x14ac:dyDescent="0.45">
      <c r="X455" s="2"/>
    </row>
    <row r="456" spans="24:24" x14ac:dyDescent="0.45">
      <c r="X456" s="2"/>
    </row>
    <row r="457" spans="24:24" x14ac:dyDescent="0.45">
      <c r="X457" s="2"/>
    </row>
    <row r="458" spans="24:24" x14ac:dyDescent="0.45">
      <c r="X458" s="2"/>
    </row>
    <row r="459" spans="24:24" x14ac:dyDescent="0.45">
      <c r="X459" s="2"/>
    </row>
    <row r="460" spans="24:24" x14ac:dyDescent="0.45">
      <c r="X460" s="2"/>
    </row>
    <row r="461" spans="24:24" x14ac:dyDescent="0.45">
      <c r="X461" s="2"/>
    </row>
    <row r="462" spans="24:24" x14ac:dyDescent="0.45">
      <c r="X462" s="2"/>
    </row>
    <row r="463" spans="24:24" x14ac:dyDescent="0.45">
      <c r="X463" s="2"/>
    </row>
    <row r="464" spans="24:24" x14ac:dyDescent="0.45">
      <c r="X464" s="2"/>
    </row>
    <row r="465" spans="24:24" x14ac:dyDescent="0.45">
      <c r="X465" s="2"/>
    </row>
    <row r="466" spans="24:24" x14ac:dyDescent="0.45">
      <c r="X466" s="2"/>
    </row>
    <row r="467" spans="24:24" x14ac:dyDescent="0.45">
      <c r="X467" s="2"/>
    </row>
    <row r="468" spans="24:24" x14ac:dyDescent="0.45">
      <c r="X468" s="2"/>
    </row>
    <row r="469" spans="24:24" x14ac:dyDescent="0.45">
      <c r="X469" s="2"/>
    </row>
    <row r="470" spans="24:24" x14ac:dyDescent="0.45">
      <c r="X470" s="2"/>
    </row>
    <row r="471" spans="24:24" x14ac:dyDescent="0.45">
      <c r="X471" s="2"/>
    </row>
    <row r="472" spans="24:24" x14ac:dyDescent="0.45">
      <c r="X472" s="2"/>
    </row>
    <row r="473" spans="24:24" x14ac:dyDescent="0.45">
      <c r="X473" s="2"/>
    </row>
    <row r="474" spans="24:24" x14ac:dyDescent="0.45">
      <c r="X474" s="2"/>
    </row>
    <row r="475" spans="24:24" x14ac:dyDescent="0.45">
      <c r="X475" s="2"/>
    </row>
    <row r="476" spans="24:24" x14ac:dyDescent="0.45">
      <c r="X476" s="2"/>
    </row>
    <row r="477" spans="24:24" x14ac:dyDescent="0.45">
      <c r="X477" s="2"/>
    </row>
    <row r="478" spans="24:24" x14ac:dyDescent="0.45">
      <c r="X478" s="2"/>
    </row>
    <row r="479" spans="24:24" x14ac:dyDescent="0.45">
      <c r="X479" s="2"/>
    </row>
    <row r="480" spans="24:24" x14ac:dyDescent="0.45">
      <c r="X480" s="2"/>
    </row>
    <row r="481" spans="24:24" x14ac:dyDescent="0.45">
      <c r="X481" s="2"/>
    </row>
    <row r="482" spans="24:24" x14ac:dyDescent="0.45">
      <c r="X482" s="2"/>
    </row>
    <row r="483" spans="24:24" x14ac:dyDescent="0.45">
      <c r="X483" s="2"/>
    </row>
    <row r="484" spans="24:24" x14ac:dyDescent="0.45">
      <c r="X484" s="2"/>
    </row>
    <row r="485" spans="24:24" x14ac:dyDescent="0.45">
      <c r="X485" s="2"/>
    </row>
    <row r="486" spans="24:24" x14ac:dyDescent="0.45">
      <c r="X486" s="2"/>
    </row>
    <row r="487" spans="24:24" x14ac:dyDescent="0.45">
      <c r="X487" s="2"/>
    </row>
    <row r="488" spans="24:24" x14ac:dyDescent="0.45">
      <c r="X488" s="2"/>
    </row>
    <row r="489" spans="24:24" x14ac:dyDescent="0.45">
      <c r="X489" s="2"/>
    </row>
    <row r="490" spans="24:24" x14ac:dyDescent="0.45">
      <c r="X490" s="2"/>
    </row>
    <row r="491" spans="24:24" x14ac:dyDescent="0.45">
      <c r="X491" s="2"/>
    </row>
    <row r="492" spans="24:24" x14ac:dyDescent="0.45">
      <c r="X492" s="2"/>
    </row>
    <row r="493" spans="24:24" x14ac:dyDescent="0.45">
      <c r="X493" s="2"/>
    </row>
    <row r="494" spans="24:24" x14ac:dyDescent="0.45">
      <c r="X494" s="2"/>
    </row>
    <row r="495" spans="24:24" x14ac:dyDescent="0.45">
      <c r="X495" s="2"/>
    </row>
    <row r="496" spans="24:24" x14ac:dyDescent="0.45">
      <c r="X496" s="2"/>
    </row>
    <row r="497" spans="24:24" x14ac:dyDescent="0.45">
      <c r="X497" s="2"/>
    </row>
    <row r="498" spans="24:24" x14ac:dyDescent="0.45">
      <c r="X498" s="2"/>
    </row>
    <row r="499" spans="24:24" x14ac:dyDescent="0.45">
      <c r="X499" s="2"/>
    </row>
    <row r="500" spans="24:24" x14ac:dyDescent="0.45">
      <c r="X500" s="2"/>
    </row>
    <row r="501" spans="24:24" x14ac:dyDescent="0.45">
      <c r="X501" s="2"/>
    </row>
    <row r="502" spans="24:24" x14ac:dyDescent="0.45">
      <c r="X502" s="2"/>
    </row>
    <row r="503" spans="24:24" x14ac:dyDescent="0.45">
      <c r="X503" s="2"/>
    </row>
    <row r="504" spans="24:24" x14ac:dyDescent="0.45">
      <c r="X504" s="2"/>
    </row>
    <row r="505" spans="24:24" x14ac:dyDescent="0.45">
      <c r="X505" s="2"/>
    </row>
    <row r="506" spans="24:24" x14ac:dyDescent="0.45">
      <c r="X506" s="2"/>
    </row>
    <row r="507" spans="24:24" x14ac:dyDescent="0.45">
      <c r="X507" s="2"/>
    </row>
    <row r="508" spans="24:24" x14ac:dyDescent="0.45">
      <c r="X508" s="2"/>
    </row>
    <row r="509" spans="24:24" x14ac:dyDescent="0.45">
      <c r="X509" s="2"/>
    </row>
    <row r="510" spans="24:24" x14ac:dyDescent="0.45">
      <c r="X510" s="2"/>
    </row>
    <row r="511" spans="24:24" x14ac:dyDescent="0.45">
      <c r="X511" s="2"/>
    </row>
    <row r="512" spans="24:24" x14ac:dyDescent="0.45">
      <c r="X512" s="2"/>
    </row>
    <row r="513" spans="24:24" x14ac:dyDescent="0.45">
      <c r="X513" s="2"/>
    </row>
    <row r="514" spans="24:24" x14ac:dyDescent="0.45">
      <c r="X514" s="2"/>
    </row>
    <row r="515" spans="24:24" x14ac:dyDescent="0.45">
      <c r="X515" s="2"/>
    </row>
    <row r="516" spans="24:24" x14ac:dyDescent="0.45">
      <c r="X516" s="2"/>
    </row>
    <row r="517" spans="24:24" x14ac:dyDescent="0.45">
      <c r="X517" s="2"/>
    </row>
    <row r="518" spans="24:24" x14ac:dyDescent="0.45">
      <c r="X518" s="2"/>
    </row>
    <row r="519" spans="24:24" x14ac:dyDescent="0.45">
      <c r="X519" s="2"/>
    </row>
    <row r="520" spans="24:24" x14ac:dyDescent="0.45">
      <c r="X520" s="2"/>
    </row>
    <row r="521" spans="24:24" x14ac:dyDescent="0.45">
      <c r="X521" s="2"/>
    </row>
    <row r="522" spans="24:24" x14ac:dyDescent="0.45">
      <c r="X522" s="2"/>
    </row>
    <row r="523" spans="24:24" x14ac:dyDescent="0.45">
      <c r="X523" s="2"/>
    </row>
    <row r="524" spans="24:24" x14ac:dyDescent="0.45">
      <c r="X524" s="2"/>
    </row>
    <row r="525" spans="24:24" x14ac:dyDescent="0.45">
      <c r="X525" s="2"/>
    </row>
    <row r="526" spans="24:24" x14ac:dyDescent="0.45">
      <c r="X526" s="2"/>
    </row>
    <row r="527" spans="24:24" x14ac:dyDescent="0.45">
      <c r="X527" s="2"/>
    </row>
    <row r="528" spans="24:24" x14ac:dyDescent="0.45">
      <c r="X528" s="2"/>
    </row>
    <row r="529" spans="24:24" x14ac:dyDescent="0.45">
      <c r="X529" s="2"/>
    </row>
    <row r="530" spans="24:24" x14ac:dyDescent="0.45">
      <c r="X530" s="2"/>
    </row>
    <row r="531" spans="24:24" x14ac:dyDescent="0.45">
      <c r="X531" s="2"/>
    </row>
    <row r="532" spans="24:24" x14ac:dyDescent="0.45">
      <c r="X532" s="2"/>
    </row>
    <row r="533" spans="24:24" x14ac:dyDescent="0.45">
      <c r="X533" s="2"/>
    </row>
    <row r="534" spans="24:24" x14ac:dyDescent="0.45">
      <c r="X534" s="2"/>
    </row>
    <row r="535" spans="24:24" x14ac:dyDescent="0.45">
      <c r="X535" s="2"/>
    </row>
    <row r="536" spans="24:24" x14ac:dyDescent="0.45">
      <c r="X536" s="2"/>
    </row>
    <row r="537" spans="24:24" x14ac:dyDescent="0.45">
      <c r="X537" s="2"/>
    </row>
    <row r="538" spans="24:24" x14ac:dyDescent="0.45">
      <c r="X538" s="2"/>
    </row>
    <row r="539" spans="24:24" x14ac:dyDescent="0.45">
      <c r="X539" s="2"/>
    </row>
    <row r="540" spans="24:24" x14ac:dyDescent="0.45">
      <c r="X540" s="2"/>
    </row>
    <row r="541" spans="24:24" x14ac:dyDescent="0.45">
      <c r="X541" s="2"/>
    </row>
    <row r="542" spans="24:24" x14ac:dyDescent="0.45">
      <c r="X542" s="2"/>
    </row>
    <row r="543" spans="24:24" x14ac:dyDescent="0.45">
      <c r="X543" s="2"/>
    </row>
    <row r="544" spans="24:24" x14ac:dyDescent="0.45">
      <c r="X544" s="2"/>
    </row>
    <row r="545" spans="24:24" x14ac:dyDescent="0.45">
      <c r="X545" s="2"/>
    </row>
    <row r="546" spans="24:24" x14ac:dyDescent="0.45">
      <c r="X546" s="2"/>
    </row>
    <row r="547" spans="24:24" x14ac:dyDescent="0.45">
      <c r="X547" s="2"/>
    </row>
    <row r="548" spans="24:24" x14ac:dyDescent="0.45">
      <c r="X548" s="2"/>
    </row>
    <row r="549" spans="24:24" x14ac:dyDescent="0.45">
      <c r="X549" s="2"/>
    </row>
    <row r="550" spans="24:24" x14ac:dyDescent="0.45">
      <c r="X550" s="2"/>
    </row>
    <row r="551" spans="24:24" x14ac:dyDescent="0.45">
      <c r="X551" s="2"/>
    </row>
    <row r="552" spans="24:24" x14ac:dyDescent="0.45">
      <c r="X552" s="2"/>
    </row>
    <row r="553" spans="24:24" x14ac:dyDescent="0.45">
      <c r="X553" s="2"/>
    </row>
    <row r="554" spans="24:24" x14ac:dyDescent="0.45">
      <c r="X554" s="2"/>
    </row>
    <row r="555" spans="24:24" x14ac:dyDescent="0.45">
      <c r="X555" s="2"/>
    </row>
    <row r="556" spans="24:24" x14ac:dyDescent="0.45">
      <c r="X556" s="2"/>
    </row>
    <row r="557" spans="24:24" x14ac:dyDescent="0.45">
      <c r="X557" s="2"/>
    </row>
    <row r="558" spans="24:24" x14ac:dyDescent="0.45">
      <c r="X558" s="2"/>
    </row>
    <row r="559" spans="24:24" x14ac:dyDescent="0.45">
      <c r="X559" s="2"/>
    </row>
    <row r="560" spans="24:24" x14ac:dyDescent="0.45">
      <c r="X560" s="2"/>
    </row>
    <row r="561" spans="24:24" x14ac:dyDescent="0.45">
      <c r="X561" s="2"/>
    </row>
    <row r="562" spans="24:24" x14ac:dyDescent="0.45">
      <c r="X562" s="2"/>
    </row>
    <row r="563" spans="24:24" x14ac:dyDescent="0.45">
      <c r="X563" s="2"/>
    </row>
    <row r="564" spans="24:24" x14ac:dyDescent="0.45">
      <c r="X564" s="2"/>
    </row>
    <row r="565" spans="24:24" x14ac:dyDescent="0.45">
      <c r="X565" s="2"/>
    </row>
    <row r="566" spans="24:24" x14ac:dyDescent="0.45">
      <c r="X566" s="2"/>
    </row>
    <row r="567" spans="24:24" x14ac:dyDescent="0.45">
      <c r="X567" s="2"/>
    </row>
    <row r="568" spans="24:24" x14ac:dyDescent="0.45">
      <c r="X568" s="2"/>
    </row>
    <row r="569" spans="24:24" x14ac:dyDescent="0.45">
      <c r="X569" s="2"/>
    </row>
    <row r="570" spans="24:24" x14ac:dyDescent="0.45">
      <c r="X570" s="2"/>
    </row>
    <row r="571" spans="24:24" x14ac:dyDescent="0.45">
      <c r="X571" s="2"/>
    </row>
    <row r="572" spans="24:24" x14ac:dyDescent="0.45">
      <c r="X572" s="2"/>
    </row>
    <row r="573" spans="24:24" x14ac:dyDescent="0.45">
      <c r="X573" s="2"/>
    </row>
    <row r="574" spans="24:24" x14ac:dyDescent="0.45">
      <c r="X574" s="2"/>
    </row>
    <row r="575" spans="24:24" x14ac:dyDescent="0.45">
      <c r="X575" s="2"/>
    </row>
    <row r="576" spans="24:24" x14ac:dyDescent="0.45">
      <c r="X576" s="2"/>
    </row>
    <row r="577" spans="24:24" x14ac:dyDescent="0.45">
      <c r="X577" s="2"/>
    </row>
    <row r="578" spans="24:24" x14ac:dyDescent="0.45">
      <c r="X578" s="2"/>
    </row>
    <row r="579" spans="24:24" x14ac:dyDescent="0.45">
      <c r="X579" s="2"/>
    </row>
    <row r="580" spans="24:24" x14ac:dyDescent="0.45">
      <c r="X580" s="2"/>
    </row>
    <row r="581" spans="24:24" x14ac:dyDescent="0.45">
      <c r="X581" s="2"/>
    </row>
    <row r="582" spans="24:24" x14ac:dyDescent="0.45">
      <c r="X582" s="2"/>
    </row>
    <row r="583" spans="24:24" x14ac:dyDescent="0.45">
      <c r="X583" s="2"/>
    </row>
    <row r="584" spans="24:24" x14ac:dyDescent="0.45">
      <c r="X584" s="2"/>
    </row>
    <row r="585" spans="24:24" x14ac:dyDescent="0.45">
      <c r="X585" s="2"/>
    </row>
    <row r="586" spans="24:24" x14ac:dyDescent="0.45">
      <c r="X586" s="2"/>
    </row>
    <row r="587" spans="24:24" x14ac:dyDescent="0.45">
      <c r="X587" s="2"/>
    </row>
    <row r="588" spans="24:24" x14ac:dyDescent="0.45">
      <c r="X588" s="2"/>
    </row>
    <row r="589" spans="24:24" x14ac:dyDescent="0.45">
      <c r="X589" s="2"/>
    </row>
    <row r="590" spans="24:24" x14ac:dyDescent="0.45">
      <c r="X590" s="2"/>
    </row>
    <row r="591" spans="24:24" x14ac:dyDescent="0.45">
      <c r="X591" s="2"/>
    </row>
    <row r="592" spans="24:24" x14ac:dyDescent="0.45">
      <c r="X592" s="2"/>
    </row>
    <row r="593" spans="24:24" x14ac:dyDescent="0.45">
      <c r="X593" s="2"/>
    </row>
    <row r="594" spans="24:24" x14ac:dyDescent="0.45">
      <c r="X594" s="2"/>
    </row>
    <row r="595" spans="24:24" x14ac:dyDescent="0.45">
      <c r="X595" s="2"/>
    </row>
    <row r="596" spans="24:24" x14ac:dyDescent="0.45">
      <c r="X596" s="2"/>
    </row>
    <row r="597" spans="24:24" x14ac:dyDescent="0.45">
      <c r="X597" s="2"/>
    </row>
    <row r="598" spans="24:24" x14ac:dyDescent="0.45">
      <c r="X598" s="2"/>
    </row>
    <row r="599" spans="24:24" x14ac:dyDescent="0.45">
      <c r="X599" s="2"/>
    </row>
    <row r="600" spans="24:24" x14ac:dyDescent="0.45">
      <c r="X600" s="2"/>
    </row>
    <row r="601" spans="24:24" x14ac:dyDescent="0.45">
      <c r="X601" s="2"/>
    </row>
    <row r="602" spans="24:24" x14ac:dyDescent="0.45">
      <c r="X602" s="2"/>
    </row>
    <row r="603" spans="24:24" x14ac:dyDescent="0.45">
      <c r="X603" s="2"/>
    </row>
    <row r="604" spans="24:24" x14ac:dyDescent="0.45">
      <c r="X604" s="2"/>
    </row>
    <row r="605" spans="24:24" x14ac:dyDescent="0.45">
      <c r="X605" s="2"/>
    </row>
    <row r="606" spans="24:24" x14ac:dyDescent="0.45">
      <c r="X606" s="2"/>
    </row>
    <row r="607" spans="24:24" x14ac:dyDescent="0.45">
      <c r="X607" s="2"/>
    </row>
    <row r="608" spans="24:24" x14ac:dyDescent="0.45">
      <c r="X608" s="2"/>
    </row>
    <row r="609" spans="24:24" x14ac:dyDescent="0.45">
      <c r="X609" s="2"/>
    </row>
    <row r="610" spans="24:24" x14ac:dyDescent="0.45">
      <c r="X610" s="2"/>
    </row>
    <row r="611" spans="24:24" x14ac:dyDescent="0.45">
      <c r="X611" s="2"/>
    </row>
    <row r="612" spans="24:24" x14ac:dyDescent="0.45">
      <c r="X612" s="2"/>
    </row>
  </sheetData>
  <mergeCells count="1">
    <mergeCell ref="A2:B2"/>
  </mergeCells>
  <dataValidations count="8">
    <dataValidation type="whole" allowBlank="1" showInputMessage="1" showErrorMessage="1" sqref="B4" xr:uid="{00000000-0002-0000-0200-000000000000}">
      <formula1>1000000000</formula1>
      <formula2>IF(B3="GTY",28100000000,16400000000)</formula2>
    </dataValidation>
    <dataValidation type="whole" allowBlank="1" showInputMessage="1" showErrorMessage="1" sqref="B20" xr:uid="{00000000-0002-0000-0200-000001000000}">
      <formula1>0</formula1>
      <formula2>111111</formula2>
    </dataValidation>
    <dataValidation type="whole" allowBlank="1" showInputMessage="1" showErrorMessage="1" sqref="B21" xr:uid="{00000000-0002-0000-0200-000002000000}">
      <formula1>0</formula1>
      <formula2>262144</formula2>
    </dataValidation>
    <dataValidation type="list" allowBlank="1" showInputMessage="1" showErrorMessage="1" sqref="B3" xr:uid="{00000000-0002-0000-0200-000003000000}">
      <formula1>"GTH,GTY"</formula1>
    </dataValidation>
    <dataValidation type="list" allowBlank="1" showInputMessage="1" showErrorMessage="1" sqref="B8" xr:uid="{00000000-0002-0000-0200-000004000000}">
      <formula1>"1,2,4,8,16"</formula1>
    </dataValidation>
    <dataValidation type="list" allowBlank="1" showInputMessage="1" showErrorMessage="1" sqref="B5" xr:uid="{00000000-0002-0000-0200-000005000000}">
      <formula1>"Full,Half"</formula1>
    </dataValidation>
    <dataValidation type="list" allowBlank="1" showInputMessage="1" showErrorMessage="1" sqref="B7" xr:uid="{00000000-0002-0000-0200-000006000000}">
      <formula1>"1,2,3,4"</formula1>
    </dataValidation>
    <dataValidation type="list" allowBlank="1" showInputMessage="1" showErrorMessage="1" sqref="B9" xr:uid="{00000000-0002-0000-0200-000007000000}">
      <formula1>"20,40,64,80,128,160"</formula1>
    </dataValidation>
  </dataValidation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612"/>
  <sheetViews>
    <sheetView zoomScale="75" zoomScaleNormal="75" workbookViewId="0">
      <selection activeCell="D50" sqref="D50"/>
    </sheetView>
  </sheetViews>
  <sheetFormatPr defaultRowHeight="14.25" x14ac:dyDescent="0.45"/>
  <cols>
    <col min="1" max="1" width="52.265625" customWidth="1"/>
    <col min="2" max="2" width="28.1328125" style="3" customWidth="1"/>
    <col min="3" max="3" width="30.86328125" customWidth="1"/>
    <col min="12" max="12" width="9.265625" bestFit="1" customWidth="1"/>
    <col min="13" max="13" width="9.265625" style="1" bestFit="1" customWidth="1"/>
    <col min="14" max="14" width="13.3984375" style="1" bestFit="1" customWidth="1"/>
    <col min="15" max="18" width="40.265625" style="2" customWidth="1"/>
    <col min="19" max="19" width="45.3984375" style="2" customWidth="1"/>
    <col min="20" max="20" width="13.59765625" style="2" customWidth="1"/>
    <col min="23" max="23" width="45.3984375" style="2" customWidth="1"/>
  </cols>
  <sheetData>
    <row r="1" spans="1:24" x14ac:dyDescent="0.45">
      <c r="M1" s="1" t="s">
        <v>6</v>
      </c>
      <c r="N1" s="1" t="s">
        <v>5</v>
      </c>
      <c r="O1" s="2" t="s">
        <v>19</v>
      </c>
      <c r="P1" s="2" t="s">
        <v>7</v>
      </c>
      <c r="Q1" s="2" t="s">
        <v>8</v>
      </c>
      <c r="R1" s="2" t="s">
        <v>4</v>
      </c>
      <c r="S1" s="2" t="s">
        <v>9</v>
      </c>
      <c r="T1" s="2" t="s">
        <v>10</v>
      </c>
      <c r="U1" s="2" t="s">
        <v>15</v>
      </c>
      <c r="V1" s="2"/>
      <c r="W1" s="2" t="s">
        <v>18</v>
      </c>
    </row>
    <row r="2" spans="1:24" ht="15.75" x14ac:dyDescent="0.5">
      <c r="A2" s="48" t="s">
        <v>537</v>
      </c>
      <c r="B2" s="49"/>
      <c r="C2" s="18" t="s">
        <v>538</v>
      </c>
      <c r="F2" t="s">
        <v>544</v>
      </c>
      <c r="L2">
        <v>0</v>
      </c>
      <c r="M2" s="1">
        <f t="shared" ref="M2:M65" si="0">10^L2</f>
        <v>1</v>
      </c>
      <c r="N2" s="1">
        <f t="shared" ref="N2:N65" si="1">M2/(CEdsp)</f>
        <v>1.2720496894409938E-5</v>
      </c>
      <c r="O2" s="2" t="str">
        <f t="shared" ref="O2:O65" si="2">IMEXP(2*PI()*N2&amp;"i")</f>
        <v>0,999999996805978+0,0000799252391018858i</v>
      </c>
      <c r="P2" s="2" t="str">
        <f t="shared" ref="P2:P65" si="3">IMDIV(IMSUB(IMPRODUCT(gg1_+gg2_,$O2),gg2_),IMSUB($O2,1))</f>
        <v>1,90921127789234E-06-0,0000466096859311725i</v>
      </c>
      <c r="Q2" s="2" t="str">
        <f t="shared" ref="Q2:Q65" si="4">IMDIV(IMPRODUCT(gpi,$O2),IMSUB($O2,1))</f>
        <v>120,530123988371-3016071,76008241i</v>
      </c>
      <c r="R2" s="2" t="str">
        <f t="shared" ref="R2:R65" si="5">IMPRODUCT($P2,$Q2,gpd)</f>
        <v>-2135,69674979018-87,5672291173872i</v>
      </c>
      <c r="S2" s="2" t="str">
        <f t="shared" ref="S2:S65" si="6">IMDIV($R2,IMSUM(1,$R2))</f>
        <v>1,00046766366737-0,0000191839948762364i</v>
      </c>
      <c r="T2" s="2">
        <f t="shared" ref="T2:T65" si="7">20*LOG10(SQRT(IMPRODUCT(IMCONJUGATE(S2),S2)+0))</f>
        <v>4.0611270529116944E-3</v>
      </c>
      <c r="U2">
        <f t="shared" ref="U2:U65" si="8">ATAN(IMAGINARY(S2)/IMREAL(S2))*180/PI()</f>
        <v>-1.0986481426546848E-3</v>
      </c>
      <c r="W2" s="2" t="str">
        <f t="shared" ref="W2:W65" si="9">IMPRODUCT($S2,IMDIV($O2,IMSUB($O2,1)))</f>
        <v>0,260209572278553-12517,5435704471i</v>
      </c>
      <c r="X2" s="2">
        <f t="shared" ref="X2:X65" si="10">20*LOG10(SQRT(IMPRODUCT(IMCONJUGATE(W2),W2)+0))</f>
        <v>81.950382236763687</v>
      </c>
    </row>
    <row r="3" spans="1:24" ht="15.75" x14ac:dyDescent="0.5">
      <c r="A3" s="19" t="s">
        <v>572</v>
      </c>
      <c r="B3" s="21">
        <v>27000000</v>
      </c>
      <c r="C3" s="31"/>
      <c r="L3">
        <f t="shared" ref="L3:L66" si="11">L2+Graph_Step_Size</f>
        <v>0.01</v>
      </c>
      <c r="M3" s="1">
        <f t="shared" si="0"/>
        <v>1.0232929922807541</v>
      </c>
      <c r="N3" s="1">
        <f t="shared" si="1"/>
        <v>1.3016795330378786E-5</v>
      </c>
      <c r="O3" s="2" t="str">
        <f t="shared" si="2"/>
        <v>0,999999996655448+0,0000817869370752196i</v>
      </c>
      <c r="P3" s="2" t="str">
        <f t="shared" si="3"/>
        <v>1,90921127772501E-06-0,0000455487199479089i</v>
      </c>
      <c r="Q3" s="2" t="str">
        <f t="shared" si="4"/>
        <v>120,530113161401-2947417,58495228i</v>
      </c>
      <c r="R3" s="2" t="str">
        <f t="shared" si="5"/>
        <v>-2039,57440459374-85,5739556123443i</v>
      </c>
      <c r="S3" s="2" t="str">
        <f t="shared" si="6"/>
        <v>1,00048967602026-0,0000205553027288952i</v>
      </c>
      <c r="T3" s="2">
        <f t="shared" si="7"/>
        <v>4.2522326807991903E-3</v>
      </c>
      <c r="U3">
        <f t="shared" si="8"/>
        <v>-1.1771556679110399E-3</v>
      </c>
      <c r="W3" s="2" t="str">
        <f t="shared" si="9"/>
        <v>0,248917320082438-12232,8786352226i</v>
      </c>
      <c r="X3" s="2">
        <f t="shared" si="10"/>
        <v>81.75057334250053</v>
      </c>
    </row>
    <row r="4" spans="1:24" x14ac:dyDescent="0.45">
      <c r="A4" s="19" t="s">
        <v>571</v>
      </c>
      <c r="B4" s="41">
        <v>15625</v>
      </c>
      <c r="C4" s="11"/>
      <c r="L4">
        <f t="shared" si="11"/>
        <v>0.02</v>
      </c>
      <c r="M4" s="1">
        <f t="shared" si="0"/>
        <v>1.0471285480508996</v>
      </c>
      <c r="N4" s="1">
        <f t="shared" si="1"/>
        <v>1.3319995443529456E-5</v>
      </c>
      <c r="O4" s="2" t="str">
        <f t="shared" si="2"/>
        <v>0,999999996497825+0,0000836919995647819i</v>
      </c>
      <c r="P4" s="2" t="str">
        <f t="shared" si="3"/>
        <v>1,90921127817833E-06-0,000044511904498812i</v>
      </c>
      <c r="Q4" s="2" t="str">
        <f t="shared" si="4"/>
        <v>120,530142495054-2880326,1696394i</v>
      </c>
      <c r="R4" s="2" t="str">
        <f t="shared" si="5"/>
        <v>-1947,77827757647-83,62605460628i</v>
      </c>
      <c r="S4" s="2" t="str">
        <f t="shared" si="6"/>
        <v>1,00051272308781-0,0000220245979900177i</v>
      </c>
      <c r="T4" s="2">
        <f t="shared" si="7"/>
        <v>4.452316955349549E-3</v>
      </c>
      <c r="U4">
        <f t="shared" si="8"/>
        <v>-1.2612698279357538E-3</v>
      </c>
      <c r="W4" s="2" t="str">
        <f t="shared" si="9"/>
        <v>0,237093894434077-11954,699702007i</v>
      </c>
      <c r="X4" s="2">
        <f t="shared" si="10"/>
        <v>81.550773426889151</v>
      </c>
    </row>
    <row r="5" spans="1:24" x14ac:dyDescent="0.45">
      <c r="A5" s="19" t="s">
        <v>570</v>
      </c>
      <c r="B5" s="41">
        <v>161000000</v>
      </c>
      <c r="C5" s="11"/>
      <c r="L5">
        <f t="shared" si="11"/>
        <v>0.03</v>
      </c>
      <c r="M5" s="1">
        <f t="shared" si="0"/>
        <v>1.0715193052376064</v>
      </c>
      <c r="N5" s="1">
        <f t="shared" si="1"/>
        <v>1.3630257994575266E-5</v>
      </c>
      <c r="O5" s="2" t="str">
        <f t="shared" si="2"/>
        <v>0,999999996332772+0,0000856414366598935i</v>
      </c>
      <c r="P5" s="2" t="str">
        <f t="shared" si="3"/>
        <v>1,90921127789955E-06-0,0000434986898506546i</v>
      </c>
      <c r="Q5" s="2" t="str">
        <f t="shared" si="4"/>
        <v>120,530124455026-2814761,94138727i</v>
      </c>
      <c r="R5" s="2" t="str">
        <f t="shared" si="5"/>
        <v>-1860,11365685036-81,7224931768487i</v>
      </c>
      <c r="S5" s="2" t="str">
        <f t="shared" si="6"/>
        <v>1,00053685337482-0,0000235988779380124i</v>
      </c>
      <c r="T5" s="2">
        <f t="shared" si="7"/>
        <v>4.6618003424775904E-3</v>
      </c>
      <c r="U5">
        <f t="shared" si="8"/>
        <v>-1.3513906082330395E-3</v>
      </c>
      <c r="W5" s="2" t="str">
        <f t="shared" si="9"/>
        <v>0,224713972611349-11682,8592743505i</v>
      </c>
      <c r="X5" s="2">
        <f t="shared" si="10"/>
        <v>81.350982910395714</v>
      </c>
    </row>
    <row r="6" spans="1:24" x14ac:dyDescent="0.45">
      <c r="A6" s="19" t="s">
        <v>547</v>
      </c>
      <c r="B6" s="7">
        <v>2048</v>
      </c>
      <c r="C6" s="10" t="str">
        <f>DEC2HEX(TC-1,4)&amp;" hex"</f>
        <v>07FF hex</v>
      </c>
      <c r="L6">
        <f t="shared" si="11"/>
        <v>0.04</v>
      </c>
      <c r="M6" s="1">
        <f t="shared" si="0"/>
        <v>1.0964781961431851</v>
      </c>
      <c r="N6" s="1">
        <f t="shared" si="1"/>
        <v>1.3947747488827597E-5</v>
      </c>
      <c r="O6" s="2" t="str">
        <f t="shared" si="2"/>
        <v>0,999999996159941+0,0000876362819778763i</v>
      </c>
      <c r="P6" s="2" t="str">
        <f t="shared" si="3"/>
        <v>1,90921127792211E-06-0,0000425085387836782i</v>
      </c>
      <c r="Q6" s="2" t="str">
        <f t="shared" si="4"/>
        <v>120,530125914794-2750690,13717424i</v>
      </c>
      <c r="R6" s="2" t="str">
        <f t="shared" si="5"/>
        <v>-1776,39459400205-79,8622621213088i</v>
      </c>
      <c r="S6" s="2" t="str">
        <f t="shared" si="6"/>
        <v>1,00056211764699-0,000025285639045501i</v>
      </c>
      <c r="T6" s="2">
        <f t="shared" si="7"/>
        <v>4.8811228655731061E-3</v>
      </c>
      <c r="U6">
        <f t="shared" si="8"/>
        <v>-1.4479464830199934E-3</v>
      </c>
      <c r="W6" s="2" t="str">
        <f t="shared" si="9"/>
        <v>0,211751703640841-11417,2132163986i</v>
      </c>
      <c r="X6" s="2">
        <f t="shared" si="10"/>
        <v>81.15120223304389</v>
      </c>
    </row>
    <row r="7" spans="1:24" x14ac:dyDescent="0.45">
      <c r="A7" s="19" t="s">
        <v>569</v>
      </c>
      <c r="B7" s="7">
        <v>3456</v>
      </c>
      <c r="C7" s="10" t="str">
        <f>DEC2HEX(V-2,4)&amp;" hex"</f>
        <v>0D7E hex</v>
      </c>
      <c r="F7" t="s">
        <v>544</v>
      </c>
      <c r="L7">
        <f t="shared" si="11"/>
        <v>0.05</v>
      </c>
      <c r="M7" s="1">
        <f t="shared" si="0"/>
        <v>1.1220184543019636</v>
      </c>
      <c r="N7" s="1">
        <f t="shared" si="1"/>
        <v>1.4272632263418767E-5</v>
      </c>
      <c r="O7" s="2" t="str">
        <f t="shared" si="2"/>
        <v>0,999999995978965+0,0000896775932120912i</v>
      </c>
      <c r="P7" s="2" t="str">
        <f t="shared" si="3"/>
        <v>1,90921127815665E-06-0,0000415409263065815i</v>
      </c>
      <c r="Q7" s="2" t="str">
        <f t="shared" si="4"/>
        <v>120,530141092084-2688076,78528163i</v>
      </c>
      <c r="R7" s="2" t="str">
        <f t="shared" si="5"/>
        <v>-1696,44350967079-78,0443751114748i</v>
      </c>
      <c r="S7" s="2" t="str">
        <f t="shared" si="6"/>
        <v>1,00058856903511-0,0000270929124406025i</v>
      </c>
      <c r="T7" s="2">
        <f t="shared" si="7"/>
        <v>5.1107450027127951E-3</v>
      </c>
      <c r="U7">
        <f t="shared" si="8"/>
        <v>-1.5513964332828304E-3</v>
      </c>
      <c r="W7" s="2" t="str">
        <f t="shared" si="9"/>
        <v>0,198179712518926-11157,6206764581i</v>
      </c>
      <c r="X7" s="2">
        <f t="shared" si="10"/>
        <v>80.951431855312137</v>
      </c>
    </row>
    <row r="8" spans="1:24" x14ac:dyDescent="0.45">
      <c r="A8" s="19" t="s">
        <v>568</v>
      </c>
      <c r="B8" s="7">
        <v>2</v>
      </c>
      <c r="C8" s="10" t="str">
        <f>DEC2HEX(R_div-2,4)&amp;" hex"</f>
        <v>0000 hex</v>
      </c>
      <c r="F8" t="s">
        <v>544</v>
      </c>
      <c r="L8">
        <f t="shared" si="11"/>
        <v>6.0000000000000005E-2</v>
      </c>
      <c r="M8" s="1">
        <f t="shared" si="0"/>
        <v>1.1481536214968828</v>
      </c>
      <c r="N8" s="1">
        <f t="shared" si="1"/>
        <v>1.4605084576556621E-5</v>
      </c>
      <c r="O8" s="2" t="str">
        <f t="shared" si="2"/>
        <v>0,999999995789459+0,0000917664526927402i</v>
      </c>
      <c r="P8" s="2" t="str">
        <f t="shared" si="3"/>
        <v>0,0000019092112779183-0,0000405953393784936i</v>
      </c>
      <c r="Q8" s="2" t="str">
        <f t="shared" si="4"/>
        <v>120,530125668489-2626888,68728149i</v>
      </c>
      <c r="R8" s="2" t="str">
        <f t="shared" si="5"/>
        <v>-1620,09081689182-76,2678682237374i</v>
      </c>
      <c r="S8" s="2" t="str">
        <f t="shared" si="6"/>
        <v>1,00061626314387-0,0000290293019744007i</v>
      </c>
      <c r="T8" s="2">
        <f t="shared" si="7"/>
        <v>5.3511486235350587E-3</v>
      </c>
      <c r="U8">
        <f t="shared" si="8"/>
        <v>-1.6622321124898295E-3</v>
      </c>
      <c r="W8" s="2" t="str">
        <f t="shared" si="9"/>
        <v>0,183969184908646-10903,9440123026i</v>
      </c>
      <c r="X8" s="2">
        <f t="shared" si="10"/>
        <v>80.75167225907002</v>
      </c>
    </row>
    <row r="9" spans="1:24" x14ac:dyDescent="0.45">
      <c r="A9" s="20" t="str">
        <f>IF(Transceiver_Type="GTX","ACC_STEP[3:0]","ACC_STEP[3:0] N/A, via PPMSTEP")</f>
        <v>ACC_STEP[3:0] N/A, via PPMSTEP</v>
      </c>
      <c r="B9" s="7">
        <v>1</v>
      </c>
      <c r="C9" s="10" t="str">
        <f>DEC2HEX(step,1)&amp;" hex"</f>
        <v>1 hex</v>
      </c>
      <c r="F9" t="s">
        <v>544</v>
      </c>
      <c r="L9">
        <f t="shared" si="11"/>
        <v>7.0000000000000007E-2</v>
      </c>
      <c r="M9" s="1">
        <f t="shared" si="0"/>
        <v>1.1748975549395295</v>
      </c>
      <c r="N9" s="1">
        <f t="shared" si="1"/>
        <v>1.4945280698858115E-5</v>
      </c>
      <c r="O9" s="2" t="str">
        <f t="shared" si="2"/>
        <v>0,999999995591022+0,0000939039679607332i</v>
      </c>
      <c r="P9" s="2" t="str">
        <f t="shared" si="3"/>
        <v>1,90921127781327E-06-0,0000396712766366622i</v>
      </c>
      <c r="Q9" s="2" t="str">
        <f t="shared" si="4"/>
        <v>120,530118872715-2567093,4004343i</v>
      </c>
      <c r="R9" s="2" t="str">
        <f t="shared" si="5"/>
        <v>-1547,17456136391-74,5317995805315i</v>
      </c>
      <c r="S9" s="2" t="str">
        <f t="shared" si="6"/>
        <v>1,00064525816552-0,0000311040250383079i</v>
      </c>
      <c r="T9" s="2">
        <f t="shared" si="7"/>
        <v>5.6028379671909179E-3</v>
      </c>
      <c r="U9">
        <f t="shared" si="8"/>
        <v>-1.7809801679942816E-3</v>
      </c>
      <c r="W9" s="2" t="str">
        <f t="shared" si="9"/>
        <v>0,169090313881252-10656,0487181802i</v>
      </c>
      <c r="X9" s="2">
        <f t="shared" si="10"/>
        <v>80.551923948557345</v>
      </c>
    </row>
    <row r="10" spans="1:24" x14ac:dyDescent="0.45">
      <c r="A10" s="20" t="s">
        <v>13</v>
      </c>
      <c r="B10" s="7">
        <v>2</v>
      </c>
      <c r="C10" s="10" t="str">
        <f>DEC2HEX(G1_,2)&amp;" hex"</f>
        <v>02 hex</v>
      </c>
      <c r="F10" t="s">
        <v>544</v>
      </c>
      <c r="L10">
        <f t="shared" si="11"/>
        <v>0.08</v>
      </c>
      <c r="M10" s="1">
        <f t="shared" si="0"/>
        <v>1.2022644346174129</v>
      </c>
      <c r="N10" s="1">
        <f t="shared" si="1"/>
        <v>1.5293401006810322E-5</v>
      </c>
      <c r="O10" s="2" t="str">
        <f t="shared" si="2"/>
        <v>0,999999995383234+0,0000960912723549191i</v>
      </c>
      <c r="P10" s="2" t="str">
        <f t="shared" si="3"/>
        <v>1,90921127810396E-06-0,0000387682481308196i</v>
      </c>
      <c r="Q10" s="2" t="str">
        <f t="shared" si="4"/>
        <v>120,530137682469-2508659,22048755i</v>
      </c>
      <c r="R10" s="2" t="str">
        <f t="shared" si="5"/>
        <v>-1477,54007793377-72,8352487145494i</v>
      </c>
      <c r="S10" s="2" t="str">
        <f t="shared" si="6"/>
        <v>1,00067561499872-0,0000333269561742395i</v>
      </c>
      <c r="T10" s="2">
        <f t="shared" si="7"/>
        <v>5.8663406646551203E-3</v>
      </c>
      <c r="U10">
        <f t="shared" si="8"/>
        <v>-1.9082047203656813E-3</v>
      </c>
      <c r="W10" s="2" t="str">
        <f t="shared" si="9"/>
        <v>0,15351179916995-10413,8033534819i</v>
      </c>
      <c r="X10" s="2">
        <f t="shared" si="10"/>
        <v>80.352187451405285</v>
      </c>
    </row>
    <row r="11" spans="1:24" x14ac:dyDescent="0.45">
      <c r="A11" s="20" t="s">
        <v>14</v>
      </c>
      <c r="B11" s="7">
        <v>8</v>
      </c>
      <c r="C11" s="10" t="str">
        <f>DEC2HEX(G2_,2)&amp;" hex"</f>
        <v>08 hex</v>
      </c>
      <c r="F11" t="s">
        <v>544</v>
      </c>
      <c r="L11">
        <f t="shared" si="11"/>
        <v>0.09</v>
      </c>
      <c r="M11" s="1">
        <f t="shared" si="0"/>
        <v>1.2302687708123816</v>
      </c>
      <c r="N11" s="1">
        <f t="shared" si="1"/>
        <v>1.5649630078408433E-5</v>
      </c>
      <c r="O11" s="2" t="str">
        <f t="shared" si="2"/>
        <v>0,999999995165652+0,0000983295256129986i</v>
      </c>
      <c r="P11" s="2" t="str">
        <f t="shared" si="3"/>
        <v>1,90921127787786E-06-0,0000378857750633669i</v>
      </c>
      <c r="Q11" s="2" t="str">
        <f t="shared" si="4"/>
        <v>120,530123051891-2451555,16486552i</v>
      </c>
      <c r="R11" s="2" t="str">
        <f t="shared" si="5"/>
        <v>-1411,03966253019-71,1773160220085i</v>
      </c>
      <c r="S11" s="2" t="str">
        <f t="shared" si="6"/>
        <v>1,00070739737253-0,0000357086737883426i</v>
      </c>
      <c r="T11" s="2">
        <f t="shared" si="7"/>
        <v>6.1422088047635194E-3</v>
      </c>
      <c r="U11">
        <f t="shared" si="8"/>
        <v>-2.0445100181980982E-3</v>
      </c>
      <c r="W11" s="2" t="str">
        <f t="shared" si="9"/>
        <v>0,137200559334428-10177,0794730343i</v>
      </c>
      <c r="X11" s="2">
        <f t="shared" si="10"/>
        <v>80.152463319702761</v>
      </c>
    </row>
    <row r="12" spans="1:24" x14ac:dyDescent="0.45">
      <c r="A12" s="19" t="s">
        <v>12</v>
      </c>
      <c r="B12" s="7">
        <v>6</v>
      </c>
      <c r="C12" s="12"/>
      <c r="F12" t="s">
        <v>544</v>
      </c>
      <c r="L12">
        <f t="shared" si="11"/>
        <v>9.9999999999999992E-2</v>
      </c>
      <c r="M12" s="1">
        <f t="shared" si="0"/>
        <v>1.2589254117941673</v>
      </c>
      <c r="N12" s="1">
        <f t="shared" si="1"/>
        <v>1.6014156791021457E-5</v>
      </c>
      <c r="O12" s="2" t="str">
        <f t="shared" si="2"/>
        <v>0,999999994937816+0,000100619914486431i</v>
      </c>
      <c r="P12" s="2" t="str">
        <f t="shared" si="3"/>
        <v>0,0000019092112778157-0,0000370233895351917i</v>
      </c>
      <c r="Q12" s="2" t="str">
        <f t="shared" si="4"/>
        <v>120,530119029568-2395750,95624206i</v>
      </c>
      <c r="R12" s="2" t="str">
        <f t="shared" si="5"/>
        <v>-1347,53225884709-69,5571224972744i</v>
      </c>
      <c r="S12" s="2" t="str">
        <f t="shared" si="6"/>
        <v>1,00074067197607-0,0000382605103079109i</v>
      </c>
      <c r="T12" s="2">
        <f t="shared" si="7"/>
        <v>6.4310200483040439E-3</v>
      </c>
      <c r="U12">
        <f t="shared" si="8"/>
        <v>-2.1905432875665111E-3</v>
      </c>
      <c r="W12" s="2" t="str">
        <f t="shared" si="9"/>
        <v>0,120122406405476-9945,75155898131i</v>
      </c>
      <c r="X12" s="2">
        <f t="shared" si="10"/>
        <v>79.952752131111254</v>
      </c>
    </row>
    <row r="13" spans="1:24" x14ac:dyDescent="0.45">
      <c r="F13" t="s">
        <v>544</v>
      </c>
      <c r="L13">
        <f t="shared" si="11"/>
        <v>0.10999999999999999</v>
      </c>
      <c r="M13" s="1">
        <f t="shared" si="0"/>
        <v>1.288249551693134</v>
      </c>
      <c r="N13" s="1">
        <f t="shared" si="1"/>
        <v>1.6387174421537507E-5</v>
      </c>
      <c r="O13" s="2" t="str">
        <f t="shared" si="2"/>
        <v>0,999999994699243+0,000102963653369666i</v>
      </c>
      <c r="P13" s="2" t="str">
        <f t="shared" si="3"/>
        <v>1,90921127797128E-06-0,0000361806342983026i</v>
      </c>
      <c r="Q13" s="2" t="str">
        <f t="shared" si="4"/>
        <v>120,530129096813-2341217,00648712i</v>
      </c>
      <c r="R13" s="2" t="str">
        <f t="shared" si="5"/>
        <v>-1286,88315917513-67,9738090952838i</v>
      </c>
      <c r="S13" s="2" t="str">
        <f t="shared" si="6"/>
        <v>1,00077550859375-0,000040994605712902i</v>
      </c>
      <c r="T13" s="2">
        <f t="shared" si="7"/>
        <v>6.7333787895574853E-3</v>
      </c>
      <c r="U13">
        <f t="shared" si="8"/>
        <v>-2.3469977718968238E-3</v>
      </c>
      <c r="W13" s="2" t="str">
        <f t="shared" si="9"/>
        <v>0,102241379352493-9719,69695421307i</v>
      </c>
      <c r="X13" s="2">
        <f t="shared" si="10"/>
        <v>79.753054490025107</v>
      </c>
    </row>
    <row r="14" spans="1:24" ht="15.75" x14ac:dyDescent="0.5">
      <c r="A14" s="48" t="s">
        <v>536</v>
      </c>
      <c r="B14" s="49"/>
      <c r="F14" t="s">
        <v>544</v>
      </c>
      <c r="L14">
        <f t="shared" si="11"/>
        <v>0.11999999999999998</v>
      </c>
      <c r="M14" s="1">
        <f t="shared" si="0"/>
        <v>1.318256738556407</v>
      </c>
      <c r="N14" s="1">
        <f t="shared" si="1"/>
        <v>1.6768880748841751E-5</v>
      </c>
      <c r="O14" s="2" t="str">
        <f t="shared" si="2"/>
        <v>0,999999994449426+0,000105361984944029i</v>
      </c>
      <c r="P14" s="2" t="str">
        <f t="shared" si="3"/>
        <v>1,90921127794518E-06-0,0000353570625126096i</v>
      </c>
      <c r="Q14" s="2" t="str">
        <f t="shared" si="4"/>
        <v>120,530127407456-2287924,40097872i</v>
      </c>
      <c r="R14" s="2" t="str">
        <f t="shared" si="5"/>
        <v>-1228,96371863932-66,4265362934762i</v>
      </c>
      <c r="S14" s="2" t="str">
        <f t="shared" si="6"/>
        <v>1,00081198024666-0,0000439239649393137i</v>
      </c>
      <c r="T14" s="2">
        <f t="shared" si="7"/>
        <v>7.0499173698692413E-3</v>
      </c>
      <c r="U14">
        <f t="shared" si="8"/>
        <v>-2.5146159903753061E-3</v>
      </c>
      <c r="W14" s="2" t="str">
        <f t="shared" si="9"/>
        <v>0,0835197164879619-9498,7957973147i</v>
      </c>
      <c r="X14" s="2">
        <f t="shared" si="10"/>
        <v>79.553371028786344</v>
      </c>
    </row>
    <row r="15" spans="1:24" x14ac:dyDescent="0.45">
      <c r="A15" s="5" t="s">
        <v>567</v>
      </c>
      <c r="B15" s="17">
        <f>Fref/(R_div)</f>
        <v>7812.5</v>
      </c>
      <c r="F15" t="s">
        <v>544</v>
      </c>
      <c r="L15">
        <f t="shared" si="11"/>
        <v>0.12999999999999998</v>
      </c>
      <c r="M15" s="1">
        <f t="shared" si="0"/>
        <v>1.3489628825916535</v>
      </c>
      <c r="N15" s="1">
        <f t="shared" si="1"/>
        <v>1.7159478158681408E-5</v>
      </c>
      <c r="O15" s="2" t="str">
        <f t="shared" si="2"/>
        <v>0,999999994187836+0,000107816180836614i</v>
      </c>
      <c r="P15" s="2" t="str">
        <f t="shared" si="3"/>
        <v>1,90921127811224E-06-0,0000345522375095456i</v>
      </c>
      <c r="Q15" s="2" t="str">
        <f t="shared" si="4"/>
        <v>120,53013821856-2235844,88327195i</v>
      </c>
      <c r="R15" s="2" t="str">
        <f t="shared" si="5"/>
        <v>-1173,65108234341-64,9144837336765i</v>
      </c>
      <c r="S15" s="2" t="str">
        <f t="shared" si="6"/>
        <v>1,00085016334003-0,0000470625193956232i</v>
      </c>
      <c r="T15" s="2">
        <f t="shared" si="7"/>
        <v>7.3812973428968847E-3</v>
      </c>
      <c r="U15">
        <f t="shared" si="8"/>
        <v>-2.6941932283206962E-3</v>
      </c>
      <c r="W15" s="2" t="str">
        <f t="shared" si="9"/>
        <v>0,0639181071707542-9282,93095899241i</v>
      </c>
      <c r="X15" s="2">
        <f t="shared" si="10"/>
        <v>79.35370240894872</v>
      </c>
    </row>
    <row r="16" spans="1:24" x14ac:dyDescent="0.45">
      <c r="A16" s="40" t="s">
        <v>544</v>
      </c>
      <c r="B16" s="39" t="s">
        <v>544</v>
      </c>
      <c r="C16" s="37"/>
      <c r="F16" t="s">
        <v>544</v>
      </c>
      <c r="L16">
        <f t="shared" si="11"/>
        <v>0.13999999999999999</v>
      </c>
      <c r="M16" s="1">
        <f t="shared" si="0"/>
        <v>1.3803842646028848</v>
      </c>
      <c r="N16" s="1">
        <f t="shared" si="1"/>
        <v>1.7559173750973342E-5</v>
      </c>
      <c r="O16" s="2" t="str">
        <f t="shared" si="2"/>
        <v>0,999999993913917+0,000110327542294508i</v>
      </c>
      <c r="P16" s="2" t="str">
        <f t="shared" si="3"/>
        <v>1,90921127806639E-06-0,0000337657325600878i</v>
      </c>
      <c r="Q16" s="2" t="str">
        <f t="shared" si="4"/>
        <v>120,530135251438-2184950,8401172i</v>
      </c>
      <c r="R16" s="2" t="str">
        <f t="shared" si="5"/>
        <v>-1120,82792476544-63,4368496777391i</v>
      </c>
      <c r="S16" s="2" t="str">
        <f t="shared" si="6"/>
        <v>1,00089013781724-0,0000504251927065282i</v>
      </c>
      <c r="T16" s="2">
        <f t="shared" si="7"/>
        <v>7.7282107949911295E-3</v>
      </c>
      <c r="U16">
        <f t="shared" si="8"/>
        <v>-2.8865812656264618E-3</v>
      </c>
      <c r="W16" s="2" t="str">
        <f t="shared" si="9"/>
        <v>0,0433951935825075-9071,98797994938i</v>
      </c>
      <c r="X16" s="2">
        <f t="shared" si="10"/>
        <v>79.154049322599121</v>
      </c>
    </row>
    <row r="17" spans="1:24" x14ac:dyDescent="0.45">
      <c r="A17" t="s">
        <v>544</v>
      </c>
      <c r="B17" s="22" t="s">
        <v>544</v>
      </c>
      <c r="F17" t="s">
        <v>544</v>
      </c>
      <c r="L17">
        <f t="shared" si="11"/>
        <v>0.15</v>
      </c>
      <c r="M17" s="1">
        <f t="shared" si="0"/>
        <v>1.4125375446227544</v>
      </c>
      <c r="N17" s="1">
        <f t="shared" si="1"/>
        <v>1.7968179449611185E-5</v>
      </c>
      <c r="O17" s="2" t="str">
        <f t="shared" si="2"/>
        <v>0,999999993627088+0,000112897400874735i</v>
      </c>
      <c r="P17" s="2" t="str">
        <f t="shared" si="3"/>
        <v>1,90921127784673E-06-0,0000329971306489947i</v>
      </c>
      <c r="Q17" s="2" t="str">
        <f t="shared" si="4"/>
        <v>120,530121037283-2135215,28681911i</v>
      </c>
      <c r="R17" s="2" t="str">
        <f t="shared" si="5"/>
        <v>-1070,38220090917-61,9928506680503i</v>
      </c>
      <c r="S17" s="2" t="str">
        <f t="shared" si="6"/>
        <v>1,00093198732053-0,000054027971231424i</v>
      </c>
      <c r="T17" s="2">
        <f t="shared" si="7"/>
        <v>8.0913817224828165E-3</v>
      </c>
      <c r="U17">
        <f t="shared" si="8"/>
        <v>-3.0926923741294255E-3</v>
      </c>
      <c r="W17" s="2" t="str">
        <f t="shared" si="9"/>
        <v>0,0219078149144766-8865,85501017418i</v>
      </c>
      <c r="X17" s="2">
        <f t="shared" si="10"/>
        <v>78.954412493734139</v>
      </c>
    </row>
    <row r="18" spans="1:24" x14ac:dyDescent="0.45">
      <c r="A18" s="19" t="s">
        <v>566</v>
      </c>
      <c r="B18" s="38">
        <f>(Fpd*V)</f>
        <v>27000000</v>
      </c>
      <c r="F18" t="s">
        <v>544</v>
      </c>
      <c r="L18">
        <f t="shared" si="11"/>
        <v>0.16</v>
      </c>
      <c r="M18" s="1">
        <f t="shared" si="0"/>
        <v>1.4454397707459274</v>
      </c>
      <c r="N18" s="1">
        <f t="shared" si="1"/>
        <v>1.8386712114830184E-5</v>
      </c>
      <c r="O18" s="2" t="str">
        <f t="shared" si="2"/>
        <v>0,999999993326742+0,000115527119150261i</v>
      </c>
      <c r="P18" s="2" t="str">
        <f t="shared" si="3"/>
        <v>1,90921127787956E-06-0,0000322460242532662i</v>
      </c>
      <c r="Q18" s="2" t="str">
        <f t="shared" si="4"/>
        <v>120,530123161884-2086611,85292904i</v>
      </c>
      <c r="R18" s="2" t="str">
        <f t="shared" si="5"/>
        <v>-1022,20690862716-60,5817211050235i</v>
      </c>
      <c r="S18" s="2" t="str">
        <f t="shared" si="6"/>
        <v>1,00097579935873-0,0000578879795129475i</v>
      </c>
      <c r="T18" s="2">
        <f t="shared" si="7"/>
        <v>8.4715674676779582E-3</v>
      </c>
      <c r="U18">
        <f t="shared" si="8"/>
        <v>-3.3135035922536001E-3</v>
      </c>
      <c r="W18" s="2" t="str">
        <f t="shared" si="9"/>
        <v>-0,00058909675467711-8664,42274961202i</v>
      </c>
      <c r="X18" s="2">
        <f t="shared" si="10"/>
        <v>78.754792679696763</v>
      </c>
    </row>
    <row r="19" spans="1:24" x14ac:dyDescent="0.45">
      <c r="A19" s="5" t="s">
        <v>544</v>
      </c>
      <c r="B19" s="22" t="s">
        <v>544</v>
      </c>
      <c r="C19" s="24" t="s">
        <v>544</v>
      </c>
      <c r="F19" t="s">
        <v>544</v>
      </c>
      <c r="L19">
        <f t="shared" si="11"/>
        <v>0.17</v>
      </c>
      <c r="M19" s="1">
        <f t="shared" si="0"/>
        <v>1.4791083881682074</v>
      </c>
      <c r="N19" s="1">
        <f t="shared" si="1"/>
        <v>1.881499365818937E-5</v>
      </c>
      <c r="O19" s="2" t="str">
        <f t="shared" si="2"/>
        <v>0,999999993012241+0,000118218091432453i</v>
      </c>
      <c r="P19" s="2" t="str">
        <f t="shared" si="3"/>
        <v>1,90921127784372E-06-0,0000315120151265244i</v>
      </c>
      <c r="Q19" s="2" t="str">
        <f t="shared" si="4"/>
        <v>120,530120843184-2039114,76826293i</v>
      </c>
      <c r="R19" s="2" t="str">
        <f t="shared" si="5"/>
        <v>-976,199861671669-59,2027127680692i</v>
      </c>
      <c r="S19" s="2" t="str">
        <f t="shared" si="6"/>
        <v>1,00102166548222-0,000062023560980785i</v>
      </c>
      <c r="T19" s="2">
        <f t="shared" si="7"/>
        <v>8.8695602163370978E-3</v>
      </c>
      <c r="U19">
        <f t="shared" si="8"/>
        <v>-3.5500612949388461E-3</v>
      </c>
      <c r="W19" s="2" t="str">
        <f t="shared" si="9"/>
        <v>-0,0241429132383748-8467,58439018518i</v>
      </c>
      <c r="X19" s="2">
        <f t="shared" si="10"/>
        <v>78.555190672673049</v>
      </c>
    </row>
    <row r="20" spans="1:24" x14ac:dyDescent="0.45">
      <c r="A20" s="5" t="s">
        <v>11</v>
      </c>
      <c r="B20" s="8">
        <v>0.01</v>
      </c>
      <c r="F20" t="s">
        <v>544</v>
      </c>
      <c r="L20">
        <f t="shared" si="11"/>
        <v>0.18000000000000002</v>
      </c>
      <c r="M20" s="1">
        <f t="shared" si="0"/>
        <v>1.5135612484362084</v>
      </c>
      <c r="N20" s="1">
        <f t="shared" si="1"/>
        <v>1.9253251160232017E-5</v>
      </c>
      <c r="O20" s="2" t="str">
        <f t="shared" si="2"/>
        <v>0,999999992682919+0,000120971744510355i</v>
      </c>
      <c r="P20" s="2" t="str">
        <f t="shared" si="3"/>
        <v>1,90921127807871E-06-0,0000307947140872623i</v>
      </c>
      <c r="Q20" s="2" t="str">
        <f t="shared" si="4"/>
        <v>120,530136048704-1992698,84923784i</v>
      </c>
      <c r="R20" s="2" t="str">
        <f t="shared" si="5"/>
        <v>-932,26347292238-57,8550945095652i</v>
      </c>
      <c r="S20" s="2" t="str">
        <f t="shared" si="6"/>
        <v>1,00106968146548-0,000066454364505576i</v>
      </c>
      <c r="T20" s="2">
        <f t="shared" si="7"/>
        <v>9.2861885586327207E-3</v>
      </c>
      <c r="U20">
        <f t="shared" si="8"/>
        <v>-3.8034860922234437E-3</v>
      </c>
      <c r="W20" s="2" t="str">
        <f t="shared" si="9"/>
        <v>-0,0488030292686364-8275,23555913411i</v>
      </c>
      <c r="X20" s="2">
        <f t="shared" si="10"/>
        <v>78.355607301253727</v>
      </c>
    </row>
    <row r="21" spans="1:24" x14ac:dyDescent="0.45">
      <c r="A21" s="5" t="str">
        <f>"Freq -"&amp;db_attenuation&amp;"db"</f>
        <v>Freq -6db</v>
      </c>
      <c r="B21" s="13">
        <f>INDEX(Freq,MATCH(-db_attenuation,Log_Mag,-1))</f>
        <v>162.18100973589188</v>
      </c>
      <c r="F21" t="s">
        <v>544</v>
      </c>
      <c r="L21">
        <f t="shared" si="11"/>
        <v>0.19000000000000003</v>
      </c>
      <c r="M21" s="1">
        <f t="shared" si="0"/>
        <v>1.5488166189124815</v>
      </c>
      <c r="N21" s="1">
        <f t="shared" si="1"/>
        <v>1.970171699088672E-5</v>
      </c>
      <c r="O21" s="2" t="str">
        <f t="shared" si="2"/>
        <v>0,999999992338075+0,000123789538407195i</v>
      </c>
      <c r="P21" s="2" t="str">
        <f t="shared" si="3"/>
        <v>1,90921127795092E-06-0,0000300937408130534i</v>
      </c>
      <c r="Q21" s="2" t="str">
        <f t="shared" si="4"/>
        <v>120,53012777938-1947339,48551911i</v>
      </c>
      <c r="R21" s="2" t="str">
        <f t="shared" si="5"/>
        <v>-890,304547411745-56,5381517658526i</v>
      </c>
      <c r="S21" s="2" t="str">
        <f t="shared" si="6"/>
        <v>1,00111994749746-0,0000712014368594872i</v>
      </c>
      <c r="T21" s="2">
        <f t="shared" si="7"/>
        <v>9.7223191157716129E-3</v>
      </c>
      <c r="U21">
        <f t="shared" si="8"/>
        <v>-4.0749780589579704E-3</v>
      </c>
      <c r="W21" s="2" t="str">
        <f t="shared" si="9"/>
        <v>-0,0746214015317903-8087,27426364663i</v>
      </c>
      <c r="X21" s="2">
        <f t="shared" si="10"/>
        <v>78.156043432060457</v>
      </c>
    </row>
    <row r="22" spans="1:24" x14ac:dyDescent="0.45">
      <c r="A22" s="5" t="str">
        <f>"Atten -"&amp;db_attenuation&amp;"db"</f>
        <v>Atten -6db</v>
      </c>
      <c r="B22" s="14">
        <f>INDEX(Log_Mag,MATCH(-db_attenuation,Log_Mag,-1))</f>
        <v>-5.8415449896190443</v>
      </c>
      <c r="F22" t="s">
        <v>544</v>
      </c>
      <c r="L22">
        <f t="shared" si="11"/>
        <v>0.20000000000000004</v>
      </c>
      <c r="M22" s="1">
        <f t="shared" si="0"/>
        <v>1.5848931924611138</v>
      </c>
      <c r="N22" s="1">
        <f t="shared" si="1"/>
        <v>2.0160628932673052E-5</v>
      </c>
      <c r="O22" s="2" t="str">
        <f t="shared" si="2"/>
        <v>0,99999999197698+0,000126672967154504i</v>
      </c>
      <c r="P22" s="2" t="str">
        <f t="shared" si="3"/>
        <v>1,90921127803368E-06-0,0000294087236385388i</v>
      </c>
      <c r="Q22" s="2" t="str">
        <f t="shared" si="4"/>
        <v>120,530133135122-1903012,6269717i</v>
      </c>
      <c r="R22" s="2" t="str">
        <f t="shared" si="5"/>
        <v>-850,234084630632-55,2511863111005i</v>
      </c>
      <c r="S22" s="2" t="str">
        <f t="shared" si="6"/>
        <v>1,00117256838012-0,0000762873219589411i</v>
      </c>
      <c r="T22" s="2">
        <f t="shared" si="7"/>
        <v>1.017885823520576E-2</v>
      </c>
      <c r="U22">
        <f t="shared" si="8"/>
        <v>-4.365822344908731E-3</v>
      </c>
      <c r="W22" s="2" t="str">
        <f t="shared" si="9"/>
        <v>-0,10165206955662-7903,6008367479i</v>
      </c>
      <c r="X22" s="2">
        <f t="shared" si="10"/>
        <v>77.956499971441332</v>
      </c>
    </row>
    <row r="23" spans="1:24" x14ac:dyDescent="0.45">
      <c r="B23" s="9"/>
      <c r="F23" t="s">
        <v>544</v>
      </c>
      <c r="L23">
        <f t="shared" si="11"/>
        <v>0.21000000000000005</v>
      </c>
      <c r="M23" s="1">
        <f t="shared" si="0"/>
        <v>1.6218100973589302</v>
      </c>
      <c r="N23" s="1">
        <f t="shared" si="1"/>
        <v>2.0630230306776949E-5</v>
      </c>
      <c r="O23" s="2" t="str">
        <f t="shared" si="2"/>
        <v>0,999999991598866+0,000129623559584277i</v>
      </c>
      <c r="P23" s="2" t="str">
        <f t="shared" si="3"/>
        <v>1,90921127787843E-06-0,0000287392993585227i</v>
      </c>
      <c r="Q23" s="2" t="str">
        <f t="shared" si="4"/>
        <v>120,530123088249-1859694,77090843i</v>
      </c>
      <c r="R23" s="2" t="str">
        <f t="shared" si="5"/>
        <v>-811,967089755373-53,9935157529955i</v>
      </c>
      <c r="S23" s="2" t="str">
        <f t="shared" si="6"/>
        <v>1,00122765373536-0,0000817361667775357i</v>
      </c>
      <c r="T23" s="2">
        <f t="shared" si="7"/>
        <v>1.0656753755909694E-2</v>
      </c>
      <c r="U23">
        <f t="shared" si="8"/>
        <v>-4.6773951578893951E-3</v>
      </c>
      <c r="W23" s="2" t="str">
        <f t="shared" si="9"/>
        <v>-0,129951863494687-7724,11788442006i</v>
      </c>
      <c r="X23" s="2">
        <f t="shared" si="10"/>
        <v>77.756977867235705</v>
      </c>
    </row>
    <row r="24" spans="1:24" x14ac:dyDescent="0.45">
      <c r="A24" s="5" t="s">
        <v>0</v>
      </c>
      <c r="B24" s="15">
        <f>userclk</f>
        <v>161000000</v>
      </c>
      <c r="L24">
        <f t="shared" si="11"/>
        <v>0.22000000000000006</v>
      </c>
      <c r="M24" s="1">
        <f t="shared" si="0"/>
        <v>1.6595869074375611</v>
      </c>
      <c r="N24" s="1">
        <f t="shared" si="1"/>
        <v>2.1110770102062889E-5</v>
      </c>
      <c r="O24" s="2" t="str">
        <f t="shared" si="2"/>
        <v>0,999999991202933+0,000132642880139572i</v>
      </c>
      <c r="P24" s="2" t="str">
        <f t="shared" si="3"/>
        <v>1,90921127794072E-06-0,0000280851130355412i</v>
      </c>
      <c r="Q24" s="2" t="str">
        <f t="shared" si="4"/>
        <v>120,5301271196-1817362,94962868i</v>
      </c>
      <c r="R24" s="2" t="str">
        <f t="shared" si="5"/>
        <v>-775,422393362692-52,7644732840492i</v>
      </c>
      <c r="S24" s="2" t="str">
        <f t="shared" si="6"/>
        <v>1,00128531822072-0,000087573835028329i</v>
      </c>
      <c r="T24" s="2">
        <f t="shared" si="7"/>
        <v>1.1156996847022085E-2</v>
      </c>
      <c r="U24">
        <f t="shared" si="8"/>
        <v>-5.0111701817623644E-3</v>
      </c>
      <c r="W24" s="2" t="str">
        <f t="shared" si="9"/>
        <v>-0,159580002671067-7548,7302339256i</v>
      </c>
      <c r="X24" s="2">
        <f t="shared" si="10"/>
        <v>77.557478110613332</v>
      </c>
    </row>
    <row r="25" spans="1:24" x14ac:dyDescent="0.45">
      <c r="A25" s="5" t="s">
        <v>1</v>
      </c>
      <c r="B25" s="15">
        <f>CEpi/TC</f>
        <v>78613.28125</v>
      </c>
      <c r="L25">
        <f t="shared" si="11"/>
        <v>0.23000000000000007</v>
      </c>
      <c r="M25" s="1">
        <f t="shared" si="0"/>
        <v>1.6982436524617448</v>
      </c>
      <c r="N25" s="1">
        <f t="shared" si="1"/>
        <v>2.1602503107091016E-5</v>
      </c>
      <c r="O25" s="2" t="str">
        <f t="shared" si="2"/>
        <v>0,99999999078834+0,000135732529704002i</v>
      </c>
      <c r="P25" s="2" t="str">
        <f t="shared" si="3"/>
        <v>1,90921127793382E-06-0,0000274458178111694i</v>
      </c>
      <c r="Q25" s="2" t="str">
        <f t="shared" si="4"/>
        <v>120,530126673368-1775994,71824047i</v>
      </c>
      <c r="R25" s="2" t="str">
        <f t="shared" si="5"/>
        <v>-740,522479247458-51,5634072333663i</v>
      </c>
      <c r="S25" s="2" t="str">
        <f t="shared" si="6"/>
        <v>1,00134568175421-0,0000938280285537923i</v>
      </c>
      <c r="T25" s="2">
        <f t="shared" si="7"/>
        <v>1.1680623922183449E-2</v>
      </c>
      <c r="U25">
        <f t="shared" si="8"/>
        <v>-5.368725424584342E-3</v>
      </c>
      <c r="W25" s="2" t="str">
        <f t="shared" si="9"/>
        <v>-0,190598657151476-7377,34488330556i</v>
      </c>
      <c r="X25" s="2">
        <f t="shared" si="10"/>
        <v>77.358001737988616</v>
      </c>
    </row>
    <row r="26" spans="1:24" x14ac:dyDescent="0.45">
      <c r="A26" s="5" t="s">
        <v>2</v>
      </c>
      <c r="B26" s="15">
        <f>2^(G1_-2)/2^28</f>
        <v>3.7252902984619141E-9</v>
      </c>
      <c r="L26">
        <f t="shared" si="11"/>
        <v>0.24000000000000007</v>
      </c>
      <c r="M26" s="1">
        <f t="shared" si="0"/>
        <v>1.737800828749376</v>
      </c>
      <c r="N26" s="1">
        <f t="shared" si="1"/>
        <v>2.2105690045209455E-5</v>
      </c>
      <c r="O26" s="2" t="str">
        <f t="shared" si="2"/>
        <v>0,999999990354208+0,000138894146450545i</v>
      </c>
      <c r="P26" s="2" t="str">
        <f t="shared" si="3"/>
        <v>0,0000019092112779524-0,0000268210747226959i</v>
      </c>
      <c r="Q26" s="2" t="str">
        <f t="shared" si="4"/>
        <v>120,530127874876-1735568,14275994i</v>
      </c>
      <c r="R26" s="2" t="str">
        <f t="shared" si="5"/>
        <v>-707,193320014747-50,3896807850812i</v>
      </c>
      <c r="S26" s="2" t="str">
        <f t="shared" si="6"/>
        <v>1,00140886974846-0,000100528417475246i</v>
      </c>
      <c r="T26" s="2">
        <f t="shared" si="7"/>
        <v>1.2228718632032018E-2</v>
      </c>
      <c r="U26">
        <f t="shared" si="8"/>
        <v>-5.7517505557536982E-3</v>
      </c>
      <c r="W26" s="2" t="str">
        <f t="shared" si="9"/>
        <v>-0,223072771782776-7209,87095202559i</v>
      </c>
      <c r="X26" s="2">
        <f t="shared" si="10"/>
        <v>77.158549833012685</v>
      </c>
    </row>
    <row r="27" spans="1:24" x14ac:dyDescent="0.45">
      <c r="A27" s="5" t="s">
        <v>3</v>
      </c>
      <c r="B27" s="15">
        <f>2^(G2_+1)/2^28</f>
        <v>1.9073486328125E-6</v>
      </c>
      <c r="L27">
        <f t="shared" si="11"/>
        <v>0.25000000000000006</v>
      </c>
      <c r="M27" s="1">
        <f t="shared" si="0"/>
        <v>1.7782794100389232</v>
      </c>
      <c r="N27" s="1">
        <f t="shared" si="1"/>
        <v>2.2620597712793258E-5</v>
      </c>
      <c r="O27" s="2" t="str">
        <f t="shared" si="2"/>
        <v>0,999999989899616+0,000142129406710122i</v>
      </c>
      <c r="P27" s="2" t="str">
        <f t="shared" si="3"/>
        <v>1,90921127799921E-06-0,0000262105525230597i</v>
      </c>
      <c r="Q27" s="2" t="str">
        <f t="shared" si="4"/>
        <v>120,530130904443-1696061,78848167i</v>
      </c>
      <c r="R27" s="2" t="str">
        <f t="shared" si="5"/>
        <v>-675,364220049141-49,2426716139451i</v>
      </c>
      <c r="S27" s="2" t="str">
        <f t="shared" si="6"/>
        <v>1,0014750133546-0,00010770677934434i</v>
      </c>
      <c r="T27" s="2">
        <f t="shared" si="7"/>
        <v>1.2802413936573418E-2</v>
      </c>
      <c r="U27">
        <f t="shared" si="8"/>
        <v>-6.1620547445444774E-3</v>
      </c>
      <c r="W27" s="2" t="str">
        <f t="shared" si="9"/>
        <v>-0,257070323956376-7046,21963274394i</v>
      </c>
      <c r="X27" s="2">
        <f t="shared" si="10"/>
        <v>76.959123528646302</v>
      </c>
    </row>
    <row r="28" spans="1:24" x14ac:dyDescent="0.45">
      <c r="A28" s="5" t="s">
        <v>545</v>
      </c>
      <c r="B28" s="30">
        <f>B38</f>
        <v>15.192262326020288</v>
      </c>
      <c r="C28" s="37"/>
      <c r="L28">
        <f t="shared" si="11"/>
        <v>0.26000000000000006</v>
      </c>
      <c r="M28" s="1">
        <f t="shared" si="0"/>
        <v>1.8197008586099839</v>
      </c>
      <c r="N28" s="1">
        <f t="shared" si="1"/>
        <v>2.3147499120703397E-5</v>
      </c>
      <c r="O28" s="2" t="str">
        <f t="shared" si="2"/>
        <v>0,999999989423599+0,000145440025860412i</v>
      </c>
      <c r="P28" s="2" t="str">
        <f t="shared" si="3"/>
        <v>0,0000019092112778983-0,0000256139275053455i</v>
      </c>
      <c r="Q28" s="2" t="str">
        <f t="shared" si="4"/>
        <v>120,53012437449-1657454,70861366i</v>
      </c>
      <c r="R28" s="2" t="str">
        <f t="shared" si="5"/>
        <v>-644,967665563437-48,1217715515512i</v>
      </c>
      <c r="S28" s="2" t="str">
        <f t="shared" si="6"/>
        <v>1,00154424971622-0,000115397148081275i</v>
      </c>
      <c r="T28" s="2">
        <f t="shared" si="7"/>
        <v>1.3402894261457146E-2</v>
      </c>
      <c r="U28">
        <f t="shared" si="8"/>
        <v>-6.6015750432579746E-3</v>
      </c>
      <c r="W28" s="2" t="str">
        <f t="shared" si="9"/>
        <v>-0,292662483452571-6886,30414417542i</v>
      </c>
      <c r="X28" s="2">
        <f t="shared" si="10"/>
        <v>76.759724009315732</v>
      </c>
    </row>
    <row r="29" spans="1:24" x14ac:dyDescent="0.45">
      <c r="A29" s="5" t="s">
        <v>565</v>
      </c>
      <c r="B29" s="28">
        <f>((userclk/2)*6.28)/(POWER(2,21))</f>
        <v>241.06025695800781</v>
      </c>
      <c r="L29">
        <f t="shared" si="11"/>
        <v>0.27000000000000007</v>
      </c>
      <c r="M29" s="1">
        <f t="shared" si="0"/>
        <v>1.8620871366628677</v>
      </c>
      <c r="N29" s="1">
        <f t="shared" si="1"/>
        <v>2.3686673639040701E-5</v>
      </c>
      <c r="O29" s="2" t="str">
        <f t="shared" si="2"/>
        <v>0,999999988925149+0,000148827759235364i</v>
      </c>
      <c r="P29" s="2" t="str">
        <f t="shared" si="3"/>
        <v>1,90921127795914E-06-0,0000250308833309735i</v>
      </c>
      <c r="Q29" s="2" t="str">
        <f t="shared" si="4"/>
        <v>120,530128311344-1619726,43317117i</v>
      </c>
      <c r="R29" s="2" t="str">
        <f t="shared" si="5"/>
        <v>-615,939181387185-47,0263862975954i</v>
      </c>
      <c r="S29" s="2" t="str">
        <f t="shared" si="6"/>
        <v>1,00161672223375-0,000123635973444911i</v>
      </c>
      <c r="T29" s="2">
        <f t="shared" si="7"/>
        <v>1.4031397740185214E-2</v>
      </c>
      <c r="U29">
        <f t="shared" si="8"/>
        <v>-7.0723853557569712E-3</v>
      </c>
      <c r="W29" s="2" t="str">
        <f t="shared" si="9"/>
        <v>-0,329923576924607-6730,03968502674i</v>
      </c>
      <c r="X29" s="2">
        <f t="shared" si="10"/>
        <v>76.560352513155209</v>
      </c>
    </row>
    <row r="30" spans="1:24" x14ac:dyDescent="0.45">
      <c r="L30">
        <f t="shared" si="11"/>
        <v>0.28000000000000008</v>
      </c>
      <c r="M30" s="1">
        <f t="shared" si="0"/>
        <v>1.9054607179632477</v>
      </c>
      <c r="N30" s="1">
        <f t="shared" si="1"/>
        <v>2.4238407145271623E-5</v>
      </c>
      <c r="O30" s="2" t="str">
        <f t="shared" si="2"/>
        <v>0,999999988403207+0,000152294403055898i</v>
      </c>
      <c r="P30" s="2" t="str">
        <f t="shared" si="3"/>
        <v>1,90921127791322E-06-0,0000244611108622979i</v>
      </c>
      <c r="Q30" s="2" t="str">
        <f t="shared" si="4"/>
        <v>120,530125339785-1582856,95812318i</v>
      </c>
      <c r="R30" s="2" t="str">
        <f t="shared" si="5"/>
        <v>-588,217194216382-45,9559350508507i</v>
      </c>
      <c r="S30" s="2" t="str">
        <f t="shared" si="6"/>
        <v>1,00169258083947-0,000132462291453747i</v>
      </c>
      <c r="T30" s="2">
        <f t="shared" si="7"/>
        <v>1.4689218543485918E-2</v>
      </c>
      <c r="U30">
        <f t="shared" si="8"/>
        <v>-7.5767060132677809E-3</v>
      </c>
      <c r="W30" s="2" t="str">
        <f t="shared" si="9"/>
        <v>-0,368931521596625-6577,34338897689i</v>
      </c>
      <c r="X30" s="2">
        <f t="shared" si="10"/>
        <v>76.36101033433637</v>
      </c>
    </row>
    <row r="31" spans="1:24" x14ac:dyDescent="0.45">
      <c r="L31">
        <f t="shared" si="11"/>
        <v>0.29000000000000009</v>
      </c>
      <c r="M31" s="1">
        <f t="shared" si="0"/>
        <v>1.9498445997580458</v>
      </c>
      <c r="N31" s="1">
        <f t="shared" si="1"/>
        <v>2.480299217580421E-5</v>
      </c>
      <c r="O31" s="2" t="str">
        <f t="shared" si="2"/>
        <v>0,999999987856667+0,00015584179538229i</v>
      </c>
      <c r="P31" s="2" t="str">
        <f t="shared" si="3"/>
        <v>1,90921127790988E-06-0,0000239043079983782i</v>
      </c>
      <c r="Q31" s="2" t="str">
        <f t="shared" si="4"/>
        <v>120,530125123235-1546826,73478597i</v>
      </c>
      <c r="R31" s="2" t="str">
        <f t="shared" si="5"/>
        <v>-561,742901998304-44,9098502512712i</v>
      </c>
      <c r="S31" s="2" t="str">
        <f t="shared" si="6"/>
        <v>1,0017719822837-0,000141917906985724i</v>
      </c>
      <c r="T31" s="2">
        <f t="shared" si="7"/>
        <v>1.5377709300738241E-2</v>
      </c>
      <c r="U31">
        <f t="shared" si="8"/>
        <v>-8.1169140253638753E-3</v>
      </c>
      <c r="W31" s="2" t="str">
        <f t="shared" si="9"/>
        <v>-0,40976771346422-6428,13428068018i</v>
      </c>
      <c r="X31" s="2">
        <f t="shared" si="10"/>
        <v>76.161698825489196</v>
      </c>
    </row>
    <row r="32" spans="1:24" x14ac:dyDescent="0.45">
      <c r="A32" t="s">
        <v>16</v>
      </c>
      <c r="B32" s="4" t="str">
        <f>"Response of NO_GT for G1 = "&amp;G1_&amp;", G2 = "&amp;G2_&amp;", User Clk2="&amp;INT(userclk/1000)/1000&amp;" MHz,  R="&amp;R_div&amp;", V="&amp;V&amp;", PD Freq="&amp;INT($B$15)/1000&amp;" kHz"</f>
        <v>Response of NO_GT for G1 = 2, G2 = 8, User Clk2=161 MHz,  R=2, V=3456, PD Freq=7,812 kHz</v>
      </c>
      <c r="L32">
        <f t="shared" si="11"/>
        <v>0.3000000000000001</v>
      </c>
      <c r="M32" s="1">
        <f t="shared" si="0"/>
        <v>1.9952623149688802</v>
      </c>
      <c r="N32" s="1">
        <f t="shared" si="1"/>
        <v>2.5380728081094825E-5</v>
      </c>
      <c r="O32" s="2" t="str">
        <f t="shared" si="2"/>
        <v>0,99999998728437+0,000159471817088727i</v>
      </c>
      <c r="P32" s="2" t="str">
        <f t="shared" si="3"/>
        <v>1,90921127800718E-06-0,0000233601795149905i</v>
      </c>
      <c r="Q32" s="2" t="str">
        <f t="shared" si="4"/>
        <v>120,530131419798-1511616,65945821i</v>
      </c>
      <c r="R32" s="2" t="str">
        <f t="shared" si="5"/>
        <v>-536,460149210149-43,8875772533769i</v>
      </c>
      <c r="S32" s="2" t="str">
        <f t="shared" si="6"/>
        <v>1,00185509043233-0,000152047588940124i</v>
      </c>
      <c r="T32" s="2">
        <f t="shared" si="7"/>
        <v>1.609828361378967E-2</v>
      </c>
      <c r="U32">
        <f t="shared" si="8"/>
        <v>-8.6955540254474821E-3</v>
      </c>
      <c r="W32" s="2" t="str">
        <f t="shared" si="9"/>
        <v>-0,452517325483246-6282,33323276777i</v>
      </c>
      <c r="X32" s="2">
        <f t="shared" si="10"/>
        <v>75.962419400216504</v>
      </c>
    </row>
    <row r="33" spans="1:24" x14ac:dyDescent="0.45">
      <c r="A33" t="s">
        <v>17</v>
      </c>
      <c r="B33" s="4" t="str">
        <f>"Phase of NO_GT for G1 = "&amp;G1_&amp;", G2 = "&amp;G2_&amp;", User Clk2="&amp;INT(userclk/1000)/1000&amp;" MHz,  R="&amp;R_div&amp;", V="&amp;V&amp;", PD Freq="&amp;INT($B$15)/1000&amp;" kHz"</f>
        <v>Phase of NO_GT for G1 = 2, G2 = 8, User Clk2=161 MHz,  R=2, V=3456, PD Freq=7,812 kHz</v>
      </c>
      <c r="L33">
        <f t="shared" si="11"/>
        <v>0.31000000000000011</v>
      </c>
      <c r="M33" s="1">
        <f t="shared" si="0"/>
        <v>2.0417379446695301</v>
      </c>
      <c r="N33" s="1">
        <f t="shared" si="1"/>
        <v>2.5971921184367687E-5</v>
      </c>
      <c r="O33" s="2" t="str">
        <f t="shared" si="2"/>
        <v>0,9999999866851+0,000163186392860575i</v>
      </c>
      <c r="P33" s="2" t="str">
        <f t="shared" si="3"/>
        <v>1,90921127789678E-06-0,000022828436907971i</v>
      </c>
      <c r="Q33" s="2" t="str">
        <f t="shared" si="4"/>
        <v>120,530124275994-1477208,0632919i</v>
      </c>
      <c r="R33" s="2" t="str">
        <f t="shared" si="5"/>
        <v>-512,315307743198-42,8885740203345i</v>
      </c>
      <c r="S33" s="2" t="str">
        <f t="shared" si="6"/>
        <v>1,00194207657619-0,000162899279034953i</v>
      </c>
      <c r="T33" s="2">
        <f t="shared" si="7"/>
        <v>1.6852418667588999E-2</v>
      </c>
      <c r="U33">
        <f t="shared" si="8"/>
        <v>-9.3153499692143118E-3</v>
      </c>
      <c r="W33" s="2" t="str">
        <f t="shared" si="9"/>
        <v>-0,497269549947735-6139,86292382437i</v>
      </c>
      <c r="X33" s="2">
        <f t="shared" si="10"/>
        <v>75.76317353570407</v>
      </c>
    </row>
    <row r="34" spans="1:24" x14ac:dyDescent="0.45">
      <c r="B34" s="9"/>
      <c r="L34">
        <f t="shared" si="11"/>
        <v>0.32000000000000012</v>
      </c>
      <c r="M34" s="1">
        <f t="shared" si="0"/>
        <v>2.0892961308540401</v>
      </c>
      <c r="N34" s="1">
        <f t="shared" si="1"/>
        <v>2.6576884944031517E-5</v>
      </c>
      <c r="O34" s="2" t="str">
        <f t="shared" si="2"/>
        <v>0,999999986057589+0,000166987492214872i</v>
      </c>
      <c r="P34" s="2" t="str">
        <f t="shared" si="3"/>
        <v>1,90921127801141E-06-0,0000223087982403778i</v>
      </c>
      <c r="Q34" s="2" t="str">
        <f t="shared" si="4"/>
        <v>120,53013169319-1443582,70239391i</v>
      </c>
      <c r="R34" s="2" t="str">
        <f t="shared" si="5"/>
        <v>-489,257163151352-41,9123108870335i</v>
      </c>
      <c r="S34" s="2" t="str">
        <f t="shared" si="6"/>
        <v>1,00203311975236-0,000174524315386704i</v>
      </c>
      <c r="T34" s="2">
        <f t="shared" si="7"/>
        <v>1.7641657937343024E-2</v>
      </c>
      <c r="U34">
        <f t="shared" si="8"/>
        <v>-9.9792176484415386E-3</v>
      </c>
      <c r="W34" s="2" t="str">
        <f t="shared" si="9"/>
        <v>-0,544117477554767-6000,64779731705i</v>
      </c>
      <c r="X34" s="2">
        <f t="shared" si="10"/>
        <v>75.563962775428024</v>
      </c>
    </row>
    <row r="35" spans="1:24" x14ac:dyDescent="0.45">
      <c r="A35" t="s">
        <v>564</v>
      </c>
      <c r="B35">
        <f>CEpi/Fpd</f>
        <v>20608</v>
      </c>
      <c r="L35">
        <f t="shared" si="11"/>
        <v>0.33000000000000013</v>
      </c>
      <c r="M35" s="1">
        <f t="shared" si="0"/>
        <v>2.1379620895022331</v>
      </c>
      <c r="N35" s="1">
        <f t="shared" si="1"/>
        <v>2.7195940119879337E-5</v>
      </c>
      <c r="O35" s="2" t="str">
        <f t="shared" si="2"/>
        <v>0,999999985400503+0,000170877130544589i</v>
      </c>
      <c r="P35" s="2" t="str">
        <f t="shared" si="3"/>
        <v>0,000001909211277966-0,0000218009879929025i</v>
      </c>
      <c r="Q35" s="2" t="str">
        <f t="shared" si="4"/>
        <v>120,530128755055-1410722,74815281i</v>
      </c>
      <c r="R35" s="2" t="str">
        <f t="shared" si="5"/>
        <v>-467,236806018999-40,9582702086488i</v>
      </c>
      <c r="S35" s="2" t="str">
        <f t="shared" si="6"/>
        <v>1,00212840707814-0,000186977671206981i</v>
      </c>
      <c r="T35" s="2">
        <f t="shared" si="7"/>
        <v>1.8467613998463205E-2</v>
      </c>
      <c r="U35">
        <f t="shared" si="8"/>
        <v>-1.0690278035591454E-2</v>
      </c>
      <c r="W35" s="2" t="str">
        <f t="shared" si="9"/>
        <v>-0,593158698320835-5864,61402145597i</v>
      </c>
      <c r="X35" s="2">
        <f t="shared" si="10"/>
        <v>75.364788731964723</v>
      </c>
    </row>
    <row r="36" spans="1:24" x14ac:dyDescent="0.45">
      <c r="A36" t="s">
        <v>563</v>
      </c>
      <c r="B36" s="3">
        <f>B35*32</f>
        <v>659456</v>
      </c>
      <c r="L36">
        <f t="shared" si="11"/>
        <v>0.34000000000000014</v>
      </c>
      <c r="M36" s="1">
        <f t="shared" si="0"/>
        <v>2.1877616239495534</v>
      </c>
      <c r="N36" s="1">
        <f t="shared" si="1"/>
        <v>2.7829414943159538E-5</v>
      </c>
      <c r="O36" s="2" t="str">
        <f t="shared" si="2"/>
        <v>0,99999998471245+0,000174857370187217i</v>
      </c>
      <c r="P36" s="2" t="str">
        <f t="shared" si="3"/>
        <v>1,90921127796997E-06-0,0000213047369178337i</v>
      </c>
      <c r="Q36" s="2" t="str">
        <f t="shared" si="4"/>
        <v>120,530129011701-1378610,77778591i</v>
      </c>
      <c r="R36" s="2" t="str">
        <f t="shared" si="5"/>
        <v>-446,207528216023-40,0259461494335i</v>
      </c>
      <c r="S36" s="2" t="str">
        <f t="shared" si="6"/>
        <v>1,00222813409752-0,000200318210606864i</v>
      </c>
      <c r="T36" s="2">
        <f t="shared" si="7"/>
        <v>1.9331971436747711E-2</v>
      </c>
      <c r="U36">
        <f t="shared" si="8"/>
        <v>-1.1451871569025359E-2</v>
      </c>
      <c r="W36" s="2" t="str">
        <f t="shared" si="9"/>
        <v>-0,644495114159541-5731,68944996257i</v>
      </c>
      <c r="X36" s="2">
        <f t="shared" si="10"/>
        <v>75.165653089901085</v>
      </c>
    </row>
    <row r="37" spans="1:24" x14ac:dyDescent="0.45">
      <c r="A37" t="s">
        <v>562</v>
      </c>
      <c r="B37" s="3">
        <f>B36/V</f>
        <v>190.81481481481481</v>
      </c>
      <c r="L37">
        <f t="shared" si="11"/>
        <v>0.35000000000000014</v>
      </c>
      <c r="M37" s="1">
        <f t="shared" si="0"/>
        <v>2.2387211385683408</v>
      </c>
      <c r="N37" s="1">
        <f t="shared" si="1"/>
        <v>2.8477645290608459E-5</v>
      </c>
      <c r="O37" s="2" t="str">
        <f t="shared" si="2"/>
        <v>0,99999998399197+0,000178930321518249i</v>
      </c>
      <c r="P37" s="2" t="str">
        <f t="shared" si="3"/>
        <v>1,90921127797276E-06-0,0000208197818962805i</v>
      </c>
      <c r="Q37" s="2" t="str">
        <f t="shared" si="4"/>
        <v>120,530129192559-1347229,76510145i</v>
      </c>
      <c r="R37" s="2" t="str">
        <f t="shared" si="5"/>
        <v>-426,124723824798-39,1148443766166i</v>
      </c>
      <c r="S37" s="2" t="str">
        <f t="shared" si="6"/>
        <v>1,00233250514093-0,000214608961752291i</v>
      </c>
      <c r="T37" s="2">
        <f t="shared" si="7"/>
        <v>2.0236489865469449E-2</v>
      </c>
      <c r="U37">
        <f t="shared" si="8"/>
        <v>-1.2267573388198446E-2</v>
      </c>
      <c r="W37" s="2" t="str">
        <f t="shared" si="9"/>
        <v>-0,698233366692996-5601,80358372655i</v>
      </c>
      <c r="X37" s="2">
        <f t="shared" si="10"/>
        <v>74.966557608851303</v>
      </c>
    </row>
    <row r="38" spans="1:24" x14ac:dyDescent="0.45">
      <c r="A38" t="s">
        <v>561</v>
      </c>
      <c r="B38" s="3">
        <f>B37/(6.28*2)</f>
        <v>15.192262326020288</v>
      </c>
      <c r="L38">
        <f t="shared" si="11"/>
        <v>0.36000000000000015</v>
      </c>
      <c r="M38" s="1">
        <f t="shared" si="0"/>
        <v>2.290867652767774</v>
      </c>
      <c r="N38" s="1">
        <f t="shared" si="1"/>
        <v>2.9140974862536655E-5</v>
      </c>
      <c r="O38" s="2" t="str">
        <f t="shared" si="2"/>
        <v>0,999999983237535+0,000183098144070121i</v>
      </c>
      <c r="P38" s="2" t="str">
        <f t="shared" si="3"/>
        <v>0,0000019092112780006-0,0000203458657986762i</v>
      </c>
      <c r="Q38" s="2" t="str">
        <f t="shared" si="4"/>
        <v>120,530130994457-1316563,07147115i</v>
      </c>
      <c r="R38" s="2" t="str">
        <f t="shared" si="5"/>
        <v>-406,945794524717-38,2244818130314i</v>
      </c>
      <c r="S38" s="2" t="str">
        <f t="shared" si="6"/>
        <v>1,0024417336983-0,000229917409175861i</v>
      </c>
      <c r="T38" s="2">
        <f t="shared" si="7"/>
        <v>2.1183007048196454E-2</v>
      </c>
      <c r="U38">
        <f t="shared" si="8"/>
        <v>-1.3141209617008077E-2</v>
      </c>
      <c r="W38" s="2" t="str">
        <f t="shared" si="9"/>
        <v>-0,754484954207844-5474,88753332979i</v>
      </c>
      <c r="X38" s="2">
        <f t="shared" si="10"/>
        <v>74.767504126580093</v>
      </c>
    </row>
    <row r="39" spans="1:24" x14ac:dyDescent="0.45">
      <c r="L39">
        <f t="shared" si="11"/>
        <v>0.37000000000000016</v>
      </c>
      <c r="M39" s="1">
        <f t="shared" si="0"/>
        <v>2.3442288153199233</v>
      </c>
      <c r="N39" s="1">
        <f t="shared" si="1"/>
        <v>2.9819755365063373E-5</v>
      </c>
      <c r="O39" s="2" t="str">
        <f t="shared" si="2"/>
        <v>0,999999982447544+0,000187363047677229i</v>
      </c>
      <c r="P39" s="2" t="str">
        <f t="shared" si="3"/>
        <v>1,90921127795402E-06-0,0000198827373484255i</v>
      </c>
      <c r="Q39" s="2" t="str">
        <f t="shared" si="4"/>
        <v>120,53012797989-1286594,43700811i</v>
      </c>
      <c r="R39" s="2" t="str">
        <f t="shared" si="5"/>
        <v>-388,630059235402-37,3543863727033i</v>
      </c>
      <c r="S39" s="2" t="str">
        <f t="shared" si="6"/>
        <v>1,00255604280576-0,000246315806209345i</v>
      </c>
      <c r="T39" s="2">
        <f t="shared" si="7"/>
        <v>2.2173442130128989E-2</v>
      </c>
      <c r="U39">
        <f t="shared" si="8"/>
        <v>-1.4076874744776341E-2</v>
      </c>
      <c r="W39" s="2" t="str">
        <f t="shared" si="9"/>
        <v>-0,813366501570915-5350,87398241646i</v>
      </c>
      <c r="X39" s="2">
        <f t="shared" si="10"/>
        <v>74.568494562233838</v>
      </c>
    </row>
    <row r="40" spans="1:24" x14ac:dyDescent="0.45">
      <c r="L40">
        <f t="shared" si="11"/>
        <v>0.38000000000000017</v>
      </c>
      <c r="M40" s="1">
        <f t="shared" si="0"/>
        <v>2.3988329190194917</v>
      </c>
      <c r="N40" s="1">
        <f t="shared" si="1"/>
        <v>3.0514346696595768E-5</v>
      </c>
      <c r="O40" s="2" t="str">
        <f t="shared" si="2"/>
        <v>0,999999981620322+0,000191727293647605i</v>
      </c>
      <c r="P40" s="2" t="str">
        <f t="shared" si="3"/>
        <v>1,90921127793456E-06-0,0000194301509887038i</v>
      </c>
      <c r="Q40" s="2" t="str">
        <f t="shared" si="4"/>
        <v>120,5301267205-1257307,97194567i</v>
      </c>
      <c r="R40" s="2" t="str">
        <f t="shared" si="5"/>
        <v>-371,138667826678-36,504096723594i</v>
      </c>
      <c r="S40" s="2" t="str">
        <f t="shared" si="6"/>
        <v>1,00267566544636-0,000263881509131564i</v>
      </c>
      <c r="T40" s="2">
        <f t="shared" si="7"/>
        <v>2.3209798979952498E-2</v>
      </c>
      <c r="U40">
        <f t="shared" si="8"/>
        <v>-1.5078950189725687E-2</v>
      </c>
      <c r="W40" s="2" t="str">
        <f t="shared" si="9"/>
        <v>-0,87499989722944-5229,69715189062i</v>
      </c>
      <c r="X40" s="2">
        <f t="shared" si="10"/>
        <v>74.369530919682489</v>
      </c>
    </row>
    <row r="41" spans="1:24" x14ac:dyDescent="0.45">
      <c r="L41">
        <f t="shared" si="11"/>
        <v>0.39000000000000018</v>
      </c>
      <c r="M41" s="1">
        <f t="shared" si="0"/>
        <v>2.4547089156850315</v>
      </c>
      <c r="N41" s="1">
        <f t="shared" si="1"/>
        <v>3.1225117138651826E-5</v>
      </c>
      <c r="O41" s="2" t="str">
        <f t="shared" si="2"/>
        <v>0,999999980754115+0,000196193195961902i</v>
      </c>
      <c r="P41" s="2" t="str">
        <f t="shared" si="3"/>
        <v>1,90921127798683E-06-0,0000189878667521892i</v>
      </c>
      <c r="Q41" s="2" t="str">
        <f t="shared" si="4"/>
        <v>120,530130102755-1228688,14821239i</v>
      </c>
      <c r="R41" s="2" t="str">
        <f t="shared" si="5"/>
        <v>-354,434518711349-35,6731620324684i</v>
      </c>
      <c r="S41" s="2" t="str">
        <f t="shared" si="6"/>
        <v>1,002800844965-0,000282697334229173i</v>
      </c>
      <c r="T41" s="2">
        <f t="shared" si="7"/>
        <v>2.4294169643064304E-2</v>
      </c>
      <c r="U41">
        <f t="shared" si="8"/>
        <v>-1.6152124106374587E-2</v>
      </c>
      <c r="W41" s="2" t="str">
        <f t="shared" si="9"/>
        <v>-0,939512595920315-5111,29276492077i</v>
      </c>
      <c r="X41" s="2">
        <f t="shared" si="10"/>
        <v>74.170615290972506</v>
      </c>
    </row>
    <row r="42" spans="1:24" x14ac:dyDescent="0.45">
      <c r="L42">
        <f t="shared" si="11"/>
        <v>0.40000000000000019</v>
      </c>
      <c r="M42" s="1">
        <f t="shared" si="0"/>
        <v>2.5118864315095815</v>
      </c>
      <c r="N42" s="1">
        <f t="shared" si="1"/>
        <v>3.1952443551128093E-5</v>
      </c>
      <c r="O42" s="2" t="str">
        <f t="shared" si="2"/>
        <v>0,999999979847084+0,000200763122500279i</v>
      </c>
      <c r="P42" s="2" t="str">
        <f t="shared" si="3"/>
        <v>0,0000019092112779505-0,0000185556501340001i</v>
      </c>
      <c r="Q42" s="2" t="str">
        <f t="shared" si="4"/>
        <v>120,530127751998-1200719,7911989i</v>
      </c>
      <c r="R42" s="2" t="str">
        <f t="shared" si="5"/>
        <v>-338,482180151293-34,8611417207203i</v>
      </c>
      <c r="S42" s="2" t="str">
        <f t="shared" si="6"/>
        <v>1,00293183549773-0,000302851939448608i</v>
      </c>
      <c r="T42" s="2">
        <f t="shared" si="7"/>
        <v>2.5428737906684155E-2</v>
      </c>
      <c r="U42">
        <f t="shared" si="8"/>
        <v>-1.7301412524943802E-2</v>
      </c>
      <c r="W42" s="2" t="str">
        <f t="shared" si="9"/>
        <v>-1,00703790124191-4995,59801273307i</v>
      </c>
      <c r="X42" s="2">
        <f t="shared" si="10"/>
        <v>73.971749859892682</v>
      </c>
    </row>
    <row r="43" spans="1:24" x14ac:dyDescent="0.45">
      <c r="L43">
        <f t="shared" si="11"/>
        <v>0.4100000000000002</v>
      </c>
      <c r="M43" s="1">
        <f t="shared" si="0"/>
        <v>2.5703957827688653</v>
      </c>
      <c r="N43" s="1">
        <f t="shared" si="1"/>
        <v>3.2696711572115751E-5</v>
      </c>
      <c r="O43" s="2" t="str">
        <f t="shared" si="2"/>
        <v>0,999999978897306+0,000205439496297897i</v>
      </c>
      <c r="P43" s="2" t="str">
        <f t="shared" si="3"/>
        <v>1,90921127791809E-06-0,0000181332719670882i</v>
      </c>
      <c r="Q43" s="2" t="str">
        <f t="shared" si="4"/>
        <v>120,53012565503-1173388,07171211i</v>
      </c>
      <c r="R43" s="2" t="str">
        <f t="shared" si="5"/>
        <v>-323,247815096074-34,0676052479551i</v>
      </c>
      <c r="S43" s="2" t="str">
        <f t="shared" si="6"/>
        <v>1,0030689024158-0,000324440232479658i</v>
      </c>
      <c r="T43" s="2">
        <f t="shared" si="7"/>
        <v>2.6615782979132051E-2</v>
      </c>
      <c r="U43">
        <f t="shared" si="8"/>
        <v>-1.8532181919213641E-2</v>
      </c>
      <c r="W43" s="2" t="str">
        <f t="shared" si="9"/>
        <v>-1,07771509582171-4882,55152117386i</v>
      </c>
      <c r="X43" s="2">
        <f t="shared" si="10"/>
        <v>73.772936905652614</v>
      </c>
    </row>
    <row r="44" spans="1:24" x14ac:dyDescent="0.45">
      <c r="L44">
        <f t="shared" si="11"/>
        <v>0.42000000000000021</v>
      </c>
      <c r="M44" s="1">
        <f t="shared" si="0"/>
        <v>2.6302679918953835</v>
      </c>
      <c r="N44" s="1">
        <f t="shared" si="1"/>
        <v>3.3458315822371087E-5</v>
      </c>
      <c r="O44" s="2" t="str">
        <f t="shared" si="2"/>
        <v>0,999999977902767+0,000210224796829634i</v>
      </c>
      <c r="P44" s="2" t="str">
        <f t="shared" si="3"/>
        <v>1,90921127794503E-06-0,0000177205083010513i</v>
      </c>
      <c r="Q44" s="2" t="str">
        <f t="shared" si="4"/>
        <v>120,530127397987-1146678,49811257i</v>
      </c>
      <c r="R44" s="2" t="str">
        <f t="shared" si="5"/>
        <v>-308,699109416459-33,2921318725514i</v>
      </c>
      <c r="S44" s="2" t="str">
        <f t="shared" si="6"/>
        <v>1,0032123227844-0,000347563806597i</v>
      </c>
      <c r="T44" s="2">
        <f t="shared" si="7"/>
        <v>2.7857683281423028E-2</v>
      </c>
      <c r="U44">
        <f t="shared" si="8"/>
        <v>-1.9850173268898475E-2</v>
      </c>
      <c r="W44" s="2" t="str">
        <f t="shared" si="9"/>
        <v>-1,15168978154231-4772,09331802356i</v>
      </c>
      <c r="X44" s="2">
        <f t="shared" si="10"/>
        <v>73.57417880667478</v>
      </c>
    </row>
    <row r="45" spans="1:24" x14ac:dyDescent="0.45">
      <c r="L45">
        <f t="shared" si="11"/>
        <v>0.43000000000000022</v>
      </c>
      <c r="M45" s="1">
        <f t="shared" si="0"/>
        <v>2.6915348039269174</v>
      </c>
      <c r="N45" s="1">
        <f t="shared" si="1"/>
        <v>3.4237660114548612E-5</v>
      </c>
      <c r="O45" s="2" t="str">
        <f t="shared" si="2"/>
        <v>0,999999976861357+0,000215121561324733i</v>
      </c>
      <c r="P45" s="2" t="str">
        <f t="shared" si="3"/>
        <v>1,90921127798906E-06-0,0000173171402829983i</v>
      </c>
      <c r="Q45" s="2" t="str">
        <f t="shared" si="4"/>
        <v>120,530130247285-1120576,90863082i</v>
      </c>
      <c r="R45" s="2" t="str">
        <f t="shared" si="5"/>
        <v>-294,805203354893-32,5343104266789i</v>
      </c>
      <c r="S45" s="2" t="str">
        <f t="shared" si="6"/>
        <v>1,00336238583647-0,000372331406417876i</v>
      </c>
      <c r="T45" s="2">
        <f t="shared" si="7"/>
        <v>2.9156920353639728E-2</v>
      </c>
      <c r="U45">
        <f t="shared" si="8"/>
        <v>-2.1261527729009255E-2</v>
      </c>
      <c r="W45" s="2" t="str">
        <f t="shared" si="9"/>
        <v>-1,22911416870938-4664,16480104427i</v>
      </c>
      <c r="X45" s="2">
        <f t="shared" si="10"/>
        <v>73.375478044500795</v>
      </c>
    </row>
    <row r="46" spans="1:24" x14ac:dyDescent="0.45">
      <c r="L46">
        <f t="shared" si="11"/>
        <v>0.44000000000000022</v>
      </c>
      <c r="M46" s="1">
        <f t="shared" si="0"/>
        <v>2.7542287033381685</v>
      </c>
      <c r="N46" s="1">
        <f t="shared" si="1"/>
        <v>3.5035157667307886E-5</v>
      </c>
      <c r="O46" s="2" t="str">
        <f t="shared" si="2"/>
        <v>0,999999975770866+0,000220132386112077i</v>
      </c>
      <c r="P46" s="2" t="str">
        <f t="shared" si="3"/>
        <v>1,90921127795933E-06-0,0000169229540420239i</v>
      </c>
      <c r="Q46" s="2" t="str">
        <f t="shared" si="4"/>
        <v>120,530128323723-1095069,46385861i</v>
      </c>
      <c r="R46" s="2" t="str">
        <f t="shared" si="5"/>
        <v>-281,536626076702-31,7937391003138i</v>
      </c>
      <c r="S46" s="2" t="str">
        <f t="shared" si="6"/>
        <v>1,00351939346137-0,000398859425476596i</v>
      </c>
      <c r="T46" s="2">
        <f t="shared" si="7"/>
        <v>3.0516082872787398E-2</v>
      </c>
      <c r="U46">
        <f t="shared" si="8"/>
        <v>-2.2772814002725301E-2</v>
      </c>
      <c r="W46" s="2" t="str">
        <f t="shared" si="9"/>
        <v>-1,31014734626031-4558,7087067424i</v>
      </c>
      <c r="X46" s="2">
        <f t="shared" si="10"/>
        <v>73.176837207809214</v>
      </c>
    </row>
    <row r="47" spans="1:24" x14ac:dyDescent="0.45">
      <c r="L47">
        <f t="shared" si="11"/>
        <v>0.45000000000000023</v>
      </c>
      <c r="M47" s="1">
        <f t="shared" si="0"/>
        <v>2.8183829312644555</v>
      </c>
      <c r="N47" s="1">
        <f t="shared" si="1"/>
        <v>3.5851231324407484E-5</v>
      </c>
      <c r="O47" s="2" t="str">
        <f t="shared" si="2"/>
        <v>0,999999974628982+0,000225259927996789i</v>
      </c>
      <c r="P47" s="2" t="str">
        <f t="shared" si="3"/>
        <v>0,000001909211277958-0,0000165377405752207i</v>
      </c>
      <c r="Q47" s="2" t="str">
        <f t="shared" si="4"/>
        <v>120,530128237729-1070142,63941109i</v>
      </c>
      <c r="R47" s="2" t="str">
        <f t="shared" si="5"/>
        <v>-268,86523314789-31,0700252362283i</v>
      </c>
      <c r="S47" s="2" t="str">
        <f t="shared" si="6"/>
        <v>1,0036836607087-0,000427272437844874i</v>
      </c>
      <c r="T47" s="2">
        <f t="shared" si="7"/>
        <v>3.19378707833924E-2</v>
      </c>
      <c r="U47">
        <f t="shared" si="8"/>
        <v>-2.4391057531660411E-2</v>
      </c>
      <c r="W47" s="2" t="str">
        <f t="shared" si="9"/>
        <v>-1,39495551150171-4455,66907983052i</v>
      </c>
      <c r="X47" s="2">
        <f t="shared" si="10"/>
        <v>72.978258996546387</v>
      </c>
    </row>
    <row r="48" spans="1:24" x14ac:dyDescent="0.45">
      <c r="C48" s="29"/>
      <c r="L48">
        <f t="shared" si="11"/>
        <v>0.46000000000000024</v>
      </c>
      <c r="M48" s="1">
        <f t="shared" si="0"/>
        <v>2.8840315031266082</v>
      </c>
      <c r="N48" s="1">
        <f t="shared" si="1"/>
        <v>3.6686313778902445E-5</v>
      </c>
      <c r="O48" s="2" t="str">
        <f t="shared" si="2"/>
        <v>0,999999973433283+0,000230506905668909i</v>
      </c>
      <c r="P48" s="2" t="str">
        <f t="shared" si="3"/>
        <v>1,90921127796769E-06-0,0000161612956373934i</v>
      </c>
      <c r="Q48" s="2" t="str">
        <f t="shared" si="4"/>
        <v>120,530128864372-1045783,218756i</v>
      </c>
      <c r="R48" s="2" t="str">
        <f t="shared" si="5"/>
        <v>-256,764146846608-30,3627851111356i</v>
      </c>
      <c r="S48" s="2" t="str">
        <f t="shared" si="6"/>
        <v>1,00385551630703-0,000457703765621769i</v>
      </c>
      <c r="T48" s="2">
        <f t="shared" si="7"/>
        <v>3.3425099537580952E-2</v>
      </c>
      <c r="U48">
        <f t="shared" si="8"/>
        <v>-2.6123771592755089E-2</v>
      </c>
      <c r="W48" s="2" t="str">
        <f t="shared" si="9"/>
        <v>-1,48371235897788-4354,99124336993i</v>
      </c>
      <c r="X48" s="2">
        <f t="shared" si="10"/>
        <v>72.77974622616604</v>
      </c>
    </row>
    <row r="49" spans="12:24" x14ac:dyDescent="0.45">
      <c r="L49">
        <f t="shared" si="11"/>
        <v>0.47000000000000025</v>
      </c>
      <c r="M49" s="1">
        <f t="shared" si="0"/>
        <v>2.9512092266663874</v>
      </c>
      <c r="N49" s="1">
        <f t="shared" si="1"/>
        <v>3.7540847802563738E-5</v>
      </c>
      <c r="O49" s="2" t="str">
        <f t="shared" si="2"/>
        <v>0,999999972181232+0,000235876101144873i</v>
      </c>
      <c r="P49" s="2" t="str">
        <f t="shared" si="3"/>
        <v>1,90921127796017E-06-0,0000157934196324433i</v>
      </c>
      <c r="Q49" s="2" t="str">
        <f t="shared" si="4"/>
        <v>120,530128378125-1021978,28620607i</v>
      </c>
      <c r="R49" s="2" t="str">
        <f t="shared" si="5"/>
        <v>-245,207699146268-29,6716437360594i</v>
      </c>
      <c r="S49" s="2" t="str">
        <f t="shared" si="6"/>
        <v>1,00403530319758-0,000490296085111197i</v>
      </c>
      <c r="T49" s="2">
        <f t="shared" si="7"/>
        <v>3.498070444301072E-2</v>
      </c>
      <c r="U49">
        <f t="shared" si="8"/>
        <v>-2.797899044609831E-2</v>
      </c>
      <c r="W49" s="2" t="str">
        <f t="shared" si="9"/>
        <v>-1,5765993681452-4256,62176957877i</v>
      </c>
      <c r="X49" s="2">
        <f t="shared" si="10"/>
        <v>72.581301831977697</v>
      </c>
    </row>
    <row r="50" spans="12:24" x14ac:dyDescent="0.45">
      <c r="L50">
        <f t="shared" si="11"/>
        <v>0.48000000000000026</v>
      </c>
      <c r="M50" s="1">
        <f t="shared" si="0"/>
        <v>3.0199517204020183</v>
      </c>
      <c r="N50" s="1">
        <f t="shared" si="1"/>
        <v>3.8415286480641825E-5</v>
      </c>
      <c r="O50" s="2" t="str">
        <f t="shared" si="2"/>
        <v>0,999999970870174+0,000241370361242571i</v>
      </c>
      <c r="P50" s="2" t="str">
        <f t="shared" si="3"/>
        <v>1,90921127796631E-06-0,0000154339175076196i</v>
      </c>
      <c r="Q50" s="2" t="str">
        <f t="shared" si="4"/>
        <v>120,53012877555-998715,220070978i</v>
      </c>
      <c r="R50" s="2" t="str">
        <f t="shared" si="5"/>
        <v>-234,171377271474-28,9962346596681i</v>
      </c>
      <c r="S50" s="2" t="str">
        <f t="shared" si="6"/>
        <v>1,00422337908256-0,000525202073974828i</v>
      </c>
      <c r="T50" s="2">
        <f t="shared" si="7"/>
        <v>3.6607745115212462E-2</v>
      </c>
      <c r="U50">
        <f t="shared" si="8"/>
        <v>-2.9965304645836875E-2</v>
      </c>
      <c r="W50" s="2" t="str">
        <f t="shared" si="9"/>
        <v>-1,67380611297346-4160,50845128836i</v>
      </c>
      <c r="X50" s="2">
        <f t="shared" si="10"/>
        <v>72.382928873598928</v>
      </c>
    </row>
    <row r="51" spans="12:24" x14ac:dyDescent="0.45">
      <c r="L51">
        <f t="shared" si="11"/>
        <v>0.49000000000000027</v>
      </c>
      <c r="M51" s="1">
        <f t="shared" si="0"/>
        <v>3.0902954325135927</v>
      </c>
      <c r="N51" s="1">
        <f t="shared" si="1"/>
        <v>3.931009345209837E-5</v>
      </c>
      <c r="O51" s="2" t="str">
        <f t="shared" si="2"/>
        <v>0,999999969497328+0,00024699259909077i</v>
      </c>
      <c r="P51" s="2" t="str">
        <f t="shared" si="3"/>
        <v>1,90921127798696E-06-0,0000150825986501575i</v>
      </c>
      <c r="Q51" s="2" t="str">
        <f t="shared" si="4"/>
        <v>120,530130111627-975981,685965121i</v>
      </c>
      <c r="R51" s="2" t="str">
        <f t="shared" si="5"/>
        <v>-223,631771704174-28,3361997711253i</v>
      </c>
      <c r="S51" s="2" t="str">
        <f t="shared" si="6"/>
        <v>1,00442011698793-0,000562585101951176i</v>
      </c>
      <c r="T51" s="2">
        <f t="shared" si="7"/>
        <v>3.8309410030461684E-2</v>
      </c>
      <c r="U51">
        <f t="shared" si="8"/>
        <v>-3.209189864156204E-2</v>
      </c>
      <c r="W51" s="2" t="str">
        <f t="shared" si="9"/>
        <v>-1,77553062589009-4066,60027403183i</v>
      </c>
      <c r="X51" s="2">
        <f t="shared" si="10"/>
        <v>72.184630539507864</v>
      </c>
    </row>
    <row r="52" spans="12:24" x14ac:dyDescent="0.45">
      <c r="L52">
        <f t="shared" si="11"/>
        <v>0.50000000000000022</v>
      </c>
      <c r="M52" s="1">
        <f t="shared" si="0"/>
        <v>3.1622776601683813</v>
      </c>
      <c r="N52" s="1">
        <f t="shared" si="1"/>
        <v>4.022574315543382E-5</v>
      </c>
      <c r="O52" s="2" t="str">
        <f t="shared" si="2"/>
        <v>0,999999968059781+0,000252745795673683i</v>
      </c>
      <c r="P52" s="2" t="str">
        <f t="shared" si="3"/>
        <v>1,90921127796758E-06-0,0000147392767861351i</v>
      </c>
      <c r="Q52" s="2" t="str">
        <f t="shared" si="4"/>
        <v>120,53012885733-953765,630267807i</v>
      </c>
      <c r="R52" s="2" t="str">
        <f t="shared" si="5"/>
        <v>-213,566526527793-27,6911891095869i</v>
      </c>
      <c r="S52" s="2" t="str">
        <f t="shared" si="6"/>
        <v>1,00462590584024-0,000602619968051971i</v>
      </c>
      <c r="T52" s="2">
        <f t="shared" si="7"/>
        <v>4.0089021174183961E-2</v>
      </c>
      <c r="U52">
        <f t="shared" si="8"/>
        <v>-3.4368590813550905E-2</v>
      </c>
      <c r="W52" s="2" t="str">
        <f t="shared" si="9"/>
        <v>-1,88197975676989-3974,84738875003i</v>
      </c>
      <c r="X52" s="2">
        <f t="shared" si="10"/>
        <v>71.986410151692098</v>
      </c>
    </row>
    <row r="53" spans="12:24" x14ac:dyDescent="0.45">
      <c r="L53">
        <f t="shared" si="11"/>
        <v>0.51000000000000023</v>
      </c>
      <c r="M53" s="1">
        <f t="shared" si="0"/>
        <v>3.2359365692962849</v>
      </c>
      <c r="N53" s="1">
        <f t="shared" si="1"/>
        <v>4.1162721080240944E-5</v>
      </c>
      <c r="O53" s="2" t="str">
        <f t="shared" si="2"/>
        <v>0,999999966554485+0,00025863300141153i</v>
      </c>
      <c r="P53" s="2" t="str">
        <f t="shared" si="3"/>
        <v>1,90921127797536E-06-0,0000144037698817744i</v>
      </c>
      <c r="Q53" s="2" t="str">
        <f t="shared" si="4"/>
        <v>120,530129360899-932055,273732243i</v>
      </c>
      <c r="R53" s="2" t="str">
        <f t="shared" si="5"/>
        <v>-203,954292007987-27,0608606838458i</v>
      </c>
      <c r="S53" s="2" t="str">
        <f t="shared" si="6"/>
        <v>1,0048411510569-0,000645493687292598i</v>
      </c>
      <c r="T53" s="2">
        <f t="shared" si="7"/>
        <v>4.1950038778047635E-2</v>
      </c>
      <c r="U53">
        <f t="shared" si="8"/>
        <v>-3.6805876091022476E-2</v>
      </c>
      <c r="W53" s="2" t="str">
        <f t="shared" si="9"/>
        <v>-1,9933694900259-3885,20108509777i</v>
      </c>
      <c r="X53" s="2">
        <f t="shared" si="10"/>
        <v>71.788271170385514</v>
      </c>
    </row>
    <row r="54" spans="12:24" x14ac:dyDescent="0.45">
      <c r="L54">
        <f t="shared" si="11"/>
        <v>0.52000000000000024</v>
      </c>
      <c r="M54" s="1">
        <f t="shared" si="0"/>
        <v>3.311311214825913</v>
      </c>
      <c r="N54" s="1">
        <f t="shared" si="1"/>
        <v>4.2121524024617826E-5</v>
      </c>
      <c r="O54" s="2" t="str">
        <f t="shared" si="2"/>
        <v>0,999999964978246+0,000264657337777903i</v>
      </c>
      <c r="P54" s="2" t="str">
        <f t="shared" si="3"/>
        <v>1,90921127795007E-06-0,0000140759000468531i</v>
      </c>
      <c r="Q54" s="2" t="str">
        <f t="shared" si="4"/>
        <v>120,530127724474-910839,105240022i</v>
      </c>
      <c r="R54" s="2" t="str">
        <f t="shared" si="5"/>
        <v>-194,774679306418-26,4448802837067i</v>
      </c>
      <c r="S54" s="2" t="str">
        <f t="shared" si="6"/>
        <v>1,00506627514955-0,000691406329732099i</v>
      </c>
      <c r="T54" s="2">
        <f t="shared" si="7"/>
        <v>4.3896066140911981E-2</v>
      </c>
      <c r="U54">
        <f t="shared" si="8"/>
        <v>-3.9414971283724988E-2</v>
      </c>
      <c r="W54" s="2" t="str">
        <f t="shared" si="9"/>
        <v>-2,10992538808974-3797,61376533711i</v>
      </c>
      <c r="X54" s="2">
        <f t="shared" si="10"/>
        <v>71.59021719888932</v>
      </c>
    </row>
    <row r="55" spans="12:24" x14ac:dyDescent="0.45">
      <c r="L55">
        <f t="shared" si="11"/>
        <v>0.53000000000000025</v>
      </c>
      <c r="M55" s="1">
        <f t="shared" si="0"/>
        <v>3.3884415613920278</v>
      </c>
      <c r="N55" s="1">
        <f t="shared" si="1"/>
        <v>4.310266035857685E-5</v>
      </c>
      <c r="O55" s="2" t="str">
        <f t="shared" si="2"/>
        <v>0,999999963327722+0,000270821998954809i</v>
      </c>
      <c r="P55" s="2" t="str">
        <f t="shared" si="3"/>
        <v>1,90921127797388E-06-0,0000137554934404658i</v>
      </c>
      <c r="Q55" s="2" t="str">
        <f t="shared" si="4"/>
        <v>120,530129265435-890105,87569778i</v>
      </c>
      <c r="R55" s="2" t="str">
        <f t="shared" si="5"/>
        <v>-186,008217233951-25,8429213104937i</v>
      </c>
      <c r="S55" s="2" t="str">
        <f t="shared" si="6"/>
        <v>1,00530171833945-0,000740571915697683i</v>
      </c>
      <c r="T55" s="2">
        <f t="shared" si="7"/>
        <v>4.5930854522491127E-2</v>
      </c>
      <c r="U55">
        <f t="shared" si="8"/>
        <v>-4.2207863316819111E-2</v>
      </c>
      <c r="W55" s="2" t="str">
        <f t="shared" si="9"/>
        <v>-2,23188290872341-3712,03891880081i</v>
      </c>
      <c r="X55" s="2">
        <f t="shared" si="10"/>
        <v>71.392251988465617</v>
      </c>
    </row>
    <row r="56" spans="12:24" x14ac:dyDescent="0.45">
      <c r="L56">
        <f t="shared" si="11"/>
        <v>0.54000000000000026</v>
      </c>
      <c r="M56" s="1">
        <f t="shared" si="0"/>
        <v>3.4673685045253184</v>
      </c>
      <c r="N56" s="1">
        <f t="shared" si="1"/>
        <v>4.4106650293589147E-5</v>
      </c>
      <c r="O56" s="2" t="str">
        <f t="shared" si="2"/>
        <v>0,999999961599411+0,000277130253526266i</v>
      </c>
      <c r="P56" s="2" t="str">
        <f t="shared" si="3"/>
        <v>1,90921127798138E-06-0,0000134423801787652i</v>
      </c>
      <c r="Q56" s="2" t="str">
        <f t="shared" si="4"/>
        <v>120,530129750667-869844,592072777i</v>
      </c>
      <c r="R56" s="2" t="str">
        <f t="shared" si="5"/>
        <v>-177,636310948992-25,2546645957701i</v>
      </c>
      <c r="S56" s="2" t="str">
        <f t="shared" si="6"/>
        <v>1,00554793918416-0,000793219370020342i</v>
      </c>
      <c r="T56" s="2">
        <f t="shared" si="7"/>
        <v>4.8058308101158749E-2</v>
      </c>
      <c r="U56">
        <f t="shared" si="8"/>
        <v>-4.5197360495830986E-2</v>
      </c>
      <c r="W56" s="2" t="str">
        <f t="shared" si="9"/>
        <v>-2,35948788463403-3628,43109691227i</v>
      </c>
      <c r="X56" s="2">
        <f t="shared" si="10"/>
        <v>71.194379443295247</v>
      </c>
    </row>
    <row r="57" spans="12:24" x14ac:dyDescent="0.45">
      <c r="L57">
        <f t="shared" si="11"/>
        <v>0.55000000000000027</v>
      </c>
      <c r="M57" s="1">
        <f t="shared" si="0"/>
        <v>3.5481338923357573</v>
      </c>
      <c r="N57" s="1">
        <f t="shared" si="1"/>
        <v>4.5134026158407646E-5</v>
      </c>
      <c r="O57" s="2" t="str">
        <f t="shared" si="2"/>
        <v>0,999999959789647+0,000283585446211342i</v>
      </c>
      <c r="P57" s="2" t="str">
        <f t="shared" si="3"/>
        <v>1,90921127798085E-06-0,0000131363942449408i</v>
      </c>
      <c r="Q57" s="2" t="str">
        <f t="shared" si="4"/>
        <v>120,530129715876-850044,511564246i</v>
      </c>
      <c r="R57" s="2" t="str">
        <f t="shared" si="5"/>
        <v>-169,641202515675-24,6797982382836i</v>
      </c>
      <c r="S57" s="2" t="str">
        <f t="shared" si="6"/>
        <v>1,00580541521438-0,000849593539675487i</v>
      </c>
      <c r="T57" s="2">
        <f t="shared" si="7"/>
        <v>5.0282488984852568E-2</v>
      </c>
      <c r="U57">
        <f t="shared" si="8"/>
        <v>-4.8397147014089148E-2</v>
      </c>
      <c r="W57" s="2" t="str">
        <f t="shared" si="9"/>
        <v>-2,49299687920583-3546,74588874738i</v>
      </c>
      <c r="X57" s="2">
        <f t="shared" si="10"/>
        <v>70.996603625488945</v>
      </c>
    </row>
    <row r="58" spans="12:24" x14ac:dyDescent="0.45">
      <c r="L58">
        <f t="shared" si="11"/>
        <v>0.56000000000000028</v>
      </c>
      <c r="M58" s="1">
        <f t="shared" si="0"/>
        <v>3.6307805477010158</v>
      </c>
      <c r="N58" s="1">
        <f t="shared" si="1"/>
        <v>4.6185332681314787E-5</v>
      </c>
      <c r="O58" s="2" t="str">
        <f t="shared" si="2"/>
        <v>0,999999957894591+0,000290190999637568i</v>
      </c>
      <c r="P58" s="2" t="str">
        <f t="shared" si="3"/>
        <v>1,90921127796056E-06-0,0000128373734012579i</v>
      </c>
      <c r="Q58" s="2" t="str">
        <f t="shared" si="4"/>
        <v>120,530128403157-830695,135907412i</v>
      </c>
      <c r="R58" s="2" t="str">
        <f t="shared" si="5"/>
        <v>-162,005933237861-24,1180174360007i</v>
      </c>
      <c r="S58" s="2" t="str">
        <f t="shared" si="6"/>
        <v>1,00607464357958-0,000909956278153628i</v>
      </c>
      <c r="T58" s="2">
        <f t="shared" si="7"/>
        <v>5.2607622261078908E-2</v>
      </c>
      <c r="U58">
        <f t="shared" si="8"/>
        <v>-5.1821840850017967E-2</v>
      </c>
      <c r="W58" s="2" t="str">
        <f t="shared" si="9"/>
        <v>-2,63267763913226-3466,9398971232i</v>
      </c>
      <c r="X58" s="2">
        <f t="shared" si="10"/>
        <v>70.798928760136803</v>
      </c>
    </row>
    <row r="59" spans="12:24" x14ac:dyDescent="0.45">
      <c r="L59">
        <f t="shared" si="11"/>
        <v>0.57000000000000028</v>
      </c>
      <c r="M59" s="1">
        <f t="shared" si="0"/>
        <v>3.7153522909717283</v>
      </c>
      <c r="N59" s="1">
        <f t="shared" si="1"/>
        <v>4.7261127278944715E-5</v>
      </c>
      <c r="O59" s="2" t="str">
        <f t="shared" si="2"/>
        <v>0,999999955910224+0,000296950416155651i</v>
      </c>
      <c r="P59" s="2" t="str">
        <f t="shared" si="3"/>
        <v>1,90921127795105E-06-0,0000125451591028757i</v>
      </c>
      <c r="Q59" s="2" t="str">
        <f t="shared" si="4"/>
        <v>120,5301277878-811786,205807188i</v>
      </c>
      <c r="R59" s="2" t="str">
        <f t="shared" si="5"/>
        <v>-154,714307685261-23,5690243260916i</v>
      </c>
      <c r="S59" s="2" t="str">
        <f t="shared" si="6"/>
        <v>1,00635614170103-0,000974587601034577i</v>
      </c>
      <c r="T59" s="2">
        <f t="shared" si="7"/>
        <v>5.5038101071691568E-2</v>
      </c>
      <c r="U59">
        <f t="shared" si="8"/>
        <v>-5.5487055262610177E-2</v>
      </c>
      <c r="W59" s="2" t="str">
        <f t="shared" si="9"/>
        <v>-2,77880951826917-3388,97071520055i</v>
      </c>
      <c r="X59" s="2">
        <f t="shared" si="10"/>
        <v>70.601359240383744</v>
      </c>
    </row>
    <row r="60" spans="12:24" x14ac:dyDescent="0.45">
      <c r="L60">
        <f t="shared" si="11"/>
        <v>0.58000000000000029</v>
      </c>
      <c r="M60" s="1">
        <f t="shared" si="0"/>
        <v>3.8018939632056155</v>
      </c>
      <c r="N60" s="1">
        <f t="shared" si="1"/>
        <v>4.8361980351832923E-5</v>
      </c>
      <c r="O60" s="2" t="str">
        <f t="shared" si="2"/>
        <v>0,999999953832337+0,000303867279696463i</v>
      </c>
      <c r="P60" s="2" t="str">
        <f t="shared" si="3"/>
        <v>1,90921127795668E-06-0,0000122595964139156i</v>
      </c>
      <c r="Q60" s="2" t="str">
        <f t="shared" si="4"/>
        <v>120,530128152387-793307,695498546i</v>
      </c>
      <c r="R60" s="2" t="str">
        <f t="shared" si="5"/>
        <v>-147,750859342589-23,032527825229i</v>
      </c>
      <c r="S60" s="2" t="str">
        <f t="shared" si="6"/>
        <v>1,00665044793038-0,00104378691677056i</v>
      </c>
      <c r="T60" s="2">
        <f t="shared" si="7"/>
        <v>5.7578491695495511E-2</v>
      </c>
      <c r="U60">
        <f t="shared" si="8"/>
        <v>-5.9409464061793961E-2</v>
      </c>
      <c r="W60" s="2" t="str">
        <f t="shared" si="9"/>
        <v>-2,93168394889826-3312,79690358545i</v>
      </c>
      <c r="X60" s="2">
        <f t="shared" si="10"/>
        <v>70.40389963251161</v>
      </c>
    </row>
    <row r="61" spans="12:24" x14ac:dyDescent="0.45">
      <c r="L61">
        <f t="shared" si="11"/>
        <v>0.5900000000000003</v>
      </c>
      <c r="M61" s="1">
        <f t="shared" si="0"/>
        <v>3.8904514499428093</v>
      </c>
      <c r="N61" s="1">
        <f t="shared" si="1"/>
        <v>4.9488475586850146E-5</v>
      </c>
      <c r="O61" s="2" t="str">
        <f t="shared" si="2"/>
        <v>0,999999951656522+0,000310945257671288i</v>
      </c>
      <c r="P61" s="2" t="str">
        <f t="shared" si="3"/>
        <v>1,90921127795418E-06-0,0000119805339252085i</v>
      </c>
      <c r="Q61" s="2" t="str">
        <f t="shared" si="4"/>
        <v>120,530127990689-775249,807430723i</v>
      </c>
      <c r="R61" s="2" t="str">
        <f t="shared" si="5"/>
        <v>-141,100817801729-22,508243475293i</v>
      </c>
      <c r="S61" s="2" t="str">
        <f t="shared" si="6"/>
        <v>1,0069581222118-0,00111787433743455i</v>
      </c>
      <c r="T61" s="2">
        <f t="shared" si="7"/>
        <v>6.0233538619115019E-2</v>
      </c>
      <c r="U61">
        <f t="shared" si="8"/>
        <v>-6.3606870867772669E-2</v>
      </c>
      <c r="W61" s="2" t="str">
        <f t="shared" si="9"/>
        <v>-3,09160490775653-3238,37796791622i</v>
      </c>
      <c r="X61" s="2">
        <f t="shared" si="10"/>
        <v>70.20655468101009</v>
      </c>
    </row>
    <row r="62" spans="12:24" x14ac:dyDescent="0.45">
      <c r="L62">
        <f t="shared" si="11"/>
        <v>0.60000000000000031</v>
      </c>
      <c r="M62" s="1">
        <f t="shared" si="0"/>
        <v>3.9810717055349762</v>
      </c>
      <c r="N62" s="1">
        <f t="shared" si="1"/>
        <v>5.0641210266680937E-5</v>
      </c>
      <c r="O62" s="2" t="str">
        <f t="shared" si="2"/>
        <v>0,999999949378164+0,000318188102916313i</v>
      </c>
      <c r="P62" s="2" t="str">
        <f t="shared" si="3"/>
        <v>1,90921127795271E-06-0,0000117078236741927i</v>
      </c>
      <c r="Q62" s="2" t="str">
        <f t="shared" si="4"/>
        <v>120,530127895043-757602,967072445i</v>
      </c>
      <c r="R62" s="2" t="str">
        <f t="shared" si="5"/>
        <v>-134,750077433737-21,9958932940057i</v>
      </c>
      <c r="S62" s="2" t="str">
        <f t="shared" si="6"/>
        <v>1,00727974674532-0,00119719207412692i</v>
      </c>
      <c r="T62" s="2">
        <f t="shared" si="7"/>
        <v>6.3008169574045328E-2</v>
      </c>
      <c r="U62">
        <f t="shared" si="8"/>
        <v>-6.8098282563889251E-2</v>
      </c>
      <c r="W62" s="2" t="str">
        <f t="shared" si="9"/>
        <v>-3,25888937781112-3165,67433692267i</v>
      </c>
      <c r="X62" s="2">
        <f t="shared" si="10"/>
        <v>70.009329313614174</v>
      </c>
    </row>
    <row r="63" spans="12:24" x14ac:dyDescent="0.45">
      <c r="L63">
        <f t="shared" si="11"/>
        <v>0.61000000000000032</v>
      </c>
      <c r="M63" s="1">
        <f t="shared" si="0"/>
        <v>4.0738027780411308</v>
      </c>
      <c r="N63" s="1">
        <f t="shared" si="1"/>
        <v>5.1820795586510783E-5</v>
      </c>
      <c r="O63" s="2" t="str">
        <f t="shared" si="2"/>
        <v>0,999999946992431+0,000325599655682439i</v>
      </c>
      <c r="P63" s="2" t="str">
        <f t="shared" si="3"/>
        <v>1,90921127797207E-06-0,0000114413210662667i</v>
      </c>
      <c r="Q63" s="2" t="str">
        <f t="shared" si="4"/>
        <v>120,530129148242-740357,817835372i</v>
      </c>
      <c r="R63" s="2" t="str">
        <f t="shared" si="5"/>
        <v>-128,685167466591-21,4952056269634i</v>
      </c>
      <c r="S63" s="2" t="str">
        <f t="shared" si="6"/>
        <v>1,00761592664885-0,00128210592197196i</v>
      </c>
      <c r="T63" s="2">
        <f t="shared" si="7"/>
        <v>6.5907500517413509E-2</v>
      </c>
      <c r="U63">
        <f t="shared" si="8"/>
        <v>-7.2903987154672834E-2</v>
      </c>
      <c r="W63" s="2" t="str">
        <f t="shared" si="9"/>
        <v>-3,43386784408161-3094,64734094368i</v>
      </c>
      <c r="X63" s="2">
        <f t="shared" si="10"/>
        <v>69.812228646284368</v>
      </c>
    </row>
    <row r="64" spans="12:24" x14ac:dyDescent="0.45">
      <c r="L64">
        <f t="shared" si="11"/>
        <v>0.62000000000000033</v>
      </c>
      <c r="M64" s="1">
        <f t="shared" si="0"/>
        <v>4.1686938347033582</v>
      </c>
      <c r="N64" s="1">
        <f t="shared" si="1"/>
        <v>5.3027856978089924E-5</v>
      </c>
      <c r="O64" s="2" t="str">
        <f t="shared" si="2"/>
        <v>0,999999944494261+0,000333183845671416i</v>
      </c>
      <c r="P64" s="2" t="str">
        <f t="shared" si="3"/>
        <v>1,90921127796319E-06-0,0000111808847981983i</v>
      </c>
      <c r="Q64" s="2" t="str">
        <f t="shared" si="4"/>
        <v>120,530128573693-723505,216113107i</v>
      </c>
      <c r="R64" s="2" t="str">
        <f t="shared" si="5"/>
        <v>-122,89322341296-21,0059150018261i</v>
      </c>
      <c r="S64" s="2" t="str">
        <f t="shared" si="6"/>
        <v>1,00796729061579-0,00137300683979067i</v>
      </c>
      <c r="T64" s="2">
        <f t="shared" si="7"/>
        <v>6.8936840527780083E-2</v>
      </c>
      <c r="U64">
        <f t="shared" si="8"/>
        <v>-7.8045636242514052E-2</v>
      </c>
      <c r="W64" s="2" t="str">
        <f t="shared" si="9"/>
        <v>-3,61688481632793-3025,25919089039i</v>
      </c>
      <c r="X64" s="2">
        <f t="shared" si="10"/>
        <v>69.615257988103011</v>
      </c>
    </row>
    <row r="65" spans="12:24" x14ac:dyDescent="0.45">
      <c r="L65">
        <f t="shared" si="11"/>
        <v>0.63000000000000034</v>
      </c>
      <c r="M65" s="1">
        <f t="shared" si="0"/>
        <v>4.2657951880159306</v>
      </c>
      <c r="N65" s="1">
        <f t="shared" si="1"/>
        <v>5.4263034441345499E-5</v>
      </c>
      <c r="O65" s="2" t="str">
        <f t="shared" si="2"/>
        <v>0,999999941878356+0,00034094469411942i</v>
      </c>
      <c r="P65" s="2" t="str">
        <f t="shared" si="3"/>
        <v>1,90921127795725E-06-0,0000109263767832493i</v>
      </c>
      <c r="Q65" s="2" t="str">
        <f t="shared" si="4"/>
        <v>120,530128188655-707036,226433147i</v>
      </c>
      <c r="R65" s="2" t="str">
        <f t="shared" si="5"/>
        <v>-117,361959783116-20,5277619909409i</v>
      </c>
      <c r="S65" s="2" t="str">
        <f t="shared" si="6"/>
        <v>1,00833449156477-0,00147031263031337i</v>
      </c>
      <c r="T65" s="2">
        <f t="shared" si="7"/>
        <v>7.2101696585828434E-2</v>
      </c>
      <c r="U65">
        <f t="shared" si="8"/>
        <v>-8.3546332372938917E-2</v>
      </c>
      <c r="W65" s="2" t="str">
        <f t="shared" si="9"/>
        <v>-3,80829930189752-2957,47295764106i</v>
      </c>
      <c r="X65" s="2">
        <f t="shared" si="10"/>
        <v>69.418422846054526</v>
      </c>
    </row>
    <row r="66" spans="12:24" x14ac:dyDescent="0.45">
      <c r="L66">
        <f t="shared" si="11"/>
        <v>0.64000000000000035</v>
      </c>
      <c r="M66" s="1">
        <f t="shared" ref="M66:M129" si="12">10^L66</f>
        <v>4.3651583224016637</v>
      </c>
      <c r="N66" s="1">
        <f t="shared" ref="N66:N129" si="13">M66/(CEdsp)</f>
        <v>5.5526982883718056E-5</v>
      </c>
      <c r="O66" s="2" t="str">
        <f t="shared" ref="O66:O129" si="14">IMEXP(2*PI()*N66&amp;"i")</f>
        <v>0,999999939139167+0,000348886315929153i</v>
      </c>
      <c r="P66" s="2" t="str">
        <f t="shared" ref="P66:P129" si="15">IMDIV(IMSUB(IMPRODUCT(gg1_+gg2_,$O66),gg2_),IMSUB($O66,1))</f>
        <v>1,90921127794745E-06-0,0000106776620779108i</v>
      </c>
      <c r="Q66" s="2" t="str">
        <f t="shared" ref="Q66:Q129" si="16">IMDIV(IMPRODUCT(gpi,$O66),IMSUB($O66,1))</f>
        <v>120,530127554975-690942,116719175i</v>
      </c>
      <c r="R66" s="2" t="str">
        <f t="shared" ref="R66:R129" si="17">IMPRODUCT($P66,$Q66,gpd)</f>
        <v>-112,079644025424-20,0604930711055i</v>
      </c>
      <c r="S66" s="2" t="str">
        <f t="shared" ref="S66:S129" si="18">IMDIV($R66,IMSUM(1,$R66))</f>
        <v>1,00871820727792-0,00157446972598461i</v>
      </c>
      <c r="T66" s="2">
        <f t="shared" ref="T66:T129" si="19">20*LOG10(SQRT(IMPRODUCT(IMCONJUGATE(S66),S66)+0))</f>
        <v>7.5407778208061743E-2</v>
      </c>
      <c r="U66">
        <f t="shared" ref="U66:U129" si="20">ATAN(IMAGINARY(S66)/IMREAL(S66))*180/PI()</f>
        <v>-8.9430721443972183E-2</v>
      </c>
      <c r="W66" s="2" t="str">
        <f t="shared" ref="W66:W129" si="21">IMPRODUCT($S66,IMDIV($O66,IMSUB($O66,1)))</f>
        <v>-4,00848536040578-2891,25255185563i</v>
      </c>
      <c r="X66" s="2">
        <f t="shared" ref="X66:X129" si="22">20*LOG10(SQRT(IMPRODUCT(IMCONJUGATE(W66),W66)+0))</f>
        <v>69.221728929659392</v>
      </c>
    </row>
    <row r="67" spans="12:24" x14ac:dyDescent="0.45">
      <c r="L67">
        <f t="shared" ref="L67:L130" si="23">L66+Graph_Step_Size</f>
        <v>0.65000000000000036</v>
      </c>
      <c r="M67" s="1">
        <f t="shared" si="12"/>
        <v>4.4668359215096354</v>
      </c>
      <c r="N67" s="1">
        <f t="shared" si="13"/>
        <v>5.682037246740207E-5</v>
      </c>
      <c r="O67" s="2" t="str">
        <f t="shared" si="14"/>
        <v>0,999999936270885+0,000357012921851613i</v>
      </c>
      <c r="P67" s="2" t="str">
        <f t="shared" si="15"/>
        <v>1,90921127796845E-06-0,0000104346088103313i</v>
      </c>
      <c r="Q67" s="2" t="str">
        <f t="shared" si="16"/>
        <v>120,530128914024-675214,353661189i</v>
      </c>
      <c r="R67" s="2" t="str">
        <f t="shared" si="17"/>
        <v>-107,035071639641-19,6038604908698i</v>
      </c>
      <c r="S67" s="2" t="str">
        <f t="shared" si="18"/>
        <v>1,00911914102317-0,00168595508684435i</v>
      </c>
      <c r="T67" s="2">
        <f t="shared" si="19"/>
        <v>7.8861001894643762E-2</v>
      </c>
      <c r="U67">
        <f t="shared" si="20"/>
        <v>-9.5725090447471572E-2</v>
      </c>
      <c r="W67" s="2" t="str">
        <f t="shared" si="21"/>
        <v>-4,21783261554137-2826,56270419628i</v>
      </c>
      <c r="X67" s="2">
        <f t="shared" si="22"/>
        <v>69.025182155422101</v>
      </c>
    </row>
    <row r="68" spans="12:24" x14ac:dyDescent="0.45">
      <c r="L68">
        <f t="shared" si="23"/>
        <v>0.66000000000000036</v>
      </c>
      <c r="M68" s="1">
        <f t="shared" si="12"/>
        <v>4.5708818961487552</v>
      </c>
      <c r="N68" s="1">
        <f t="shared" si="13"/>
        <v>5.8143888964674851E-5</v>
      </c>
      <c r="O68" s="2" t="str">
        <f t="shared" si="14"/>
        <v>0,999999933267424+0,000365328820718681i</v>
      </c>
      <c r="P68" s="2" t="str">
        <f t="shared" si="15"/>
        <v>1,90921127795698E-06-0,0000101970881104818i</v>
      </c>
      <c r="Q68" s="2" t="str">
        <f t="shared" si="16"/>
        <v>120,530128171658-659844,598191033i</v>
      </c>
      <c r="R68" s="2" t="str">
        <f t="shared" si="17"/>
        <v>-102,217542411833-19,1576221362832i</v>
      </c>
      <c r="S68" s="2" t="str">
        <f t="shared" si="18"/>
        <v>1,00953802215588-0,00180527821596719i</v>
      </c>
      <c r="T68" s="2">
        <f t="shared" si="19"/>
        <v>8.2467495351831038E-2</v>
      </c>
      <c r="U68">
        <f t="shared" si="20"/>
        <v>-0.10245747074355192</v>
      </c>
      <c r="W68" s="2" t="str">
        <f t="shared" si="21"/>
        <v>-4,43674683388226-2763,36894594148i</v>
      </c>
      <c r="X68" s="2">
        <f t="shared" si="22"/>
        <v>68.828788651053344</v>
      </c>
    </row>
    <row r="69" spans="12:24" x14ac:dyDescent="0.45">
      <c r="L69">
        <f t="shared" si="23"/>
        <v>0.67000000000000037</v>
      </c>
      <c r="M69" s="1">
        <f t="shared" si="12"/>
        <v>4.6773514128719862</v>
      </c>
      <c r="N69" s="1">
        <f t="shared" si="13"/>
        <v>5.9498234121502037E-5</v>
      </c>
      <c r="O69" s="2" t="str">
        <f t="shared" si="14"/>
        <v>0,999999930122415+0,000373838421727711i</v>
      </c>
      <c r="P69" s="2" t="str">
        <f t="shared" si="15"/>
        <v>1,90921127796626E-06-9,96497404169104E-06i</v>
      </c>
      <c r="Q69" s="2" t="str">
        <f t="shared" si="16"/>
        <v>120,530128771814-644824,701060909i</v>
      </c>
      <c r="R69" s="2" t="str">
        <f t="shared" si="17"/>
        <v>-97,6168377159844-18,7215414069514i</v>
      </c>
      <c r="S69" s="2" t="str">
        <f t="shared" si="18"/>
        <v>1,00997560669442-0,00193298329984663i</v>
      </c>
      <c r="T69" s="2">
        <f t="shared" si="19"/>
        <v>8.6233601443727992E-2</v>
      </c>
      <c r="U69">
        <f t="shared" si="20"/>
        <v>-0.10965774716689101</v>
      </c>
      <c r="W69" s="2" t="str">
        <f t="shared" si="21"/>
        <v>-4,66565041762146-2701,63758998114i</v>
      </c>
      <c r="X69" s="2">
        <f t="shared" si="22"/>
        <v>68.632554759421623</v>
      </c>
    </row>
    <row r="70" spans="12:24" x14ac:dyDescent="0.45">
      <c r="L70">
        <f t="shared" si="23"/>
        <v>0.68000000000000038</v>
      </c>
      <c r="M70" s="1">
        <f t="shared" si="12"/>
        <v>4.7863009232263884</v>
      </c>
      <c r="N70" s="1">
        <f t="shared" si="13"/>
        <v>6.0884126029612692E-5</v>
      </c>
      <c r="O70" s="2" t="str">
        <f t="shared" si="14"/>
        <v>0,999999926829186+0,000382546236779326i</v>
      </c>
      <c r="P70" s="2" t="str">
        <f t="shared" si="15"/>
        <v>1,90921127797066E-06-9,73814353406399E-06i</v>
      </c>
      <c r="Q70" s="2" t="str">
        <f t="shared" si="16"/>
        <v>120,530129056507-630146,698522557i</v>
      </c>
      <c r="R70" s="2" t="str">
        <f t="shared" si="17"/>
        <v>-93,2231988412214-18,2953870865808i</v>
      </c>
      <c r="S70" s="2" t="str">
        <f t="shared" si="18"/>
        <v>1,01043267786359-0,00206965147882852i</v>
      </c>
      <c r="T70" s="2">
        <f t="shared" si="19"/>
        <v>9.0165881822412489E-2</v>
      </c>
      <c r="U70">
        <f t="shared" si="20"/>
        <v>-0.1173577731227326</v>
      </c>
      <c r="W70" s="2" t="str">
        <f t="shared" si="21"/>
        <v>-4,90498301267587-2641,33571217972i</v>
      </c>
      <c r="X70" s="2">
        <f t="shared" si="22"/>
        <v>68.436487042184027</v>
      </c>
    </row>
    <row r="71" spans="12:24" x14ac:dyDescent="0.45">
      <c r="L71">
        <f t="shared" si="23"/>
        <v>0.69000000000000039</v>
      </c>
      <c r="M71" s="1">
        <f t="shared" si="12"/>
        <v>4.8977881936844669</v>
      </c>
      <c r="N71" s="1">
        <f t="shared" si="13"/>
        <v>6.2302299507240922E-5</v>
      </c>
      <c r="O71" s="2" t="str">
        <f t="shared" si="14"/>
        <v>0,999999923380751+0,000391456882869687i</v>
      </c>
      <c r="P71" s="2" t="str">
        <f t="shared" si="15"/>
        <v>1,90921127795111E-06-9,51647631901314E-06i</v>
      </c>
      <c r="Q71" s="2" t="str">
        <f t="shared" si="16"/>
        <v>120,530127791338-615802,808104736i</v>
      </c>
      <c r="R71" s="2" t="str">
        <f t="shared" si="17"/>
        <v>-89,0273062899763-17,8789332221595i</v>
      </c>
      <c r="S71" s="2" t="str">
        <f t="shared" si="18"/>
        <v>1,01091004659963-0,00221590325577836i</v>
      </c>
      <c r="T71" s="2">
        <f t="shared" si="19"/>
        <v>9.4271120186784407E-2</v>
      </c>
      <c r="U71">
        <f t="shared" si="20"/>
        <v>-0.12559149199305139</v>
      </c>
      <c r="W71" s="2" t="str">
        <f t="shared" si="21"/>
        <v>-5,15520204772294-2582,43113309585i</v>
      </c>
      <c r="X71" s="2">
        <f t="shared" si="22"/>
        <v>68.240592283044506</v>
      </c>
    </row>
    <row r="72" spans="12:24" x14ac:dyDescent="0.45">
      <c r="L72">
        <f t="shared" si="23"/>
        <v>0.7000000000000004</v>
      </c>
      <c r="M72" s="1">
        <f t="shared" si="12"/>
        <v>5.0118723362727282</v>
      </c>
      <c r="N72" s="1">
        <f t="shared" si="13"/>
        <v>6.3753506488736325E-5</v>
      </c>
      <c r="O72" s="2" t="str">
        <f t="shared" si="14"/>
        <v>0,999999919769798+0,000400575084538466i</v>
      </c>
      <c r="P72" s="2" t="str">
        <f t="shared" si="15"/>
        <v>1,90921127797003E-06-9,29985486570872E-06i</v>
      </c>
      <c r="Q72" s="2" t="str">
        <f t="shared" si="16"/>
        <v>120,530129015972-601785,424486888i</v>
      </c>
      <c r="R72" s="2" t="str">
        <f t="shared" si="17"/>
        <v>-85,0202600120591-17,4719590055086i</v>
      </c>
      <c r="S72" s="2" t="str">
        <f t="shared" si="18"/>
        <v>1,0114085520086-0,00237240104919795i</v>
      </c>
      <c r="T72" s="2">
        <f t="shared" si="19"/>
        <v>9.8556325103108772E-2</v>
      </c>
      <c r="U72">
        <f t="shared" si="20"/>
        <v>-0.13439506504860552</v>
      </c>
      <c r="W72" s="2" t="str">
        <f t="shared" si="21"/>
        <v>-5,4167832792559-2524,89240004416i</v>
      </c>
      <c r="X72" s="2">
        <f t="shared" si="22"/>
        <v>68.044877490574478</v>
      </c>
    </row>
    <row r="73" spans="12:24" x14ac:dyDescent="0.45">
      <c r="L73">
        <f t="shared" si="23"/>
        <v>0.71000000000000041</v>
      </c>
      <c r="M73" s="1">
        <f t="shared" si="12"/>
        <v>5.1286138399136538</v>
      </c>
      <c r="N73" s="1">
        <f t="shared" si="13"/>
        <v>6.5238516423249461E-5</v>
      </c>
      <c r="O73" s="2" t="str">
        <f t="shared" si="14"/>
        <v>0,999999915988665+0,000409905676373847i</v>
      </c>
      <c r="P73" s="2" t="str">
        <f t="shared" si="15"/>
        <v>1,90921127796818E-06-9,08816431851709E-06i</v>
      </c>
      <c r="Q73" s="2" t="str">
        <f t="shared" si="16"/>
        <v>120,530128896358-588087,115466672i</v>
      </c>
      <c r="R73" s="2" t="str">
        <f t="shared" si="17"/>
        <v>-81,1935605245266-17,074248652404i</v>
      </c>
      <c r="S73" s="2" t="str">
        <f t="shared" si="18"/>
        <v>1,01192906177133-0,00253985189760102i</v>
      </c>
      <c r="T73" s="2">
        <f t="shared" si="19"/>
        <v>0.10302873233460294</v>
      </c>
      <c r="U73">
        <f t="shared" si="20"/>
        <v>-0.14380700608223143</v>
      </c>
      <c r="W73" s="2" t="str">
        <f t="shared" si="21"/>
        <v>-5,69022141282464-2468,68876949027i</v>
      </c>
      <c r="X73" s="2">
        <f t="shared" si="22"/>
        <v>67.849349900542833</v>
      </c>
    </row>
    <row r="74" spans="12:24" x14ac:dyDescent="0.45">
      <c r="L74">
        <f t="shared" si="23"/>
        <v>0.72000000000000042</v>
      </c>
      <c r="M74" s="1">
        <f t="shared" si="12"/>
        <v>5.2480746024977316</v>
      </c>
      <c r="N74" s="1">
        <f t="shared" si="13"/>
        <v>6.6758116682704067E-5</v>
      </c>
      <c r="O74" s="2" t="str">
        <f t="shared" si="14"/>
        <v>0,999999912029332+0,000419453605575875i</v>
      </c>
      <c r="P74" s="2" t="str">
        <f t="shared" si="15"/>
        <v>1,90921127795141E-06-8,88129243635183E-06i</v>
      </c>
      <c r="Q74" s="2" t="str">
        <f t="shared" si="16"/>
        <v>120,530127810835-574700,61801933i</v>
      </c>
      <c r="R74" s="2" t="str">
        <f t="shared" si="17"/>
        <v>-77,5390908851044-16,6855912916802i</v>
      </c>
      <c r="S74" s="2" t="str">
        <f t="shared" si="18"/>
        <v>1,01247247248413-0,00271901032348622i</v>
      </c>
      <c r="T74" s="2">
        <f t="shared" si="19"/>
        <v>0.10769580659519316</v>
      </c>
      <c r="U74">
        <f t="shared" si="20"/>
        <v>-0.15386832305093118</v>
      </c>
      <c r="W74" s="2" t="str">
        <f t="shared" si="21"/>
        <v>-5,97603061978796-2413,79018976244i</v>
      </c>
      <c r="X74" s="2">
        <f t="shared" si="22"/>
        <v>67.654016977669315</v>
      </c>
    </row>
    <row r="75" spans="12:24" x14ac:dyDescent="0.45">
      <c r="L75">
        <f t="shared" si="23"/>
        <v>0.73000000000000043</v>
      </c>
      <c r="M75" s="1">
        <f t="shared" si="12"/>
        <v>5.3703179637025338</v>
      </c>
      <c r="N75" s="1">
        <f t="shared" si="13"/>
        <v>6.8313112979271983E-5</v>
      </c>
      <c r="O75" s="2" t="str">
        <f t="shared" si="14"/>
        <v>0,999999907883403+0,000429223934579511i</v>
      </c>
      <c r="P75" s="2" t="str">
        <f t="shared" si="15"/>
        <v>1,90921127796646E-06-0,0000086791295330154i</v>
      </c>
      <c r="Q75" s="2" t="str">
        <f t="shared" si="16"/>
        <v>120,530128784895-561618,834446725i</v>
      </c>
      <c r="R75" s="2" t="str">
        <f t="shared" si="17"/>
        <v>-74,0490994737391-16,3057808528758i</v>
      </c>
      <c r="S75" s="2" t="str">
        <f t="shared" si="18"/>
        <v>1,01303970992686-0,00291068136341397i</v>
      </c>
      <c r="T75" s="2">
        <f t="shared" si="19"/>
        <v>0.11256524266447486</v>
      </c>
      <c r="U75">
        <f t="shared" si="20"/>
        <v>-0.16462266689439742</v>
      </c>
      <c r="W75" s="2" t="str">
        <f t="shared" si="21"/>
        <v>-6,27474510793437-2360,16728407155i</v>
      </c>
      <c r="X75" s="2">
        <f t="shared" si="22"/>
        <v>67.458886416739489</v>
      </c>
    </row>
    <row r="76" spans="12:24" x14ac:dyDescent="0.45">
      <c r="L76">
        <f t="shared" si="23"/>
        <v>0.74000000000000044</v>
      </c>
      <c r="M76" s="1">
        <f t="shared" si="12"/>
        <v>5.495408738576252</v>
      </c>
      <c r="N76" s="1">
        <f t="shared" si="13"/>
        <v>6.9904329792572442E-5</v>
      </c>
      <c r="O76" s="2" t="str">
        <f t="shared" si="14"/>
        <v>0,999999903542081+0,000439221843738785i</v>
      </c>
      <c r="P76" s="2" t="str">
        <f t="shared" si="15"/>
        <v>1,90921127795546E-06-8,48156841901553E-06i</v>
      </c>
      <c r="Q76" s="2" t="str">
        <f t="shared" si="16"/>
        <v>120,530128073171-548834,828614048i</v>
      </c>
      <c r="R76" s="2" t="str">
        <f t="shared" si="17"/>
        <v>-70,7161835504568-15,9346159544659i</v>
      </c>
      <c r="S76" s="2" t="str">
        <f t="shared" si="18"/>
        <v>1,01363172924682-0,00311572377145655i</v>
      </c>
      <c r="T76" s="2">
        <f t="shared" si="19"/>
        <v>0.11764496577644044</v>
      </c>
      <c r="U76">
        <f t="shared" si="20"/>
        <v>-0.17611648772473121</v>
      </c>
      <c r="W76" s="2" t="str">
        <f t="shared" si="21"/>
        <v>-6,58691971878021-2307,79133382586i</v>
      </c>
      <c r="X76" s="2">
        <f t="shared" si="22"/>
        <v>67.263966142993823</v>
      </c>
    </row>
    <row r="77" spans="12:24" x14ac:dyDescent="0.45">
      <c r="L77">
        <f t="shared" si="23"/>
        <v>0.75000000000000044</v>
      </c>
      <c r="M77" s="1">
        <f t="shared" si="12"/>
        <v>5.6234132519034983</v>
      </c>
      <c r="N77" s="1">
        <f t="shared" si="13"/>
        <v>7.1532610806822146E-5</v>
      </c>
      <c r="O77" s="2" t="str">
        <f t="shared" si="14"/>
        <v>0,99999989899616+0,000449452634073473i</v>
      </c>
      <c r="P77" s="2" t="str">
        <f t="shared" si="15"/>
        <v>0,0000019092112779669-8,28850434486771E-06i</v>
      </c>
      <c r="Q77" s="2" t="str">
        <f t="shared" si="16"/>
        <v>120,530128813373-536341,822272189i</v>
      </c>
      <c r="R77" s="2" t="str">
        <f t="shared" si="17"/>
        <v>-67,5332735539252-15,5718998007287i</v>
      </c>
      <c r="S77" s="2" t="str">
        <f t="shared" si="18"/>
        <v>1,01424951504575-0,00333505340484352i</v>
      </c>
      <c r="T77" s="2">
        <f t="shared" si="19"/>
        <v>0.12294313118782155</v>
      </c>
      <c r="U77">
        <f t="shared" si="20"/>
        <v>-0.18839919865269736</v>
      </c>
      <c r="W77" s="2" t="str">
        <f t="shared" si="21"/>
        <v>-6,91313042166787-2256,63426222722i</v>
      </c>
      <c r="X77" s="2">
        <f t="shared" si="22"/>
        <v>67.069264311695662</v>
      </c>
    </row>
    <row r="78" spans="12:24" x14ac:dyDescent="0.45">
      <c r="L78">
        <f t="shared" si="23"/>
        <v>0.76000000000000045</v>
      </c>
      <c r="M78" s="1">
        <f t="shared" si="12"/>
        <v>5.7543993733715757</v>
      </c>
      <c r="N78" s="1">
        <f t="shared" si="13"/>
        <v>7.3198819358167617E-5</v>
      </c>
      <c r="O78" s="2" t="str">
        <f t="shared" si="14"/>
        <v>0,999999894235996+0,000459921730079742i</v>
      </c>
      <c r="P78" s="2" t="str">
        <f t="shared" si="15"/>
        <v>1,90921127797042E-06-8,09983494542326E-06i</v>
      </c>
      <c r="Q78" s="2" t="str">
        <f t="shared" si="16"/>
        <v>120,530129041501-524133,191463825i</v>
      </c>
      <c r="R78" s="2" t="str">
        <f t="shared" si="17"/>
        <v>-64,4936181051858-15,2174400742496i</v>
      </c>
      <c r="S78" s="2" t="str">
        <f t="shared" si="18"/>
        <v>1,01489408135802-0,00356964679743434i</v>
      </c>
      <c r="T78" s="2">
        <f t="shared" si="19"/>
        <v>0.12846812284100537</v>
      </c>
      <c r="U78">
        <f t="shared" si="20"/>
        <v>-0.20152334731711583</v>
      </c>
      <c r="W78" s="2" t="str">
        <f t="shared" si="21"/>
        <v>-7,25397490160707-2206,66861813964i</v>
      </c>
      <c r="X78" s="2">
        <f t="shared" si="22"/>
        <v>66.874789306794355</v>
      </c>
    </row>
    <row r="79" spans="12:24" x14ac:dyDescent="0.45">
      <c r="L79">
        <f t="shared" si="23"/>
        <v>0.77000000000000046</v>
      </c>
      <c r="M79" s="1">
        <f t="shared" si="12"/>
        <v>5.8884365535558976</v>
      </c>
      <c r="N79" s="1">
        <f t="shared" si="13"/>
        <v>7.4903838892437759E-5</v>
      </c>
      <c r="O79" s="2" t="str">
        <f t="shared" si="14"/>
        <v>0,999999889251492+0,000470634682606281i</v>
      </c>
      <c r="P79" s="2" t="str">
        <f t="shared" si="15"/>
        <v>1,90921127796741E-06-0,0000079154601857018i</v>
      </c>
      <c r="Q79" s="2" t="str">
        <f t="shared" si="16"/>
        <v>120,530128846455-512202,463011294i</v>
      </c>
      <c r="R79" s="2" t="str">
        <f t="shared" si="17"/>
        <v>-61,5907696877545-14,8710488358203i</v>
      </c>
      <c r="S79" s="2" t="str">
        <f t="shared" si="18"/>
        <v>1,01556647150425-0,00382054493009545i</v>
      </c>
      <c r="T79" s="2">
        <f t="shared" si="19"/>
        <v>0.1342285510075471</v>
      </c>
      <c r="U79">
        <f t="shared" si="20"/>
        <v>-0.21554479536074633</v>
      </c>
      <c r="W79" s="2" t="str">
        <f t="shared" si="21"/>
        <v>-7,61007305280199-2157,86756021567i</v>
      </c>
      <c r="X79" s="2">
        <f t="shared" si="22"/>
        <v>66.6805497385688</v>
      </c>
    </row>
    <row r="80" spans="12:24" x14ac:dyDescent="0.45">
      <c r="L80">
        <f t="shared" si="23"/>
        <v>0.78000000000000047</v>
      </c>
      <c r="M80" s="1">
        <f t="shared" si="12"/>
        <v>6.0255958607435849</v>
      </c>
      <c r="N80" s="1">
        <f t="shared" si="13"/>
        <v>7.6648573433558154E-5</v>
      </c>
      <c r="O80" s="2" t="str">
        <f t="shared" si="14"/>
        <v>0,999999884032075+0,000481597171797399i</v>
      </c>
      <c r="P80" s="2" t="str">
        <f t="shared" si="15"/>
        <v>1,90921127795571E-06-7,73528230771591E-06i</v>
      </c>
      <c r="Q80" s="2" t="str">
        <f t="shared" si="16"/>
        <v>120,530128089518-500543,311084454i</v>
      </c>
      <c r="R80" s="2" t="str">
        <f t="shared" si="17"/>
        <v>-58,8185709705643-14,5325424241953i</v>
      </c>
      <c r="S80" s="2" t="str">
        <f t="shared" si="18"/>
        <v>1,01626775780555-0,00408885720430552i</v>
      </c>
      <c r="T80" s="2">
        <f t="shared" si="19"/>
        <v>0.14023324881078844</v>
      </c>
      <c r="U80">
        <f t="shared" si="20"/>
        <v>-0.23052290592088906</v>
      </c>
      <c r="W80" s="2" t="str">
        <f t="shared" si="21"/>
        <v>-7,98206749156598-2110,20484127111i</v>
      </c>
      <c r="X80" s="2">
        <f t="shared" si="22"/>
        <v>66.486554440149959</v>
      </c>
    </row>
    <row r="81" spans="12:24" x14ac:dyDescent="0.45">
      <c r="L81">
        <f t="shared" si="23"/>
        <v>0.79000000000000048</v>
      </c>
      <c r="M81" s="1">
        <f t="shared" si="12"/>
        <v>6.1659500186148302</v>
      </c>
      <c r="N81" s="1">
        <f t="shared" si="13"/>
        <v>7.8433948062876847E-5</v>
      </c>
      <c r="O81" s="2" t="str">
        <f t="shared" si="14"/>
        <v>0,999999878566675+0,000492815010104699i</v>
      </c>
      <c r="P81" s="2" t="str">
        <f t="shared" si="15"/>
        <v>1,90921127795428E-06-7,55920577882142E-06i</v>
      </c>
      <c r="Q81" s="2" t="str">
        <f t="shared" si="16"/>
        <v>120,530127996821-489149,553846624i</v>
      </c>
      <c r="R81" s="2" t="str">
        <f t="shared" si="17"/>
        <v>-56,1711417488242-14,2017413590854i</v>
      </c>
      <c r="S81" s="2" t="str">
        <f t="shared" si="18"/>
        <v>1,01699904113999-0,00437576562619899i</v>
      </c>
      <c r="T81" s="2">
        <f t="shared" si="19"/>
        <v>0.14649126749953881</v>
      </c>
      <c r="U81">
        <f t="shared" si="20"/>
        <v>-0.24652073923423354</v>
      </c>
      <c r="W81" s="2" t="str">
        <f t="shared" si="21"/>
        <v>-8,37062402842656-2063,65479289404i</v>
      </c>
      <c r="X81" s="2">
        <f t="shared" si="22"/>
        <v>66.292812462794728</v>
      </c>
    </row>
    <row r="82" spans="12:24" x14ac:dyDescent="0.45">
      <c r="L82">
        <f t="shared" si="23"/>
        <v>0.80000000000000049</v>
      </c>
      <c r="M82" s="1">
        <f t="shared" si="12"/>
        <v>6.3095734448019405</v>
      </c>
      <c r="N82" s="1">
        <f t="shared" si="13"/>
        <v>8.0260909409654495E-5</v>
      </c>
      <c r="O82" s="2" t="str">
        <f t="shared" si="14"/>
        <v>0,999999872843699+0,000504294145368886i</v>
      </c>
      <c r="P82" s="2" t="str">
        <f t="shared" si="15"/>
        <v>1,90921127795539E-06-7,38713724088319E-06i</v>
      </c>
      <c r="Q82" s="2" t="str">
        <f t="shared" si="16"/>
        <v>120,530128068506-478015,150176905i</v>
      </c>
      <c r="R82" s="2" t="str">
        <f t="shared" si="17"/>
        <v>-53,6428664700008-13,8784702452642i</v>
      </c>
      <c r="S82" s="2" t="str">
        <f t="shared" si="18"/>
        <v>1,01776145032392-0,00468252920789783i</v>
      </c>
      <c r="T82" s="2">
        <f t="shared" si="19"/>
        <v>0.15301187035922748</v>
      </c>
      <c r="U82">
        <f t="shared" si="20"/>
        <v>-0.26360525641527005</v>
      </c>
      <c r="W82" s="2" t="str">
        <f t="shared" si="21"/>
        <v>-8,77643213057242-2018,1923102797i</v>
      </c>
      <c r="X82" s="2">
        <f t="shared" si="22"/>
        <v>66.09933306979687</v>
      </c>
    </row>
    <row r="83" spans="12:24" x14ac:dyDescent="0.45">
      <c r="L83">
        <f t="shared" si="23"/>
        <v>0.8100000000000005</v>
      </c>
      <c r="M83" s="1">
        <f t="shared" si="12"/>
        <v>6.4565422903465644</v>
      </c>
      <c r="N83" s="1">
        <f t="shared" si="13"/>
        <v>8.2130426152979903E-5</v>
      </c>
      <c r="O83" s="2" t="str">
        <f t="shared" si="14"/>
        <v>0,999999866851008+0,000516040663973368i</v>
      </c>
      <c r="P83" s="2" t="str">
        <f t="shared" si="15"/>
        <v>1,90921127796519E-06-7,21898546090057E-06i</v>
      </c>
      <c r="Q83" s="2" t="str">
        <f t="shared" si="16"/>
        <v>120,530128702754-467134,196467091i</v>
      </c>
      <c r="R83" s="2" t="str">
        <f t="shared" si="17"/>
        <v>-51,2283823233593-13,5625576801931i</v>
      </c>
      <c r="S83" s="2" t="str">
        <f t="shared" si="18"/>
        <v>1,01855614129595-0,00501048859244337i</v>
      </c>
      <c r="T83" s="2">
        <f t="shared" si="19"/>
        <v>0.15980452511136001</v>
      </c>
      <c r="U83">
        <f t="shared" si="20"/>
        <v>-0.28184753141881763</v>
      </c>
      <c r="W83" s="2" t="str">
        <f t="shared" si="21"/>
        <v>-9,20020532510887-1973,79283727646i</v>
      </c>
      <c r="X83" s="2">
        <f t="shared" si="22"/>
        <v>65.906125728886664</v>
      </c>
    </row>
    <row r="84" spans="12:24" x14ac:dyDescent="0.45">
      <c r="L84">
        <f t="shared" si="23"/>
        <v>0.82000000000000051</v>
      </c>
      <c r="M84" s="1">
        <f t="shared" si="12"/>
        <v>6.6069344800759682</v>
      </c>
      <c r="N84" s="1">
        <f t="shared" si="13"/>
        <v>8.4043489535376288E-5</v>
      </c>
      <c r="O84" s="2" t="str">
        <f t="shared" si="14"/>
        <v>0,999999860575889+0,000528060794071308i</v>
      </c>
      <c r="P84" s="2" t="str">
        <f t="shared" si="15"/>
        <v>1,90921127795909E-06-7,05466128254551E-06i</v>
      </c>
      <c r="Q84" s="2" t="str">
        <f t="shared" si="16"/>
        <v>120,530128308674-456500,923491491i</v>
      </c>
      <c r="R84" s="2" t="str">
        <f t="shared" si="17"/>
        <v>-48,9225678641514-13,2538361624986i</v>
      </c>
      <c r="S84" s="2" t="str">
        <f t="shared" si="18"/>
        <v>1,01938429608289-0,00536107090789296i</v>
      </c>
      <c r="T84" s="2">
        <f t="shared" si="19"/>
        <v>0.16687889467250958</v>
      </c>
      <c r="U84">
        <f t="shared" si="20"/>
        <v>-0.30132297113594331</v>
      </c>
      <c r="W84" s="2" t="str">
        <f t="shared" si="21"/>
        <v>-9,64268158379462-1930,43235163476i</v>
      </c>
      <c r="X84" s="2">
        <f t="shared" si="22"/>
        <v>65.713200102989859</v>
      </c>
    </row>
    <row r="85" spans="12:24" x14ac:dyDescent="0.45">
      <c r="L85">
        <f t="shared" si="23"/>
        <v>0.83000000000000052</v>
      </c>
      <c r="M85" s="1">
        <f t="shared" si="12"/>
        <v>6.7608297539198272</v>
      </c>
      <c r="N85" s="1">
        <f t="shared" si="13"/>
        <v>8.6001113888371463E-5</v>
      </c>
      <c r="O85" s="2" t="str">
        <f t="shared" si="14"/>
        <v>0,999999854005033+0,000540360908887835i</v>
      </c>
      <c r="P85" s="2" t="str">
        <f t="shared" si="15"/>
        <v>1,90921127795637E-06-6,89407757899198E-06i</v>
      </c>
      <c r="Q85" s="2" t="str">
        <f t="shared" si="16"/>
        <v>120,530128131999-446109,693348032i</v>
      </c>
      <c r="R85" s="2" t="str">
        <f t="shared" si="17"/>
        <v>-46,7205321509292-12,9521420042224i</v>
      </c>
      <c r="S85" s="2" t="str">
        <f t="shared" si="18"/>
        <v>1,02024712152213-0,0057357948561411i</v>
      </c>
      <c r="T85" s="2">
        <f t="shared" si="19"/>
        <v>0.17424482610940645</v>
      </c>
      <c r="U85">
        <f t="shared" si="20"/>
        <v>-0.32211154355547994</v>
      </c>
      <c r="W85" s="2" t="str">
        <f t="shared" si="21"/>
        <v>-10,1046236274496-1888,08735044543i</v>
      </c>
      <c r="X85" s="2">
        <f t="shared" si="22"/>
        <v>65.520566039182938</v>
      </c>
    </row>
    <row r="86" spans="12:24" x14ac:dyDescent="0.45">
      <c r="L86">
        <f t="shared" si="23"/>
        <v>0.84000000000000052</v>
      </c>
      <c r="M86" s="1">
        <f t="shared" si="12"/>
        <v>6.9183097091893737</v>
      </c>
      <c r="N86" s="1">
        <f t="shared" si="13"/>
        <v>8.8004337170309555E-5</v>
      </c>
      <c r="O86" s="2" t="str">
        <f t="shared" si="14"/>
        <v>0,999999847124503+0,000552947530099189i</v>
      </c>
      <c r="P86" s="2" t="str">
        <f t="shared" si="15"/>
        <v>1,90921127796376E-06-0,0000067371492066253i</v>
      </c>
      <c r="Q86" s="2" t="str">
        <f t="shared" si="16"/>
        <v>120,530128611155-435954,996468946i</v>
      </c>
      <c r="R86" s="2" t="str">
        <f t="shared" si="17"/>
        <v>-44,6176043706326-12,6573152432144i</v>
      </c>
      <c r="S86" s="2" t="str">
        <f t="shared" si="18"/>
        <v>1,02114584771564-0,00613627604000255i</v>
      </c>
      <c r="T86" s="2">
        <f t="shared" si="19"/>
        <v>0.18191233764230247</v>
      </c>
      <c r="U86">
        <f t="shared" si="20"/>
        <v>-0.34429801379298508</v>
      </c>
      <c r="W86" s="2" t="str">
        <f t="shared" si="21"/>
        <v>-10,5868192094412-1846,73483575868i</v>
      </c>
      <c r="X86" s="2">
        <f t="shared" si="22"/>
        <v>65.32823355569613</v>
      </c>
    </row>
    <row r="87" spans="12:24" x14ac:dyDescent="0.45">
      <c r="L87">
        <f t="shared" si="23"/>
        <v>0.85000000000000053</v>
      </c>
      <c r="M87" s="1">
        <f t="shared" si="12"/>
        <v>7.0794578438413893</v>
      </c>
      <c r="N87" s="1">
        <f t="shared" si="13"/>
        <v>9.0054221516690464E-5</v>
      </c>
      <c r="O87" s="2" t="str">
        <f t="shared" si="14"/>
        <v>0,999999839919703+0,000565827331290561i</v>
      </c>
      <c r="P87" s="2" t="str">
        <f t="shared" si="15"/>
        <v>1,90921127796421E-06-6,58379295993279E-06i</v>
      </c>
      <c r="Q87" s="2" t="str">
        <f t="shared" si="16"/>
        <v>120,530128638976-426031,448699534i</v>
      </c>
      <c r="R87" s="2" t="str">
        <f t="shared" si="17"/>
        <v>-42,6093239314462-12,3691995581932i</v>
      </c>
      <c r="S87" s="2" t="str">
        <f t="shared" si="18"/>
        <v>1,02208172618659-0,00656423253214528i</v>
      </c>
      <c r="T87" s="2">
        <f t="shared" si="19"/>
        <v>0.18989160352173745</v>
      </c>
      <c r="U87">
        <f t="shared" si="20"/>
        <v>-0.36797218777868707</v>
      </c>
      <c r="W87" s="2" t="str">
        <f t="shared" si="21"/>
        <v>-11,0900813226933-1806,35230037209i</v>
      </c>
      <c r="X87" s="2">
        <f t="shared" si="22"/>
        <v>65.136212826790512</v>
      </c>
    </row>
    <row r="88" spans="12:24" x14ac:dyDescent="0.45">
      <c r="L88">
        <f t="shared" si="23"/>
        <v>0.86000000000000054</v>
      </c>
      <c r="M88" s="1">
        <f t="shared" si="12"/>
        <v>7.2443596007499105</v>
      </c>
      <c r="N88" s="1">
        <f t="shared" si="13"/>
        <v>9.2151853803328052E-5</v>
      </c>
      <c r="O88" s="2" t="str">
        <f t="shared" si="14"/>
        <v>0,999999832375351+0,000579007141494474i</v>
      </c>
      <c r="P88" s="2" t="str">
        <f t="shared" si="15"/>
        <v>1,90921127796117E-06-0,0000064339275274311i</v>
      </c>
      <c r="Q88" s="2" t="str">
        <f t="shared" si="16"/>
        <v>120,530128442866-416333,788443416i</v>
      </c>
      <c r="R88" s="2" t="str">
        <f t="shared" si="17"/>
        <v>-40,6914310014833-12,0876421864593i</v>
      </c>
      <c r="S88" s="2" t="str">
        <f t="shared" si="18"/>
        <v>1,02305602770814-0,00702149068817012i</v>
      </c>
      <c r="T88" s="2">
        <f t="shared" si="19"/>
        <v>0.19819293660309739</v>
      </c>
      <c r="U88">
        <f t="shared" si="20"/>
        <v>-0.39322916331228891</v>
      </c>
      <c r="W88" s="2" t="str">
        <f t="shared" si="21"/>
        <v>-11,6152483185558-1766,91771377715i</v>
      </c>
      <c r="X88" s="2">
        <f t="shared" si="22"/>
        <v>64.944514165332663</v>
      </c>
    </row>
    <row r="89" spans="12:24" x14ac:dyDescent="0.45">
      <c r="L89">
        <f t="shared" si="23"/>
        <v>0.87000000000000055</v>
      </c>
      <c r="M89" s="1">
        <f t="shared" si="12"/>
        <v>7.4131024130091863</v>
      </c>
      <c r="N89" s="1">
        <f t="shared" si="13"/>
        <v>9.4298346222626168E-5</v>
      </c>
      <c r="O89" s="2" t="str">
        <f t="shared" si="14"/>
        <v>0,999999824475445+0,00059249394881159i</v>
      </c>
      <c r="P89" s="2" t="str">
        <f t="shared" si="15"/>
        <v>1,90921127796271E-06-6,28747344845002E-06i</v>
      </c>
      <c r="Q89" s="2" t="str">
        <f t="shared" si="16"/>
        <v>120,530128542122-406856,873872759i</v>
      </c>
      <c r="R89" s="2" t="str">
        <f t="shared" si="17"/>
        <v>-38,859857472469-11,8124938426698i</v>
      </c>
      <c r="S89" s="2" t="str">
        <f t="shared" si="18"/>
        <v>1,0240700397725-0,00750999120406658i</v>
      </c>
      <c r="T89" s="2">
        <f t="shared" si="19"/>
        <v>0.20682676844248982</v>
      </c>
      <c r="U89">
        <f t="shared" si="20"/>
        <v>-0.42016958806894317</v>
      </c>
      <c r="W89" s="2" t="str">
        <f t="shared" si="21"/>
        <v>-12,1631839589356-1728,40950825576i</v>
      </c>
      <c r="X89" s="2">
        <f t="shared" si="22"/>
        <v>64.753148002890256</v>
      </c>
    </row>
    <row r="90" spans="12:24" x14ac:dyDescent="0.45">
      <c r="L90">
        <f t="shared" si="23"/>
        <v>0.88000000000000056</v>
      </c>
      <c r="M90" s="1">
        <f t="shared" si="12"/>
        <v>7.5857757502918481</v>
      </c>
      <c r="N90" s="1">
        <f t="shared" si="13"/>
        <v>9.6494836873277668E-5</v>
      </c>
      <c r="O90" s="2" t="str">
        <f t="shared" si="14"/>
        <v>0,999999816203228+0,000606294904115851i</v>
      </c>
      <c r="P90" s="2" t="str">
        <f t="shared" si="15"/>
        <v>1,90921127796421E-06-0,0000061443530711225i</v>
      </c>
      <c r="Q90" s="2" t="str">
        <f t="shared" si="16"/>
        <v>120,530128639585-397595,680202019i</v>
      </c>
      <c r="R90" s="2" t="str">
        <f t="shared" si="17"/>
        <v>-37,1107183315475-11,5436086394712i</v>
      </c>
      <c r="S90" s="2" t="str">
        <f t="shared" si="18"/>
        <v>1,02512506366419-0,00803179541648285i</v>
      </c>
      <c r="T90" s="2">
        <f t="shared" si="19"/>
        <v>0.21580362671418205</v>
      </c>
      <c r="U90">
        <f t="shared" si="20"/>
        <v>-0.44889992403854923</v>
      </c>
      <c r="W90" s="2" t="str">
        <f t="shared" si="21"/>
        <v>-12,7347773739393-1690,80656511553i</v>
      </c>
      <c r="X90" s="2">
        <f t="shared" si="22"/>
        <v>64.562124867149564</v>
      </c>
    </row>
    <row r="91" spans="12:24" x14ac:dyDescent="0.45">
      <c r="L91">
        <f t="shared" si="23"/>
        <v>0.89000000000000057</v>
      </c>
      <c r="M91" s="1">
        <f t="shared" si="12"/>
        <v>7.7624711662869306</v>
      </c>
      <c r="N91" s="1">
        <f t="shared" si="13"/>
        <v>9.8742490363699594E-5</v>
      </c>
      <c r="O91" s="2" t="str">
        <f t="shared" si="14"/>
        <v>0,999999807541153+0,000620417324845915i</v>
      </c>
      <c r="P91" s="2" t="str">
        <f t="shared" si="15"/>
        <v>1,90921127796206E-06-6,00449051113531E-06i</v>
      </c>
      <c r="Q91" s="2" t="str">
        <f t="shared" si="16"/>
        <v>120,530128500482-388545,297023721i</v>
      </c>
      <c r="R91" s="2" t="str">
        <f t="shared" si="17"/>
        <v>-35,4403034201243-11,280844010327i</v>
      </c>
      <c r="S91" s="2" t="str">
        <f t="shared" si="18"/>
        <v>1,02622241110083-0,00858909184378191i</v>
      </c>
      <c r="T91" s="2">
        <f t="shared" si="19"/>
        <v>0.22513410976068893</v>
      </c>
      <c r="U91">
        <f t="shared" si="20"/>
        <v>-0.47953271785699303</v>
      </c>
      <c r="W91" s="2" t="str">
        <f t="shared" si="21"/>
        <v>-13,3309429064701-1654,08820105661i</v>
      </c>
      <c r="X91" s="2">
        <f t="shared" si="22"/>
        <v>64.371455356465901</v>
      </c>
    </row>
    <row r="92" spans="12:24" x14ac:dyDescent="0.45">
      <c r="L92">
        <f t="shared" si="23"/>
        <v>0.90000000000000058</v>
      </c>
      <c r="M92" s="1">
        <f t="shared" si="12"/>
        <v>7.9432823472428282</v>
      </c>
      <c r="N92" s="1">
        <f t="shared" si="13"/>
        <v>1.0104249842952367E-4</v>
      </c>
      <c r="O92" s="2" t="str">
        <f t="shared" si="14"/>
        <v>0,999999798470847+0,000634868698884913i</v>
      </c>
      <c r="P92" s="2" t="str">
        <f t="shared" si="15"/>
        <v>1,90921127795883E-06-5,86781161147976E-06i</v>
      </c>
      <c r="Q92" s="2" t="str">
        <f t="shared" si="16"/>
        <v>120,530128291647-379700,925704909i</v>
      </c>
      <c r="R92" s="2" t="str">
        <f t="shared" si="17"/>
        <v>-33,8450695640442-11,0240606339854i</v>
      </c>
      <c r="S92" s="2" t="str">
        <f t="shared" si="18"/>
        <v>1,02736340040083-0,00918420296180623i</v>
      </c>
      <c r="T92" s="2">
        <f t="shared" si="19"/>
        <v>0.23482885806761072</v>
      </c>
      <c r="U92">
        <f t="shared" si="20"/>
        <v>-0.51218687627209447</v>
      </c>
      <c r="W92" s="2" t="str">
        <f t="shared" si="21"/>
        <v>-13,952619840578-1618,23415466056i</v>
      </c>
      <c r="X92" s="2">
        <f t="shared" si="22"/>
        <v>64.181150111338056</v>
      </c>
    </row>
    <row r="93" spans="12:24" x14ac:dyDescent="0.45">
      <c r="L93">
        <f t="shared" si="23"/>
        <v>0.91000000000000059</v>
      </c>
      <c r="M93" s="1">
        <f t="shared" si="12"/>
        <v>8.1283051616410056</v>
      </c>
      <c r="N93" s="1">
        <f t="shared" si="13"/>
        <v>1.0339608056547067E-4</v>
      </c>
      <c r="O93" s="2" t="str">
        <f t="shared" si="14"/>
        <v>0,999999788973071+0,000649656688530566i</v>
      </c>
      <c r="P93" s="2" t="str">
        <f t="shared" si="15"/>
        <v>1,90921127795908E-06-5,73424390322077E-06i</v>
      </c>
      <c r="Q93" s="2" t="str">
        <f t="shared" si="16"/>
        <v>120,530128307737-371057,876842844i</v>
      </c>
      <c r="R93" s="2" t="str">
        <f t="shared" si="17"/>
        <v>-32,3216330585704-10,7731223605536i</v>
      </c>
      <c r="S93" s="2" t="str">
        <f t="shared" si="18"/>
        <v>1,02854935213501-0,00981959220612339i</v>
      </c>
      <c r="T93" s="2">
        <f t="shared" si="19"/>
        <v>0.24489852245265381</v>
      </c>
      <c r="U93">
        <f t="shared" si="20"/>
        <v>-0.54698794588600286</v>
      </c>
      <c r="W93" s="2" t="str">
        <f t="shared" si="21"/>
        <v>-14,6007719999076-1583,22457299335i</v>
      </c>
      <c r="X93" s="2">
        <f t="shared" si="22"/>
        <v>63.991219782597895</v>
      </c>
    </row>
    <row r="94" spans="12:24" x14ac:dyDescent="0.45">
      <c r="L94">
        <f t="shared" si="23"/>
        <v>0.9200000000000006</v>
      </c>
      <c r="M94" s="1">
        <f t="shared" si="12"/>
        <v>8.3176377110267214</v>
      </c>
      <c r="N94" s="1">
        <f t="shared" si="13"/>
        <v>1.058044846719424E-4</v>
      </c>
      <c r="O94" s="2" t="str">
        <f t="shared" si="14"/>
        <v>0,999999779027679+0,000664789134557786i</v>
      </c>
      <c r="P94" s="2" t="str">
        <f t="shared" si="15"/>
        <v>1,90921127796283E-06-5,60371656697651E-06i</v>
      </c>
      <c r="Q94" s="2" t="str">
        <f t="shared" si="16"/>
        <v>120,530128550303-362611,567778612i</v>
      </c>
      <c r="R94" s="2" t="str">
        <f t="shared" si="17"/>
        <v>-30,8667624905373-10,527896139235i</v>
      </c>
      <c r="S94" s="2" t="str">
        <f t="shared" si="18"/>
        <v>1,02978158421771-0,010497871190601i</v>
      </c>
      <c r="T94" s="2">
        <f t="shared" si="19"/>
        <v>0.25535372876512263</v>
      </c>
      <c r="U94">
        <f t="shared" si="20"/>
        <v>-0.58406839623682316</v>
      </c>
      <c r="W94" s="2" t="str">
        <f t="shared" si="21"/>
        <v>-15,2763872008929-1549,03999831685i</v>
      </c>
      <c r="X94" s="2">
        <f t="shared" si="22"/>
        <v>63.801674996109071</v>
      </c>
    </row>
    <row r="95" spans="12:24" x14ac:dyDescent="0.45">
      <c r="L95">
        <f t="shared" si="23"/>
        <v>0.9300000000000006</v>
      </c>
      <c r="M95" s="1">
        <f t="shared" si="12"/>
        <v>8.5113803820237806</v>
      </c>
      <c r="N95" s="1">
        <f t="shared" si="13"/>
        <v>1.0826898771667517E-4</v>
      </c>
      <c r="O95" s="2" t="str">
        <f t="shared" si="14"/>
        <v>0,999999768613575+0,000680274060375888i</v>
      </c>
      <c r="P95" s="2" t="str">
        <f t="shared" si="15"/>
        <v>1,90921127796462E-06-5,47616039543528E-06i</v>
      </c>
      <c r="Q95" s="2" t="str">
        <f t="shared" si="16"/>
        <v>120,530128666368-354357,520167348i</v>
      </c>
      <c r="R95" s="2" t="str">
        <f t="shared" si="17"/>
        <v>-29,4773718844766-10,2882519477796i</v>
      </c>
      <c r="S95" s="2" t="str">
        <f t="shared" si="18"/>
        <v>1,03106140638806-0,0112218071270442i</v>
      </c>
      <c r="T95" s="2">
        <f t="shared" si="19"/>
        <v>0.2662050388698462</v>
      </c>
      <c r="U95">
        <f t="shared" si="20"/>
        <v>-0.62356790503916337</v>
      </c>
      <c r="W95" s="2" t="str">
        <f t="shared" si="21"/>
        <v>-15,9804765413149-1515,66135490113i</v>
      </c>
      <c r="X95" s="2">
        <f t="shared" si="22"/>
        <v>63.612526313751786</v>
      </c>
    </row>
    <row r="96" spans="12:24" x14ac:dyDescent="0.45">
      <c r="L96">
        <f t="shared" si="23"/>
        <v>0.94000000000000061</v>
      </c>
      <c r="M96" s="1">
        <f t="shared" si="12"/>
        <v>8.709635899560821</v>
      </c>
      <c r="N96" s="1">
        <f t="shared" si="13"/>
        <v>1.1079089641180473E-4</v>
      </c>
      <c r="O96" s="2" t="str">
        <f t="shared" si="14"/>
        <v>0,999999757708669+0,000696119676282647i</v>
      </c>
      <c r="P96" s="2" t="str">
        <f t="shared" si="15"/>
        <v>1,90921127796333E-06-5,35150775661903E-06i</v>
      </c>
      <c r="Q96" s="2" t="str">
        <f t="shared" si="16"/>
        <v>120,530128582456-346291,357603752i</v>
      </c>
      <c r="R96" s="2" t="str">
        <f t="shared" si="17"/>
        <v>-28,1505141565947-10,0540627236546i</v>
      </c>
      <c r="S96" s="2" t="str">
        <f t="shared" si="18"/>
        <v>1,03239011403141-0,0119943304285096i</v>
      </c>
      <c r="T96" s="2">
        <f t="shared" si="19"/>
        <v>0.2774629077066067</v>
      </c>
      <c r="U96">
        <f t="shared" si="20"/>
        <v>-0.66563364433969907</v>
      </c>
      <c r="W96" s="2" t="str">
        <f t="shared" si="21"/>
        <v>-16,7140735071355-1483,06993593347i</v>
      </c>
      <c r="X96" s="2">
        <f t="shared" si="22"/>
        <v>63.423784190481733</v>
      </c>
    </row>
    <row r="97" spans="12:24" x14ac:dyDescent="0.45">
      <c r="L97">
        <f t="shared" si="23"/>
        <v>0.95000000000000062</v>
      </c>
      <c r="M97" s="1">
        <f t="shared" si="12"/>
        <v>8.9125093813374701</v>
      </c>
      <c r="N97" s="1">
        <f t="shared" si="13"/>
        <v>1.1337154790670272E-4</v>
      </c>
      <c r="O97" s="2" t="str">
        <f t="shared" si="14"/>
        <v>0,999999746289831+0,000712334383817436i</v>
      </c>
      <c r="P97" s="2" t="str">
        <f t="shared" si="15"/>
        <v>1,90921127796456E-06-0,0000052296925580399i</v>
      </c>
      <c r="Q97" s="2" t="str">
        <f t="shared" si="16"/>
        <v>120,530128661392-338408,803301666i</v>
      </c>
      <c r="R97" s="2" t="str">
        <f t="shared" si="17"/>
        <v>-26,8833748637009-9,82520429669344i</v>
      </c>
      <c r="S97" s="2" t="str">
        <f t="shared" si="18"/>
        <v>1,03376898128699-0,0128185424730386i</v>
      </c>
      <c r="T97" s="2">
        <f t="shared" si="19"/>
        <v>0.28913763620463656</v>
      </c>
      <c r="U97">
        <f t="shared" si="20"/>
        <v>-0.71042056608941384</v>
      </c>
      <c r="W97" s="2" t="str">
        <f t="shared" si="21"/>
        <v>-17,4782328834315-1451,24739051957i</v>
      </c>
      <c r="X97" s="2">
        <f t="shared" si="22"/>
        <v>63.235458927245006</v>
      </c>
    </row>
    <row r="98" spans="12:24" x14ac:dyDescent="0.45">
      <c r="L98">
        <f t="shared" si="23"/>
        <v>0.96000000000000063</v>
      </c>
      <c r="M98" s="1">
        <f t="shared" si="12"/>
        <v>9.1201083935591107</v>
      </c>
      <c r="N98" s="1">
        <f t="shared" si="13"/>
        <v>1.1601231049695067E-4</v>
      </c>
      <c r="O98" s="2" t="str">
        <f t="shared" si="14"/>
        <v>0,999999734332839+0,000728926780215754i</v>
      </c>
      <c r="P98" s="2" t="str">
        <f t="shared" si="15"/>
        <v>1,90921127795962E-06-5,11065021169555E-06i</v>
      </c>
      <c r="Q98" s="2" t="str">
        <f t="shared" si="16"/>
        <v>120,530128342648-330705,677826461i</v>
      </c>
      <c r="R98" s="2" t="str">
        <f t="shared" si="17"/>
        <v>-25,6732662336296-9,60155532303995i</v>
      </c>
      <c r="S98" s="2" t="str">
        <f t="shared" si="18"/>
        <v>1,03519925338583-0,013697723500147i</v>
      </c>
      <c r="T98" s="2">
        <f t="shared" si="19"/>
        <v>0.30123931984028368</v>
      </c>
      <c r="U98">
        <f t="shared" si="20"/>
        <v>-0.75809168547995653</v>
      </c>
      <c r="W98" s="2" t="str">
        <f t="shared" si="21"/>
        <v>-18,2740294543539-1420,17571077432i</v>
      </c>
      <c r="X98" s="2">
        <f t="shared" si="22"/>
        <v>63.047560619535389</v>
      </c>
    </row>
    <row r="99" spans="12:24" x14ac:dyDescent="0.45">
      <c r="L99">
        <f t="shared" si="23"/>
        <v>0.97000000000000064</v>
      </c>
      <c r="M99" s="1">
        <f t="shared" si="12"/>
        <v>9.3325430079699281</v>
      </c>
      <c r="N99" s="1">
        <f t="shared" si="13"/>
        <v>1.1871458434982865E-4</v>
      </c>
      <c r="O99" s="2" t="str">
        <f t="shared" si="14"/>
        <v>0,999999721812332+0,000745905662967515i</v>
      </c>
      <c r="P99" s="2" t="str">
        <f t="shared" si="15"/>
        <v>1,90921127795976E-06-4,99431759972477E-06i</v>
      </c>
      <c r="Q99" s="2" t="str">
        <f t="shared" si="16"/>
        <v>120,530128351288-323177,896879046i</v>
      </c>
      <c r="R99" s="2" t="str">
        <f t="shared" si="17"/>
        <v>-24,5176214635426-9,38299722116236i</v>
      </c>
      <c r="S99" s="2" t="str">
        <f t="shared" si="18"/>
        <v>1,0366821381607-0,0146353406088158i</v>
      </c>
      <c r="T99" s="2">
        <f t="shared" si="19"/>
        <v>0.31377779263071698</v>
      </c>
      <c r="U99">
        <f t="shared" si="20"/>
        <v>-0.80881836030395082</v>
      </c>
      <c r="W99" s="2" t="str">
        <f t="shared" si="21"/>
        <v>-19,1025564520814-1389,8372190016i</v>
      </c>
      <c r="X99" s="2">
        <f t="shared" si="22"/>
        <v>62.860099101388442</v>
      </c>
    </row>
    <row r="100" spans="12:24" x14ac:dyDescent="0.45">
      <c r="L100">
        <f t="shared" si="23"/>
        <v>0.98000000000000065</v>
      </c>
      <c r="M100" s="1">
        <f t="shared" si="12"/>
        <v>9.5499258602143762</v>
      </c>
      <c r="N100" s="1">
        <f t="shared" si="13"/>
        <v>1.2147980224670213E-4</v>
      </c>
      <c r="O100" s="2" t="str">
        <f t="shared" si="14"/>
        <v>0,999999708701752+0,000763280034481506i</v>
      </c>
      <c r="P100" s="2" t="str">
        <f t="shared" si="15"/>
        <v>1,90921127796159E-06-4,88063304107098E-06i</v>
      </c>
      <c r="Q100" s="2" t="str">
        <f t="shared" si="16"/>
        <v>120,530128470275-315821,469130322i</v>
      </c>
      <c r="R100" s="2" t="str">
        <f t="shared" si="17"/>
        <v>-23,4139892761183-9,16941410862637i</v>
      </c>
      <c r="S100" s="2" t="str">
        <f t="shared" si="18"/>
        <v>1,03821879666619-0,0156350558148552i</v>
      </c>
      <c r="T100" s="2">
        <f t="shared" si="19"/>
        <v>0.32676256635469825</v>
      </c>
      <c r="U100">
        <f t="shared" si="20"/>
        <v>-0.86278056413434601</v>
      </c>
      <c r="W100" s="2" t="str">
        <f t="shared" si="21"/>
        <v>-19,9649237629332-1360,21455496181i</v>
      </c>
      <c r="X100" s="2">
        <f t="shared" si="22"/>
        <v>62.673083884602157</v>
      </c>
    </row>
    <row r="101" spans="12:24" x14ac:dyDescent="0.45">
      <c r="L101">
        <f t="shared" si="23"/>
        <v>0.99000000000000066</v>
      </c>
      <c r="M101" s="1">
        <f t="shared" si="12"/>
        <v>9.7723722095581227</v>
      </c>
      <c r="N101" s="1">
        <f t="shared" si="13"/>
        <v>1.2430943034270208E-4</v>
      </c>
      <c r="O101" s="2" t="str">
        <f t="shared" si="14"/>
        <v>0,999999694973289+0,00078105910685849i</v>
      </c>
      <c r="P101" s="2" t="str">
        <f t="shared" si="15"/>
        <v>1,90921127796004E-06-4,76953625864545E-06i</v>
      </c>
      <c r="Q101" s="2" t="str">
        <f t="shared" si="16"/>
        <v>120,530128369714-308632,494104922i</v>
      </c>
      <c r="R101" s="2" t="str">
        <f t="shared" si="17"/>
        <v>-22,360028719379-8,96069274078971i</v>
      </c>
      <c r="S101" s="2" t="str">
        <f t="shared" si="18"/>
        <v>1,03981033284771-0,0167007341255707i</v>
      </c>
      <c r="T101" s="2">
        <f t="shared" si="19"/>
        <v>0.34020276482239842</v>
      </c>
      <c r="U101">
        <f t="shared" si="20"/>
        <v>-0.92016715128379611</v>
      </c>
      <c r="W101" s="2" t="str">
        <f t="shared" si="21"/>
        <v>-20,8622558406044-1331,29066323193i</v>
      </c>
      <c r="X101" s="2">
        <f t="shared" si="22"/>
        <v>62.486524093006892</v>
      </c>
    </row>
    <row r="102" spans="12:24" x14ac:dyDescent="0.45">
      <c r="L102">
        <f t="shared" si="23"/>
        <v>1.0000000000000007</v>
      </c>
      <c r="M102" s="1">
        <f t="shared" si="12"/>
        <v>10.000000000000016</v>
      </c>
      <c r="N102" s="1">
        <f t="shared" si="13"/>
        <v>1.2720496894409958E-4</v>
      </c>
      <c r="O102" s="2" t="str">
        <f t="shared" si="14"/>
        <v>0,999999680597824+0,000799252306775482i</v>
      </c>
      <c r="P102" s="2" t="str">
        <f t="shared" si="15"/>
        <v>1,90921127796122E-06-4,66096834747458E-06i</v>
      </c>
      <c r="Q102" s="2" t="str">
        <f t="shared" si="16"/>
        <v>120,530128445322-301607,160113131i</v>
      </c>
      <c r="R102" s="2" t="str">
        <f t="shared" si="17"/>
        <v>-21,3535042017201-8,75672245087868i</v>
      </c>
      <c r="S102" s="2" t="str">
        <f t="shared" si="18"/>
        <v>1,04145778219227-0,0178364515755482i</v>
      </c>
      <c r="T102" s="2">
        <f t="shared" si="19"/>
        <v>0.354107052996191</v>
      </c>
      <c r="U102">
        <f t="shared" si="20"/>
        <v>-0.98117611092304691</v>
      </c>
      <c r="W102" s="2" t="str">
        <f t="shared" si="21"/>
        <v>-21,7956893112153-1303,04878065922i</v>
      </c>
      <c r="X102" s="2">
        <f t="shared" si="22"/>
        <v>62.300428391586024</v>
      </c>
    </row>
    <row r="103" spans="12:24" x14ac:dyDescent="0.45">
      <c r="L103">
        <f t="shared" si="23"/>
        <v>1.0100000000000007</v>
      </c>
      <c r="M103" s="1">
        <f t="shared" si="12"/>
        <v>10.232929922807561</v>
      </c>
      <c r="N103" s="1">
        <f t="shared" si="13"/>
        <v>1.3016795330378811E-4</v>
      </c>
      <c r="O103" s="2" t="str">
        <f t="shared" si="14"/>
        <v>0,999999665544864+0,000817869280483794i</v>
      </c>
      <c r="P103" s="2" t="str">
        <f t="shared" si="15"/>
        <v>1,90921127796105E-06-4,55487174342075E-06i</v>
      </c>
      <c r="Q103" s="2" t="str">
        <f t="shared" si="16"/>
        <v>120,530128435383-294741,742229875i</v>
      </c>
      <c r="R103" s="2" t="str">
        <f t="shared" si="17"/>
        <v>-20,3922807497274-8,55739509110758i</v>
      </c>
      <c r="S103" s="2" t="str">
        <f t="shared" si="18"/>
        <v>1,04316209929749-0,0190465031636587i</v>
      </c>
      <c r="T103" s="2">
        <f t="shared" si="19"/>
        <v>0.36848356082150874</v>
      </c>
      <c r="U103">
        <f t="shared" si="20"/>
        <v>-1.0460148077589846</v>
      </c>
      <c r="W103" s="2" t="str">
        <f t="shared" si="21"/>
        <v>-22,7663702565137-1275,47242391826i</v>
      </c>
      <c r="X103" s="2">
        <f t="shared" si="22"/>
        <v>62.114804910307058</v>
      </c>
    </row>
    <row r="104" spans="12:24" x14ac:dyDescent="0.45">
      <c r="L104">
        <f t="shared" si="23"/>
        <v>1.0200000000000007</v>
      </c>
      <c r="M104" s="1">
        <f t="shared" si="12"/>
        <v>10.471285480509014</v>
      </c>
      <c r="N104" s="1">
        <f t="shared" si="13"/>
        <v>1.3319995443529479E-4</v>
      </c>
      <c r="O104" s="2" t="str">
        <f t="shared" si="14"/>
        <v>0,99999964978248+0,000836919898923484i</v>
      </c>
      <c r="P104" s="2" t="str">
        <f t="shared" si="15"/>
        <v>1,90921127796146E-06-4,45119019265855E-06i</v>
      </c>
      <c r="Q104" s="2" t="str">
        <f t="shared" si="16"/>
        <v>120,530128461412-288032,600319716i</v>
      </c>
      <c r="R104" s="2" t="str">
        <f t="shared" si="17"/>
        <v>-19,4743194795738-8,3626049754893i</v>
      </c>
      <c r="S104" s="2" t="str">
        <f t="shared" si="18"/>
        <v>1,04492414429013-0,0203354106209781i</v>
      </c>
      <c r="T104" s="2">
        <f t="shared" si="19"/>
        <v>0.38333980161239667</v>
      </c>
      <c r="U104">
        <f t="shared" si="20"/>
        <v>-1.1149002063702025</v>
      </c>
      <c r="W104" s="2" t="str">
        <f t="shared" si="21"/>
        <v>-23,7754511287365-1248,54537717855i</v>
      </c>
      <c r="X104" s="2">
        <f t="shared" si="22"/>
        <v>61.929661162507102</v>
      </c>
    </row>
    <row r="105" spans="12:24" x14ac:dyDescent="0.45">
      <c r="L105">
        <f t="shared" si="23"/>
        <v>1.0300000000000007</v>
      </c>
      <c r="M105" s="1">
        <f t="shared" si="12"/>
        <v>10.715193052376083</v>
      </c>
      <c r="N105" s="1">
        <f t="shared" si="13"/>
        <v>1.3630257994575292E-4</v>
      </c>
      <c r="O105" s="2" t="str">
        <f t="shared" si="14"/>
        <v>0,999999633277238+0,000856414262956943i</v>
      </c>
      <c r="P105" s="2" t="str">
        <f t="shared" si="15"/>
        <v>1,90921127796222E-06-0,0000043498687218508i</v>
      </c>
      <c r="Q105" s="2" t="str">
        <f t="shared" si="16"/>
        <v>120,530128510074-281476,17710681i</v>
      </c>
      <c r="R105" s="2" t="str">
        <f t="shared" si="17"/>
        <v>-18,5976732723039-8,17224882372405i</v>
      </c>
      <c r="S105" s="2" t="str">
        <f t="shared" si="18"/>
        <v>1,04674466802771-0,0217079299287861i</v>
      </c>
      <c r="T105" s="2">
        <f t="shared" si="19"/>
        <v>0.39868258488156971</v>
      </c>
      <c r="U105">
        <f t="shared" si="20"/>
        <v>-1.1880590760259373</v>
      </c>
      <c r="W105" s="2" t="str">
        <f t="shared" si="21"/>
        <v>-24,8240872859644-1222,25167989547i</v>
      </c>
      <c r="X105" s="2">
        <f t="shared" si="22"/>
        <v>61.745003957723156</v>
      </c>
    </row>
    <row r="106" spans="12:24" x14ac:dyDescent="0.45">
      <c r="L106">
        <f t="shared" si="23"/>
        <v>1.0400000000000007</v>
      </c>
      <c r="M106" s="1">
        <f t="shared" si="12"/>
        <v>10.964781961431873</v>
      </c>
      <c r="N106" s="1">
        <f t="shared" si="13"/>
        <v>1.3947747488827624E-4</v>
      </c>
      <c r="O106" s="2" t="str">
        <f t="shared" si="14"/>
        <v>0,999999615994128+0,000876362708724368i</v>
      </c>
      <c r="P106" s="2" t="str">
        <f t="shared" si="15"/>
        <v>1,90921127796349E-06-4,25085360902007E-06i</v>
      </c>
      <c r="Q106" s="2" t="str">
        <f t="shared" si="16"/>
        <v>120,530128592661-275068,996288783i</v>
      </c>
      <c r="R106" s="2" t="str">
        <f t="shared" si="17"/>
        <v>-17,7604826438103-7,98622570646164i</v>
      </c>
      <c r="S106" s="2" t="str">
        <f t="shared" si="18"/>
        <v>1,04862429601591-0,0231690584963139i</v>
      </c>
      <c r="T106" s="2">
        <f t="shared" si="19"/>
        <v>0.41451792352291383</v>
      </c>
      <c r="U106">
        <f t="shared" si="20"/>
        <v>-1.2657281726483391</v>
      </c>
      <c r="W106" s="2" t="str">
        <f t="shared" si="21"/>
        <v>-25,9134331105486-1196,57561473924i</v>
      </c>
      <c r="X106" s="2">
        <f t="shared" si="22"/>
        <v>61.560839308874471</v>
      </c>
    </row>
    <row r="107" spans="12:24" x14ac:dyDescent="0.45">
      <c r="L107">
        <f t="shared" si="23"/>
        <v>1.0500000000000007</v>
      </c>
      <c r="M107" s="1">
        <f t="shared" si="12"/>
        <v>11.220184543019656</v>
      </c>
      <c r="N107" s="1">
        <f t="shared" si="13"/>
        <v>1.4272632263418792E-4</v>
      </c>
      <c r="O107" s="2" t="str">
        <f t="shared" si="14"/>
        <v>0,99999959789649+0,000896775813123983i</v>
      </c>
      <c r="P107" s="2" t="str">
        <f t="shared" si="15"/>
        <v>1,90921127796312E-06-4,15409235504336E-06i</v>
      </c>
      <c r="Q107" s="2" t="str">
        <f t="shared" si="16"/>
        <v>120,530128569343-268807,660693556i</v>
      </c>
      <c r="R107" s="2" t="str">
        <f t="shared" si="17"/>
        <v>-16,9609718005309-7,80443699176511i</v>
      </c>
      <c r="S107" s="2" t="str">
        <f t="shared" si="18"/>
        <v>1,05056351097693-0,024724041896293i</v>
      </c>
      <c r="T107" s="2">
        <f t="shared" si="19"/>
        <v>0.43085093529793222</v>
      </c>
      <c r="U107">
        <f t="shared" si="20"/>
        <v>-1.3481543943421153</v>
      </c>
      <c r="W107" s="2" t="str">
        <f t="shared" si="21"/>
        <v>-27,0446376862503-1171,50169568126i</v>
      </c>
      <c r="X107" s="2">
        <f t="shared" si="22"/>
        <v>61.377172333749002</v>
      </c>
    </row>
    <row r="108" spans="12:24" x14ac:dyDescent="0.45">
      <c r="L108">
        <f t="shared" si="23"/>
        <v>1.0600000000000007</v>
      </c>
      <c r="M108" s="1">
        <f t="shared" si="12"/>
        <v>11.481536214968848</v>
      </c>
      <c r="N108" s="1">
        <f t="shared" si="13"/>
        <v>1.4605084576556647E-4</v>
      </c>
      <c r="O108" s="2" t="str">
        <f t="shared" si="14"/>
        <v>0,999999578945936+0,000917664399419896i</v>
      </c>
      <c r="P108" s="2" t="str">
        <f t="shared" si="15"/>
        <v>0,0000019092112779603-4,05953365581431E-06i</v>
      </c>
      <c r="Q108" s="2" t="str">
        <f t="shared" si="16"/>
        <v>120,530128386368-262688,850478121i</v>
      </c>
      <c r="R108" s="2" t="str">
        <f t="shared" si="17"/>
        <v>-16,1974448727405-7,62678629284612i</v>
      </c>
      <c r="S108" s="2" t="str">
        <f t="shared" si="18"/>
        <v>1,05256263400493-0,0263783800435943i</v>
      </c>
      <c r="T108" s="2">
        <f t="shared" si="19"/>
        <v>0.44768573860468114</v>
      </c>
      <c r="U108">
        <f t="shared" si="20"/>
        <v>-1.4355949066722915</v>
      </c>
      <c r="W108" s="2" t="str">
        <f t="shared" si="21"/>
        <v>-28,2188400010725-1147,01465625947i</v>
      </c>
      <c r="X108" s="2">
        <f t="shared" si="22"/>
        <v>61.194007150772556</v>
      </c>
    </row>
    <row r="109" spans="12:24" x14ac:dyDescent="0.45">
      <c r="L109">
        <f t="shared" si="23"/>
        <v>1.0700000000000007</v>
      </c>
      <c r="M109" s="1">
        <f t="shared" si="12"/>
        <v>11.748975549395317</v>
      </c>
      <c r="N109" s="1">
        <f t="shared" si="13"/>
        <v>1.4945280698858141E-4</v>
      </c>
      <c r="O109" s="2" t="str">
        <f t="shared" si="14"/>
        <v>0,999999559102271+0,000939039542980576i</v>
      </c>
      <c r="P109" s="2" t="str">
        <f t="shared" si="15"/>
        <v>1,90921127796106E-06-3,96712737506472E-06i</v>
      </c>
      <c r="Q109" s="2" t="str">
        <f t="shared" si="16"/>
        <v>120,530128436164-256709,321368306i</v>
      </c>
      <c r="R109" s="2" t="str">
        <f t="shared" si="17"/>
        <v>-15,4682823174698-7,45317941700103i</v>
      </c>
      <c r="S109" s="2" t="str">
        <f t="shared" si="18"/>
        <v>1,0546218042489-0,0281378326890832i</v>
      </c>
      <c r="T109" s="2">
        <f t="shared" si="19"/>
        <v>0.46502534255635231</v>
      </c>
      <c r="U109">
        <f t="shared" si="20"/>
        <v>-1.5283172336590927</v>
      </c>
      <c r="W109" s="2" t="str">
        <f t="shared" si="21"/>
        <v>-29,4371636470459-1123,09943804923i</v>
      </c>
      <c r="X109" s="2">
        <f t="shared" si="22"/>
        <v>61.011346769087638</v>
      </c>
    </row>
    <row r="110" spans="12:24" x14ac:dyDescent="0.45">
      <c r="L110">
        <f t="shared" si="23"/>
        <v>1.0800000000000007</v>
      </c>
      <c r="M110" s="1">
        <f t="shared" si="12"/>
        <v>12.022644346174154</v>
      </c>
      <c r="N110" s="1">
        <f t="shared" si="13"/>
        <v>1.5293401006810352E-4</v>
      </c>
      <c r="O110" s="2" t="str">
        <f t="shared" si="14"/>
        <v>0,999999538323403+0,000960912577150986i</v>
      </c>
      <c r="P110" s="2" t="str">
        <f t="shared" si="15"/>
        <v>1,90921127796207E-06-3,87682451776298E-06i</v>
      </c>
      <c r="Q110" s="2" t="str">
        <f t="shared" si="16"/>
        <v>120,530128500889-250865,90293863i</v>
      </c>
      <c r="R110" s="2" t="str">
        <f t="shared" si="17"/>
        <v>-14,7719374831906-7,28352431553889i</v>
      </c>
      <c r="S110" s="2" t="str">
        <f t="shared" si="18"/>
        <v>1,05674095706892-0,0300084240872341i</v>
      </c>
      <c r="T110" s="2">
        <f t="shared" si="19"/>
        <v>0.48287153145339656</v>
      </c>
      <c r="U110">
        <f t="shared" si="20"/>
        <v>-1.6265993102810954</v>
      </c>
      <c r="W110" s="2" t="str">
        <f t="shared" si="21"/>
        <v>-30,7007109942259-1099,74117937125i</v>
      </c>
      <c r="X110" s="2">
        <f t="shared" si="22"/>
        <v>60.829192973024824</v>
      </c>
    </row>
    <row r="111" spans="12:24" x14ac:dyDescent="0.45">
      <c r="L111">
        <f t="shared" si="23"/>
        <v>1.0900000000000007</v>
      </c>
      <c r="M111" s="1">
        <f t="shared" si="12"/>
        <v>12.302687708123841</v>
      </c>
      <c r="N111" s="1">
        <f t="shared" si="13"/>
        <v>1.5649630078408462E-4</v>
      </c>
      <c r="O111" s="2" t="str">
        <f t="shared" si="14"/>
        <v>0,999999516565257+0,000983295099261483i</v>
      </c>
      <c r="P111" s="2" t="str">
        <f t="shared" si="15"/>
        <v>1,90921127796155E-06-3,78857720412864E-06i</v>
      </c>
      <c r="Q111" s="2" t="str">
        <f t="shared" si="16"/>
        <v>120,530128467902-245155,496931295i</v>
      </c>
      <c r="R111" s="2" t="str">
        <f t="shared" si="17"/>
        <v>-14,1069333291135-7,117731035066i</v>
      </c>
      <c r="S111" s="2" t="str">
        <f t="shared" si="18"/>
        <v>1,05891980061623-0,0319964466817351i</v>
      </c>
      <c r="T111" s="2">
        <f t="shared" si="19"/>
        <v>0.50122474376906101</v>
      </c>
      <c r="U111">
        <f t="shared" si="20"/>
        <v>-1.7307294921224372</v>
      </c>
      <c r="W111" s="2" t="str">
        <f t="shared" si="21"/>
        <v>-32,0105567963249-1076,92520427169i</v>
      </c>
      <c r="X111" s="2">
        <f t="shared" si="22"/>
        <v>60.647546201089632</v>
      </c>
    </row>
    <row r="112" spans="12:24" x14ac:dyDescent="0.45">
      <c r="L112">
        <f t="shared" si="23"/>
        <v>1.1000000000000008</v>
      </c>
      <c r="M112" s="1">
        <f t="shared" si="12"/>
        <v>12.589254117941696</v>
      </c>
      <c r="N112" s="1">
        <f t="shared" si="13"/>
        <v>1.6014156791021488E-4</v>
      </c>
      <c r="O112" s="2" t="str">
        <f t="shared" si="14"/>
        <v>0,999999493781681+0,00100619897677667i</v>
      </c>
      <c r="P112" s="2" t="str">
        <f t="shared" si="15"/>
        <v>1,90921127795997E-06-3,70233864427878E-06i</v>
      </c>
      <c r="Q112" s="2" t="str">
        <f t="shared" si="16"/>
        <v>120,530128364945-239575,075613452i</v>
      </c>
      <c r="R112" s="2" t="str">
        <f t="shared" si="17"/>
        <v>-13,47185929231-6,95571166979467i</v>
      </c>
      <c r="S112" s="2" t="str">
        <f t="shared" si="18"/>
        <v>1,06115779079696-0,0341084636360161i</v>
      </c>
      <c r="T112" s="2">
        <f t="shared" si="19"/>
        <v>0.52008394583985496</v>
      </c>
      <c r="U112">
        <f t="shared" si="20"/>
        <v>-1.8410065175379255</v>
      </c>
      <c r="W112" s="2" t="str">
        <f t="shared" si="21"/>
        <v>-33,3677412088638-1054,63701181474i</v>
      </c>
      <c r="X112" s="2">
        <f t="shared" si="22"/>
        <v>60.466405419651878</v>
      </c>
    </row>
    <row r="113" spans="12:24" x14ac:dyDescent="0.45">
      <c r="L113">
        <f t="shared" si="23"/>
        <v>1.1100000000000008</v>
      </c>
      <c r="M113" s="1">
        <f t="shared" si="12"/>
        <v>12.882495516931364</v>
      </c>
      <c r="N113" s="1">
        <f t="shared" si="13"/>
        <v>1.6387174421537536E-4</v>
      </c>
      <c r="O113" s="2" t="str">
        <f t="shared" si="14"/>
        <v>0,999999469924349+0,00102963635358751i</v>
      </c>
      <c r="P113" s="2" t="str">
        <f t="shared" si="15"/>
        <v>1,90921127796091E-06-3,61806311339091E-06i</v>
      </c>
      <c r="Q113" s="2" t="str">
        <f t="shared" si="16"/>
        <v>120,530128425572-234121,680171847i</v>
      </c>
      <c r="R113" s="2" t="str">
        <f t="shared" si="17"/>
        <v>-12,8653682956064-6,7973803149388i</v>
      </c>
      <c r="S113" s="2" t="str">
        <f t="shared" si="18"/>
        <v>1,06345410459026-0,0363513100224276i</v>
      </c>
      <c r="T113" s="2">
        <f t="shared" si="19"/>
        <v>0.53944650052121657</v>
      </c>
      <c r="U113">
        <f t="shared" si="20"/>
        <v>-1.9577394177282472</v>
      </c>
      <c r="W113" s="2" t="str">
        <f t="shared" si="21"/>
        <v>-34,7732621912773-1032,86226573531i</v>
      </c>
      <c r="X113" s="2">
        <f t="shared" si="22"/>
        <v>60.285767991601631</v>
      </c>
    </row>
    <row r="114" spans="12:24" x14ac:dyDescent="0.45">
      <c r="L114">
        <f t="shared" si="23"/>
        <v>1.1200000000000008</v>
      </c>
      <c r="M114" s="1">
        <f t="shared" si="12"/>
        <v>13.1825673855641</v>
      </c>
      <c r="N114" s="1">
        <f t="shared" si="13"/>
        <v>1.6768880748841788E-4</v>
      </c>
      <c r="O114" s="2" t="str">
        <f t="shared" si="14"/>
        <v>0,999999444942656+0,00105361965644987i</v>
      </c>
      <c r="P114" s="2" t="str">
        <f t="shared" si="15"/>
        <v>1,90921127796273E-06-3,53570592745327E-06i</v>
      </c>
      <c r="Q114" s="2" t="str">
        <f t="shared" si="16"/>
        <v>120,530128543497-228792,419144037i</v>
      </c>
      <c r="R114" s="2" t="str">
        <f t="shared" si="17"/>
        <v>-12,2861738902528-6,64265302110573i</v>
      </c>
      <c r="S114" s="2" t="str">
        <f t="shared" si="18"/>
        <v>1,06580761170253-0,0387320924644895i</v>
      </c>
      <c r="T114" s="2">
        <f t="shared" si="19"/>
        <v>0.55930803112827099</v>
      </c>
      <c r="U114">
        <f t="shared" si="20"/>
        <v>-2.0812473698642839</v>
      </c>
      <c r="W114" s="2" t="str">
        <f t="shared" si="21"/>
        <v>-36,2280672692605-1011,58678450307i</v>
      </c>
      <c r="X114" s="2">
        <f t="shared" si="22"/>
        <v>60.105629540291119</v>
      </c>
    </row>
    <row r="115" spans="12:24" x14ac:dyDescent="0.45">
      <c r="L115">
        <f t="shared" si="23"/>
        <v>1.1300000000000008</v>
      </c>
      <c r="M115" s="1">
        <f t="shared" si="12"/>
        <v>13.489628825916565</v>
      </c>
      <c r="N115" s="1">
        <f t="shared" si="13"/>
        <v>1.7159478158681443E-4</v>
      </c>
      <c r="O115" s="2" t="str">
        <f t="shared" si="14"/>
        <v>0,999999418783612+0,00107816160157318i</v>
      </c>
      <c r="P115" s="2" t="str">
        <f t="shared" si="15"/>
        <v>1,90921127796314E-06-0,0000034552234195942i</v>
      </c>
      <c r="Q115" s="2" t="str">
        <f t="shared" si="16"/>
        <v>120,530128570571-223584,466885283i</v>
      </c>
      <c r="R115" s="2" t="str">
        <f t="shared" si="17"/>
        <v>-11,7330475272614-6,49144774982021i</v>
      </c>
      <c r="S115" s="2" t="str">
        <f t="shared" si="18"/>
        <v>1,06821684455445-0,0412581870114757i</v>
      </c>
      <c r="T115" s="2">
        <f t="shared" si="19"/>
        <v>0.57966228105680373</v>
      </c>
      <c r="U115">
        <f t="shared" si="20"/>
        <v>-2.2118594884215681</v>
      </c>
      <c r="W115" s="2" t="str">
        <f t="shared" si="21"/>
        <v>-37,7330446286846-990,79653185542i</v>
      </c>
      <c r="X115" s="2">
        <f t="shared" si="22"/>
        <v>59.92598380915414</v>
      </c>
    </row>
    <row r="116" spans="12:24" x14ac:dyDescent="0.45">
      <c r="L116">
        <f t="shared" si="23"/>
        <v>1.1400000000000008</v>
      </c>
      <c r="M116" s="1">
        <f t="shared" si="12"/>
        <v>13.803842646028876</v>
      </c>
      <c r="N116" s="1">
        <f t="shared" si="13"/>
        <v>1.7559173750973379E-4</v>
      </c>
      <c r="O116" s="2" t="str">
        <f t="shared" si="14"/>
        <v>0,99999939139173+0,00110327520136243i</v>
      </c>
      <c r="P116" s="2" t="str">
        <f t="shared" si="15"/>
        <v>1,90921127796225E-06-3,37657291693172E-06i</v>
      </c>
      <c r="Q116" s="2" t="str">
        <f t="shared" si="16"/>
        <v>120,53012851261-218495,062070362i</v>
      </c>
      <c r="R116" s="2" t="str">
        <f t="shared" si="17"/>
        <v>-11,2048159514881-6,34368433004732i</v>
      </c>
      <c r="S116" s="2" t="str">
        <f t="shared" si="18"/>
        <v>1,0706799666162-0,0439372350077599i</v>
      </c>
      <c r="T116" s="2">
        <f t="shared" si="19"/>
        <v>0.60050096956799215</v>
      </c>
      <c r="U116">
        <f t="shared" si="20"/>
        <v>-2.3499145498589207</v>
      </c>
      <c r="W116" s="2" t="str">
        <f t="shared" si="21"/>
        <v>-39,2890135261835-970,4776078648i</v>
      </c>
      <c r="X116" s="2">
        <f t="shared" si="22"/>
        <v>59.746822517492276</v>
      </c>
    </row>
    <row r="117" spans="12:24" x14ac:dyDescent="0.45">
      <c r="L117">
        <f t="shared" si="23"/>
        <v>1.1500000000000008</v>
      </c>
      <c r="M117" s="1">
        <f t="shared" si="12"/>
        <v>14.12537544622757</v>
      </c>
      <c r="N117" s="1">
        <f t="shared" si="13"/>
        <v>1.7968179449611221E-4</v>
      </c>
      <c r="O117" s="2" t="str">
        <f t="shared" si="14"/>
        <v>0,999999362708909+0,00112897377131726i</v>
      </c>
      <c r="P117" s="2" t="str">
        <f t="shared" si="15"/>
        <v>1,90921127796237E-06-3,29971271792424E-06i</v>
      </c>
      <c r="Q117" s="2" t="str">
        <f t="shared" si="16"/>
        <v>120,53012852079-213521,506229474i</v>
      </c>
      <c r="R117" s="2" t="str">
        <f t="shared" si="17"/>
        <v>-10,7003587129209-6,19928441568166i</v>
      </c>
      <c r="S117" s="2" t="str">
        <f t="shared" si="18"/>
        <v>1,07319473912685-0,0467771367026415i</v>
      </c>
      <c r="T117" s="2">
        <f t="shared" si="19"/>
        <v>0.62181364430505082</v>
      </c>
      <c r="U117">
        <f t="shared" si="20"/>
        <v>-2.4957606457930397</v>
      </c>
      <c r="W117" s="2" t="str">
        <f t="shared" si="21"/>
        <v>-40,8967140018131-950,616240611281i</v>
      </c>
      <c r="X117" s="2">
        <f t="shared" si="22"/>
        <v>59.568135212990612</v>
      </c>
    </row>
    <row r="118" spans="12:24" x14ac:dyDescent="0.45">
      <c r="L118">
        <f t="shared" si="23"/>
        <v>1.1600000000000008</v>
      </c>
      <c r="M118" s="1">
        <f t="shared" si="12"/>
        <v>14.454397707459307</v>
      </c>
      <c r="N118" s="1">
        <f t="shared" si="13"/>
        <v>1.8386712114830224E-4</v>
      </c>
      <c r="O118" s="2" t="str">
        <f t="shared" si="14"/>
        <v>0,999999332674308+0,00115527093709169i</v>
      </c>
      <c r="P118" s="2" t="str">
        <f t="shared" si="15"/>
        <v>0,0000019092112779608-3,22460207026903E-06i</v>
      </c>
      <c r="Q118" s="2" t="str">
        <f t="shared" si="16"/>
        <v>120,530128418949-208661,16231748i</v>
      </c>
      <c r="R118" s="2" t="str">
        <f t="shared" si="17"/>
        <v>-10,2186057901035-6,05817144395961i</v>
      </c>
      <c r="S118" s="2" t="str">
        <f t="shared" si="18"/>
        <v>1,07575848625676-0,0497860423287698i</v>
      </c>
      <c r="T118" s="2">
        <f t="shared" si="19"/>
        <v>0.64358753118826462</v>
      </c>
      <c r="U118">
        <f t="shared" si="20"/>
        <v>-2.649754759817645</v>
      </c>
      <c r="W118" s="2" t="str">
        <f t="shared" si="21"/>
        <v>-42,5567958836081-931,198778537794i</v>
      </c>
      <c r="X118" s="2">
        <f t="shared" si="22"/>
        <v>59.389909121613591</v>
      </c>
    </row>
    <row r="119" spans="12:24" x14ac:dyDescent="0.45">
      <c r="L119">
        <f t="shared" si="23"/>
        <v>1.1700000000000008</v>
      </c>
      <c r="M119" s="1">
        <f t="shared" si="12"/>
        <v>14.791083881682106</v>
      </c>
      <c r="N119" s="1">
        <f t="shared" si="13"/>
        <v>1.881499365818941E-4</v>
      </c>
      <c r="O119" s="2" t="str">
        <f t="shared" si="14"/>
        <v>0,999999301224221+0,00118218064171832i</v>
      </c>
      <c r="P119" s="2" t="str">
        <f t="shared" si="15"/>
        <v>0,0000019092112779616-3,15120114932113E-06i</v>
      </c>
      <c r="Q119" s="2" t="str">
        <f t="shared" si="16"/>
        <v>120,53012847086-203911,453315703i</v>
      </c>
      <c r="R119" s="2" t="str">
        <f t="shared" si="17"/>
        <v>-9,75853532053593-5,92027059494169i</v>
      </c>
      <c r="S119" s="2" t="str">
        <f t="shared" si="18"/>
        <v>1,07836805879934-0,0529723403643245i</v>
      </c>
      <c r="T119" s="2">
        <f t="shared" si="19"/>
        <v>0.66580738242959192</v>
      </c>
      <c r="U119">
        <f t="shared" si="20"/>
        <v>-2.8122622633680185</v>
      </c>
      <c r="W119" s="2" t="str">
        <f t="shared" si="21"/>
        <v>-44,2698070732437-912,211683572139i</v>
      </c>
      <c r="X119" s="2">
        <f t="shared" si="22"/>
        <v>59.212128995619231</v>
      </c>
    </row>
    <row r="120" spans="12:24" x14ac:dyDescent="0.45">
      <c r="L120">
        <f t="shared" si="23"/>
        <v>1.1800000000000008</v>
      </c>
      <c r="M120" s="1">
        <f t="shared" si="12"/>
        <v>15.135612484362113</v>
      </c>
      <c r="N120" s="1">
        <f t="shared" si="13"/>
        <v>1.9253251160232054E-4</v>
      </c>
      <c r="O120" s="2" t="str">
        <f t="shared" si="14"/>
        <v>0,999999268291937+0,00120971715300073i</v>
      </c>
      <c r="P120" s="2" t="str">
        <f t="shared" si="15"/>
        <v>1,90921127796123E-06-3,07947103693245E-06i</v>
      </c>
      <c r="Q120" s="2" t="str">
        <f t="shared" si="16"/>
        <v>120,530128446348-199269,860865563i</v>
      </c>
      <c r="R120" s="2" t="str">
        <f t="shared" si="17"/>
        <v>-9,31917143305005-5,78550875174995i</v>
      </c>
      <c r="S120" s="2" t="str">
        <f t="shared" si="18"/>
        <v>1,08101979651273-0,0563446426800658i</v>
      </c>
      <c r="T120" s="2">
        <f t="shared" si="19"/>
        <v>0.68845532352532479</v>
      </c>
      <c r="U120">
        <f t="shared" si="20"/>
        <v>-2.9836563262063427</v>
      </c>
      <c r="W120" s="2" t="str">
        <f t="shared" si="21"/>
        <v>-46,03618112953-893,641525108624i</v>
      </c>
      <c r="X120" s="2">
        <f t="shared" si="22"/>
        <v>59.034776960552179</v>
      </c>
    </row>
    <row r="121" spans="12:24" x14ac:dyDescent="0.45">
      <c r="L121">
        <f t="shared" si="23"/>
        <v>1.1900000000000008</v>
      </c>
      <c r="M121" s="1">
        <f t="shared" si="12"/>
        <v>15.488166189124851</v>
      </c>
      <c r="N121" s="1">
        <f t="shared" si="13"/>
        <v>1.9701716990886767E-4</v>
      </c>
      <c r="O121" s="2" t="str">
        <f t="shared" si="14"/>
        <v>0,999999233807603+0,00123789507107814i</v>
      </c>
      <c r="P121" s="2" t="str">
        <f t="shared" si="15"/>
        <v>1,90921127796186E-06-3,00937370085072E-06i</v>
      </c>
      <c r="Q121" s="2" t="str">
        <f t="shared" si="16"/>
        <v>120,530128487271-194733,923933302i</v>
      </c>
      <c r="R121" s="2" t="str">
        <f t="shared" si="17"/>
        <v>-8,89958217793819-5,65381446188471i</v>
      </c>
      <c r="S121" s="2" t="str">
        <f t="shared" si="18"/>
        <v>1,08370948926123-0,0599117662582048i</v>
      </c>
      <c r="T121" s="2">
        <f t="shared" si="19"/>
        <v>0.7115107001354869</v>
      </c>
      <c r="U121">
        <f t="shared" si="20"/>
        <v>-3.1643172372614754</v>
      </c>
      <c r="W121" s="2" t="str">
        <f t="shared" si="21"/>
        <v>-47,856224144244-875,474974944717i</v>
      </c>
      <c r="X121" s="2">
        <f t="shared" si="22"/>
        <v>58.857832362122949</v>
      </c>
    </row>
    <row r="122" spans="12:24" x14ac:dyDescent="0.45">
      <c r="L122">
        <f t="shared" si="23"/>
        <v>1.2000000000000008</v>
      </c>
      <c r="M122" s="1">
        <f t="shared" si="12"/>
        <v>15.848931924611172</v>
      </c>
      <c r="N122" s="1">
        <f t="shared" si="13"/>
        <v>2.0160628932673093E-4</v>
      </c>
      <c r="O122" s="2" t="str">
        <f t="shared" si="14"/>
        <v>0,999999197698073+0,00126672933616614i</v>
      </c>
      <c r="P122" s="2" t="str">
        <f t="shared" si="15"/>
        <v>1,90921127796264E-06-2,94087197453887E-06i</v>
      </c>
      <c r="Q122" s="2" t="str">
        <f t="shared" si="16"/>
        <v>120,530128537711-190301,237505118i</v>
      </c>
      <c r="R122" s="2" t="str">
        <f t="shared" si="17"/>
        <v>-8,49887755013151-5,5251178992849i</v>
      </c>
      <c r="S122" s="2" t="str">
        <f t="shared" si="18"/>
        <v>1,08643233715208-0,0636827111635707i</v>
      </c>
      <c r="T122" s="2">
        <f t="shared" si="19"/>
        <v>0.73494992590977304</v>
      </c>
      <c r="U122">
        <f t="shared" si="20"/>
        <v>-3.3546316320332701</v>
      </c>
      <c r="W122" s="2" t="str">
        <f t="shared" si="21"/>
        <v>-49,7301009471351-857,698803278873i</v>
      </c>
      <c r="X122" s="2">
        <f t="shared" si="22"/>
        <v>58.681271614034188</v>
      </c>
    </row>
    <row r="123" spans="12:24" x14ac:dyDescent="0.45">
      <c r="L123">
        <f t="shared" si="23"/>
        <v>1.2100000000000009</v>
      </c>
      <c r="M123" s="1">
        <f t="shared" si="12"/>
        <v>16.218100973589337</v>
      </c>
      <c r="N123" s="1">
        <f t="shared" si="13"/>
        <v>2.0630230306776994E-4</v>
      </c>
      <c r="O123" s="2" t="str">
        <f t="shared" si="14"/>
        <v>0,999999159886753+0,0012962352364778i</v>
      </c>
      <c r="P123" s="2" t="str">
        <f t="shared" si="15"/>
        <v>1,90921127796188E-06-2,87392953747217E-06i</v>
      </c>
      <c r="Q123" s="2" t="str">
        <f t="shared" si="16"/>
        <v>120,530128488925-185969,451311995i</v>
      </c>
      <c r="R123" s="2" t="str">
        <f t="shared" si="17"/>
        <v>-8,11620760138662-5,39935082732001i</v>
      </c>
      <c r="S123" s="2" t="str">
        <f t="shared" si="18"/>
        <v>1,08918290990165-0,067666634439731i</v>
      </c>
      <c r="T123" s="2">
        <f t="shared" si="19"/>
        <v>0.75874633237664613</v>
      </c>
      <c r="U123">
        <f t="shared" si="20"/>
        <v>-3.5549916231118135</v>
      </c>
      <c r="W123" s="2" t="str">
        <f t="shared" si="21"/>
        <v>-51,6578206625613-840,299875878093i</v>
      </c>
      <c r="X123" s="2">
        <f t="shared" si="22"/>
        <v>58.505068047869806</v>
      </c>
    </row>
    <row r="124" spans="12:24" x14ac:dyDescent="0.45">
      <c r="L124">
        <f t="shared" si="23"/>
        <v>1.2200000000000009</v>
      </c>
      <c r="M124" s="1">
        <f t="shared" si="12"/>
        <v>16.595869074375642</v>
      </c>
      <c r="N124" s="1">
        <f t="shared" si="13"/>
        <v>2.1110770102062928E-4</v>
      </c>
      <c r="O124" s="2" t="str">
        <f t="shared" si="14"/>
        <v>0,999999120293441+0,00132642841632922i</v>
      </c>
      <c r="P124" s="2" t="str">
        <f t="shared" si="15"/>
        <v>1,90921127796114E-06-2,80851089589384E-06i</v>
      </c>
      <c r="Q124" s="2" t="str">
        <f t="shared" si="16"/>
        <v>120,530128440908-181736,268583553i</v>
      </c>
      <c r="R124" s="2" t="str">
        <f t="shared" si="17"/>
        <v>-7,7507606374604-5,27644656263288i</v>
      </c>
      <c r="S124" s="2" t="str">
        <f t="shared" si="18"/>
        <v>1,09195510571451-0,0718728196007251i</v>
      </c>
      <c r="T124" s="2">
        <f t="shared" si="19"/>
        <v>0.78287002212416779</v>
      </c>
      <c r="U124">
        <f t="shared" si="20"/>
        <v>-3.765793830867282</v>
      </c>
      <c r="W124" s="2" t="str">
        <f t="shared" si="21"/>
        <v>-53,6392216653264-823,26515253015i</v>
      </c>
      <c r="X124" s="2">
        <f t="shared" si="22"/>
        <v>58.329191766275876</v>
      </c>
    </row>
    <row r="125" spans="12:24" x14ac:dyDescent="0.45">
      <c r="L125">
        <f t="shared" si="23"/>
        <v>1.2300000000000009</v>
      </c>
      <c r="M125" s="1">
        <f t="shared" si="12"/>
        <v>16.982436524617487</v>
      </c>
      <c r="N125" s="1">
        <f t="shared" si="13"/>
        <v>2.1602503107091063E-4</v>
      </c>
      <c r="O125" s="2" t="str">
        <f t="shared" si="14"/>
        <v>0,999999078834155+0,00135732488443383i</v>
      </c>
      <c r="P125" s="2" t="str">
        <f t="shared" si="15"/>
        <v>1,90921127796209E-06-2,74458136396291E-06i</v>
      </c>
      <c r="Q125" s="2" t="str">
        <f t="shared" si="16"/>
        <v>120,530128502285-177599,444830279i</v>
      </c>
      <c r="R125" s="2" t="str">
        <f t="shared" si="17"/>
        <v>-7,40176149631122-5,15633993976462i</v>
      </c>
      <c r="S125" s="2" t="str">
        <f t="shared" si="18"/>
        <v>1,0947421100119-0,0763106413935336i</v>
      </c>
      <c r="T125" s="2">
        <f t="shared" si="19"/>
        <v>0.80728772660621739</v>
      </c>
      <c r="U125">
        <f t="shared" si="20"/>
        <v>-3.9874383120412706</v>
      </c>
      <c r="W125" s="2" t="str">
        <f t="shared" si="21"/>
        <v>-55,6739559987912-806,581686900485i</v>
      </c>
      <c r="X125" s="2">
        <f t="shared" si="22"/>
        <v>58.153609500767217</v>
      </c>
    </row>
    <row r="126" spans="12:24" x14ac:dyDescent="0.45">
      <c r="L126">
        <f t="shared" si="23"/>
        <v>1.2400000000000009</v>
      </c>
      <c r="M126" s="1">
        <f t="shared" si="12"/>
        <v>17.378008287493795</v>
      </c>
      <c r="N126" s="1">
        <f t="shared" si="13"/>
        <v>2.2105690045209499E-4</v>
      </c>
      <c r="O126" s="2" t="str">
        <f t="shared" si="14"/>
        <v>0,999999035420953+0,00138894102238995i</v>
      </c>
      <c r="P126" s="2" t="str">
        <f t="shared" si="15"/>
        <v>1,90921127796188E-06-2,68210704539838E-06i</v>
      </c>
      <c r="Q126" s="2" t="str">
        <f t="shared" si="16"/>
        <v>120,530128488495-173556,78665346i</v>
      </c>
      <c r="R126" s="2" t="str">
        <f t="shared" si="17"/>
        <v>-7,06846990398377-5,03896727657827i</v>
      </c>
      <c r="S126" s="2" t="str">
        <f t="shared" si="18"/>
        <v>1,09753635439867-0,0809895255093847i</v>
      </c>
      <c r="T126" s="2">
        <f t="shared" si="19"/>
        <v>0.83196266996983403</v>
      </c>
      <c r="U126">
        <f t="shared" si="20"/>
        <v>-4.2203273843705684</v>
      </c>
      <c r="W126" s="2" t="str">
        <f t="shared" si="21"/>
        <v>-57,7614733257598-790,236627914513i</v>
      </c>
      <c r="X126" s="2">
        <f t="shared" si="22"/>
        <v>57.978284475554389</v>
      </c>
    </row>
    <row r="127" spans="12:24" x14ac:dyDescent="0.45">
      <c r="L127">
        <f t="shared" si="23"/>
        <v>1.2500000000000009</v>
      </c>
      <c r="M127" s="1">
        <f t="shared" si="12"/>
        <v>17.782794100389268</v>
      </c>
      <c r="N127" s="1">
        <f t="shared" si="13"/>
        <v>2.2620597712793303E-4</v>
      </c>
      <c r="O127" s="2" t="str">
        <f t="shared" si="14"/>
        <v>0,999998989961751+0,00142129359336594i</v>
      </c>
      <c r="P127" s="2" t="str">
        <f t="shared" si="15"/>
        <v>1,90921127796232E-06-2,62105481548957E-06i</v>
      </c>
      <c r="Q127" s="2" t="str">
        <f t="shared" si="16"/>
        <v>120,530128517382-169606,15058222i</v>
      </c>
      <c r="R127" s="2" t="str">
        <f t="shared" si="17"/>
        <v>-6,75017890432232-4,924266340544i</v>
      </c>
      <c r="S127" s="2" t="str">
        <f t="shared" si="18"/>
        <v>1,10032947631858-0,0859189029455434i</v>
      </c>
      <c r="T127" s="2">
        <f t="shared" si="19"/>
        <v>0.85685444040114778</v>
      </c>
      <c r="U127">
        <f t="shared" si="20"/>
        <v>-4.4648643465753519</v>
      </c>
      <c r="W127" s="2" t="str">
        <f t="shared" si="21"/>
        <v>-59,9010045034682-774,217222789526i</v>
      </c>
      <c r="X127" s="2">
        <f t="shared" si="22"/>
        <v>57.803176278890149</v>
      </c>
    </row>
    <row r="128" spans="12:24" x14ac:dyDescent="0.45">
      <c r="L128">
        <f t="shared" si="23"/>
        <v>1.2600000000000009</v>
      </c>
      <c r="M128" s="1">
        <f t="shared" si="12"/>
        <v>18.197008586099873</v>
      </c>
      <c r="N128" s="1">
        <f t="shared" si="13"/>
        <v>2.3147499120703441E-4</v>
      </c>
      <c r="O128" s="2" t="str">
        <f t="shared" si="14"/>
        <v>0,999998942360123+0,00145439975098762i</v>
      </c>
      <c r="P128" s="2" t="str">
        <f t="shared" si="15"/>
        <v>1,90921127796196E-06-0,0000025613923035406i</v>
      </c>
      <c r="Q128" s="2" t="str">
        <f t="shared" si="16"/>
        <v>120,53012849339-165745,441937022i</v>
      </c>
      <c r="R128" s="2" t="str">
        <f t="shared" si="17"/>
        <v>-6,44621335945713-4,81217631569969i</v>
      </c>
      <c r="S128" s="2" t="str">
        <f t="shared" si="18"/>
        <v>1,10311227991143-0,0911081587330693i</v>
      </c>
      <c r="T128" s="2">
        <f t="shared" si="19"/>
        <v>0.88191887056960239</v>
      </c>
      <c r="U128">
        <f t="shared" si="20"/>
        <v>-4.7214520934208171</v>
      </c>
      <c r="W128" s="2" t="str">
        <f t="shared" si="21"/>
        <v>-62,0915448996966-758,510821839894i</v>
      </c>
      <c r="X128" s="2">
        <f t="shared" si="22"/>
        <v>57.62824074351385</v>
      </c>
    </row>
    <row r="129" spans="12:24" x14ac:dyDescent="0.45">
      <c r="L129">
        <f t="shared" si="23"/>
        <v>1.2700000000000009</v>
      </c>
      <c r="M129" s="1">
        <f t="shared" si="12"/>
        <v>18.620871366628723</v>
      </c>
      <c r="N129" s="1">
        <f t="shared" si="13"/>
        <v>2.368667363904076E-4</v>
      </c>
      <c r="O129" s="2" t="str">
        <f t="shared" si="14"/>
        <v>0,9999988925151+0,00148827704843276i</v>
      </c>
      <c r="P129" s="2" t="str">
        <f t="shared" si="15"/>
        <v>1,90921127796122E-06-2,50308787569788E-06i</v>
      </c>
      <c r="Q129" s="2" t="str">
        <f t="shared" si="16"/>
        <v>120,530128446141-161972,613719039i</v>
      </c>
      <c r="R129" s="2" t="str">
        <f t="shared" si="17"/>
        <v>-6,15592851771268-4,70263777043292i</v>
      </c>
      <c r="S129" s="2" t="str">
        <f t="shared" si="18"/>
        <v>1,10587469864674-0,096566574784524i</v>
      </c>
      <c r="T129" s="2">
        <f t="shared" si="19"/>
        <v>0.90710792879407376</v>
      </c>
      <c r="U129">
        <f t="shared" si="20"/>
        <v>-4.990491626874765</v>
      </c>
      <c r="W129" s="2" t="str">
        <f t="shared" si="21"/>
        <v>-64,3318375744227-743,1048851758i</v>
      </c>
      <c r="X129" s="2">
        <f t="shared" si="22"/>
        <v>57.45342983781736</v>
      </c>
    </row>
    <row r="130" spans="12:24" x14ac:dyDescent="0.45">
      <c r="L130">
        <f t="shared" si="23"/>
        <v>1.2800000000000009</v>
      </c>
      <c r="M130" s="1">
        <f t="shared" ref="M130:M193" si="24">10^L130</f>
        <v>19.054607179632519</v>
      </c>
      <c r="N130" s="1">
        <f t="shared" ref="N130:N193" si="25">M130/(CEdsp)</f>
        <v>2.4238407145271677E-4</v>
      </c>
      <c r="O130" s="2" t="str">
        <f t="shared" ref="O130:O193" si="26">IMEXP(2*PI()*N130&amp;"i")</f>
        <v>0,999998840320955+0,00152294344773727i</v>
      </c>
      <c r="P130" s="2" t="str">
        <f t="shared" ref="P130:P193" si="27">IMDIV(IMSUB(IMPRODUCT(gg1_+gg2_,$O130),gg2_),IMSUB($O130,1))</f>
        <v>0,0000019092112779616-2,44611061817599E-06i</v>
      </c>
      <c r="Q130" s="2" t="str">
        <f t="shared" ref="Q130:Q193" si="28">IMDIV(IMPRODUCT(gpi,$O130),IMSUB($O130,1))</f>
        <v>120,530128470216-158285,665524811i</v>
      </c>
      <c r="R130" s="2" t="str">
        <f t="shared" ref="R130:R193" si="29">IMPRODUCT($P130,$Q130,gpd)</f>
        <v>-5,87870864600275-4,59559262596431i</v>
      </c>
      <c r="S130" s="2" t="str">
        <f t="shared" ref="S130:S193" si="30">IMDIV($R130,IMSUM(1,$R130))</f>
        <v>1,10860576037792-0,102303266652119i</v>
      </c>
      <c r="T130" s="2">
        <f t="shared" ref="T130:T193" si="31">20*LOG10(SQRT(IMPRODUCT(IMCONJUGATE(S130),S130)+0))</f>
        <v>0.93236962263191936</v>
      </c>
      <c r="U130">
        <f t="shared" ref="U130:U193" si="32">ATAN(IMAGINARY(S130)/IMREAL(S130))*180/PI()</f>
        <v>-5.2723804651428647</v>
      </c>
      <c r="W130" s="2" t="str">
        <f t="shared" ref="W130:W193" si="33">IMPRODUCT($S130,IMDIV($O130,IMSUB($O130,1)))</f>
        <v>-66,6203564840188-727,986991412276i</v>
      </c>
      <c r="X130" s="2">
        <f t="shared" ref="X130:X193" si="34">20*LOG10(SQRT(IMPRODUCT(IMCONJUGATE(W130),W130)+0))</f>
        <v>57.278691569434585</v>
      </c>
    </row>
    <row r="131" spans="12:24" x14ac:dyDescent="0.45">
      <c r="L131">
        <f t="shared" ref="L131:L194" si="35">L130+Graph_Step_Size</f>
        <v>1.2900000000000009</v>
      </c>
      <c r="M131" s="1">
        <f t="shared" si="24"/>
        <v>19.4984459975805</v>
      </c>
      <c r="N131" s="1">
        <f t="shared" si="25"/>
        <v>2.4802992175804265E-4</v>
      </c>
      <c r="O131" s="2" t="str">
        <f t="shared" si="26"/>
        <v>0,999998785666977+0,00155841732931819i</v>
      </c>
      <c r="P131" s="2" t="str">
        <f t="shared" si="27"/>
        <v>0,0000019092112779624-2,39043032088358E-06i</v>
      </c>
      <c r="Q131" s="2" t="str">
        <f t="shared" si="28"/>
        <v>120,530128522356-154682,642485602i</v>
      </c>
      <c r="R131" s="2" t="str">
        <f t="shared" si="29"/>
        <v>-5,61396572382489-4,49098412553775i</v>
      </c>
      <c r="S131" s="2" t="str">
        <f t="shared" si="30"/>
        <v>1,11129355552611-0,108327114040214i</v>
      </c>
      <c r="T131" s="2">
        <f t="shared" si="31"/>
        <v>0.95764791662633797</v>
      </c>
      <c r="U131">
        <f t="shared" si="32"/>
        <v>-5.5675109525357787</v>
      </c>
      <c r="W131" s="2" t="str">
        <f t="shared" si="33"/>
        <v>-68,9552898817387-713,144848497043i</v>
      </c>
      <c r="X131" s="2">
        <f t="shared" si="34"/>
        <v>57.103969902988865</v>
      </c>
    </row>
    <row r="132" spans="12:24" x14ac:dyDescent="0.45">
      <c r="L132">
        <f t="shared" si="35"/>
        <v>1.3000000000000009</v>
      </c>
      <c r="M132" s="1">
        <f t="shared" si="24"/>
        <v>19.95262314968884</v>
      </c>
      <c r="N132" s="1">
        <f t="shared" si="25"/>
        <v>2.538072808109487E-4</v>
      </c>
      <c r="O132" s="2" t="str">
        <f t="shared" si="26"/>
        <v>0,999998728437236+0,00159471750171842i</v>
      </c>
      <c r="P132" s="2" t="str">
        <f t="shared" si="27"/>
        <v>1,90921127796116E-06-2,33601746138452E-06i</v>
      </c>
      <c r="Q132" s="2" t="str">
        <f t="shared" si="28"/>
        <v>120,530128441847-151161,634230906i</v>
      </c>
      <c r="R132" s="2" t="str">
        <f t="shared" si="29"/>
        <v>-5,36113819593829-4,38875680433018i</v>
      </c>
      <c r="S132" s="2" t="str">
        <f t="shared" si="30"/>
        <v>1,11392520916804-0,1146466849839i</v>
      </c>
      <c r="T132" s="2">
        <f t="shared" si="31"/>
        <v>0.98288266597495499</v>
      </c>
      <c r="U132">
        <f t="shared" si="32"/>
        <v>-5.8762684744980813</v>
      </c>
      <c r="W132" s="2" t="str">
        <f t="shared" si="33"/>
        <v>-71,3345241135377-698,566306754771i</v>
      </c>
      <c r="X132" s="2">
        <f t="shared" si="34"/>
        <v>56.929204693761768</v>
      </c>
    </row>
    <row r="133" spans="12:24" x14ac:dyDescent="0.45">
      <c r="L133">
        <f t="shared" si="35"/>
        <v>1.3100000000000009</v>
      </c>
      <c r="M133" s="1">
        <f t="shared" si="24"/>
        <v>20.417379446695346</v>
      </c>
      <c r="N133" s="1">
        <f t="shared" si="25"/>
        <v>2.5971921184367742E-4</v>
      </c>
      <c r="O133" s="2" t="str">
        <f t="shared" si="26"/>
        <v>0,999998668510343+0,00163186321157841i</v>
      </c>
      <c r="P133" s="2" t="str">
        <f t="shared" si="27"/>
        <v>1,90921127796189E-06-2,28284318926846E-06i</v>
      </c>
      <c r="Q133" s="2" t="str">
        <f t="shared" si="28"/>
        <v>120,530128488863-147720,773875541i</v>
      </c>
      <c r="R133" s="2" t="str">
        <f t="shared" si="29"/>
        <v>-5,11968978127017-4,28885646008148i</v>
      </c>
      <c r="S133" s="2" t="str">
        <f t="shared" si="30"/>
        <v>1,11648685786456-0,121270153674769i</v>
      </c>
      <c r="T133" s="2">
        <f t="shared" si="31"/>
        <v>1.0080095678854346</v>
      </c>
      <c r="U133">
        <f t="shared" si="32"/>
        <v>-6.1990295830042479</v>
      </c>
      <c r="W133" s="2" t="str">
        <f t="shared" si="33"/>
        <v>-73,7556280274988-684,239374230655i</v>
      </c>
      <c r="X133" s="2">
        <f t="shared" si="34"/>
        <v>56.754331639048814</v>
      </c>
    </row>
    <row r="134" spans="12:24" x14ac:dyDescent="0.45">
      <c r="L134">
        <f t="shared" si="35"/>
        <v>1.320000000000001</v>
      </c>
      <c r="M134" s="1">
        <f t="shared" si="24"/>
        <v>20.892961308540446</v>
      </c>
      <c r="N134" s="1">
        <f t="shared" si="25"/>
        <v>2.6576884944031572E-4</v>
      </c>
      <c r="O134" s="2" t="str">
        <f t="shared" si="26"/>
        <v>0,999998605759183+0,00166987415384009i</v>
      </c>
      <c r="P134" s="2" t="str">
        <f t="shared" si="27"/>
        <v>1,90921127796142E-06-2,23087931082435E-06i</v>
      </c>
      <c r="Q134" s="2" t="str">
        <f t="shared" si="28"/>
        <v>120,530128458638-144358,237029799i</v>
      </c>
      <c r="R134" s="2" t="str">
        <f t="shared" si="29"/>
        <v>-4,88910833534883-4,1912301242922i</v>
      </c>
      <c r="S134" s="2" t="str">
        <f t="shared" si="30"/>
        <v>1,11896363212951-0,128205212013383i</v>
      </c>
      <c r="T134" s="2">
        <f t="shared" si="31"/>
        <v>1.032960132418173</v>
      </c>
      <c r="U134">
        <f t="shared" si="32"/>
        <v>-6.5361600392365746</v>
      </c>
      <c r="W134" s="2" t="str">
        <f t="shared" si="33"/>
        <v>-76,2158382547603-670,152234399596i</v>
      </c>
      <c r="X134" s="2">
        <f t="shared" si="34"/>
        <v>56.579282249002347</v>
      </c>
    </row>
    <row r="135" spans="12:24" x14ac:dyDescent="0.45">
      <c r="L135">
        <f t="shared" si="35"/>
        <v>1.330000000000001</v>
      </c>
      <c r="M135" s="1">
        <f t="shared" si="24"/>
        <v>21.379620895022374</v>
      </c>
      <c r="N135" s="1">
        <f t="shared" si="25"/>
        <v>2.7195940119879392E-4</v>
      </c>
      <c r="O135" s="2" t="str">
        <f t="shared" si="26"/>
        <v>0,999998540050654+0,00170877048218835i</v>
      </c>
      <c r="P135" s="2" t="str">
        <f t="shared" si="27"/>
        <v>1,90921127796192E-06-0,0000021800982741263i</v>
      </c>
      <c r="Q135" s="2" t="str">
        <f t="shared" si="28"/>
        <v>120,530128491635-141072,240832139i</v>
      </c>
      <c r="R135" s="2" t="str">
        <f t="shared" si="29"/>
        <v>-4,66890476403158-4,09582603419663i</v>
      </c>
      <c r="S135" s="2" t="str">
        <f t="shared" si="30"/>
        <v>1,12133964548078-0,135458975063249i</v>
      </c>
      <c r="T135" s="2">
        <f t="shared" si="31"/>
        <v>1.0576616745105392</v>
      </c>
      <c r="U135">
        <f t="shared" si="32"/>
        <v>-6.8880127814242016</v>
      </c>
      <c r="W135" s="2" t="str">
        <f t="shared" si="33"/>
        <v>-78,7120456141808-656,293266281215i</v>
      </c>
      <c r="X135" s="2">
        <f t="shared" si="34"/>
        <v>56.403983838656217</v>
      </c>
    </row>
    <row r="136" spans="12:24" x14ac:dyDescent="0.45">
      <c r="L136">
        <f t="shared" si="35"/>
        <v>1.340000000000001</v>
      </c>
      <c r="M136" s="1">
        <f t="shared" si="24"/>
        <v>21.877616239495577</v>
      </c>
      <c r="N136" s="1">
        <f t="shared" si="25"/>
        <v>2.782941494315959E-4</v>
      </c>
      <c r="O136" s="2" t="str">
        <f t="shared" si="26"/>
        <v>0,999998471245378+0,00174857281973584i</v>
      </c>
      <c r="P136" s="2" t="str">
        <f t="shared" si="27"/>
        <v>1,90921127796112E-06-2,13047315438572E-06i</v>
      </c>
      <c r="Q136" s="2" t="str">
        <f t="shared" si="28"/>
        <v>120,530128439615-137861,043003879i</v>
      </c>
      <c r="R136" s="2" t="str">
        <f t="shared" si="29"/>
        <v>-4,45861198600117-4,00259360527344i</v>
      </c>
      <c r="S136" s="2" t="str">
        <f t="shared" si="30"/>
        <v>1,12359799106894-0,143037880710397i</v>
      </c>
      <c r="T136" s="2">
        <f t="shared" si="31"/>
        <v>1.0820373289218481</v>
      </c>
      <c r="U136">
        <f t="shared" si="32"/>
        <v>-7.2549258276312578</v>
      </c>
      <c r="W136" s="2" t="str">
        <f t="shared" si="33"/>
        <v>-81,2407829509334-642,651066977612i</v>
      </c>
      <c r="X136" s="2">
        <f t="shared" si="34"/>
        <v>56.22835954287045</v>
      </c>
    </row>
    <row r="137" spans="12:24" x14ac:dyDescent="0.45">
      <c r="L137">
        <f t="shared" si="35"/>
        <v>1.350000000000001</v>
      </c>
      <c r="M137" s="1">
        <f t="shared" si="24"/>
        <v>22.387211385683454</v>
      </c>
      <c r="N137" s="1">
        <f t="shared" si="25"/>
        <v>2.8477645290608518E-4</v>
      </c>
      <c r="O137" s="2" t="str">
        <f t="shared" si="26"/>
        <v>0,999998399197412+0,00178930226995638i</v>
      </c>
      <c r="P137" s="2" t="str">
        <f t="shared" si="27"/>
        <v>1,90921127796159E-06-2,08197763971191E-06i</v>
      </c>
      <c r="Q137" s="2" t="str">
        <f t="shared" si="28"/>
        <v>120,530128469812-134722,940925427i</v>
      </c>
      <c r="R137" s="2" t="str">
        <f t="shared" si="29"/>
        <v>-4,25778394208632-3,91148340446573i</v>
      </c>
      <c r="S137" s="2" t="str">
        <f t="shared" si="30"/>
        <v>1,12572074689857-0,15094758395054i</v>
      </c>
      <c r="T137" s="2">
        <f t="shared" si="31"/>
        <v>1.1060060896713857</v>
      </c>
      <c r="U137">
        <f t="shared" si="32"/>
        <v>-7.637220124047996</v>
      </c>
      <c r="W137" s="2" t="str">
        <f t="shared" si="33"/>
        <v>-83,7982147039635-629,214476615495i</v>
      </c>
      <c r="X137" s="2">
        <f t="shared" si="34"/>
        <v>56.052328355770122</v>
      </c>
    </row>
    <row r="138" spans="12:24" x14ac:dyDescent="0.45">
      <c r="L138">
        <f t="shared" si="35"/>
        <v>1.360000000000001</v>
      </c>
      <c r="M138" s="1">
        <f t="shared" si="24"/>
        <v>22.908676527677788</v>
      </c>
      <c r="N138" s="1">
        <f t="shared" si="25"/>
        <v>2.9140974862536712E-4</v>
      </c>
      <c r="O138" s="2" t="str">
        <f t="shared" si="26"/>
        <v>0,999998323753931+0,0018309804278732i</v>
      </c>
      <c r="P138" s="2" t="str">
        <f t="shared" si="27"/>
        <v>1,90921127796126E-06-2,03458601714086E-06i</v>
      </c>
      <c r="Q138" s="2" t="str">
        <f t="shared" si="28"/>
        <v>120,530128448717-131656,270733522i</v>
      </c>
      <c r="R138" s="2" t="str">
        <f t="shared" si="29"/>
        <v>-4,06599464908379-3,82244712393039i</v>
      </c>
      <c r="S138" s="2" t="str">
        <f t="shared" si="30"/>
        <v>1,12768899068277-0,159192846386333i</v>
      </c>
      <c r="T138" s="2">
        <f t="shared" si="31"/>
        <v>1.1294828755300563</v>
      </c>
      <c r="U138">
        <f t="shared" si="32"/>
        <v>-8.0351973514827577</v>
      </c>
      <c r="W138" s="2" t="str">
        <f t="shared" si="33"/>
        <v>-86,3801285477312-615,972605640389i</v>
      </c>
      <c r="X138" s="2">
        <f t="shared" si="34"/>
        <v>55.875805196236605</v>
      </c>
    </row>
    <row r="139" spans="12:24" x14ac:dyDescent="0.45">
      <c r="L139">
        <f t="shared" si="35"/>
        <v>1.370000000000001</v>
      </c>
      <c r="M139" s="1">
        <f t="shared" si="24"/>
        <v>23.442288153199279</v>
      </c>
      <c r="N139" s="1">
        <f t="shared" si="25"/>
        <v>2.9819755365063428E-4</v>
      </c>
      <c r="O139" s="2" t="str">
        <f t="shared" si="26"/>
        <v>0,999998244754911+0,00187362939150753i</v>
      </c>
      <c r="P139" s="2" t="str">
        <f t="shared" si="27"/>
        <v>1,90921127796147E-06-1,98827315900634E-06i</v>
      </c>
      <c r="Q139" s="2" t="str">
        <f t="shared" si="28"/>
        <v>120,530128461889-128659,406439037i</v>
      </c>
      <c r="R139" s="2" t="str">
        <f t="shared" si="29"/>
        <v>-3,88283729618578-3,73543755545838i</v>
      </c>
      <c r="S139" s="2" t="str">
        <f t="shared" si="30"/>
        <v>1,12948282535839-0,167777421663904i</v>
      </c>
      <c r="T139" s="2">
        <f t="shared" si="31"/>
        <v>1.1523786229111379</v>
      </c>
      <c r="U139">
        <f t="shared" si="32"/>
        <v>-8.4491377036896793</v>
      </c>
      <c r="W139" s="2" t="str">
        <f t="shared" si="33"/>
        <v>-88,9819294387064-602,91486436605i</v>
      </c>
      <c r="X139" s="2">
        <f t="shared" si="34"/>
        <v>55.698701000799105</v>
      </c>
    </row>
    <row r="140" spans="12:24" x14ac:dyDescent="0.45">
      <c r="L140">
        <f t="shared" si="35"/>
        <v>1.380000000000001</v>
      </c>
      <c r="M140" s="1">
        <f t="shared" si="24"/>
        <v>23.988329190194971</v>
      </c>
      <c r="N140" s="1">
        <f t="shared" si="25"/>
        <v>3.0514346696595838E-4</v>
      </c>
      <c r="O140" s="2" t="str">
        <f t="shared" si="26"/>
        <v>0,999998162032784+0,00191727177359393i</v>
      </c>
      <c r="P140" s="2" t="str">
        <f t="shared" si="27"/>
        <v>1,90921127796172E-06-1,94301450961966E-06i</v>
      </c>
      <c r="Q140" s="2" t="str">
        <f t="shared" si="28"/>
        <v>120,530128478561-125730,759064853i</v>
      </c>
      <c r="R140" s="2" t="str">
        <f t="shared" si="29"/>
        <v>-3,70792338209467-3,65040856542273i</v>
      </c>
      <c r="S140" s="2" t="str">
        <f t="shared" si="30"/>
        <v>1,13108141627617-0,176703937750314i</v>
      </c>
      <c r="T140" s="2">
        <f t="shared" si="31"/>
        <v>1.1746004074320568</v>
      </c>
      <c r="U140">
        <f t="shared" si="32"/>
        <v>-8.8792976527215917</v>
      </c>
      <c r="W140" s="2" t="str">
        <f t="shared" si="33"/>
        <v>-91,5986364293912-590,030994639026i</v>
      </c>
      <c r="X140" s="2">
        <f t="shared" si="34"/>
        <v>55.520922845196374</v>
      </c>
    </row>
    <row r="141" spans="12:24" x14ac:dyDescent="0.45">
      <c r="L141">
        <f t="shared" si="35"/>
        <v>1.390000000000001</v>
      </c>
      <c r="M141" s="1">
        <f t="shared" si="24"/>
        <v>24.547089156850369</v>
      </c>
      <c r="N141" s="1">
        <f t="shared" si="25"/>
        <v>3.1225117138651895E-4</v>
      </c>
      <c r="O141" s="2" t="str">
        <f t="shared" si="26"/>
        <v>0,999998075412086+0,00196193071356837i</v>
      </c>
      <c r="P141" s="2" t="str">
        <f t="shared" si="27"/>
        <v>1,90921127796212E-06-1,89878607224886E-06i</v>
      </c>
      <c r="Q141" s="2" t="str">
        <f t="shared" si="28"/>
        <v>120,530128504273-122868,775803371i</v>
      </c>
      <c r="R141" s="2" t="str">
        <f t="shared" si="29"/>
        <v>-3,54088189095301-3,56731507032792i</v>
      </c>
      <c r="S141" s="2" t="str">
        <f t="shared" si="30"/>
        <v>1,13246304102312-0,185973777130595i</v>
      </c>
      <c r="T141" s="2">
        <f t="shared" si="31"/>
        <v>1.1960515951680364</v>
      </c>
      <c r="U141">
        <f t="shared" si="32"/>
        <v>-9.3259077179388061</v>
      </c>
      <c r="W141" s="2" t="str">
        <f t="shared" si="33"/>
        <v>-94,2248826012866-577,311103424949i</v>
      </c>
      <c r="X141" s="2">
        <f t="shared" si="34"/>
        <v>55.342374095630554</v>
      </c>
    </row>
    <row r="142" spans="12:24" x14ac:dyDescent="0.45">
      <c r="L142">
        <f t="shared" si="35"/>
        <v>1.400000000000001</v>
      </c>
      <c r="M142" s="1">
        <f t="shared" si="24"/>
        <v>25.118864315095866</v>
      </c>
      <c r="N142" s="1">
        <f t="shared" si="25"/>
        <v>3.1952443551128156E-4</v>
      </c>
      <c r="O142" s="2" t="str">
        <f t="shared" si="26"/>
        <v>0,999997984709082+0,00200762988983549i</v>
      </c>
      <c r="P142" s="2" t="str">
        <f t="shared" si="27"/>
        <v>1,90921127796168E-06-1,85556439638106E-06i</v>
      </c>
      <c r="Q142" s="2" t="str">
        <f t="shared" si="28"/>
        <v>120,530128475739-120071,939193178i</v>
      </c>
      <c r="R142" s="2" t="str">
        <f t="shared" si="29"/>
        <v>-3,38135850534544-3,48611301289918i</v>
      </c>
      <c r="S142" s="2" t="str">
        <f t="shared" si="30"/>
        <v>1,13360515276462-0,195586956183888i</v>
      </c>
      <c r="T142" s="2">
        <f t="shared" si="31"/>
        <v>1.2166320244451696</v>
      </c>
      <c r="U142">
        <f t="shared" si="32"/>
        <v>-9.7891702565175276</v>
      </c>
      <c r="W142" s="2" t="str">
        <f t="shared" si="33"/>
        <v>-96,8549184748206-564,745698070417i</v>
      </c>
      <c r="X142" s="2">
        <f t="shared" si="34"/>
        <v>55.162954590560702</v>
      </c>
    </row>
    <row r="143" spans="12:24" x14ac:dyDescent="0.45">
      <c r="L143">
        <f t="shared" si="35"/>
        <v>1.410000000000001</v>
      </c>
      <c r="M143" s="1">
        <f t="shared" si="24"/>
        <v>25.703957827688704</v>
      </c>
      <c r="N143" s="1">
        <f t="shared" si="25"/>
        <v>3.2696711572115819E-4</v>
      </c>
      <c r="O143" s="2" t="str">
        <f t="shared" si="26"/>
        <v>0,999997889731381+0,00205439353232145i</v>
      </c>
      <c r="P143" s="2" t="str">
        <f t="shared" si="27"/>
        <v>1,90921127796216E-06-1,81332656531848E-06i</v>
      </c>
      <c r="Q143" s="2" t="str">
        <f t="shared" si="28"/>
        <v>120,530128506357-117338,766314487i</v>
      </c>
      <c r="R143" s="2" t="str">
        <f t="shared" si="29"/>
        <v>-3,22901485479326-3,40675933873744i</v>
      </c>
      <c r="S143" s="2" t="str">
        <f t="shared" si="30"/>
        <v>1,13448445788626-0,20554200517499i</v>
      </c>
      <c r="T143" s="2">
        <f t="shared" si="31"/>
        <v>1.2362382187521079</v>
      </c>
      <c r="U143">
        <f t="shared" si="32"/>
        <v>-10.269257294202758</v>
      </c>
      <c r="W143" s="2" t="str">
        <f t="shared" si="33"/>
        <v>-99,4826192345726-552,325722936667i</v>
      </c>
      <c r="X143" s="2">
        <f t="shared" si="34"/>
        <v>54.982560853614842</v>
      </c>
    </row>
    <row r="144" spans="12:24" x14ac:dyDescent="0.45">
      <c r="L144">
        <f t="shared" si="35"/>
        <v>1.420000000000001</v>
      </c>
      <c r="M144" s="1">
        <f t="shared" si="24"/>
        <v>26.302679918953896</v>
      </c>
      <c r="N144" s="1">
        <f t="shared" si="25"/>
        <v>3.3458315822371164E-4</v>
      </c>
      <c r="O144" s="2" t="str">
        <f t="shared" si="26"/>
        <v>0,999997790277521+0,0021022464353192i</v>
      </c>
      <c r="P144" s="2" t="str">
        <f t="shared" si="27"/>
        <v>0,0000019092112779616-1,77205018400817E-06i</v>
      </c>
      <c r="Q144" s="2" t="str">
        <f t="shared" si="28"/>
        <v>120,530128470634-114667,808002857i</v>
      </c>
      <c r="R144" s="2" t="str">
        <f t="shared" si="29"/>
        <v>-3,08352779799927-3,32921197346719i</v>
      </c>
      <c r="S144" s="2" t="str">
        <f t="shared" si="30"/>
        <v>1,13507700857891-0,215835850490144i</v>
      </c>
      <c r="T144" s="2">
        <f t="shared" si="31"/>
        <v>1.2547636310997843</v>
      </c>
      <c r="U144">
        <f t="shared" si="32"/>
        <v>-10.766308416737077</v>
      </c>
      <c r="W144" s="2" t="str">
        <f t="shared" si="33"/>
        <v>-102,101496103344-540,042597040996i</v>
      </c>
      <c r="X144" s="2">
        <f t="shared" si="34"/>
        <v>54.801086337949698</v>
      </c>
    </row>
    <row r="145" spans="12:24" x14ac:dyDescent="0.45">
      <c r="L145">
        <f t="shared" si="35"/>
        <v>1.430000000000001</v>
      </c>
      <c r="M145" s="1">
        <f t="shared" si="24"/>
        <v>26.915348039269233</v>
      </c>
      <c r="N145" s="1">
        <f t="shared" si="25"/>
        <v>3.4237660114548688E-4</v>
      </c>
      <c r="O145" s="2" t="str">
        <f t="shared" si="26"/>
        <v>0,999997686136549+0,00215121397063275i</v>
      </c>
      <c r="P145" s="2" t="str">
        <f t="shared" si="27"/>
        <v>1,90921127796153E-06-1,73171336715536E-06i</v>
      </c>
      <c r="Q145" s="2" t="str">
        <f t="shared" si="28"/>
        <v>120,530128466053-112057,648080839i</v>
      </c>
      <c r="R145" s="2" t="str">
        <f t="shared" si="29"/>
        <v>-2,94458873738802-3,25342980045436i</v>
      </c>
      <c r="S145" s="2" t="str">
        <f t="shared" si="30"/>
        <v>1,13535831083343-0,226463700903751i</v>
      </c>
      <c r="T145" s="2">
        <f t="shared" si="31"/>
        <v>1.2720989197994848</v>
      </c>
      <c r="U145">
        <f t="shared" si="32"/>
        <v>-11.280428742697683</v>
      </c>
      <c r="W145" s="2" t="str">
        <f t="shared" si="33"/>
        <v>-104,704712151261-527,888252281081i</v>
      </c>
      <c r="X145" s="2">
        <f t="shared" si="34"/>
        <v>54.618421702029217</v>
      </c>
    </row>
    <row r="146" spans="12:24" x14ac:dyDescent="0.45">
      <c r="L146">
        <f t="shared" si="35"/>
        <v>1.4400000000000011</v>
      </c>
      <c r="M146" s="1">
        <f t="shared" si="24"/>
        <v>27.542287033381736</v>
      </c>
      <c r="N146" s="1">
        <f t="shared" si="25"/>
        <v>3.5035157667307945E-4</v>
      </c>
      <c r="O146" s="2" t="str">
        <f t="shared" si="26"/>
        <v>0,999997577087569+0,00220132210102755i</v>
      </c>
      <c r="P146" s="2" t="str">
        <f t="shared" si="27"/>
        <v>1,90921127796209E-06-1,69229472765467E-06i</v>
      </c>
      <c r="Q146" s="2" t="str">
        <f t="shared" si="28"/>
        <v>120,530128502233-109506,902607091i</v>
      </c>
      <c r="R146" s="2" t="str">
        <f t="shared" si="29"/>
        <v>-2,81190296459916-3,17937263898805i</v>
      </c>
      <c r="S146" s="2" t="str">
        <f t="shared" si="30"/>
        <v>1,13530344811821-0,237418939817756i</v>
      </c>
      <c r="T146" s="2">
        <f t="shared" si="31"/>
        <v>1.2881322553940466</v>
      </c>
      <c r="U146">
        <f t="shared" si="32"/>
        <v>-11.811686999010746</v>
      </c>
      <c r="W146" s="2" t="str">
        <f t="shared" si="33"/>
        <v>-107,285102801978-515,855171761318i</v>
      </c>
      <c r="X146" s="2">
        <f t="shared" si="34"/>
        <v>54.434455116556116</v>
      </c>
    </row>
    <row r="147" spans="12:24" x14ac:dyDescent="0.45">
      <c r="L147">
        <f t="shared" si="35"/>
        <v>1.4500000000000011</v>
      </c>
      <c r="M147" s="1">
        <f t="shared" si="24"/>
        <v>28.183829312644612</v>
      </c>
      <c r="N147" s="1">
        <f t="shared" si="25"/>
        <v>3.5851231324407555E-4</v>
      </c>
      <c r="O147" s="2" t="str">
        <f t="shared" si="26"/>
        <v>0,999997462899272+0,00225259739399404i</v>
      </c>
      <c r="P147" s="2" t="str">
        <f t="shared" si="27"/>
        <v>1,90921127796188E-06-1,65377336521636E-06i</v>
      </c>
      <c r="Q147" s="2" t="str">
        <f t="shared" si="28"/>
        <v>120,530128488684-107014,219142601i</v>
      </c>
      <c r="R147" s="2" t="str">
        <f t="shared" si="29"/>
        <v>-2,68518903531279-3,10700122297634i</v>
      </c>
      <c r="S147" s="2" t="str">
        <f t="shared" si="30"/>
        <v>1,13488722075332-0,248693025567106i</v>
      </c>
      <c r="T147" s="2">
        <f t="shared" si="31"/>
        <v>1.3027496580096649</v>
      </c>
      <c r="U147">
        <f t="shared" si="32"/>
        <v>-12.360113721865728</v>
      </c>
      <c r="W147" s="2" t="str">
        <f t="shared" si="33"/>
        <v>-109,835201243271-503,936427676342i</v>
      </c>
      <c r="X147" s="2">
        <f t="shared" si="34"/>
        <v>54.249072601824082</v>
      </c>
    </row>
    <row r="148" spans="12:24" x14ac:dyDescent="0.45">
      <c r="L148">
        <f t="shared" si="35"/>
        <v>1.4600000000000011</v>
      </c>
      <c r="M148" s="1">
        <f t="shared" si="24"/>
        <v>28.840315031266144</v>
      </c>
      <c r="N148" s="1">
        <f t="shared" si="25"/>
        <v>3.6686313778902524E-4</v>
      </c>
      <c r="O148" s="2" t="str">
        <f t="shared" si="26"/>
        <v>0,999997343329451+0,00230506703583173i</v>
      </c>
      <c r="P148" s="2" t="str">
        <f t="shared" si="27"/>
        <v>1,90921127796159E-06-1,61612885530669E-06i</v>
      </c>
      <c r="Q148" s="2" t="str">
        <f t="shared" si="28"/>
        <v>120,530128469624-104578,276033601i</v>
      </c>
      <c r="R148" s="2" t="str">
        <f t="shared" si="29"/>
        <v>-2,56417817229904-3,03627718013883i</v>
      </c>
      <c r="S148" s="2" t="str">
        <f t="shared" si="30"/>
        <v>1,13408430073651-0,260275401965718i</v>
      </c>
      <c r="T148" s="2">
        <f t="shared" si="31"/>
        <v>1.3158353640992129</v>
      </c>
      <c r="U148">
        <f t="shared" si="32"/>
        <v>-12.925699604582334</v>
      </c>
      <c r="W148" s="2" t="str">
        <f t="shared" si="33"/>
        <v>-112,347268881332-492,125718160576i</v>
      </c>
      <c r="X148" s="2">
        <f t="shared" si="34"/>
        <v>54.062158394461207</v>
      </c>
    </row>
    <row r="149" spans="12:24" x14ac:dyDescent="0.45">
      <c r="L149">
        <f t="shared" si="35"/>
        <v>1.4700000000000011</v>
      </c>
      <c r="M149" s="1">
        <f t="shared" si="24"/>
        <v>29.512092266663942</v>
      </c>
      <c r="N149" s="1">
        <f t="shared" si="25"/>
        <v>3.7540847802563821E-4</v>
      </c>
      <c r="O149" s="2" t="str">
        <f t="shared" si="26"/>
        <v>0,999997218124484+0,00235875884606108i</v>
      </c>
      <c r="P149" s="2" t="str">
        <f t="shared" si="27"/>
        <v>0,000001909211277962-0,0000015793412383127i</v>
      </c>
      <c r="Q149" s="2" t="str">
        <f t="shared" si="28"/>
        <v>120,530128496621-102197,781710811i</v>
      </c>
      <c r="R149" s="2" t="str">
        <f t="shared" si="29"/>
        <v>-2,44861369529869-2,96716301165436i</v>
      </c>
      <c r="S149" s="2" t="str">
        <f t="shared" si="30"/>
        <v>1,13286940146377-0,27215342135962i</v>
      </c>
      <c r="T149" s="2">
        <f t="shared" si="31"/>
        <v>1.3272722211267021</v>
      </c>
      <c r="U149">
        <f t="shared" si="32"/>
        <v>-13.50839401500081</v>
      </c>
      <c r="W149" s="2" t="str">
        <f t="shared" si="33"/>
        <v>-114,813330918559-480,417402461628i</v>
      </c>
      <c r="X149" s="2">
        <f t="shared" si="34"/>
        <v>53.873595342115166</v>
      </c>
    </row>
    <row r="150" spans="12:24" x14ac:dyDescent="0.45">
      <c r="L150">
        <f t="shared" si="35"/>
        <v>1.4800000000000011</v>
      </c>
      <c r="M150" s="1">
        <f t="shared" si="24"/>
        <v>30.199517204020246</v>
      </c>
      <c r="N150" s="1">
        <f t="shared" si="25"/>
        <v>3.8415286480641904E-4</v>
      </c>
      <c r="O150" s="2" t="str">
        <f t="shared" si="26"/>
        <v>0,999997087018793+0,00241370129217107i</v>
      </c>
      <c r="P150" s="2" t="str">
        <f t="shared" si="27"/>
        <v>1,90921127796148E-06-1,54339100894383E-06i</v>
      </c>
      <c r="Q150" s="2" t="str">
        <f t="shared" si="28"/>
        <v>120,53012846319-99871,4740046317i</v>
      </c>
      <c r="R150" s="2" t="str">
        <f t="shared" si="29"/>
        <v>-2,33825047655082-2,89962207227081i</v>
      </c>
      <c r="S150" s="2" t="str">
        <f t="shared" si="30"/>
        <v>1,1312174614568-0,284312282472051i</v>
      </c>
      <c r="T150" s="2">
        <f t="shared" si="31"/>
        <v>1.3369421083262245</v>
      </c>
      <c r="U150">
        <f t="shared" si="32"/>
        <v>-14.108103704057452</v>
      </c>
      <c r="W150" s="2" t="str">
        <f t="shared" si="33"/>
        <v>-117,22521704222-468,806533758422i</v>
      </c>
      <c r="X150" s="2">
        <f t="shared" si="34"/>
        <v>53.683265324212286</v>
      </c>
    </row>
    <row r="151" spans="12:24" x14ac:dyDescent="0.45">
      <c r="L151">
        <f t="shared" si="35"/>
        <v>1.4900000000000011</v>
      </c>
      <c r="M151" s="1">
        <f t="shared" si="24"/>
        <v>30.902954325135987</v>
      </c>
      <c r="N151" s="1">
        <f t="shared" si="25"/>
        <v>3.9310093452098448E-4</v>
      </c>
      <c r="O151" s="2" t="str">
        <f t="shared" si="26"/>
        <v>0,999996949734288+0,00246992350471009i</v>
      </c>
      <c r="P151" s="2" t="str">
        <f t="shared" si="27"/>
        <v>1,90921127796149E-06-1,50825910591723E-06i</v>
      </c>
      <c r="Q151" s="2" t="str">
        <f t="shared" si="28"/>
        <v>120,530128463504-97598,1194759243i</v>
      </c>
      <c r="R151" s="2" t="str">
        <f t="shared" si="29"/>
        <v>-2,23285442087639-2,83361855089263i</v>
      </c>
      <c r="S151" s="2" t="str">
        <f t="shared" si="30"/>
        <v>1,12910384086084-0,296734985299173i</v>
      </c>
      <c r="T151" s="2">
        <f t="shared" si="31"/>
        <v>1.344726381264991</v>
      </c>
      <c r="U151">
        <f t="shared" si="32"/>
        <v>-14.724691726184547</v>
      </c>
      <c r="W151" s="2" t="str">
        <f t="shared" si="33"/>
        <v>-119,574607115552-457,288888919428i</v>
      </c>
      <c r="X151" s="2">
        <f t="shared" si="34"/>
        <v>53.491049696520989</v>
      </c>
    </row>
    <row r="152" spans="12:24" x14ac:dyDescent="0.45">
      <c r="L152">
        <f t="shared" si="35"/>
        <v>1.5000000000000011</v>
      </c>
      <c r="M152" s="1">
        <f t="shared" si="24"/>
        <v>31.622776601683888</v>
      </c>
      <c r="N152" s="1">
        <f t="shared" si="25"/>
        <v>4.0225743155433913E-4</v>
      </c>
      <c r="O152" s="2" t="str">
        <f t="shared" si="26"/>
        <v>0,999996805979771+0,00252745529272814i</v>
      </c>
      <c r="P152" s="2" t="str">
        <f t="shared" si="27"/>
        <v>0,0000019092112779619-1,47392690183336E-06i</v>
      </c>
      <c r="Q152" s="2" t="str">
        <f t="shared" si="28"/>
        <v>120,530128489685-95376,5127620276i</v>
      </c>
      <c r="R152" s="2" t="str">
        <f t="shared" si="29"/>
        <v>-2,13220196911156-2,76911745157869i</v>
      </c>
      <c r="S152" s="2" t="str">
        <f t="shared" si="30"/>
        <v>1,12650452910847-0,309402305255565i</v>
      </c>
      <c r="T152" s="2">
        <f t="shared" si="31"/>
        <v>1.3505063375325803</v>
      </c>
      <c r="U152">
        <f t="shared" si="32"/>
        <v>-15.357976591899128</v>
      </c>
      <c r="W152" s="2" t="str">
        <f t="shared" si="33"/>
        <v>-121,853081676949-445,860994478761i</v>
      </c>
      <c r="X152" s="2">
        <f t="shared" si="34"/>
        <v>53.296829756841674</v>
      </c>
    </row>
    <row r="153" spans="12:24" x14ac:dyDescent="0.45">
      <c r="L153">
        <f t="shared" si="35"/>
        <v>1.5100000000000011</v>
      </c>
      <c r="M153" s="1">
        <f t="shared" si="24"/>
        <v>32.359365692962918</v>
      </c>
      <c r="N153" s="1">
        <f t="shared" si="25"/>
        <v>4.1162721080241027E-4</v>
      </c>
      <c r="O153" s="2" t="str">
        <f t="shared" si="26"/>
        <v>0,999996655450319+0,0025863271595786i</v>
      </c>
      <c r="P153" s="2" t="str">
        <f t="shared" si="27"/>
        <v>1,90921127796185E-06-1,44037619330324E-06i</v>
      </c>
      <c r="Q153" s="2" t="str">
        <f t="shared" si="28"/>
        <v>120,530128486558-93205,4759376542i</v>
      </c>
      <c r="R153" s="2" t="str">
        <f t="shared" si="29"/>
        <v>-2,03607962391301-2,70608457498982i</v>
      </c>
      <c r="S153" s="2" t="str">
        <f t="shared" si="30"/>
        <v>1,12339636177768-0,32229278861339i</v>
      </c>
      <c r="T153" s="2">
        <f t="shared" si="31"/>
        <v>1.3541637004541345</v>
      </c>
      <c r="U153">
        <f t="shared" si="32"/>
        <v>-16.007731670544747</v>
      </c>
      <c r="W153" s="2" t="str">
        <f t="shared" si="33"/>
        <v>-124,052176926733-434,520148112122i</v>
      </c>
      <c r="X153" s="2">
        <f t="shared" si="34"/>
        <v>53.100487228720226</v>
      </c>
    </row>
    <row r="154" spans="12:24" x14ac:dyDescent="0.45">
      <c r="L154">
        <f t="shared" si="35"/>
        <v>1.5200000000000011</v>
      </c>
      <c r="M154" s="1">
        <f t="shared" si="24"/>
        <v>33.113112148259205</v>
      </c>
      <c r="N154" s="1">
        <f t="shared" si="25"/>
        <v>4.2121524024617919E-4</v>
      </c>
      <c r="O154" s="2" t="str">
        <f t="shared" si="26"/>
        <v>0,99999649782664+0,00264657031908789i</v>
      </c>
      <c r="P154" s="2" t="str">
        <f t="shared" si="27"/>
        <v>0,0000019092112779615-1,40758919129731E-06i</v>
      </c>
      <c r="Q154" s="2" t="str">
        <f t="shared" si="28"/>
        <v>120,530128464067-91083,8578903437i</v>
      </c>
      <c r="R154" s="2" t="str">
        <f t="shared" si="29"/>
        <v>-1,94428349689919-2,64448650026107i</v>
      </c>
      <c r="S154" s="2" t="str">
        <f t="shared" si="30"/>
        <v>1,119757244309-0,335382771088954i</v>
      </c>
      <c r="T154" s="2">
        <f t="shared" si="31"/>
        <v>1.3555811173473979</v>
      </c>
      <c r="U154">
        <f t="shared" si="32"/>
        <v>-16.673684859778227</v>
      </c>
      <c r="W154" s="2" t="str">
        <f t="shared" si="33"/>
        <v>-126,163443779655-423,264434910901i</v>
      </c>
      <c r="X154" s="2">
        <f t="shared" si="34"/>
        <v>52.901904759705474</v>
      </c>
    </row>
    <row r="155" spans="12:24" x14ac:dyDescent="0.45">
      <c r="L155">
        <f t="shared" si="35"/>
        <v>1.5300000000000011</v>
      </c>
      <c r="M155" s="1">
        <f t="shared" si="24"/>
        <v>33.88441561392036</v>
      </c>
      <c r="N155" s="1">
        <f t="shared" si="25"/>
        <v>4.3102660358576957E-4</v>
      </c>
      <c r="O155" s="2" t="str">
        <f t="shared" si="26"/>
        <v>0,999996332774396+0,00270821671210155i</v>
      </c>
      <c r="P155" s="2" t="str">
        <f t="shared" si="27"/>
        <v>1,90921127796181E-06-1,37554851171093E-06i</v>
      </c>
      <c r="Q155" s="2" t="str">
        <f t="shared" si="28"/>
        <v>120,530128484261-89010,5337101233i</v>
      </c>
      <c r="R155" s="2" t="str">
        <f t="shared" si="29"/>
        <v>-1,85661887617249-2,58429056728048i</v>
      </c>
      <c r="S155" s="2" t="str">
        <f t="shared" si="30"/>
        <v>1,11556637990265-0,348646421161775i</v>
      </c>
      <c r="T155" s="2">
        <f t="shared" si="31"/>
        <v>1.3546426684865331</v>
      </c>
      <c r="U155">
        <f t="shared" si="32"/>
        <v>-17.355518535992235</v>
      </c>
      <c r="W155" s="2" t="str">
        <f t="shared" si="33"/>
        <v>-128,178510446101-412,092737789822i</v>
      </c>
      <c r="X155" s="2">
        <f t="shared" si="34"/>
        <v>52.700966430313514</v>
      </c>
    </row>
    <row r="156" spans="12:24" x14ac:dyDescent="0.45">
      <c r="L156">
        <f t="shared" si="35"/>
        <v>1.5400000000000011</v>
      </c>
      <c r="M156" s="1">
        <f t="shared" si="24"/>
        <v>34.673685045253272</v>
      </c>
      <c r="N156" s="1">
        <f t="shared" si="25"/>
        <v>4.4106650293589258E-4</v>
      </c>
      <c r="O156" s="2" t="str">
        <f t="shared" si="26"/>
        <v>0,999996159943488+0,00277129902341548i</v>
      </c>
      <c r="P156" s="2" t="str">
        <f t="shared" si="27"/>
        <v>1,90921127796154E-06-1,34423716615382E-06i</v>
      </c>
      <c r="Q156" s="2" t="str">
        <f t="shared" si="28"/>
        <v>120,530128466899-86984,4040930701i</v>
      </c>
      <c r="R156" s="2" t="str">
        <f t="shared" si="29"/>
        <v>-1,77289981332428-2,52546485936422i</v>
      </c>
      <c r="S156" s="2" t="str">
        <f t="shared" si="30"/>
        <v>1,11080449860312-0,362055809378535i</v>
      </c>
      <c r="T156" s="2">
        <f t="shared" si="31"/>
        <v>1.3512343826143856</v>
      </c>
      <c r="U156">
        <f t="shared" si="32"/>
        <v>-18.052869797125222</v>
      </c>
      <c r="W156" s="2" t="str">
        <f t="shared" si="33"/>
        <v>-130,089147892058-401,004741420108i</v>
      </c>
      <c r="X156" s="2">
        <f t="shared" si="34"/>
        <v>52.497558269540733</v>
      </c>
    </row>
    <row r="157" spans="12:24" x14ac:dyDescent="0.45">
      <c r="L157">
        <f t="shared" si="35"/>
        <v>1.5500000000000012</v>
      </c>
      <c r="M157" s="1">
        <f t="shared" si="24"/>
        <v>35.481338923357647</v>
      </c>
      <c r="N157" s="1">
        <f t="shared" si="25"/>
        <v>4.5134026158407742E-4</v>
      </c>
      <c r="O157" s="2" t="str">
        <f t="shared" si="26"/>
        <v>0,999995978967322+0,00283585069910145i</v>
      </c>
      <c r="P157" s="2" t="str">
        <f t="shared" si="27"/>
        <v>1,90921127796178E-06-1,31363855293518E-06i</v>
      </c>
      <c r="Q157" s="2" t="str">
        <f t="shared" si="28"/>
        <v>120,530128482042-85004,3947584416i</v>
      </c>
      <c r="R157" s="2" t="str">
        <f t="shared" si="29"/>
        <v>-1,69294872899452-2,46797818634622i</v>
      </c>
      <c r="S157" s="2" t="str">
        <f t="shared" si="30"/>
        <v>1,10545408429649-0,375581004503024i</v>
      </c>
      <c r="T157" s="2">
        <f t="shared" si="31"/>
        <v>1.3452447544965007</v>
      </c>
      <c r="U157">
        <f t="shared" si="32"/>
        <v>-18.765331006560654</v>
      </c>
      <c r="W157" s="2" t="str">
        <f t="shared" si="33"/>
        <v>-131,887337419018-390,000929153475i</v>
      </c>
      <c r="X157" s="2">
        <f t="shared" si="34"/>
        <v>52.291568772417932</v>
      </c>
    </row>
    <row r="158" spans="12:24" x14ac:dyDescent="0.45">
      <c r="L158">
        <f t="shared" si="35"/>
        <v>1.5600000000000012</v>
      </c>
      <c r="M158" s="1">
        <f t="shared" si="24"/>
        <v>36.307805477010241</v>
      </c>
      <c r="N158" s="1">
        <f t="shared" si="25"/>
        <v>4.6185332681314889E-4</v>
      </c>
      <c r="O158" s="2" t="str">
        <f t="shared" si="26"/>
        <v>0,999995789462023+0,00290190596423577i</v>
      </c>
      <c r="P158" s="2" t="str">
        <f t="shared" si="27"/>
        <v>1,90921127796173E-06-1,28373644826325E-06i</v>
      </c>
      <c r="Q158" s="2" t="str">
        <f t="shared" si="28"/>
        <v>120,530128479099-83069,4558790807i</v>
      </c>
      <c r="R158" s="2" t="str">
        <f t="shared" si="29"/>
        <v>-1,61659603621307-2,41180006802944i</v>
      </c>
      <c r="S158" s="2" t="str">
        <f t="shared" si="30"/>
        <v>1,09949959614636-0,38919019692137i</v>
      </c>
      <c r="T158" s="2">
        <f t="shared" si="31"/>
        <v>1.3365652598996511</v>
      </c>
      <c r="U158">
        <f t="shared" si="32"/>
        <v>-19.492450643167953</v>
      </c>
      <c r="W158" s="2" t="str">
        <f t="shared" si="33"/>
        <v>-133,565339514895-379,082572501793i</v>
      </c>
      <c r="X158" s="2">
        <f t="shared" si="34"/>
        <v>52.082889414989836</v>
      </c>
    </row>
    <row r="159" spans="12:24" x14ac:dyDescent="0.45">
      <c r="L159">
        <f t="shared" si="35"/>
        <v>1.5700000000000012</v>
      </c>
      <c r="M159" s="1">
        <f t="shared" si="24"/>
        <v>37.153522909717374</v>
      </c>
      <c r="N159" s="1">
        <f t="shared" si="25"/>
        <v>4.7261127278944832E-4</v>
      </c>
      <c r="O159" s="2" t="str">
        <f t="shared" si="26"/>
        <v>0,999995591025628+0,00296949984104085i</v>
      </c>
      <c r="P159" s="2" t="str">
        <f t="shared" si="27"/>
        <v>1,90921127796192E-06-1,25451499765011E-06i</v>
      </c>
      <c r="Q159" s="2" t="str">
        <f t="shared" si="28"/>
        <v>120,530128491566-81178,5615247805i</v>
      </c>
      <c r="R159" s="2" t="str">
        <f t="shared" si="29"/>
        <v>-1,5436797806856-2,35690071803325i</v>
      </c>
      <c r="S159" s="2" t="str">
        <f t="shared" si="30"/>
        <v>1,09292768082809-0,402849849212174i</v>
      </c>
      <c r="T159" s="2">
        <f t="shared" si="31"/>
        <v>1.3250908630887386</v>
      </c>
      <c r="U159">
        <f t="shared" si="32"/>
        <v>-20.233734459126431</v>
      </c>
      <c r="W159" s="2" t="str">
        <f t="shared" si="33"/>
        <v>-135,115763032604-368,251712847841i</v>
      </c>
      <c r="X159" s="2">
        <f t="shared" si="34"/>
        <v>51.87141516181218</v>
      </c>
    </row>
    <row r="160" spans="12:24" x14ac:dyDescent="0.45">
      <c r="L160">
        <f t="shared" si="35"/>
        <v>1.5800000000000012</v>
      </c>
      <c r="M160" s="1">
        <f t="shared" si="24"/>
        <v>38.018939632056238</v>
      </c>
      <c r="N160" s="1">
        <f t="shared" si="25"/>
        <v>4.8361980351833029E-4</v>
      </c>
      <c r="O160" s="2" t="str">
        <f t="shared" si="26"/>
        <v>0,999995383237227+0,00303866816744879i</v>
      </c>
      <c r="P160" s="2" t="str">
        <f t="shared" si="27"/>
        <v>1,90921127796182E-06-1,22595870749576E-06i</v>
      </c>
      <c r="Q160" s="2" t="str">
        <f t="shared" si="28"/>
        <v>120,530128484586-79330,7091183262i</v>
      </c>
      <c r="R160" s="2" t="str">
        <f t="shared" si="29"/>
        <v>-1,47404529725887-2,30325102799431i</v>
      </c>
      <c r="S160" s="2" t="str">
        <f t="shared" si="30"/>
        <v>1,0857273718587-0,416524873261183i</v>
      </c>
      <c r="T160" s="2">
        <f t="shared" si="31"/>
        <v>1.3107205119149903</v>
      </c>
      <c r="U160">
        <f t="shared" si="32"/>
        <v>-20.988646943509703</v>
      </c>
      <c r="W160" s="2" t="str">
        <f t="shared" si="33"/>
        <v>-136,53163369578-357,511135194016i</v>
      </c>
      <c r="X160" s="2">
        <f t="shared" si="34"/>
        <v>51.657044961040974</v>
      </c>
    </row>
    <row r="161" spans="12:24" x14ac:dyDescent="0.45">
      <c r="L161">
        <f t="shared" si="35"/>
        <v>1.5900000000000012</v>
      </c>
      <c r="M161" s="1">
        <f t="shared" si="24"/>
        <v>38.904514499428174</v>
      </c>
      <c r="N161" s="1">
        <f t="shared" si="25"/>
        <v>4.9488475586850246E-4</v>
      </c>
      <c r="O161" s="2" t="str">
        <f t="shared" si="26"/>
        <v>0,999995165656076+0,00310944761609738i</v>
      </c>
      <c r="P161" s="2" t="str">
        <f t="shared" si="27"/>
        <v>1,90921127796178E-06-0,0000011980524368719i</v>
      </c>
      <c r="Q161" s="2" t="str">
        <f t="shared" si="28"/>
        <v>120,530128481832-77524,9189039124i</v>
      </c>
      <c r="R161" s="2" t="str">
        <f t="shared" si="29"/>
        <v>-1,40754488185044-2,25082255213769i</v>
      </c>
      <c r="S161" s="2" t="str">
        <f t="shared" si="30"/>
        <v>1,0778902723334-0,430178832731615i</v>
      </c>
      <c r="T161" s="2">
        <f t="shared" si="31"/>
        <v>1.2933576155142343</v>
      </c>
      <c r="U161">
        <f t="shared" si="32"/>
        <v>-21.75661308527285</v>
      </c>
      <c r="W161" s="2" t="str">
        <f t="shared" si="33"/>
        <v>-137,806460873686-346,864333901825i</v>
      </c>
      <c r="X161" s="2">
        <f t="shared" si="34"/>
        <v>51.439682222130905</v>
      </c>
    </row>
    <row r="162" spans="12:24" x14ac:dyDescent="0.45">
      <c r="L162">
        <f t="shared" si="35"/>
        <v>1.6000000000000012</v>
      </c>
      <c r="M162" s="1">
        <f t="shared" si="24"/>
        <v>39.810717055349841</v>
      </c>
      <c r="N162" s="1">
        <f t="shared" si="25"/>
        <v>5.0641210266681041E-4</v>
      </c>
      <c r="O162" s="2" t="str">
        <f t="shared" si="26"/>
        <v>0,999994937820658+0,00318187571376798i</v>
      </c>
      <c r="P162" s="2" t="str">
        <f t="shared" si="27"/>
        <v>1,90921127796163E-06-0,0000011707813895124i</v>
      </c>
      <c r="Q162" s="2" t="str">
        <f t="shared" si="28"/>
        <v>120,530128472379-75760,2334276654i</v>
      </c>
      <c r="R162" s="2" t="str">
        <f t="shared" si="29"/>
        <v>-1,34403747817311-2,19958749219115i</v>
      </c>
      <c r="S162" s="2" t="str">
        <f t="shared" si="30"/>
        <v>1,06941071749624-0,443774169138428i</v>
      </c>
      <c r="T162" s="2">
        <f t="shared" si="31"/>
        <v>1.2729104997591392</v>
      </c>
      <c r="U162">
        <f t="shared" si="32"/>
        <v>-22.537020425366229</v>
      </c>
      <c r="W162" s="2" t="str">
        <f t="shared" si="33"/>
        <v>-138,934301550007-336,315470531104i</v>
      </c>
      <c r="X162" s="2">
        <f t="shared" si="34"/>
        <v>51.219235271288959</v>
      </c>
    </row>
    <row r="163" spans="12:24" x14ac:dyDescent="0.45">
      <c r="L163">
        <f t="shared" si="35"/>
        <v>1.6100000000000012</v>
      </c>
      <c r="M163" s="1">
        <f t="shared" si="24"/>
        <v>40.738027780411407</v>
      </c>
      <c r="N163" s="1">
        <f t="shared" si="25"/>
        <v>5.1820795586510909E-4</v>
      </c>
      <c r="O163" s="2" t="str">
        <f t="shared" si="26"/>
        <v>0,999994699247707+0,00325599086127601i</v>
      </c>
      <c r="P163" s="2" t="str">
        <f t="shared" si="27"/>
        <v>1,90921127796185E-06-1,14413110593918E-06i</v>
      </c>
      <c r="Q163" s="2" t="str">
        <f t="shared" si="28"/>
        <v>120,530128487016-74035,7170299866i</v>
      </c>
      <c r="R163" s="2" t="str">
        <f t="shared" si="29"/>
        <v>-1,2833883784991-2,14951868264878i</v>
      </c>
      <c r="S163" s="2" t="str">
        <f t="shared" si="30"/>
        <v>1,06028591375467-0,457272449218033i</v>
      </c>
      <c r="T163" s="2">
        <f t="shared" si="31"/>
        <v>1.2492928356066608</v>
      </c>
      <c r="U163">
        <f t="shared" si="32"/>
        <v>-23.329221384227807</v>
      </c>
      <c r="W163" s="2" t="str">
        <f t="shared" si="33"/>
        <v>-139,909820407984-325,869324043586i</v>
      </c>
      <c r="X163" s="2">
        <f t="shared" si="34"/>
        <v>50.995617779821657</v>
      </c>
    </row>
    <row r="164" spans="12:24" x14ac:dyDescent="0.45">
      <c r="L164">
        <f t="shared" si="35"/>
        <v>1.6200000000000012</v>
      </c>
      <c r="M164" s="1">
        <f t="shared" si="24"/>
        <v>41.686938347033674</v>
      </c>
      <c r="N164" s="1">
        <f t="shared" si="25"/>
        <v>5.3027856978090043E-4</v>
      </c>
      <c r="O164" s="2" t="str">
        <f t="shared" si="26"/>
        <v>0,999994449431179+0,00333183235382428i</v>
      </c>
      <c r="P164" s="2" t="str">
        <f t="shared" si="27"/>
        <v>1,90921127796186E-06-1,11808745582479E-06i</v>
      </c>
      <c r="Q164" s="2" t="str">
        <f t="shared" si="28"/>
        <v>120,530128487497-72350,4553494556i</v>
      </c>
      <c r="R164" s="2" t="str">
        <f t="shared" si="29"/>
        <v>-1,22546893796424-2,1005895763637i</v>
      </c>
      <c r="S164" s="2" t="str">
        <f t="shared" si="30"/>
        <v>1,05051605109173-0,470634630740941i</v>
      </c>
      <c r="T164" s="2">
        <f t="shared" si="31"/>
        <v>1.2224240359744469</v>
      </c>
      <c r="U164">
        <f t="shared" si="32"/>
        <v>-24.132535845719104</v>
      </c>
      <c r="W164" s="2" t="str">
        <f t="shared" si="33"/>
        <v>-140,728344982322-315,531233811645i</v>
      </c>
      <c r="X164" s="2">
        <f t="shared" si="34"/>
        <v>50.768749161013027</v>
      </c>
    </row>
    <row r="165" spans="12:24" x14ac:dyDescent="0.45">
      <c r="L165">
        <f t="shared" si="35"/>
        <v>1.6300000000000012</v>
      </c>
      <c r="M165" s="1">
        <f t="shared" si="24"/>
        <v>42.657951880159395</v>
      </c>
      <c r="N165" s="1">
        <f t="shared" si="25"/>
        <v>5.426303444134562E-4</v>
      </c>
      <c r="O165" s="2" t="str">
        <f t="shared" si="26"/>
        <v>0,999994187841183+0,00340944040183004i</v>
      </c>
      <c r="P165" s="2" t="str">
        <f t="shared" si="27"/>
        <v>1,90921127796186E-06-1,09263663047841E-06i</v>
      </c>
      <c r="Q165" s="2" t="str">
        <f t="shared" si="28"/>
        <v>120,53012848733-70703,5548380223i</v>
      </c>
      <c r="R165" s="2" t="str">
        <f t="shared" si="29"/>
        <v>-1,17015630166621-2,05277423047658i</v>
      </c>
      <c r="S165" s="2" t="str">
        <f t="shared" si="30"/>
        <v>1,04010438617393-0,483821343439932i</v>
      </c>
      <c r="T165" s="2">
        <f t="shared" si="31"/>
        <v>1.1922296167881918</v>
      </c>
      <c r="U165">
        <f t="shared" si="32"/>
        <v>-24.946253976369309</v>
      </c>
      <c r="W165" s="2" t="str">
        <f t="shared" si="33"/>
        <v>-141,385914884933-305,307036018908i</v>
      </c>
      <c r="X165" s="2">
        <f t="shared" si="34"/>
        <v>50.5385549311723</v>
      </c>
    </row>
    <row r="166" spans="12:24" x14ac:dyDescent="0.45">
      <c r="L166">
        <f t="shared" si="35"/>
        <v>1.6400000000000012</v>
      </c>
      <c r="M166" s="1">
        <f t="shared" si="24"/>
        <v>43.651583224016726</v>
      </c>
      <c r="N166" s="1">
        <f t="shared" si="25"/>
        <v>5.5526982883718167E-4</v>
      </c>
      <c r="O166" s="2" t="str">
        <f t="shared" si="26"/>
        <v>0,999993913922854+0,00348885615223677i</v>
      </c>
      <c r="P166" s="2" t="str">
        <f t="shared" si="27"/>
        <v>1,90921127796162E-06-0,0000010677651355352i</v>
      </c>
      <c r="Q166" s="2" t="str">
        <f t="shared" si="28"/>
        <v>120,530128471867-69094,1422872363i</v>
      </c>
      <c r="R166" s="2" t="str">
        <f t="shared" si="29"/>
        <v>-1,11733314408761-2,00604729265763i</v>
      </c>
      <c r="S166" s="2" t="str">
        <f t="shared" si="30"/>
        <v>1,02905729398078-0,496793181290489i</v>
      </c>
      <c r="T166" s="2">
        <f t="shared" si="31"/>
        <v>1.1586415185456829</v>
      </c>
      <c r="U166">
        <f t="shared" si="32"/>
        <v>-25.769639253971572</v>
      </c>
      <c r="W166" s="2" t="str">
        <f t="shared" si="33"/>
        <v>-141,879324195374-295,202994205666i</v>
      </c>
      <c r="X166" s="2">
        <f t="shared" si="34"/>
        <v>50.304967031198942</v>
      </c>
    </row>
    <row r="167" spans="12:24" x14ac:dyDescent="0.45">
      <c r="L167">
        <f t="shared" si="35"/>
        <v>1.6500000000000012</v>
      </c>
      <c r="M167" s="1">
        <f t="shared" si="24"/>
        <v>44.668359215096459</v>
      </c>
      <c r="N167" s="1">
        <f t="shared" si="25"/>
        <v>5.6820372467402205E-4</v>
      </c>
      <c r="O167" s="2" t="str">
        <f t="shared" si="26"/>
        <v>0,99999362709518+0,00357012171032191i</v>
      </c>
      <c r="P167" s="2" t="str">
        <f t="shared" si="27"/>
        <v>0,0000019092112779618-1,04345978380374E-06i</v>
      </c>
      <c r="Q167" s="2" t="str">
        <f t="shared" si="28"/>
        <v>120,530128483551-67521,36436526i</v>
      </c>
      <c r="R167" s="2" t="str">
        <f t="shared" si="29"/>
        <v>-1,06688742023248-1,96038398766732i</v>
      </c>
      <c r="S167" s="2" t="str">
        <f t="shared" si="30"/>
        <v>1,01738428630351-0,509511002038484i</v>
      </c>
      <c r="T167" s="2">
        <f t="shared" si="31"/>
        <v>1.121598385011404</v>
      </c>
      <c r="U167">
        <f t="shared" si="32"/>
        <v>-26.60193167732972</v>
      </c>
      <c r="W167" s="2" t="str">
        <f t="shared" si="33"/>
        <v>-142,206156214193-285,225724842341i</v>
      </c>
      <c r="X167" s="2">
        <f t="shared" si="34"/>
        <v>50.067924105277925</v>
      </c>
    </row>
    <row r="168" spans="12:24" x14ac:dyDescent="0.45">
      <c r="L168">
        <f t="shared" si="35"/>
        <v>1.6600000000000013</v>
      </c>
      <c r="M168" s="1">
        <f t="shared" si="24"/>
        <v>45.708818961487651</v>
      </c>
      <c r="N168" s="1">
        <f t="shared" si="25"/>
        <v>5.814388896467497E-4</v>
      </c>
      <c r="O168" s="2" t="str">
        <f t="shared" si="26"/>
        <v>0,999993326749763+0,00365328016201201i</v>
      </c>
      <c r="P168" s="2" t="str">
        <f t="shared" si="27"/>
        <v>0,0000019092112779618-1,01970768825776E-06i</v>
      </c>
      <c r="Q168" s="2" t="str">
        <f t="shared" si="28"/>
        <v>120,530128483605-65984,3871644211i</v>
      </c>
      <c r="R168" s="2" t="str">
        <f t="shared" si="29"/>
        <v>-1,01871212795095-1,91576010421563i</v>
      </c>
      <c r="S168" s="2" t="str">
        <f t="shared" si="30"/>
        <v>1,00509799608486-0,521936229616995i</v>
      </c>
      <c r="T168" s="2">
        <f t="shared" si="31"/>
        <v>1.0810457962799671</v>
      </c>
      <c r="U168">
        <f t="shared" si="32"/>
        <v>-27.442351126171477</v>
      </c>
      <c r="W168" s="2" t="str">
        <f t="shared" si="33"/>
        <v>-142,36480991372-275,382118937287i</v>
      </c>
      <c r="X168" s="2">
        <f t="shared" si="34"/>
        <v>49.827371733944254</v>
      </c>
    </row>
    <row r="169" spans="12:24" x14ac:dyDescent="0.45">
      <c r="L169">
        <f t="shared" si="35"/>
        <v>1.6700000000000013</v>
      </c>
      <c r="M169" s="1">
        <f t="shared" si="24"/>
        <v>46.773514128719967</v>
      </c>
      <c r="N169" s="1">
        <f t="shared" si="25"/>
        <v>5.9498234121502171E-4</v>
      </c>
      <c r="O169" s="2" t="str">
        <f t="shared" si="26"/>
        <v>0,999993012249535+0,00373837559671726i</v>
      </c>
      <c r="P169" s="2" t="str">
        <f t="shared" si="27"/>
        <v>1,90921127796182E-06-9,96496255228306E-07i</v>
      </c>
      <c r="Q169" s="2" t="str">
        <f t="shared" si="28"/>
        <v>120,530128485154-64482,3957590632i</v>
      </c>
      <c r="R169" s="2" t="str">
        <f t="shared" si="29"/>
        <v>-0,972705080995358-1,87215198212932i</v>
      </c>
      <c r="S169" s="2" t="str">
        <f t="shared" si="30"/>
        <v>0,992214127240153-0,534031154936746i</v>
      </c>
      <c r="T169" s="2">
        <f t="shared" si="31"/>
        <v>1.03693645411232</v>
      </c>
      <c r="U169">
        <f t="shared" si="32"/>
        <v>-28.290100837509112</v>
      </c>
      <c r="W169" s="2" t="str">
        <f t="shared" si="33"/>
        <v>-142,354517567936-265,679260788763i</v>
      </c>
      <c r="X169" s="2">
        <f t="shared" si="34"/>
        <v>49.583262619420069</v>
      </c>
    </row>
    <row r="170" spans="12:24" x14ac:dyDescent="0.45">
      <c r="L170">
        <f t="shared" si="35"/>
        <v>1.6800000000000013</v>
      </c>
      <c r="M170" s="1">
        <f t="shared" si="24"/>
        <v>47.863009232263998</v>
      </c>
      <c r="N170" s="1">
        <f t="shared" si="25"/>
        <v>6.0884126029612834E-4</v>
      </c>
      <c r="O170" s="2" t="str">
        <f t="shared" si="26"/>
        <v>0,999992682927403+0,00382545313069727i</v>
      </c>
      <c r="P170" s="2" t="str">
        <f t="shared" si="27"/>
        <v>1,90921127796181E-06-9,73813177701938E-07i</v>
      </c>
      <c r="Q170" s="2" t="str">
        <f t="shared" si="28"/>
        <v>120,530128484115-63014,5937734621i</v>
      </c>
      <c r="R170" s="2" t="str">
        <f t="shared" si="29"/>
        <v>-0,928768692246551-1,82953649980472i</v>
      </c>
      <c r="S170" s="2" t="str">
        <f t="shared" si="30"/>
        <v>0,978751370245114-0,545759230505194i</v>
      </c>
      <c r="T170" s="2">
        <f t="shared" si="31"/>
        <v>0.98923031790332339</v>
      </c>
      <c r="U170">
        <f t="shared" si="32"/>
        <v>-29.144370964380165</v>
      </c>
      <c r="W170" s="2" t="str">
        <f t="shared" si="33"/>
        <v>-142,175353218688-256,124345051804i</v>
      </c>
      <c r="X170" s="2">
        <f t="shared" si="34"/>
        <v>49.335556721582961</v>
      </c>
    </row>
    <row r="171" spans="12:24" x14ac:dyDescent="0.45">
      <c r="L171">
        <f t="shared" si="35"/>
        <v>1.6900000000000013</v>
      </c>
      <c r="M171" s="1">
        <f t="shared" si="24"/>
        <v>48.977881936844788</v>
      </c>
      <c r="N171" s="1">
        <f t="shared" si="25"/>
        <v>6.2302299507241074E-4</v>
      </c>
      <c r="O171" s="2" t="str">
        <f t="shared" si="26"/>
        <v>0,999992338084835+0,00391455893097054i</v>
      </c>
      <c r="P171" s="2" t="str">
        <f t="shared" si="27"/>
        <v>1,90921127796161E-06-9,51646428812417E-07i</v>
      </c>
      <c r="Q171" s="2" t="str">
        <f t="shared" si="28"/>
        <v>120,530128471156-61580,2029595764i</v>
      </c>
      <c r="R171" s="2" t="str">
        <f t="shared" si="29"/>
        <v>-0,886809766735321-1,78789106194875i</v>
      </c>
      <c r="S171" s="2" t="str">
        <f t="shared" si="30"/>
        <v>0,964731284498074-0,557085354395011i</v>
      </c>
      <c r="T171" s="2">
        <f t="shared" si="31"/>
        <v>0.93789469057157782</v>
      </c>
      <c r="U171">
        <f t="shared" si="32"/>
        <v>-30.004342180611843</v>
      </c>
      <c r="W171" s="2" t="str">
        <f t="shared" si="33"/>
        <v>-141,828231809059-246,724593347378i</v>
      </c>
      <c r="X171" s="2">
        <f t="shared" si="34"/>
        <v>49.08422134385728</v>
      </c>
    </row>
    <row r="172" spans="12:24" x14ac:dyDescent="0.45">
      <c r="L172">
        <f t="shared" si="35"/>
        <v>1.7000000000000013</v>
      </c>
      <c r="M172" s="1">
        <f t="shared" si="24"/>
        <v>50.118723362727394</v>
      </c>
      <c r="N172" s="1">
        <f t="shared" si="25"/>
        <v>6.3753506488736463E-4</v>
      </c>
      <c r="O172" s="2" t="str">
        <f t="shared" si="26"/>
        <v>0,999991976990381+0,0040057402397802i</v>
      </c>
      <c r="P172" s="2" t="str">
        <f t="shared" si="27"/>
        <v>1,90921127796165E-06-9,29984255454948E-07i</v>
      </c>
      <c r="Q172" s="2" t="str">
        <f t="shared" si="28"/>
        <v>120,530128473639-60178,4627844102i</v>
      </c>
      <c r="R172" s="2" t="str">
        <f t="shared" si="29"/>
        <v>-0,846739303953299-1,74719358759981i</v>
      </c>
      <c r="S172" s="2" t="str">
        <f t="shared" si="30"/>
        <v>0,950178149083799-0,567976139274583i</v>
      </c>
      <c r="T172" s="2">
        <f t="shared" si="31"/>
        <v>0.88290425408825968</v>
      </c>
      <c r="U172">
        <f t="shared" si="32"/>
        <v>-30.869189296092237</v>
      </c>
      <c r="W172" s="2" t="str">
        <f t="shared" si="33"/>
        <v>-141,314899001874-237,487171641938i</v>
      </c>
      <c r="X172" s="2">
        <f t="shared" si="34"/>
        <v>48.829231168743647</v>
      </c>
    </row>
    <row r="173" spans="12:24" x14ac:dyDescent="0.45">
      <c r="L173">
        <f t="shared" si="35"/>
        <v>1.7100000000000013</v>
      </c>
      <c r="M173" s="1">
        <f t="shared" si="24"/>
        <v>51.286138399136647</v>
      </c>
      <c r="N173" s="1">
        <f t="shared" si="25"/>
        <v>6.5238516423249599E-4</v>
      </c>
      <c r="O173" s="2" t="str">
        <f t="shared" si="26"/>
        <v>0,999991598878117+0,00409904539962898i</v>
      </c>
      <c r="P173" s="2" t="str">
        <f t="shared" si="27"/>
        <v>1,90921127796184E-06-9,08815172062698E-07i</v>
      </c>
      <c r="Q173" s="2" t="str">
        <f t="shared" si="28"/>
        <v>120,530128485945-58808,6300267685i</v>
      </c>
      <c r="R173" s="2" t="str">
        <f t="shared" si="29"/>
        <v>-0,80847230908058-1,70742249841813i</v>
      </c>
      <c r="S173" s="2" t="str">
        <f t="shared" si="30"/>
        <v>0,935118784216883-0,578400162509261i</v>
      </c>
      <c r="T173" s="2">
        <f t="shared" si="31"/>
        <v>0.82424105525713887</v>
      </c>
      <c r="U173">
        <f t="shared" si="32"/>
        <v>-31.738084846699749</v>
      </c>
      <c r="W173" s="2" t="str">
        <f t="shared" si="33"/>
        <v>-140,637911885758-228,41910961535i</v>
      </c>
      <c r="X173" s="2">
        <f t="shared" si="34"/>
        <v>48.570568243600093</v>
      </c>
    </row>
    <row r="174" spans="12:24" x14ac:dyDescent="0.45">
      <c r="L174">
        <f t="shared" si="35"/>
        <v>1.7200000000000013</v>
      </c>
      <c r="M174" s="1">
        <f t="shared" si="24"/>
        <v>52.480746024977449</v>
      </c>
      <c r="N174" s="1">
        <f t="shared" si="25"/>
        <v>6.675811668270423E-4</v>
      </c>
      <c r="O174" s="2" t="str">
        <f t="shared" si="26"/>
        <v>0,999991202946021+0,00419452387889654i</v>
      </c>
      <c r="P174" s="2" t="str">
        <f t="shared" si="27"/>
        <v>1,90921127796181E-06-8,88127954500886E-07i</v>
      </c>
      <c r="Q174" s="2" t="str">
        <f t="shared" si="28"/>
        <v>120,530128483768-57469,9783831906i</v>
      </c>
      <c r="R174" s="2" t="str">
        <f t="shared" si="29"/>
        <v>-0,771927612685264-1,66855670724509i</v>
      </c>
      <c r="S174" s="2" t="str">
        <f t="shared" si="30"/>
        <v>0,919582346176182-0,588328193730343i</v>
      </c>
      <c r="T174" s="2">
        <f t="shared" si="31"/>
        <v>0.76189444281943908</v>
      </c>
      <c r="U174">
        <f t="shared" si="32"/>
        <v>-32.610202624474319</v>
      </c>
      <c r="W174" s="2" t="str">
        <f t="shared" si="33"/>
        <v>-139,800610946163-219,527223180171i</v>
      </c>
      <c r="X174" s="2">
        <f t="shared" si="34"/>
        <v>48.308221917748504</v>
      </c>
    </row>
    <row r="175" spans="12:24" x14ac:dyDescent="0.45">
      <c r="L175">
        <f t="shared" si="35"/>
        <v>1.7300000000000013</v>
      </c>
      <c r="M175" s="1">
        <f t="shared" si="24"/>
        <v>53.703179637025457</v>
      </c>
      <c r="N175" s="1">
        <f t="shared" si="25"/>
        <v>6.8313112979272129E-4</v>
      </c>
      <c r="O175" s="2" t="str">
        <f t="shared" si="26"/>
        <v>0,999990788354276+0,00429222629805272i</v>
      </c>
      <c r="P175" s="2" t="str">
        <f t="shared" si="27"/>
        <v>1,90921127796174E-06-8,67911634138453E-07i</v>
      </c>
      <c r="Q175" s="2" t="str">
        <f t="shared" si="28"/>
        <v>120,530128479958-56161,798082857i</v>
      </c>
      <c r="R175" s="2" t="str">
        <f t="shared" si="29"/>
        <v>-0,737027698571222-1,63057560692416i</v>
      </c>
      <c r="S175" s="2" t="str">
        <f t="shared" si="30"/>
        <v>0,903600099058337-0,597733396754534i</v>
      </c>
      <c r="T175" s="2">
        <f t="shared" si="31"/>
        <v>0.69586095783279101</v>
      </c>
      <c r="U175">
        <f t="shared" si="32"/>
        <v>-33.484721114675807</v>
      </c>
      <c r="W175" s="2" t="str">
        <f t="shared" si="33"/>
        <v>-138,807083847518-210,818041245696i</v>
      </c>
      <c r="X175" s="2">
        <f t="shared" si="34"/>
        <v>48.042188732854356</v>
      </c>
    </row>
    <row r="176" spans="12:24" x14ac:dyDescent="0.45">
      <c r="L176">
        <f t="shared" si="35"/>
        <v>1.7400000000000013</v>
      </c>
      <c r="M176" s="1">
        <f t="shared" si="24"/>
        <v>54.954087385762662</v>
      </c>
      <c r="N176" s="1">
        <f t="shared" si="25"/>
        <v>6.9904329792572629E-4</v>
      </c>
      <c r="O176" s="2" t="str">
        <f t="shared" si="26"/>
        <v>0,999990354223486+0,0043922044564806i</v>
      </c>
      <c r="P176" s="2" t="str">
        <f t="shared" si="27"/>
        <v>1,90921127796179E-06-8,48155492012315E-07i</v>
      </c>
      <c r="Q176" s="2" t="str">
        <f t="shared" si="28"/>
        <v>120,530128482746-54883,3955112559i</v>
      </c>
      <c r="R176" s="2" t="str">
        <f t="shared" si="29"/>
        <v>-0,703698539339098-1,59345905937342i</v>
      </c>
      <c r="S176" s="2" t="str">
        <f t="shared" si="30"/>
        <v>0,887205167030627-0,606591503277311i</v>
      </c>
      <c r="T176" s="2">
        <f t="shared" si="31"/>
        <v>0.62614417954134449</v>
      </c>
      <c r="U176">
        <f t="shared" si="32"/>
        <v>-34.360826809343351</v>
      </c>
      <c r="W176" s="2" t="str">
        <f t="shared" si="33"/>
        <v>-137,662121720645-202,29773770669i</v>
      </c>
      <c r="X176" s="2">
        <f t="shared" si="34"/>
        <v>47.772472268798367</v>
      </c>
    </row>
    <row r="177" spans="12:24" x14ac:dyDescent="0.45">
      <c r="L177">
        <f t="shared" si="35"/>
        <v>1.7500000000000013</v>
      </c>
      <c r="M177" s="1">
        <f t="shared" si="24"/>
        <v>56.234132519035114</v>
      </c>
      <c r="N177" s="1">
        <f t="shared" si="25"/>
        <v>7.1532610806822306E-4</v>
      </c>
      <c r="O177" s="2" t="str">
        <f t="shared" si="26"/>
        <v>0,999989899632809+0,00449451135992339i</v>
      </c>
      <c r="P177" s="2" t="str">
        <f t="shared" si="27"/>
        <v>1,90921127796173E-06-8,28849053153985E-07i</v>
      </c>
      <c r="Q177" s="2" t="str">
        <f t="shared" si="28"/>
        <v>120,530128478906-53634,0928424222i</v>
      </c>
      <c r="R177" s="2" t="str">
        <f t="shared" si="29"/>
        <v>-0,671869439373696-1,5571873849077i</v>
      </c>
      <c r="S177" s="2" t="str">
        <f t="shared" si="30"/>
        <v>0,870432271101596-0,614880956368808i</v>
      </c>
      <c r="T177" s="2">
        <f t="shared" si="31"/>
        <v>0.55275452979672746</v>
      </c>
      <c r="U177">
        <f t="shared" si="32"/>
        <v>-35.237717368710889</v>
      </c>
      <c r="W177" s="2" t="str">
        <f t="shared" si="33"/>
        <v>-136,371168778686-193,972069523344i</v>
      </c>
      <c r="X177" s="2">
        <f t="shared" si="34"/>
        <v>47.499082948098632</v>
      </c>
    </row>
    <row r="178" spans="12:24" x14ac:dyDescent="0.45">
      <c r="L178">
        <f t="shared" si="35"/>
        <v>1.7600000000000013</v>
      </c>
      <c r="M178" s="1">
        <f t="shared" si="24"/>
        <v>57.543993733715901</v>
      </c>
      <c r="N178" s="1">
        <f t="shared" si="25"/>
        <v>7.3198819358167807E-4</v>
      </c>
      <c r="O178" s="2" t="str">
        <f t="shared" si="26"/>
        <v>0,999989423618008+0,00459920124856965i</v>
      </c>
      <c r="P178" s="2" t="str">
        <f t="shared" si="27"/>
        <v>0,0000019092112779618-8,09982081035833E-07i</v>
      </c>
      <c r="Q178" s="2" t="str">
        <f t="shared" si="28"/>
        <v>120,530128483247-52413,2276795447i</v>
      </c>
      <c r="R178" s="2" t="str">
        <f t="shared" si="29"/>
        <v>-0,641472884887639-1,52174135180547i</v>
      </c>
      <c r="S178" s="2" t="str">
        <f t="shared" si="30"/>
        <v>0,853317454583996-0,622583022424019i</v>
      </c>
      <c r="T178" s="2">
        <f t="shared" si="31"/>
        <v>0.47570903929315117</v>
      </c>
      <c r="U178">
        <f t="shared" si="32"/>
        <v>-36.114604605483009</v>
      </c>
      <c r="W178" s="2" t="str">
        <f t="shared" si="33"/>
        <v>-134,940266188124-185,846321608829i</v>
      </c>
      <c r="X178" s="2">
        <f t="shared" si="34"/>
        <v>47.222037802147341</v>
      </c>
    </row>
    <row r="179" spans="12:24" x14ac:dyDescent="0.45">
      <c r="L179">
        <f t="shared" si="35"/>
        <v>1.7700000000000014</v>
      </c>
      <c r="M179" s="1">
        <f t="shared" si="24"/>
        <v>58.884365535559105</v>
      </c>
      <c r="N179" s="1">
        <f t="shared" si="25"/>
        <v>7.4903838892437919E-4</v>
      </c>
      <c r="O179" s="2" t="str">
        <f t="shared" si="26"/>
        <v>0,999988925169401+0,00470632962579171i</v>
      </c>
      <c r="P179" s="2" t="str">
        <f t="shared" si="27"/>
        <v>1,90921127796177E-06-7,91544572136623E-07i</v>
      </c>
      <c r="Q179" s="2" t="str">
        <f t="shared" si="28"/>
        <v>120,530128481234-51220,1527037541i</v>
      </c>
      <c r="R179" s="2" t="str">
        <f t="shared" si="29"/>
        <v>-0,612444400711643-1,48710216611045i</v>
      </c>
      <c r="S179" s="2" t="str">
        <f t="shared" si="30"/>
        <v>0,835897801519413-0,629681870864662i</v>
      </c>
      <c r="T179" s="2">
        <f t="shared" si="31"/>
        <v>0.39503107936681486</v>
      </c>
      <c r="U179">
        <f t="shared" si="32"/>
        <v>-36.990717270185641</v>
      </c>
      <c r="W179" s="2" t="str">
        <f t="shared" si="33"/>
        <v>-133,375991201486-177,925259089165i</v>
      </c>
      <c r="X179" s="2">
        <f t="shared" si="34"/>
        <v>46.941360203011591</v>
      </c>
    </row>
    <row r="180" spans="12:24" x14ac:dyDescent="0.45">
      <c r="L180">
        <f t="shared" si="35"/>
        <v>1.7800000000000014</v>
      </c>
      <c r="M180" s="1">
        <f t="shared" si="24"/>
        <v>60.255958607435979</v>
      </c>
      <c r="N180" s="1">
        <f t="shared" si="25"/>
        <v>7.6648573433558314E-4</v>
      </c>
      <c r="O180" s="2" t="str">
        <f t="shared" si="26"/>
        <v>0,999988403229723+0,00481595328755242i</v>
      </c>
      <c r="P180" s="2" t="str">
        <f t="shared" si="27"/>
        <v>1,90921127796166E-06-7,73526750647522E-07i</v>
      </c>
      <c r="Q180" s="2" t="str">
        <f t="shared" si="28"/>
        <v>120,530128474099-50054,2353309054i</v>
      </c>
      <c r="R180" s="2" t="str">
        <f t="shared" si="29"/>
        <v>-0,58472241354076-1,45325146166788i</v>
      </c>
      <c r="S180" s="2" t="str">
        <f t="shared" si="30"/>
        <v>0,818211152312936-0,63616462152136i</v>
      </c>
      <c r="T180" s="2">
        <f t="shared" si="31"/>
        <v>0.3107500634225801</v>
      </c>
      <c r="U180">
        <f t="shared" si="32"/>
        <v>-37.86530361922604</v>
      </c>
      <c r="W180" s="2" t="str">
        <f t="shared" si="33"/>
        <v>-131,685392607248-170,213087340039i</v>
      </c>
      <c r="X180" s="2">
        <f t="shared" si="34"/>
        <v>46.657079564861455</v>
      </c>
    </row>
    <row r="181" spans="12:24" x14ac:dyDescent="0.45">
      <c r="L181">
        <f t="shared" si="35"/>
        <v>1.7900000000000014</v>
      </c>
      <c r="M181" s="1">
        <f t="shared" si="24"/>
        <v>61.659500186148421</v>
      </c>
      <c r="N181" s="1">
        <f t="shared" si="25"/>
        <v>7.8433948062876996E-4</v>
      </c>
      <c r="O181" s="2" t="str">
        <f t="shared" si="26"/>
        <v>0,999987856691884+0,00492813035249557i</v>
      </c>
      <c r="P181" s="2" t="str">
        <f t="shared" si="27"/>
        <v>1,90921127796166E-06-7,55919063281342E-07i</v>
      </c>
      <c r="Q181" s="2" t="str">
        <f t="shared" si="28"/>
        <v>120,530128474114-48914,8573761751i</v>
      </c>
      <c r="R181" s="2" t="str">
        <f t="shared" si="29"/>
        <v>-0,558248121323256-1,42017129038652i</v>
      </c>
      <c r="S181" s="2" t="str">
        <f t="shared" si="30"/>
        <v>0,800295820686855-0,642021360226671i</v>
      </c>
      <c r="T181" s="2">
        <f t="shared" si="31"/>
        <v>0.22290112213973143</v>
      </c>
      <c r="U181">
        <f t="shared" si="32"/>
        <v>-38.73763375135583</v>
      </c>
      <c r="W181" s="2" t="str">
        <f t="shared" si="33"/>
        <v>-129,875923575883-162,713420037176i</v>
      </c>
      <c r="X181" s="2">
        <f t="shared" si="34"/>
        <v>46.369231019177626</v>
      </c>
    </row>
    <row r="182" spans="12:24" x14ac:dyDescent="0.45">
      <c r="L182">
        <f t="shared" si="35"/>
        <v>1.8000000000000014</v>
      </c>
      <c r="M182" s="1">
        <f t="shared" si="24"/>
        <v>63.095734448019527</v>
      </c>
      <c r="N182" s="1">
        <f t="shared" si="25"/>
        <v>8.0260909409654655E-4</v>
      </c>
      <c r="O182" s="2" t="str">
        <f t="shared" si="26"/>
        <v>0,999987284396617+0,00504292029273598i</v>
      </c>
      <c r="P182" s="2" t="str">
        <f t="shared" si="27"/>
        <v>1,90921127796169E-06-7,38712174208037E-07i</v>
      </c>
      <c r="Q182" s="2" t="str">
        <f t="shared" si="28"/>
        <v>120,530128476371-47801,4147262904i</v>
      </c>
      <c r="R182" s="2" t="str">
        <f t="shared" si="29"/>
        <v>-0,53296536853514-1,38784411272156i</v>
      </c>
      <c r="S182" s="2" t="str">
        <f t="shared" si="30"/>
        <v>0,782190315863175-0,64724512371794i</v>
      </c>
      <c r="T182" s="2">
        <f t="shared" si="31"/>
        <v>0.13152475686964887</v>
      </c>
      <c r="U182">
        <f t="shared" si="32"/>
        <v>-39.60700170178103</v>
      </c>
      <c r="W182" s="2" t="str">
        <f t="shared" si="33"/>
        <v>-127,955372977635-155,429255299881i</v>
      </c>
      <c r="X182" s="2">
        <f t="shared" si="34"/>
        <v>46.077855068150555</v>
      </c>
    </row>
    <row r="183" spans="12:24" x14ac:dyDescent="0.45">
      <c r="L183">
        <f t="shared" si="35"/>
        <v>1.8100000000000014</v>
      </c>
      <c r="M183" s="1">
        <f t="shared" si="24"/>
        <v>64.565422903465816</v>
      </c>
      <c r="N183" s="1">
        <f t="shared" si="25"/>
        <v>8.213042615298012E-4</v>
      </c>
      <c r="O183" s="2" t="str">
        <f t="shared" si="26"/>
        <v>0,999986685130022+0,00516038396536554i</v>
      </c>
      <c r="P183" s="2" t="str">
        <f t="shared" si="27"/>
        <v>1,90921127796171E-06-7,21896960107845E-07i</v>
      </c>
      <c r="Q183" s="2" t="str">
        <f t="shared" si="28"/>
        <v>120,53012847775-46713,3170192198i</v>
      </c>
      <c r="R183" s="2" t="str">
        <f t="shared" si="29"/>
        <v>-0,508820527068544-1,35625278837543i</v>
      </c>
      <c r="S183" s="2" t="str">
        <f t="shared" si="30"/>
        <v>0,76393307358067-0,651831855449124i</v>
      </c>
      <c r="T183" s="2">
        <f t="shared" si="31"/>
        <v>3.6666475588237997E-2</v>
      </c>
      <c r="U183">
        <f t="shared" si="32"/>
        <v>-40.472727286984856</v>
      </c>
      <c r="W183" s="2" t="str">
        <f t="shared" si="33"/>
        <v>-125,931796217251-148,362959851793i</v>
      </c>
      <c r="X183" s="2">
        <f t="shared" si="34"/>
        <v>45.782997220634776</v>
      </c>
    </row>
    <row r="184" spans="12:24" x14ac:dyDescent="0.45">
      <c r="L184">
        <f t="shared" si="35"/>
        <v>1.8200000000000014</v>
      </c>
      <c r="M184" s="1">
        <f t="shared" si="24"/>
        <v>66.069344800759865</v>
      </c>
      <c r="N184" s="1">
        <f t="shared" si="25"/>
        <v>8.4043489535376523E-4</v>
      </c>
      <c r="O184" s="2" t="str">
        <f t="shared" si="26"/>
        <v>0,999986057620991+0,0052805836446914i</v>
      </c>
      <c r="P184" s="2" t="str">
        <f t="shared" si="27"/>
        <v>1,90921127796177E-06-7,05464505329957E-07i</v>
      </c>
      <c r="Q184" s="2" t="str">
        <f t="shared" si="28"/>
        <v>120,530128481402-45649,9873311564i</v>
      </c>
      <c r="R184" s="2" t="str">
        <f t="shared" si="29"/>
        <v>-0,485762382476264-1,32538056720986i</v>
      </c>
      <c r="S184" s="2" t="str">
        <f t="shared" si="30"/>
        <v>0,745562199192001-0,655780334348975i</v>
      </c>
      <c r="T184" s="2">
        <f t="shared" si="31"/>
        <v>-6.1623584270889611E-2</v>
      </c>
      <c r="U184">
        <f t="shared" si="32"/>
        <v>-41.334157697017254</v>
      </c>
      <c r="W184" s="2" t="str">
        <f t="shared" si="33"/>
        <v>-123,81344657984-141,516260980346i</v>
      </c>
      <c r="X184" s="2">
        <f t="shared" si="34"/>
        <v>45.48470761498416</v>
      </c>
    </row>
    <row r="185" spans="12:24" x14ac:dyDescent="0.45">
      <c r="L185">
        <f t="shared" si="35"/>
        <v>1.8300000000000014</v>
      </c>
      <c r="M185" s="1">
        <f t="shared" si="24"/>
        <v>67.608297539198432</v>
      </c>
      <c r="N185" s="1">
        <f t="shared" si="25"/>
        <v>8.6001113888371675E-4</v>
      </c>
      <c r="O185" s="2" t="str">
        <f t="shared" si="26"/>
        <v>0,99998540053851+0,00540358305522381i</v>
      </c>
      <c r="P185" s="2" t="str">
        <f t="shared" si="27"/>
        <v>1,90921127796167E-06-6,89406097172424E-07i</v>
      </c>
      <c r="Q185" s="2" t="str">
        <f t="shared" si="28"/>
        <v>120,530128475103-44610,861870625i</v>
      </c>
      <c r="R185" s="2" t="str">
        <f t="shared" si="29"/>
        <v>-0,463742025344676-1,2952110803643i</v>
      </c>
      <c r="S185" s="2" t="str">
        <f t="shared" si="30"/>
        <v>0,727115225682813-0,659092078929932i</v>
      </c>
      <c r="T185" s="2">
        <f t="shared" si="31"/>
        <v>-0.16329104181227214</v>
      </c>
      <c r="U185">
        <f t="shared" si="32"/>
        <v>-42.190668835403748</v>
      </c>
      <c r="W185" s="2" t="str">
        <f t="shared" si="33"/>
        <v>-121,608708011562-134,890245950327i</v>
      </c>
      <c r="X185" s="2">
        <f t="shared" si="34"/>
        <v>45.183040633057445</v>
      </c>
    </row>
    <row r="186" spans="12:24" x14ac:dyDescent="0.45">
      <c r="L186">
        <f t="shared" si="35"/>
        <v>1.8400000000000014</v>
      </c>
      <c r="M186" s="1">
        <f t="shared" si="24"/>
        <v>69.183097091893913</v>
      </c>
      <c r="N186" s="1">
        <f t="shared" si="25"/>
        <v>8.8004337170309772E-4</v>
      </c>
      <c r="O186" s="2" t="str">
        <f t="shared" si="26"/>
        <v>0,999984712488841+0,00552944740543041i</v>
      </c>
      <c r="P186" s="2" t="str">
        <f t="shared" si="27"/>
        <v>1,90921127796169E-06-6,73713221252156E-07i</v>
      </c>
      <c r="Q186" s="2" t="str">
        <f t="shared" si="28"/>
        <v>120,530128476876-43595,3896795516i</v>
      </c>
      <c r="R186" s="2" t="str">
        <f t="shared" si="29"/>
        <v>-0,4427127475417-1,26572833157785i</v>
      </c>
      <c r="S186" s="2" t="str">
        <f t="shared" si="30"/>
        <v>0,708628888996262-0,661771229422374i</v>
      </c>
      <c r="T186" s="2">
        <f t="shared" si="31"/>
        <v>-0.26827766353976734</v>
      </c>
      <c r="U186">
        <f t="shared" si="32"/>
        <v>-43.041666409970851</v>
      </c>
      <c r="W186" s="2" t="str">
        <f t="shared" si="33"/>
        <v>-119,326030169137-128,485368414254i</v>
      </c>
      <c r="X186" s="2">
        <f t="shared" si="34"/>
        <v>44.878054509359629</v>
      </c>
    </row>
    <row r="187" spans="12:24" x14ac:dyDescent="0.45">
      <c r="L187">
        <f t="shared" si="35"/>
        <v>1.8500000000000014</v>
      </c>
      <c r="M187" s="1">
        <f t="shared" si="24"/>
        <v>70.79457843841405</v>
      </c>
      <c r="N187" s="1">
        <f t="shared" si="25"/>
        <v>9.005422151669067E-4</v>
      </c>
      <c r="O187" s="2" t="str">
        <f t="shared" si="26"/>
        <v>0,999983992012559+0,00565824342227513i</v>
      </c>
      <c r="P187" s="2" t="str">
        <f t="shared" si="27"/>
        <v>0,0000019092112779617-6,58377556998424E-07i</v>
      </c>
      <c r="Q187" s="2" t="str">
        <f t="shared" si="28"/>
        <v>120,530128477076-42603,0323411391i</v>
      </c>
      <c r="R187" s="2" t="str">
        <f t="shared" si="29"/>
        <v>-0,422629943149864-1,23691668870666i</v>
      </c>
      <c r="S187" s="2" t="str">
        <f t="shared" si="30"/>
        <v>0,69013892259836-0,663824410828769i</v>
      </c>
      <c r="T187" s="2">
        <f t="shared" si="31"/>
        <v>-0.37652175512259323</v>
      </c>
      <c r="U187">
        <f t="shared" si="32"/>
        <v>-43.886586780936305</v>
      </c>
      <c r="W187" s="2" t="str">
        <f t="shared" si="33"/>
        <v>-116,97386647721-122,301461273212i</v>
      </c>
      <c r="X187" s="2">
        <f t="shared" si="34"/>
        <v>44.569810939277914</v>
      </c>
    </row>
    <row r="188" spans="12:24" x14ac:dyDescent="0.45">
      <c r="L188">
        <f t="shared" si="35"/>
        <v>1.8600000000000014</v>
      </c>
      <c r="M188" s="1">
        <f t="shared" si="24"/>
        <v>72.443596007499266</v>
      </c>
      <c r="N188" s="1">
        <f t="shared" si="25"/>
        <v>9.2151853803328261E-4</v>
      </c>
      <c r="O188" s="2" t="str">
        <f t="shared" si="26"/>
        <v>0,999983237581462+0,00579003938655956i</v>
      </c>
      <c r="P188" s="2" t="str">
        <f t="shared" si="27"/>
        <v>1,90921127796177E-06-6,43390973242104E-07i</v>
      </c>
      <c r="Q188" s="2" t="str">
        <f t="shared" si="28"/>
        <v>120,530128481215-41633,2636943917i</v>
      </c>
      <c r="R188" s="2" t="str">
        <f t="shared" si="29"/>
        <v>-0,403451013850327-1,20876087543643i</v>
      </c>
      <c r="S188" s="2" t="str">
        <f t="shared" si="30"/>
        <v>0,671679872731265-0,665260579893409i</v>
      </c>
      <c r="T188" s="2">
        <f t="shared" si="31"/>
        <v>-0.48795855060990745</v>
      </c>
      <c r="U188">
        <f t="shared" si="32"/>
        <v>-44.724897574943618</v>
      </c>
      <c r="W188" s="2" t="str">
        <f t="shared" si="33"/>
        <v>-114,560615819962-116,337755367487i</v>
      </c>
      <c r="X188" s="2">
        <f t="shared" si="34"/>
        <v>44.258374689869328</v>
      </c>
    </row>
    <row r="189" spans="12:24" x14ac:dyDescent="0.45">
      <c r="L189">
        <f t="shared" si="35"/>
        <v>1.8700000000000014</v>
      </c>
      <c r="M189" s="1">
        <f t="shared" si="24"/>
        <v>74.131024130092001</v>
      </c>
      <c r="N189" s="1">
        <f t="shared" si="25"/>
        <v>9.4298346222626344E-4</v>
      </c>
      <c r="O189" s="2" t="str">
        <f t="shared" si="26"/>
        <v>0,999982447595325+0,00592490516908562i</v>
      </c>
      <c r="P189" s="2" t="str">
        <f t="shared" si="27"/>
        <v>1,90921127796171E-06-6,28745523894341E-07i</v>
      </c>
      <c r="Q189" s="2" t="str">
        <f t="shared" si="28"/>
        <v>120,530128477192-40685,569555136i</v>
      </c>
      <c r="R189" s="2" t="str">
        <f t="shared" si="29"/>
        <v>-0,385135278560603-1,18124596318202i</v>
      </c>
      <c r="S189" s="2" t="str">
        <f t="shared" si="30"/>
        <v>0,653284935346248-0,666090859039479i</v>
      </c>
      <c r="T189" s="2">
        <f t="shared" si="31"/>
        <v>-0.60252059583913198</v>
      </c>
      <c r="U189">
        <f t="shared" si="32"/>
        <v>-45.55609807610395</v>
      </c>
      <c r="W189" s="2" t="str">
        <f t="shared" si="33"/>
        <v>-112,094568384238-110,59290332464i</v>
      </c>
      <c r="X189" s="2">
        <f t="shared" si="34"/>
        <v>43.9438132164547</v>
      </c>
    </row>
    <row r="190" spans="12:24" x14ac:dyDescent="0.45">
      <c r="L190">
        <f t="shared" si="35"/>
        <v>1.8800000000000014</v>
      </c>
      <c r="M190" s="1">
        <f t="shared" si="24"/>
        <v>75.857757502918631</v>
      </c>
      <c r="N190" s="1">
        <f t="shared" si="25"/>
        <v>9.6494836873277855E-4</v>
      </c>
      <c r="O190" s="2" t="str">
        <f t="shared" si="26"/>
        <v>0,999981620378512+0,00606291226765808i</v>
      </c>
      <c r="P190" s="2" t="str">
        <f t="shared" si="27"/>
        <v>1,90921127796172E-06-0,0000006144334437464i</v>
      </c>
      <c r="Q190" s="2" t="str">
        <f t="shared" si="28"/>
        <v>120,530128478462-39759,4474433954i</v>
      </c>
      <c r="R190" s="2" t="str">
        <f t="shared" si="29"/>
        <v>-0,367643887151625-1,15435736317302i</v>
      </c>
      <c r="S190" s="2" t="str">
        <f t="shared" si="30"/>
        <v>0,634985815271517-0,666328360306296i</v>
      </c>
      <c r="T190" s="2">
        <f t="shared" si="31"/>
        <v>-0.72013812303694213</v>
      </c>
      <c r="U190">
        <f t="shared" si="32"/>
        <v>-46.379719406840969</v>
      </c>
      <c r="W190" s="2" t="str">
        <f t="shared" si="33"/>
        <v>-109,583856057811-105,065007861822i</v>
      </c>
      <c r="X190" s="2">
        <f t="shared" si="34"/>
        <v>43.626196288020338</v>
      </c>
    </row>
    <row r="191" spans="12:24" x14ac:dyDescent="0.45">
      <c r="L191">
        <f t="shared" si="35"/>
        <v>1.8900000000000015</v>
      </c>
      <c r="M191" s="1">
        <f t="shared" si="24"/>
        <v>77.624711662869501</v>
      </c>
      <c r="N191" s="1">
        <f t="shared" si="25"/>
        <v>9.8742490363699833E-4</v>
      </c>
      <c r="O191" s="2" t="str">
        <f t="shared" si="26"/>
        <v>0,999980754176416+0,00620413384494698i</v>
      </c>
      <c r="P191" s="2" t="str">
        <f t="shared" si="27"/>
        <v>1,90921127796171E-06-6,0044714434302E-07i</v>
      </c>
      <c r="Q191" s="2" t="str">
        <f t="shared" si="28"/>
        <v>120,530128477974-38854,4063169673i</v>
      </c>
      <c r="R191" s="2" t="str">
        <f t="shared" si="29"/>
        <v>-0,350939738036733-1,12808081871765i</v>
      </c>
      <c r="S191" s="2" t="str">
        <f t="shared" si="30"/>
        <v>0,616812607739103-0,665988002217918i</v>
      </c>
      <c r="T191" s="2">
        <f t="shared" si="31"/>
        <v>-0.84073941417336584</v>
      </c>
      <c r="U191">
        <f t="shared" si="32"/>
        <v>-47.195324512823909</v>
      </c>
      <c r="W191" s="2" t="str">
        <f t="shared" si="33"/>
        <v>-107,036407673113-99,7516538206635i</v>
      </c>
      <c r="X191" s="2">
        <f t="shared" si="34"/>
        <v>43.305595623866211</v>
      </c>
    </row>
    <row r="192" spans="12:24" x14ac:dyDescent="0.45">
      <c r="L192">
        <f t="shared" si="35"/>
        <v>1.9000000000000015</v>
      </c>
      <c r="M192" s="1">
        <f t="shared" si="24"/>
        <v>79.432823472428467</v>
      </c>
      <c r="N192" s="1">
        <f t="shared" si="25"/>
        <v>1.0104249842952391E-3</v>
      </c>
      <c r="O192" s="2" t="str">
        <f t="shared" si="26"/>
        <v>0,999979847151741+0,006348644767229i</v>
      </c>
      <c r="P192" s="2" t="str">
        <f t="shared" si="27"/>
        <v>1,90921127796172E-06-5,86779209964386E-07i</v>
      </c>
      <c r="Q192" s="2" t="str">
        <f t="shared" si="28"/>
        <v>120,530128478525-37969,9663110672i</v>
      </c>
      <c r="R192" s="2" t="str">
        <f t="shared" si="29"/>
        <v>-0,334987399476752-1,10240239764431i</v>
      </c>
      <c r="S192" s="2" t="str">
        <f t="shared" si="30"/>
        <v>0,598793702035734-0,665086322391184i</v>
      </c>
      <c r="T192" s="2">
        <f t="shared" si="31"/>
        <v>-0.96425115076962054</v>
      </c>
      <c r="U192">
        <f t="shared" si="32"/>
        <v>-48.002507967305469</v>
      </c>
      <c r="W192" s="2" t="str">
        <f t="shared" si="33"/>
        <v>-104,459909281905-94,6499432191249i</v>
      </c>
      <c r="X192" s="2">
        <f t="shared" si="34"/>
        <v>42.982084543801037</v>
      </c>
    </row>
    <row r="193" spans="12:24" x14ac:dyDescent="0.45">
      <c r="L193">
        <f t="shared" si="35"/>
        <v>1.9100000000000015</v>
      </c>
      <c r="M193" s="1">
        <f t="shared" si="24"/>
        <v>81.283051616410248</v>
      </c>
      <c r="N193" s="1">
        <f t="shared" si="25"/>
        <v>1.0339608056547092E-3</v>
      </c>
      <c r="O193" s="2" t="str">
        <f t="shared" si="26"/>
        <v>0,999978897380604+0,00649652164402895i</v>
      </c>
      <c r="P193" s="2" t="str">
        <f t="shared" si="27"/>
        <v>1,90921127796173E-06-5,73422393688077E-07i</v>
      </c>
      <c r="Q193" s="2" t="str">
        <f t="shared" si="28"/>
        <v>120,530128478499-37105,6584838967i</v>
      </c>
      <c r="R193" s="2" t="str">
        <f t="shared" si="29"/>
        <v>-0,319753034421313-1,07730848491419i</v>
      </c>
      <c r="S193" s="2" t="str">
        <f t="shared" si="30"/>
        <v>0,580955706695107-0,663641288496143i</v>
      </c>
      <c r="T193" s="2">
        <f t="shared" si="31"/>
        <v>-1.090598748382805</v>
      </c>
      <c r="U193">
        <f t="shared" si="32"/>
        <v>-48.800895610963728</v>
      </c>
      <c r="W193" s="2" t="str">
        <f t="shared" si="33"/>
        <v>-101,861769545281-89,756532618459i</v>
      </c>
      <c r="X193" s="2">
        <f t="shared" si="34"/>
        <v>42.655737633660358</v>
      </c>
    </row>
    <row r="194" spans="12:24" x14ac:dyDescent="0.45">
      <c r="L194">
        <f t="shared" si="35"/>
        <v>1.9200000000000015</v>
      </c>
      <c r="M194" s="1">
        <f t="shared" ref="M194:M257" si="36">10^L194</f>
        <v>83.176377110267424</v>
      </c>
      <c r="N194" s="1">
        <f t="shared" ref="N194:N257" si="37">M194/(CEdsp)</f>
        <v>1.0580448467194265E-3</v>
      </c>
      <c r="O194" s="2" t="str">
        <f t="shared" ref="O194:O257" si="38">IMEXP(2*PI()*N194&amp;"i")</f>
        <v>0,999977902848455+0,00664784286868133i</v>
      </c>
      <c r="P194" s="2" t="str">
        <f t="shared" ref="P194:P257" si="39">IMDIV(IMSUB(IMPRODUCT(gg1_+gg2_,$O194),gg2_),IMSUB($O194,1))</f>
        <v>1,90921127796177E-06-5,6036961355697E-07i</v>
      </c>
      <c r="Q194" s="2" t="str">
        <f t="shared" ref="Q194:Q257" si="40">IMDIV(IMPRODUCT(gpi,$O194),IMSUB($O194,1))</f>
        <v>120,530128481155-36261,0245680053i</v>
      </c>
      <c r="R194" s="2" t="str">
        <f t="shared" ref="R194:R257" si="41">IMPRODUCT($P194,$Q194,gpd)</f>
        <v>-0,305204328741621-1,05278577540267i</v>
      </c>
      <c r="S194" s="2" t="str">
        <f t="shared" ref="S194:S257" si="42">IMDIV($R194,IMSUM(1,$R194))</f>
        <v>0,5633233953713-0,661672109976731i</v>
      </c>
      <c r="T194" s="2">
        <f t="shared" ref="T194:T257" si="43">20*LOG10(SQRT(IMPRODUCT(IMCONJUGATE(S194),S194)+0))</f>
        <v>-1.2197066741888183</v>
      </c>
      <c r="U194">
        <f t="shared" ref="U194:U257" si="44">ATAN(IMAGINARY(S194)/IMREAL(S194))*180/PI()</f>
        <v>-49.590144043817972</v>
      </c>
      <c r="W194" s="2" t="str">
        <f t="shared" ref="W194:W257" si="45">IMPRODUCT($S194,IMDIV($O194,IMSUB($O194,1)))</f>
        <v>-99,2490902338053-85,0676721351498i</v>
      </c>
      <c r="X194" s="2">
        <f t="shared" ref="X194:X257" si="46">20*LOG10(SQRT(IMPRODUCT(IMCONJUGATE(W194),W194)+0))</f>
        <v>42.326630427726414</v>
      </c>
    </row>
    <row r="195" spans="12:24" x14ac:dyDescent="0.45">
      <c r="L195">
        <f t="shared" ref="L195:L258" si="47">L194+Graph_Step_Size</f>
        <v>1.9300000000000015</v>
      </c>
      <c r="M195" s="1">
        <f t="shared" si="36"/>
        <v>85.113803820237962</v>
      </c>
      <c r="N195" s="1">
        <f t="shared" si="37"/>
        <v>1.0826898771667537E-3</v>
      </c>
      <c r="O195" s="2" t="str">
        <f t="shared" si="38"/>
        <v>0,999976861445802+0,00680268865983385i</v>
      </c>
      <c r="P195" s="2" t="str">
        <f t="shared" si="39"/>
        <v>0,0000019092112779617-5,47613948812035E-07i</v>
      </c>
      <c r="Q195" s="2" t="str">
        <f t="shared" si="40"/>
        <v>120,530128477244-35435,616727311i</v>
      </c>
      <c r="R195" s="2" t="str">
        <f t="shared" si="41"/>
        <v>-0,291310422681345-1,02882126684441i</v>
      </c>
      <c r="S195" s="2" t="str">
        <f t="shared" si="42"/>
        <v>0,545919672281572-0,659199052679649i</v>
      </c>
      <c r="T195" s="2">
        <f t="shared" si="43"/>
        <v>-1.3514987466243817</v>
      </c>
      <c r="U195">
        <f t="shared" si="44"/>
        <v>-50.369939985682649</v>
      </c>
      <c r="W195" s="2" t="str">
        <f t="shared" si="45"/>
        <v>-96,6286417490289-80,5792454654368i</v>
      </c>
      <c r="X195" s="2">
        <f t="shared" si="46"/>
        <v>41.994839109089469</v>
      </c>
    </row>
    <row r="196" spans="12:24" x14ac:dyDescent="0.45">
      <c r="L196">
        <f t="shared" si="47"/>
        <v>1.9400000000000015</v>
      </c>
      <c r="M196" s="1">
        <f t="shared" si="36"/>
        <v>87.096358995608384</v>
      </c>
      <c r="N196" s="1">
        <f t="shared" si="37"/>
        <v>1.1079089641180494E-3</v>
      </c>
      <c r="O196" s="2" t="str">
        <f t="shared" si="38"/>
        <v>0,999975770963743+0,00696114110391414i</v>
      </c>
      <c r="P196" s="2" t="str">
        <f t="shared" si="39"/>
        <v>1,90921127796177E-06-5,35148636230254E-07i</v>
      </c>
      <c r="Q196" s="2" t="str">
        <f t="shared" si="40"/>
        <v>120,530128481075-34628,997319651i</v>
      </c>
      <c r="R196" s="2" t="str">
        <f t="shared" si="41"/>
        <v>-0,278041845402155-1,00540225294001i</v>
      </c>
      <c r="S196" s="2" t="str">
        <f t="shared" si="42"/>
        <v>0,528765555928649-0,656243258303773i</v>
      </c>
      <c r="T196" s="2">
        <f t="shared" si="43"/>
        <v>-1.4858984161171289</v>
      </c>
      <c r="U196">
        <f t="shared" si="44"/>
        <v>-51.139999521781306</v>
      </c>
      <c r="W196" s="2" t="str">
        <f t="shared" si="45"/>
        <v>-94,0068435104813-76,2868103406134i</v>
      </c>
      <c r="X196" s="2">
        <f t="shared" si="46"/>
        <v>41.660440228920791</v>
      </c>
    </row>
    <row r="197" spans="12:24" x14ac:dyDescent="0.45">
      <c r="L197">
        <f t="shared" si="47"/>
        <v>1.9500000000000015</v>
      </c>
      <c r="M197" s="1">
        <f t="shared" si="36"/>
        <v>89.125093813374875</v>
      </c>
      <c r="N197" s="1">
        <f t="shared" si="37"/>
        <v>1.1337154790670295E-3</v>
      </c>
      <c r="O197" s="2" t="str">
        <f t="shared" si="38"/>
        <v>0,999974629089272+0,00712328419858217i</v>
      </c>
      <c r="P197" s="2" t="str">
        <f t="shared" si="39"/>
        <v>1,90921127796178E-06-5,22967066538703E-07i</v>
      </c>
      <c r="Q197" s="2" t="str">
        <f t="shared" si="40"/>
        <v>120,530128481278-33840,7386647381i</v>
      </c>
      <c r="R197" s="2" t="str">
        <f t="shared" si="41"/>
        <v>-0,265370452473472-0,982516316618114i</v>
      </c>
      <c r="S197" s="2" t="str">
        <f t="shared" si="42"/>
        <v>0,511880179655756-0,652826570300189i</v>
      </c>
      <c r="T197" s="2">
        <f t="shared" si="43"/>
        <v>-1.6228290264234455</v>
      </c>
      <c r="U197">
        <f t="shared" si="44"/>
        <v>-51.900067249622239</v>
      </c>
      <c r="W197" s="2" t="str">
        <f t="shared" si="45"/>
        <v>-91,3897489910284-72,1856388828757i</v>
      </c>
      <c r="X197" s="2">
        <f t="shared" si="46"/>
        <v>41.323510445138332</v>
      </c>
    </row>
    <row r="198" spans="12:24" x14ac:dyDescent="0.45">
      <c r="L198">
        <f t="shared" si="47"/>
        <v>1.9600000000000015</v>
      </c>
      <c r="M198" s="1">
        <f t="shared" si="36"/>
        <v>91.201083935591285</v>
      </c>
      <c r="N198" s="1">
        <f t="shared" si="37"/>
        <v>1.1601231049695091E-3</v>
      </c>
      <c r="O198" s="2" t="str">
        <f t="shared" si="38"/>
        <v>0,99997343340038+0,00728920389719086i</v>
      </c>
      <c r="P198" s="2" t="str">
        <f t="shared" si="39"/>
        <v>1,90921127796169E-06-5,11062780909083E-07i</v>
      </c>
      <c r="Q198" s="2" t="str">
        <f t="shared" si="40"/>
        <v>120,530128476955-33070,4228174001i</v>
      </c>
      <c r="R198" s="2" t="str">
        <f t="shared" si="41"/>
        <v>-0,253269366172649-0,960151323452336i</v>
      </c>
      <c r="S198" s="2" t="str">
        <f t="shared" si="42"/>
        <v>0,495280807493613-0,648971367590694i</v>
      </c>
      <c r="T198" s="2">
        <f t="shared" si="43"/>
        <v>-1.7622140562983268</v>
      </c>
      <c r="U198">
        <f t="shared" si="44"/>
        <v>-52.649915342510276</v>
      </c>
      <c r="W198" s="2" t="str">
        <f t="shared" si="45"/>
        <v>-88,7830351353996-68,2707573913253i</v>
      </c>
      <c r="X198" s="2">
        <f t="shared" si="46"/>
        <v>40.984126280740163</v>
      </c>
    </row>
    <row r="199" spans="12:24" x14ac:dyDescent="0.45">
      <c r="L199">
        <f t="shared" si="47"/>
        <v>1.9700000000000015</v>
      </c>
      <c r="M199" s="1">
        <f t="shared" si="36"/>
        <v>93.325430079699501</v>
      </c>
      <c r="N199" s="1">
        <f t="shared" si="37"/>
        <v>1.1871458434982894E-3</v>
      </c>
      <c r="O199" s="2" t="str">
        <f t="shared" si="38"/>
        <v>0,999972181360919+0,00745898815427832i</v>
      </c>
      <c r="P199" s="2" t="str">
        <f t="shared" si="39"/>
        <v>1,90921127796175E-06-4,99429467530956E-07i</v>
      </c>
      <c r="Q199" s="2" t="str">
        <f t="shared" si="40"/>
        <v>120,530128479891-32317,6413459781i</v>
      </c>
      <c r="R199" s="2" t="str">
        <f t="shared" si="41"/>
        <v>-0,241712918472535-0,938295415227474i</v>
      </c>
      <c r="S199" s="2" t="str">
        <f t="shared" si="42"/>
        <v>0,478982863696937-0,644700407216953i</v>
      </c>
      <c r="T199" s="2">
        <f t="shared" si="43"/>
        <v>-1.9039773414412664</v>
      </c>
      <c r="U199">
        <f t="shared" si="44"/>
        <v>-53.389342544616966</v>
      </c>
      <c r="W199" s="2" t="str">
        <f t="shared" si="45"/>
        <v>-86,19199586086-64,5369851466228i</v>
      </c>
      <c r="X199" s="2">
        <f t="shared" si="46"/>
        <v>40.642363901862659</v>
      </c>
    </row>
    <row r="200" spans="12:24" x14ac:dyDescent="0.45">
      <c r="L200">
        <f t="shared" si="47"/>
        <v>1.9800000000000015</v>
      </c>
      <c r="M200" s="1">
        <f t="shared" si="36"/>
        <v>95.499258602143996</v>
      </c>
      <c r="N200" s="1">
        <f t="shared" si="37"/>
        <v>1.2147980224670243E-3</v>
      </c>
      <c r="O200" s="2" t="str">
        <f t="shared" si="38"/>
        <v>0,999970870315215+0,00763272697211514i</v>
      </c>
      <c r="P200" s="2" t="str">
        <f t="shared" si="39"/>
        <v>1,90921127796171E-06-4,88060958266233E-07i</v>
      </c>
      <c r="Q200" s="2" t="str">
        <f t="shared" si="40"/>
        <v>120,530128477875-31581,9951157715i</v>
      </c>
      <c r="R200" s="2" t="str">
        <f t="shared" si="41"/>
        <v>-0,230676596597853-0,916937003651461i</v>
      </c>
      <c r="S200" s="2" t="str">
        <f t="shared" si="42"/>
        <v>0,46299997434518-0,640036676782728i</v>
      </c>
      <c r="T200" s="2">
        <f t="shared" si="43"/>
        <v>-2.0480432768785857</v>
      </c>
      <c r="U200">
        <f t="shared" si="44"/>
        <v>-54.118173111632323</v>
      </c>
      <c r="W200" s="2" t="str">
        <f t="shared" si="45"/>
        <v>-83,6215393115804-60,9789718834311i</v>
      </c>
      <c r="X200" s="2">
        <f t="shared" si="46"/>
        <v>40.298298915401773</v>
      </c>
    </row>
    <row r="201" spans="12:24" x14ac:dyDescent="0.45">
      <c r="L201">
        <f t="shared" si="47"/>
        <v>1.9900000000000015</v>
      </c>
      <c r="M201" s="1">
        <f t="shared" si="36"/>
        <v>97.723722095581465</v>
      </c>
      <c r="N201" s="1">
        <f t="shared" si="37"/>
        <v>1.2430943034270239E-3</v>
      </c>
      <c r="O201" s="2" t="str">
        <f t="shared" si="38"/>
        <v>0,999969497482445+0,00781051244833136i</v>
      </c>
      <c r="P201" s="2" t="str">
        <f t="shared" si="39"/>
        <v>0,0000019092112779617-4,76951225381909E-07i</v>
      </c>
      <c r="Q201" s="2" t="str">
        <f t="shared" si="40"/>
        <v>120,530128477311-30863,0940774119i</v>
      </c>
      <c r="R201" s="2" t="str">
        <f t="shared" si="41"/>
        <v>-0,2201369910306-0,896064764211892i</v>
      </c>
      <c r="S201" s="2" t="str">
        <f t="shared" si="42"/>
        <v>0,447344019392114-0,635003257313271i</v>
      </c>
      <c r="T201" s="2">
        <f t="shared" si="43"/>
        <v>-2.1943370001638201</v>
      </c>
      <c r="U201">
        <f t="shared" si="44"/>
        <v>-54.836255709843073</v>
      </c>
      <c r="W201" s="2" t="str">
        <f t="shared" si="45"/>
        <v>-81,0761885199357-57,5912336394474i</v>
      </c>
      <c r="X201" s="2">
        <f t="shared" si="46"/>
        <v>39.952006185816849</v>
      </c>
    </row>
    <row r="202" spans="12:24" x14ac:dyDescent="0.45">
      <c r="L202">
        <f t="shared" si="47"/>
        <v>2.0000000000000013</v>
      </c>
      <c r="M202" s="1">
        <f t="shared" si="36"/>
        <v>100.00000000000031</v>
      </c>
      <c r="N202" s="1">
        <f t="shared" si="37"/>
        <v>1.2720496894409977E-3</v>
      </c>
      <c r="O202" s="2" t="str">
        <f t="shared" si="38"/>
        <v>0,999968059950734+0,00799243882464759i</v>
      </c>
      <c r="P202" s="2" t="str">
        <f t="shared" si="39"/>
        <v>1,90921127796174E-06-4,66094378351618E-07i</v>
      </c>
      <c r="Q202" s="2" t="str">
        <f t="shared" si="40"/>
        <v>120,530128479956-30160,557060053i</v>
      </c>
      <c r="R202" s="2" t="str">
        <f t="shared" si="41"/>
        <v>-0,210071745854734-0,875667630171162i</v>
      </c>
      <c r="S202" s="2" t="str">
        <f t="shared" si="42"/>
        <v>0,432025193583606-0,629623196944296i</v>
      </c>
      <c r="T202" s="2">
        <f t="shared" si="43"/>
        <v>-2.342784555920038</v>
      </c>
      <c r="U202">
        <f t="shared" si="44"/>
        <v>-55.543462285758643</v>
      </c>
      <c r="W202" s="2" t="str">
        <f t="shared" si="45"/>
        <v>-78,56008512005-54,3681867457873i</v>
      </c>
      <c r="X202" s="2">
        <f t="shared" si="46"/>
        <v>39.603559670592745</v>
      </c>
    </row>
    <row r="203" spans="12:24" x14ac:dyDescent="0.45">
      <c r="L203">
        <f t="shared" si="47"/>
        <v>2.0100000000000011</v>
      </c>
      <c r="M203" s="1">
        <f t="shared" si="36"/>
        <v>102.32929922807573</v>
      </c>
      <c r="N203" s="1">
        <f t="shared" si="37"/>
        <v>1.3016795330378825E-3</v>
      </c>
      <c r="O203" s="2" t="str">
        <f t="shared" si="38"/>
        <v>0,999966554670978+0,00817860253673593i</v>
      </c>
      <c r="P203" s="2" t="str">
        <f t="shared" si="39"/>
        <v>1,90921127796173E-06-4,55484660729164E-07i</v>
      </c>
      <c r="Q203" s="2" t="str">
        <f t="shared" si="40"/>
        <v>120,5301284787-29474,0115692686i</v>
      </c>
      <c r="R203" s="2" t="str">
        <f t="shared" si="41"/>
        <v>-0,200459511334951-0,855734786698701i</v>
      </c>
      <c r="S203" s="2" t="str">
        <f t="shared" si="42"/>
        <v>0,417052074725501-0,62391939565703i</v>
      </c>
      <c r="T203" s="2">
        <f t="shared" si="43"/>
        <v>-2.493313042369345</v>
      </c>
      <c r="U203">
        <f t="shared" si="44"/>
        <v>-56.239686917162928</v>
      </c>
      <c r="W203" s="2" t="str">
        <f t="shared" si="45"/>
        <v>-76,0769957568407-51,3041797782539i</v>
      </c>
      <c r="X203" s="2">
        <f t="shared" si="46"/>
        <v>39.253032273714268</v>
      </c>
    </row>
    <row r="204" spans="12:24" x14ac:dyDescent="0.45">
      <c r="L204">
        <f t="shared" si="47"/>
        <v>2.0200000000000009</v>
      </c>
      <c r="M204" s="1">
        <f t="shared" si="36"/>
        <v>104.71285480509026</v>
      </c>
      <c r="N204" s="1">
        <f t="shared" si="37"/>
        <v>1.3319995443529494E-3</v>
      </c>
      <c r="O204" s="2" t="str">
        <f t="shared" si="38"/>
        <v>0,999964978450383+0,00836910226523628i</v>
      </c>
      <c r="P204" s="2" t="str">
        <f t="shared" si="39"/>
        <v>1,90921127796175E-06-4,4511644710261E-07i</v>
      </c>
      <c r="Q204" s="2" t="str">
        <f t="shared" si="40"/>
        <v>120,530128480632-28803,0935895521i</v>
      </c>
      <c r="R204" s="2" t="str">
        <f t="shared" si="41"/>
        <v>-0,19127989863327-0,836255665137148i</v>
      </c>
      <c r="S204" s="2" t="str">
        <f t="shared" si="42"/>
        <v>0,402431697860631-0,617914501106021i</v>
      </c>
      <c r="T204" s="2">
        <f t="shared" si="43"/>
        <v>-2.6458507405726821</v>
      </c>
      <c r="U204">
        <f t="shared" si="44"/>
        <v>-56.924844655608567</v>
      </c>
      <c r="W204" s="2" t="str">
        <f t="shared" si="45"/>
        <v>-73,6303208394165-48,3935233385345i</v>
      </c>
      <c r="X204" s="2">
        <f t="shared" si="46"/>
        <v>38.900495716431813</v>
      </c>
    </row>
    <row r="205" spans="12:24" x14ac:dyDescent="0.45">
      <c r="L205">
        <f t="shared" si="47"/>
        <v>2.0300000000000007</v>
      </c>
      <c r="M205" s="1">
        <f t="shared" si="36"/>
        <v>107.15193052376085</v>
      </c>
      <c r="N205" s="1">
        <f t="shared" si="37"/>
        <v>1.3630257994575294E-3</v>
      </c>
      <c r="O205" s="2" t="str">
        <f t="shared" si="38"/>
        <v>0,999963327945687+0,00856403898795497i</v>
      </c>
      <c r="P205" s="2" t="str">
        <f t="shared" si="39"/>
        <v>1,90921127796174E-06-4,34984240109112E-07i</v>
      </c>
      <c r="Q205" s="2" t="str">
        <f t="shared" si="40"/>
        <v>120,53012848024-28147,44739131i</v>
      </c>
      <c r="R205" s="2" t="str">
        <f t="shared" si="41"/>
        <v>-0,182513436561126-0,817219937398352i</v>
      </c>
      <c r="S205" s="2" t="str">
        <f t="shared" si="42"/>
        <v>0,388169634004429-0,611630815427705i</v>
      </c>
      <c r="T205" s="2">
        <f t="shared" si="43"/>
        <v>-2.8003272272661417</v>
      </c>
      <c r="U205">
        <f t="shared" si="44"/>
        <v>-57.598870369104837</v>
      </c>
      <c r="W205" s="2" t="str">
        <f t="shared" si="45"/>
        <v>-71,2231052972267-45,6305175793696i</v>
      </c>
      <c r="X205" s="2">
        <f t="shared" si="46"/>
        <v>38.546020424429209</v>
      </c>
    </row>
    <row r="206" spans="12:24" x14ac:dyDescent="0.45">
      <c r="L206">
        <f t="shared" si="47"/>
        <v>2.0400000000000005</v>
      </c>
      <c r="M206" s="1">
        <f t="shared" si="36"/>
        <v>109.64781961431871</v>
      </c>
      <c r="N206" s="1">
        <f t="shared" si="37"/>
        <v>1.3947747488827621E-3</v>
      </c>
      <c r="O206" s="2" t="str">
        <f t="shared" si="38"/>
        <v>0,999961599656074+0,00876351603327234i</v>
      </c>
      <c r="P206" s="2" t="str">
        <f t="shared" si="39"/>
        <v>1,90921127796173E-06-4,25082667516961E-07i</v>
      </c>
      <c r="Q206" s="2" t="str">
        <f t="shared" si="40"/>
        <v>120,530128478767-27506,7253422494i</v>
      </c>
      <c r="R206" s="2" t="str">
        <f t="shared" si="41"/>
        <v>-0,174141530276456-0,798617510487517i</v>
      </c>
      <c r="S206" s="2" t="str">
        <f t="shared" si="42"/>
        <v>0,37427007219352-0,605090212793513i</v>
      </c>
      <c r="T206" s="2">
        <f t="shared" si="43"/>
        <v>-2.9566734721799621</v>
      </c>
      <c r="U206">
        <f t="shared" si="44"/>
        <v>-58.261717592759346</v>
      </c>
      <c r="W206" s="2" t="str">
        <f t="shared" si="45"/>
        <v>-68,8580510125261-43,0094774293147i</v>
      </c>
      <c r="X206" s="2">
        <f t="shared" si="46"/>
        <v>38.18967543051032</v>
      </c>
    </row>
    <row r="207" spans="12:24" x14ac:dyDescent="0.45">
      <c r="L207">
        <f t="shared" si="47"/>
        <v>2.0500000000000003</v>
      </c>
      <c r="M207" s="1">
        <f t="shared" si="36"/>
        <v>112.20184543019644</v>
      </c>
      <c r="N207" s="1">
        <f t="shared" si="37"/>
        <v>1.4272632263418778E-3</v>
      </c>
      <c r="O207" s="2" t="str">
        <f t="shared" si="38"/>
        <v>0,999959789915749+0,00896763913478736i</v>
      </c>
      <c r="P207" s="2" t="str">
        <f t="shared" si="39"/>
        <v>1,90921127796175E-06-4,15406479380824E-07i</v>
      </c>
      <c r="Q207" s="2" t="str">
        <f t="shared" si="40"/>
        <v>120,530128479865-26880,5877230588i</v>
      </c>
      <c r="R207" s="2" t="str">
        <f t="shared" si="41"/>
        <v>-0,166146421843298-0,780438521151692i</v>
      </c>
      <c r="S207" s="2" t="str">
        <f t="shared" si="42"/>
        <v>0,360735903708247-0,598314067366815i</v>
      </c>
      <c r="T207" s="2">
        <f t="shared" si="43"/>
        <v>-3.1148219207445211</v>
      </c>
      <c r="U207">
        <f t="shared" si="44"/>
        <v>-58.913357394403135</v>
      </c>
      <c r="W207" s="2" t="str">
        <f t="shared" si="45"/>
        <v>-66,5375306215099-40,5247555079108i</v>
      </c>
      <c r="X207" s="2">
        <f t="shared" si="46"/>
        <v>37.831528291898344</v>
      </c>
    </row>
    <row r="208" spans="12:24" x14ac:dyDescent="0.45">
      <c r="L208">
        <f t="shared" si="47"/>
        <v>2.06</v>
      </c>
      <c r="M208" s="1">
        <f t="shared" si="36"/>
        <v>114.81536214968835</v>
      </c>
      <c r="N208" s="1">
        <f t="shared" si="37"/>
        <v>1.4605084576556631E-3</v>
      </c>
      <c r="O208" s="2" t="str">
        <f t="shared" si="38"/>
        <v>0,999957894886159+0,00917651648722729i</v>
      </c>
      <c r="P208" s="2" t="str">
        <f t="shared" si="39"/>
        <v>1,90921127796171E-06-4,05950545259731E-07i</v>
      </c>
      <c r="Q208" s="2" t="str">
        <f t="shared" si="40"/>
        <v>120,530128477664-26268,7025472846i</v>
      </c>
      <c r="R208" s="2" t="str">
        <f t="shared" si="41"/>
        <v>-0,158511152565761-0,762673330650036i</v>
      </c>
      <c r="S208" s="2" t="str">
        <f t="shared" si="42"/>
        <v>0,347568807442514-0,591323191228246i</v>
      </c>
      <c r="T208" s="2">
        <f t="shared" si="43"/>
        <v>-3.2747065631785768</v>
      </c>
      <c r="U208">
        <f t="shared" si="44"/>
        <v>-59.553777260947797</v>
      </c>
      <c r="W208" s="2" t="str">
        <f t="shared" si="45"/>
        <v>-64,2636023961787-38,1707627534609i</v>
      </c>
      <c r="X208" s="2">
        <f t="shared" si="46"/>
        <v>37.471645021153201</v>
      </c>
    </row>
    <row r="209" spans="12:24" x14ac:dyDescent="0.45">
      <c r="L209">
        <f t="shared" si="47"/>
        <v>2.0699999999999998</v>
      </c>
      <c r="M209" s="1">
        <f t="shared" si="36"/>
        <v>117.48975549395293</v>
      </c>
      <c r="N209" s="1">
        <f t="shared" si="37"/>
        <v>1.4945280698858111E-3</v>
      </c>
      <c r="O209" s="2" t="str">
        <f t="shared" si="38"/>
        <v>0,99995591054786+0,00939025880365144i</v>
      </c>
      <c r="P209" s="2" t="str">
        <f t="shared" si="39"/>
        <v>1,90921127796172E-06-3,96709851490584E-07i</v>
      </c>
      <c r="Q209" s="2" t="str">
        <f t="shared" si="40"/>
        <v>120,530128478211-25670,7453853074i</v>
      </c>
      <c r="R209" s="2" t="str">
        <f t="shared" si="41"/>
        <v>-0,151219527013176-0,745312519643473i</v>
      </c>
      <c r="S209" s="2" t="str">
        <f t="shared" si="42"/>
        <v>0,334769335507776-0,584137781765979i</v>
      </c>
      <c r="T209" s="2">
        <f t="shared" si="43"/>
        <v>-3.436262990957371</v>
      </c>
      <c r="U209">
        <f t="shared" si="44"/>
        <v>-60.182980010294628</v>
      </c>
      <c r="W209" s="2" t="str">
        <f t="shared" si="45"/>
        <v>-62,0380259415323-35,941986812132i</v>
      </c>
      <c r="X209" s="2">
        <f t="shared" si="46"/>
        <v>37.110090029709035</v>
      </c>
    </row>
    <row r="210" spans="12:24" x14ac:dyDescent="0.45">
      <c r="L210">
        <f t="shared" si="47"/>
        <v>2.0799999999999996</v>
      </c>
      <c r="M210" s="1">
        <f t="shared" si="36"/>
        <v>120.22644346174125</v>
      </c>
      <c r="N210" s="1">
        <f t="shared" si="37"/>
        <v>1.5293401006810316E-3</v>
      </c>
      <c r="O210" s="2" t="str">
        <f t="shared" si="38"/>
        <v>0,999953832691985+0,00960897937397863i</v>
      </c>
      <c r="P210" s="2" t="str">
        <f t="shared" si="39"/>
        <v>1,90921127796174E-06-3,87679498535844E-07i</v>
      </c>
      <c r="Q210" s="2" t="str">
        <f t="shared" si="40"/>
        <v>120,530128478873-25086,3991923246i</v>
      </c>
      <c r="R210" s="2" t="str">
        <f t="shared" si="41"/>
        <v>-0,144256078670462-0,728346883200167i</v>
      </c>
      <c r="S210" s="2" t="str">
        <f t="shared" si="42"/>
        <v>0,322336998266826-0,576777377986605i</v>
      </c>
      <c r="T210" s="2">
        <f t="shared" si="43"/>
        <v>-3.5994284415529738</v>
      </c>
      <c r="U210">
        <f t="shared" si="44"/>
        <v>-60.80098273337267</v>
      </c>
      <c r="W210" s="2" t="str">
        <f t="shared" si="45"/>
        <v>-59,8622784674679-33,833008258472i</v>
      </c>
      <c r="X210" s="2">
        <f t="shared" si="46"/>
        <v>36.746926083140544</v>
      </c>
    </row>
    <row r="211" spans="12:24" x14ac:dyDescent="0.45">
      <c r="L211">
        <f t="shared" si="47"/>
        <v>2.0899999999999994</v>
      </c>
      <c r="M211" s="1">
        <f t="shared" si="36"/>
        <v>123.026877081238</v>
      </c>
      <c r="N211" s="1">
        <f t="shared" si="37"/>
        <v>1.5649630078408412E-3</v>
      </c>
      <c r="O211" s="2" t="str">
        <f t="shared" si="38"/>
        <v>0,999951656911322+0,00983279412486833i</v>
      </c>
      <c r="P211" s="2" t="str">
        <f t="shared" si="39"/>
        <v>1,90921127796173E-06-3,78854698383666E-07i</v>
      </c>
      <c r="Q211" s="2" t="str">
        <f t="shared" si="40"/>
        <v>120,530128479438-24515,3541402502i</v>
      </c>
      <c r="R211" s="2" t="str">
        <f t="shared" si="41"/>
        <v>-0,137606037130392-0,711767425915102i</v>
      </c>
      <c r="S211" s="2" t="str">
        <f t="shared" si="42"/>
        <v>0,310270348102915-0,569260825150668i</v>
      </c>
      <c r="T211" s="2">
        <f t="shared" si="43"/>
        <v>-3.7641418324768612</v>
      </c>
      <c r="U211">
        <f t="shared" si="44"/>
        <v>-61.407815769273348</v>
      </c>
      <c r="W211" s="2" t="str">
        <f t="shared" si="45"/>
        <v>-57,7375714166103-31,8385147357257i</v>
      </c>
      <c r="X211" s="2">
        <f t="shared" si="46"/>
        <v>36.382214267126514</v>
      </c>
    </row>
    <row r="212" spans="12:24" x14ac:dyDescent="0.45">
      <c r="L212">
        <f t="shared" si="47"/>
        <v>2.0999999999999992</v>
      </c>
      <c r="M212" s="1">
        <f t="shared" si="36"/>
        <v>125.89254117941654</v>
      </c>
      <c r="N212" s="1">
        <f t="shared" si="37"/>
        <v>1.6014156791021434E-3</v>
      </c>
      <c r="O212" s="2" t="str">
        <f t="shared" si="38"/>
        <v>0,999949378590966+0,0100618216809867i</v>
      </c>
      <c r="P212" s="2" t="str">
        <f t="shared" si="39"/>
        <v>1,90921127796171E-06-3,70230772006541E-07i</v>
      </c>
      <c r="Q212" s="2" t="str">
        <f t="shared" si="40"/>
        <v>120,530128477841-23957,3074534387i</v>
      </c>
      <c r="R212" s="2" t="str">
        <f t="shared" si="41"/>
        <v>-0,131255296762704-0,695565357140557i</v>
      </c>
      <c r="S212" s="2" t="str">
        <f t="shared" si="42"/>
        <v>0,298567061330467-0,561606247126156i</v>
      </c>
      <c r="T212" s="2">
        <f t="shared" si="43"/>
        <v>-3.9303437855235113</v>
      </c>
      <c r="U212">
        <f t="shared" si="44"/>
        <v>-62.003521716348672</v>
      </c>
      <c r="W212" s="2" t="str">
        <f t="shared" si="45"/>
        <v>-55,6648672545356-29,9533131176474i</v>
      </c>
      <c r="X212" s="2">
        <f t="shared" si="46"/>
        <v>36.016013963213091</v>
      </c>
    </row>
    <row r="213" spans="12:24" x14ac:dyDescent="0.45">
      <c r="L213">
        <f t="shared" si="47"/>
        <v>2.109999999999999</v>
      </c>
      <c r="M213" s="1">
        <f t="shared" si="36"/>
        <v>128.8249551693132</v>
      </c>
      <c r="N213" s="1">
        <f t="shared" si="37"/>
        <v>1.6387174421537481E-3</v>
      </c>
      <c r="O213" s="2" t="str">
        <f t="shared" si="38"/>
        <v>0,999946992898535+0,0102961834276887i</v>
      </c>
      <c r="P213" s="2" t="str">
        <f t="shared" si="39"/>
        <v>1,90921127796172E-06-3,61803146884624E-07i</v>
      </c>
      <c r="Q213" s="2" t="str">
        <f t="shared" si="40"/>
        <v>120,530128478222-23411,9632481499i</v>
      </c>
      <c r="R213" s="2" t="str">
        <f t="shared" si="41"/>
        <v>-0,125190386795545-0,679732086325239i</v>
      </c>
      <c r="S213" s="2" t="str">
        <f t="shared" si="42"/>
        <v>0,28722401775047-0,55383102584146i</v>
      </c>
      <c r="T213" s="2">
        <f t="shared" si="43"/>
        <v>-4.0979766420950376</v>
      </c>
      <c r="U213">
        <f t="shared" si="44"/>
        <v>-62.588154481412026</v>
      </c>
      <c r="W213" s="2" t="str">
        <f t="shared" si="45"/>
        <v>-53,6448962517143-28,1723398039971i</v>
      </c>
      <c r="X213" s="2">
        <f t="shared" si="46"/>
        <v>35.648382833496143</v>
      </c>
    </row>
    <row r="214" spans="12:24" x14ac:dyDescent="0.45">
      <c r="L214">
        <f t="shared" si="47"/>
        <v>2.1199999999999988</v>
      </c>
      <c r="M214" s="1">
        <f t="shared" si="36"/>
        <v>131.82567385564039</v>
      </c>
      <c r="N214" s="1">
        <f t="shared" si="37"/>
        <v>1.676888074884171E-3</v>
      </c>
      <c r="O214" s="2" t="str">
        <f t="shared" si="38"/>
        <v>0,999944494773917+0,0105360035751487i</v>
      </c>
      <c r="P214" s="2" t="str">
        <f t="shared" si="39"/>
        <v>1,90921127796172E-06-3,53567354581223E-07i</v>
      </c>
      <c r="Q214" s="2" t="str">
        <f t="shared" si="40"/>
        <v>120,53012847865-22879,0323756676i</v>
      </c>
      <c r="R214" s="2" t="str">
        <f t="shared" si="41"/>
        <v>-0,119398442742401-0,664259218459359i</v>
      </c>
      <c r="S214" s="2" t="str">
        <f t="shared" si="42"/>
        <v>0,276237377443724-0,545951787215261i</v>
      </c>
      <c r="T214" s="2">
        <f t="shared" si="43"/>
        <v>-4.2669844704974107</v>
      </c>
      <c r="U214">
        <f t="shared" si="44"/>
        <v>-63.161778368401372</v>
      </c>
      <c r="W214" s="2" t="str">
        <f t="shared" si="45"/>
        <v>-51,6781731085093-26,4906692689417i</v>
      </c>
      <c r="X214" s="2">
        <f t="shared" si="46"/>
        <v>35.279376813332618</v>
      </c>
    </row>
    <row r="215" spans="12:24" x14ac:dyDescent="0.45">
      <c r="L215">
        <f t="shared" si="47"/>
        <v>2.1299999999999986</v>
      </c>
      <c r="M215" s="1">
        <f t="shared" si="36"/>
        <v>134.896288259165</v>
      </c>
      <c r="N215" s="1">
        <f t="shared" si="37"/>
        <v>1.7159478158681363E-3</v>
      </c>
      <c r="O215" s="2" t="str">
        <f t="shared" si="38"/>
        <v>0,999941878918543+0,0107814092239722i</v>
      </c>
      <c r="P215" s="2" t="str">
        <f t="shared" si="39"/>
        <v>1,90921127796175E-06-3,45519028368947E-07i</v>
      </c>
      <c r="Q215" s="2" t="str">
        <f t="shared" si="40"/>
        <v>120,530128479951-22358,2322689891i</v>
      </c>
      <c r="R215" s="2" t="str">
        <f t="shared" si="41"/>
        <v>-0,113867179112908-0,649138549623586i</v>
      </c>
      <c r="S215" s="2" t="str">
        <f t="shared" si="42"/>
        <v>0,265602654478166-0,537984392951627i</v>
      </c>
      <c r="T215" s="2">
        <f t="shared" si="43"/>
        <v>-4.4373130660357649</v>
      </c>
      <c r="U215">
        <f t="shared" si="44"/>
        <v>-63.724467207390141</v>
      </c>
      <c r="W215" s="2" t="str">
        <f t="shared" si="45"/>
        <v>-49,7650132959266-24,9035209861712i</v>
      </c>
      <c r="X215" s="2">
        <f t="shared" si="46"/>
        <v>34.909050111252952</v>
      </c>
    </row>
    <row r="216" spans="12:24" x14ac:dyDescent="0.45">
      <c r="L216">
        <f t="shared" si="47"/>
        <v>2.1399999999999983</v>
      </c>
      <c r="M216" s="1">
        <f t="shared" si="36"/>
        <v>138.03842646028798</v>
      </c>
      <c r="N216" s="1">
        <f t="shared" si="37"/>
        <v>1.7559173750973278E-3</v>
      </c>
      <c r="O216" s="2" t="str">
        <f t="shared" si="38"/>
        <v>0,999939139784147+0,011032530432323i</v>
      </c>
      <c r="P216" s="2" t="str">
        <f t="shared" si="39"/>
        <v>1,90921127796173E-06-3,37653900918494E-07i</v>
      </c>
      <c r="Q216" s="2" t="str">
        <f t="shared" si="40"/>
        <v>120,530128478904-21849,2867930042i</v>
      </c>
      <c r="R216" s="2" t="str">
        <f t="shared" si="41"/>
        <v>-0,108584863355349-0,63436206263911i</v>
      </c>
      <c r="S216" s="2" t="str">
        <f t="shared" si="42"/>
        <v>0,255314787279188-0,529943937609771i</v>
      </c>
      <c r="T216" s="2">
        <f t="shared" si="43"/>
        <v>-4.6089099446389898</v>
      </c>
      <c r="U216">
        <f t="shared" si="44"/>
        <v>-64.276303524792269</v>
      </c>
      <c r="W216" s="2" t="str">
        <f t="shared" si="45"/>
        <v>-47,9055490053184-23,4062648561245i</v>
      </c>
      <c r="X216" s="2">
        <f t="shared" si="46"/>
        <v>34.537455215344593</v>
      </c>
    </row>
    <row r="217" spans="12:24" x14ac:dyDescent="0.45">
      <c r="L217">
        <f t="shared" si="47"/>
        <v>2.1499999999999981</v>
      </c>
      <c r="M217" s="1">
        <f t="shared" si="36"/>
        <v>141.25375446227491</v>
      </c>
      <c r="N217" s="1">
        <f t="shared" si="37"/>
        <v>1.796817944961112E-3</v>
      </c>
      <c r="O217" s="2" t="str">
        <f t="shared" si="38"/>
        <v>0,999936271561005+0,0112895002845994i</v>
      </c>
      <c r="P217" s="2" t="str">
        <f t="shared" si="39"/>
        <v>1,90921127796173E-06-3,29967802036179E-07i</v>
      </c>
      <c r="Q217" s="2" t="str">
        <f t="shared" si="40"/>
        <v>120,530128478825-21351,9260980843i</v>
      </c>
      <c r="R217" s="2" t="str">
        <f t="shared" si="41"/>
        <v>-0,103540290970026-0,61992192281697i</v>
      </c>
      <c r="S217" s="2" t="str">
        <f t="shared" si="42"/>
        <v>0,245368205482237-0,521844750370851i</v>
      </c>
      <c r="T217" s="2">
        <f t="shared" si="43"/>
        <v>-4.781724330786397</v>
      </c>
      <c r="U217">
        <f t="shared" si="44"/>
        <v>-64.817377754611442</v>
      </c>
      <c r="W217" s="2" t="str">
        <f t="shared" si="45"/>
        <v>-46,0997446177787-21,9944252611001i</v>
      </c>
      <c r="X217" s="2">
        <f t="shared" si="46"/>
        <v>34.164642905333707</v>
      </c>
    </row>
    <row r="218" spans="12:24" x14ac:dyDescent="0.45">
      <c r="L218">
        <f t="shared" si="47"/>
        <v>2.1599999999999979</v>
      </c>
      <c r="M218" s="1">
        <f t="shared" si="36"/>
        <v>144.54397707459208</v>
      </c>
      <c r="N218" s="1">
        <f t="shared" si="37"/>
        <v>1.8386712114830098E-3</v>
      </c>
      <c r="O218" s="2" t="str">
        <f t="shared" si="38"/>
        <v>0,99993326816561+0,0115524549616942i</v>
      </c>
      <c r="P218" s="2" t="str">
        <f t="shared" si="39"/>
        <v>1,90921127796172E-06-3,2245665644995E-07i</v>
      </c>
      <c r="Q218" s="2" t="str">
        <f t="shared" si="40"/>
        <v>120,53012847875-20865,8864770059i</v>
      </c>
      <c r="R218" s="2" t="str">
        <f t="shared" si="41"/>
        <v>-0,0987227617423744-0,605810473803887i</v>
      </c>
      <c r="S218" s="2" t="str">
        <f t="shared" si="42"/>
        <v>0,235756893144936-0,513700400955736i</v>
      </c>
      <c r="T218" s="2">
        <f t="shared" si="43"/>
        <v>-4.9557071404093138</v>
      </c>
      <c r="U218">
        <f t="shared" si="44"/>
        <v>-65.347787490644421</v>
      </c>
      <c r="W218" s="2" t="str">
        <f t="shared" si="45"/>
        <v>-44,3474116215538-20,6636838719057i</v>
      </c>
      <c r="X218" s="2">
        <f t="shared" si="46"/>
        <v>33.790662269692909</v>
      </c>
    </row>
    <row r="219" spans="12:24" x14ac:dyDescent="0.45">
      <c r="L219">
        <f t="shared" si="47"/>
        <v>2.1699999999999977</v>
      </c>
      <c r="M219" s="1">
        <f t="shared" si="36"/>
        <v>147.91083881682005</v>
      </c>
      <c r="N219" s="1">
        <f t="shared" si="37"/>
        <v>1.8814993658189283E-3</v>
      </c>
      <c r="O219" s="2" t="str">
        <f t="shared" si="38"/>
        <v>0,999930123227774+0,0118215338128762i</v>
      </c>
      <c r="P219" s="2" t="str">
        <f t="shared" si="39"/>
        <v>1,90921127796173E-06-3,15116481650954E-07i</v>
      </c>
      <c r="Q219" s="2" t="str">
        <f t="shared" si="40"/>
        <v>120,530128479187-20390,910225128i</v>
      </c>
      <c r="R219" s="2" t="str">
        <f t="shared" si="41"/>
        <v>-0,0941220570469791-0,592020233522808i</v>
      </c>
      <c r="S219" s="2" t="str">
        <f t="shared" si="42"/>
        <v>0,226474448249185-0,505523709177148i</v>
      </c>
      <c r="T219" s="2">
        <f t="shared" si="43"/>
        <v>-5.1308109593845987</v>
      </c>
      <c r="U219">
        <f t="shared" si="44"/>
        <v>-65.867636779238552</v>
      </c>
      <c r="W219" s="2" t="str">
        <f t="shared" si="45"/>
        <v>-42,6482229210894-19,4098813267505i</v>
      </c>
      <c r="X219" s="2">
        <f t="shared" si="46"/>
        <v>33.415560727156546</v>
      </c>
    </row>
    <row r="220" spans="12:24" x14ac:dyDescent="0.45">
      <c r="L220">
        <f t="shared" si="47"/>
        <v>2.1799999999999975</v>
      </c>
      <c r="M220" s="1">
        <f t="shared" si="36"/>
        <v>151.35612484361994</v>
      </c>
      <c r="N220" s="1">
        <f t="shared" si="37"/>
        <v>1.9253251160231903E-3</v>
      </c>
      <c r="O220" s="2" t="str">
        <f t="shared" si="38"/>
        <v>0,999926830077117+0,0120968794293268i</v>
      </c>
      <c r="P220" s="2" t="str">
        <f t="shared" si="39"/>
        <v>1,90921127796173E-06-3,07943385781344E-07i</v>
      </c>
      <c r="Q220" s="2" t="str">
        <f t="shared" si="40"/>
        <v>120,530128478454-19926,7455037548i</v>
      </c>
      <c r="R220" s="2" t="str">
        <f t="shared" si="41"/>
        <v>-0,0897284181724061-0,578543890205781i</v>
      </c>
      <c r="S220" s="2" t="str">
        <f t="shared" si="42"/>
        <v>0,217514138470094-0,497326757638223i</v>
      </c>
      <c r="T220" s="2">
        <f t="shared" si="43"/>
        <v>-5.3069900182265828</v>
      </c>
      <c r="U220">
        <f t="shared" si="44"/>
        <v>-66.377035451794782</v>
      </c>
      <c r="W220" s="2" t="str">
        <f t="shared" si="45"/>
        <v>-41,0017264950086-18,2290178987133i</v>
      </c>
      <c r="X220" s="2">
        <f t="shared" si="46"/>
        <v>33.039384052039047</v>
      </c>
    </row>
    <row r="221" spans="12:24" x14ac:dyDescent="0.45">
      <c r="L221">
        <f t="shared" si="47"/>
        <v>2.1899999999999973</v>
      </c>
      <c r="M221" s="1">
        <f t="shared" si="36"/>
        <v>154.88166189124723</v>
      </c>
      <c r="N221" s="1">
        <f t="shared" si="37"/>
        <v>1.9701716990886604E-3</v>
      </c>
      <c r="O221" s="2" t="str">
        <f t="shared" si="38"/>
        <v>0,999923381728927+0,0123786377193722i</v>
      </c>
      <c r="P221" s="2" t="str">
        <f t="shared" si="39"/>
        <v>1,90921127796175E-06-3,00933565571646E-07i</v>
      </c>
      <c r="Q221" s="2" t="str">
        <f t="shared" si="40"/>
        <v>120,53012847978-19473,1462066067i</v>
      </c>
      <c r="R221" s="2" t="str">
        <f t="shared" si="41"/>
        <v>-0,0855325256217146-0,565374298517215i</v>
      </c>
      <c r="S221" s="2" t="str">
        <f t="shared" si="42"/>
        <v>0,208868953227646-0,489120907124886i</v>
      </c>
      <c r="T221" s="2">
        <f t="shared" si="43"/>
        <v>-5.4842001635098097</v>
      </c>
      <c r="U221">
        <f t="shared" si="44"/>
        <v>-66.87609849614195</v>
      </c>
      <c r="W221" s="2" t="str">
        <f t="shared" si="45"/>
        <v>-39,4073583727982-17,1172532630277i</v>
      </c>
      <c r="X221" s="2">
        <f t="shared" si="46"/>
        <v>32.662176402821999</v>
      </c>
    </row>
    <row r="222" spans="12:24" x14ac:dyDescent="0.45">
      <c r="L222">
        <f t="shared" si="47"/>
        <v>2.1999999999999971</v>
      </c>
      <c r="M222" s="1">
        <f t="shared" si="36"/>
        <v>158.4893192461104</v>
      </c>
      <c r="N222" s="1">
        <f t="shared" si="37"/>
        <v>2.0160628932672925E-3</v>
      </c>
      <c r="O222" s="2" t="str">
        <f t="shared" si="38"/>
        <v>0,999919770869341+0,0126669579854464i</v>
      </c>
      <c r="P222" s="2" t="str">
        <f t="shared" si="39"/>
        <v>1,90921127796174E-06-2,94083304321781E-07i</v>
      </c>
      <c r="Q222" s="2" t="str">
        <f t="shared" si="40"/>
        <v>120,530128479401-19029,8718293323i</v>
      </c>
      <c r="R222" s="2" t="str">
        <f t="shared" si="41"/>
        <v>-0,0815254793441696-0,552504475765244i</v>
      </c>
      <c r="S222" s="2" t="str">
        <f t="shared" si="42"/>
        <v>0,200531652070526-0,480916814271865i</v>
      </c>
      <c r="T222" s="2">
        <f t="shared" si="43"/>
        <v>-5.6623988265261875</v>
      </c>
      <c r="U222">
        <f t="shared" si="44"/>
        <v>-67.364945465685736</v>
      </c>
      <c r="W222" s="2" t="str">
        <f t="shared" si="45"/>
        <v>-37,8644549108157-16,0709054695536i</v>
      </c>
      <c r="X222" s="2">
        <f t="shared" si="46"/>
        <v>32.283980353508099</v>
      </c>
    </row>
    <row r="223" spans="12:24" x14ac:dyDescent="0.45">
      <c r="L223">
        <f t="shared" si="47"/>
        <v>2.2099999999999969</v>
      </c>
      <c r="M223" s="1">
        <f t="shared" si="36"/>
        <v>162.18100973589188</v>
      </c>
      <c r="N223" s="1">
        <f t="shared" si="37"/>
        <v>2.0630230306776806E-3</v>
      </c>
      <c r="O223" s="2" t="str">
        <f t="shared" si="38"/>
        <v>0,999915989839844+0,0129619930028264i</v>
      </c>
      <c r="P223" s="2" t="str">
        <f t="shared" si="39"/>
        <v>1,90921127796174E-06-2,8738896993162E-07i</v>
      </c>
      <c r="Q223" s="2" t="str">
        <f t="shared" si="40"/>
        <v>120,530128479208-18596,687341989i</v>
      </c>
      <c r="R223" s="2" t="str">
        <f t="shared" si="41"/>
        <v>-0,0776987798570604-0,539927598199502i</v>
      </c>
      <c r="S223" s="2" t="str">
        <f t="shared" si="42"/>
        <v>0,192494809469424-0,472724451117211i</v>
      </c>
      <c r="T223" s="2">
        <f t="shared" si="43"/>
        <v>-5.8415449896190443</v>
      </c>
      <c r="U223">
        <f t="shared" si="44"/>
        <v>-67.843699925166774</v>
      </c>
      <c r="W223" s="2" t="str">
        <f t="shared" si="45"/>
        <v>-36,3722643577474-15,0864492197092i</v>
      </c>
      <c r="X223" s="2">
        <f t="shared" si="46"/>
        <v>31.904836927298071</v>
      </c>
    </row>
    <row r="224" spans="12:24" x14ac:dyDescent="0.45">
      <c r="L224">
        <f t="shared" si="47"/>
        <v>2.2199999999999966</v>
      </c>
      <c r="M224" s="1">
        <f t="shared" si="36"/>
        <v>165.95869074375491</v>
      </c>
      <c r="N224" s="1">
        <f t="shared" si="37"/>
        <v>2.1110770102062736E-3</v>
      </c>
      <c r="O224" s="2" t="str">
        <f t="shared" si="38"/>
        <v>0,999912030621024+0,0132638991001774i</v>
      </c>
      <c r="P224" s="2" t="str">
        <f t="shared" si="39"/>
        <v>1,90921127796172E-06-2,80847012977984E-07i</v>
      </c>
      <c r="Q224" s="2" t="str">
        <f t="shared" si="40"/>
        <v>120,530128478489-18173,3630644275i</v>
      </c>
      <c r="R224" s="2" t="str">
        <f t="shared" si="41"/>
        <v>-0,0740443102181794-0,527636997393013i</v>
      </c>
      <c r="S224" s="2" t="str">
        <f t="shared" si="42"/>
        <v>0,18475085611943-0,46455312619303i</v>
      </c>
      <c r="T224" s="2">
        <f t="shared" si="43"/>
        <v>-6.0215991506038815</v>
      </c>
      <c r="U224">
        <f t="shared" si="44"/>
        <v>-68.312488931805774</v>
      </c>
      <c r="W224" s="2" t="str">
        <f t="shared" si="45"/>
        <v>-34,9299577078894-14,1605135404048i</v>
      </c>
      <c r="X224" s="2">
        <f t="shared" si="46"/>
        <v>31.524785632181704</v>
      </c>
    </row>
    <row r="225" spans="12:24" x14ac:dyDescent="0.45">
      <c r="L225">
        <f t="shared" si="47"/>
        <v>2.2299999999999964</v>
      </c>
      <c r="M225" s="1">
        <f t="shared" si="36"/>
        <v>169.82436524617307</v>
      </c>
      <c r="N225" s="1">
        <f t="shared" si="37"/>
        <v>2.1602503107090837E-3</v>
      </c>
      <c r="O225" s="2" t="str">
        <f t="shared" si="38"/>
        <v>0,999907884815571+0,0135728362419499i</v>
      </c>
      <c r="P225" s="2" t="str">
        <f t="shared" si="39"/>
        <v>1,90921127796173E-06-2,74453964827918E-07i</v>
      </c>
      <c r="Q225" s="2" t="str">
        <f t="shared" si="40"/>
        <v>120,530128479029-17759,6745445125i</v>
      </c>
      <c r="R225" s="2" t="str">
        <f t="shared" si="41"/>
        <v>-0,0705543188071846-0,515626156706565i</v>
      </c>
      <c r="S225" s="2" t="str">
        <f t="shared" si="42"/>
        <v>0,177292116871841-0,456411506829697i</v>
      </c>
      <c r="T225" s="2">
        <f t="shared" si="43"/>
        <v>-6.2025232856785495</v>
      </c>
      <c r="U225">
        <f t="shared" si="44"/>
        <v>-68.77144255017609</v>
      </c>
      <c r="W225" s="2" t="str">
        <f t="shared" si="45"/>
        <v>-33,5366388473125-13,2898789412106i</v>
      </c>
      <c r="X225" s="2">
        <f t="shared" si="46"/>
        <v>31.143864498040159</v>
      </c>
    </row>
    <row r="226" spans="12:24" x14ac:dyDescent="0.45">
      <c r="L226">
        <f t="shared" si="47"/>
        <v>2.2399999999999962</v>
      </c>
      <c r="M226" s="1">
        <f t="shared" si="36"/>
        <v>173.78008287493614</v>
      </c>
      <c r="N226" s="1">
        <f t="shared" si="37"/>
        <v>2.2105690045209269E-3</v>
      </c>
      <c r="O226" s="2" t="str">
        <f t="shared" si="38"/>
        <v>0,999903543630467+0,0138889681126688i</v>
      </c>
      <c r="P226" s="2" t="str">
        <f t="shared" si="39"/>
        <v>1,90921127796173E-06-2,68206435802518E-07i</v>
      </c>
      <c r="Q226" s="2" t="str">
        <f t="shared" si="40"/>
        <v>120,530128478928-17355,4024391145i</v>
      </c>
      <c r="R226" s="2" t="str">
        <f t="shared" si="41"/>
        <v>-0,0672214028843992-0,503888707833412i</v>
      </c>
      <c r="S226" s="2" t="str">
        <f t="shared" si="42"/>
        <v>0,170110845425936-0,448307642388436i</v>
      </c>
      <c r="T226" s="2">
        <f t="shared" si="43"/>
        <v>-6.3842808111152047</v>
      </c>
      <c r="U226">
        <f t="shared" si="44"/>
        <v>-69.220693399778895</v>
      </c>
      <c r="W226" s="2" t="str">
        <f t="shared" si="45"/>
        <v>-32,1913540044009-12,4714741338884i</v>
      </c>
      <c r="X226" s="2">
        <f t="shared" si="46"/>
        <v>30.762110114966745</v>
      </c>
    </row>
    <row r="227" spans="12:24" x14ac:dyDescent="0.45">
      <c r="L227">
        <f t="shared" si="47"/>
        <v>2.249999999999996</v>
      </c>
      <c r="M227" s="1">
        <f t="shared" si="36"/>
        <v>177.82794100389066</v>
      </c>
      <c r="N227" s="1">
        <f t="shared" si="37"/>
        <v>2.2620597712793046E-3</v>
      </c>
      <c r="O227" s="2" t="str">
        <f t="shared" si="38"/>
        <v>0,999898997858346+0,014212462203158i</v>
      </c>
      <c r="P227" s="2" t="str">
        <f t="shared" si="39"/>
        <v>1,90921127796174E-06-2,62101113379653E-07i</v>
      </c>
      <c r="Q227" s="2" t="str">
        <f t="shared" si="40"/>
        <v>120,53012847951-16960,3323978119i</v>
      </c>
      <c r="R227" s="2" t="str">
        <f t="shared" si="41"/>
        <v>-0,0640384928883837-0,492418427422805i</v>
      </c>
      <c r="S227" s="2" t="str">
        <f t="shared" si="42"/>
        <v>0,16319925592612-0,44024898816053i</v>
      </c>
      <c r="T227" s="2">
        <f t="shared" si="43"/>
        <v>-6.5668365440670806</v>
      </c>
      <c r="U227">
        <f t="shared" si="44"/>
        <v>-69.660376233568229</v>
      </c>
      <c r="W227" s="2" t="str">
        <f t="shared" si="45"/>
        <v>-30,893100520571-11,702372387249i</v>
      </c>
      <c r="X227" s="2">
        <f t="shared" si="46"/>
        <v>30.379557672473624</v>
      </c>
    </row>
    <row r="228" spans="12:24" x14ac:dyDescent="0.45">
      <c r="L228">
        <f t="shared" si="47"/>
        <v>2.2599999999999958</v>
      </c>
      <c r="M228" s="1">
        <f t="shared" si="36"/>
        <v>181.97008586099668</v>
      </c>
      <c r="N228" s="1">
        <f t="shared" si="37"/>
        <v>2.3147499120703178E-3</v>
      </c>
      <c r="O228" s="2" t="str">
        <f t="shared" si="38"/>
        <v>0,999894237857967+0,0145434898987427i</v>
      </c>
      <c r="P228" s="2" t="str">
        <f t="shared" si="39"/>
        <v>1,90921127796173E-06-2,56134760436195E-07i</v>
      </c>
      <c r="Q228" s="2" t="str">
        <f t="shared" si="40"/>
        <v>120,530128478787-16574,2549492388i</v>
      </c>
      <c r="R228" s="2" t="str">
        <f t="shared" si="41"/>
        <v>-0,0609988374402583-0,481209233780209i</v>
      </c>
      <c r="S228" s="2" t="str">
        <f t="shared" si="42"/>
        <v>0,156549551614837-0,432242429703249i</v>
      </c>
      <c r="T228" s="2">
        <f t="shared" si="43"/>
        <v>-6.7501566627522314</v>
      </c>
      <c r="U228">
        <f t="shared" si="44"/>
        <v>-70.090627546071659</v>
      </c>
      <c r="W228" s="2" t="str">
        <f t="shared" si="45"/>
        <v>-29,6408349612575-10,9797875835688i</v>
      </c>
      <c r="X228" s="2">
        <f t="shared" si="46"/>
        <v>29.99624099932214</v>
      </c>
    </row>
    <row r="229" spans="12:24" x14ac:dyDescent="0.45">
      <c r="L229">
        <f t="shared" si="47"/>
        <v>2.2699999999999956</v>
      </c>
      <c r="M229" s="1">
        <f t="shared" si="36"/>
        <v>186.20871366628504</v>
      </c>
      <c r="N229" s="1">
        <f t="shared" si="37"/>
        <v>2.368667363904048E-3</v>
      </c>
      <c r="O229" s="2" t="str">
        <f t="shared" si="38"/>
        <v>0,999889253533778+0,0148822265694722i</v>
      </c>
      <c r="P229" s="2" t="str">
        <f t="shared" si="39"/>
        <v>1,90921127796174E-06-2,50304213533252E-07i</v>
      </c>
      <c r="Q229" s="2" t="str">
        <f t="shared" si="40"/>
        <v>120,530128479486-16196,9653900219i</v>
      </c>
      <c r="R229" s="2" t="str">
        <f t="shared" si="41"/>
        <v>-0,0580959890233122-0,470255183642813i</v>
      </c>
      <c r="S229" s="2" t="str">
        <f t="shared" si="42"/>
        <v>0,150153950697341-0,424294307408817i</v>
      </c>
      <c r="T229" s="2">
        <f t="shared" si="43"/>
        <v>-6.9342086662460556</v>
      </c>
      <c r="U229">
        <f t="shared" si="44"/>
        <v>-70.511585209652893</v>
      </c>
      <c r="W229" s="2" t="str">
        <f t="shared" si="45"/>
        <v>-28,4334805903266-10,3010700367649i</v>
      </c>
      <c r="X229" s="2">
        <f t="shared" si="46"/>
        <v>29.612192603745754</v>
      </c>
    </row>
    <row r="230" spans="12:24" x14ac:dyDescent="0.45">
      <c r="L230">
        <f t="shared" si="47"/>
        <v>2.2799999999999954</v>
      </c>
      <c r="M230" s="1">
        <f t="shared" si="36"/>
        <v>190.54607179632276</v>
      </c>
      <c r="N230" s="1">
        <f t="shared" si="37"/>
        <v>2.4238407145271367E-3</v>
      </c>
      <c r="O230" s="2" t="str">
        <f t="shared" si="38"/>
        <v>0,999884034314502+0,015228851662412i</v>
      </c>
      <c r="P230" s="2" t="str">
        <f t="shared" si="39"/>
        <v>1,90921127796173E-06-2,44606381237106E-07i</v>
      </c>
      <c r="Q230" s="2" t="str">
        <f t="shared" si="40"/>
        <v>120,530128478998-15828,2636762421i</v>
      </c>
      <c r="R230" s="2" t="str">
        <f t="shared" si="41"/>
        <v>-0,0553237903067942-0,459550469028196i</v>
      </c>
      <c r="S230" s="2" t="str">
        <f t="shared" si="42"/>
        <v>0,144004709576861-0,416410441126312i</v>
      </c>
      <c r="T230" s="2">
        <f t="shared" si="43"/>
        <v>-7.1189613341077589</v>
      </c>
      <c r="U230">
        <f t="shared" si="44"/>
        <v>-70.92338813742677</v>
      </c>
      <c r="W230" s="2" t="str">
        <f t="shared" si="45"/>
        <v>-27,2699342334387-9,66370212646865i</v>
      </c>
      <c r="X230" s="2">
        <f t="shared" si="46"/>
        <v>29.227443713837971</v>
      </c>
    </row>
    <row r="231" spans="12:24" x14ac:dyDescent="0.45">
      <c r="L231">
        <f t="shared" si="47"/>
        <v>2.2899999999999952</v>
      </c>
      <c r="M231" s="1">
        <f t="shared" si="36"/>
        <v>194.98445997580251</v>
      </c>
      <c r="N231" s="1">
        <f t="shared" si="37"/>
        <v>2.4802992175803947E-3</v>
      </c>
      <c r="O231" s="2" t="str">
        <f t="shared" si="38"/>
        <v>0,999878569130733+0,0155835487960449i</v>
      </c>
      <c r="P231" s="2" t="str">
        <f t="shared" si="39"/>
        <v>1,90921127796173E-06-2,3903824248253E-07i</v>
      </c>
      <c r="Q231" s="2" t="str">
        <f t="shared" si="40"/>
        <v>120,530128479393-15467,9543173703i</v>
      </c>
      <c r="R231" s="2" t="str">
        <f t="shared" si="41"/>
        <v>-0,0526763610857045-0,449089414154989i</v>
      </c>
      <c r="S231" s="2" t="str">
        <f t="shared" si="42"/>
        <v>0,138094143619097-0,408596154681064i</v>
      </c>
      <c r="T231" s="2">
        <f t="shared" si="43"/>
        <v>-7.3043846860128649</v>
      </c>
      <c r="U231">
        <f t="shared" si="44"/>
        <v>-71.326175971440435</v>
      </c>
      <c r="W231" s="2" t="str">
        <f t="shared" si="45"/>
        <v>-26,14907255776-9,06529379663415i</v>
      </c>
      <c r="X231" s="2">
        <f t="shared" si="46"/>
        <v>28.842024317936922</v>
      </c>
    </row>
    <row r="232" spans="12:24" x14ac:dyDescent="0.45">
      <c r="L232">
        <f t="shared" si="47"/>
        <v>2.2999999999999949</v>
      </c>
      <c r="M232" s="1">
        <f t="shared" si="36"/>
        <v>199.52623149688571</v>
      </c>
      <c r="N232" s="1">
        <f t="shared" si="37"/>
        <v>2.5380728081094532E-3</v>
      </c>
      <c r="O232" s="2" t="str">
        <f t="shared" si="38"/>
        <v>0,999872846391459+0,0159465058568325i</v>
      </c>
      <c r="P232" s="2" t="str">
        <f t="shared" si="39"/>
        <v>1,90921127796173E-06-2,33596844967392E-07i</v>
      </c>
      <c r="Q232" s="2" t="str">
        <f t="shared" si="40"/>
        <v>120,530128479092-15115,846272615i</v>
      </c>
      <c r="R232" s="2" t="str">
        <f t="shared" si="41"/>
        <v>-0,050148085807467-0,438866472433415i</v>
      </c>
      <c r="S232" s="2" t="str">
        <f t="shared" si="42"/>
        <v>0,13241464560428-0,40085630015519i</v>
      </c>
      <c r="T232" s="2">
        <f t="shared" si="43"/>
        <v>-7.4904499415755375</v>
      </c>
      <c r="U232">
        <f t="shared" si="44"/>
        <v>-71.720088794614128</v>
      </c>
      <c r="W232" s="2" t="str">
        <f t="shared" si="45"/>
        <v>-25,0697577965354-8,50357796189327i</v>
      </c>
      <c r="X232" s="2">
        <f t="shared" si="46"/>
        <v>28.455963204819898</v>
      </c>
    </row>
    <row r="233" spans="12:24" x14ac:dyDescent="0.45">
      <c r="L233">
        <f t="shared" si="47"/>
        <v>2.3099999999999947</v>
      </c>
      <c r="M233" s="1">
        <f t="shared" si="36"/>
        <v>204.1737944669506</v>
      </c>
      <c r="N233" s="1">
        <f t="shared" si="37"/>
        <v>2.5971921184367382E-3</v>
      </c>
      <c r="O233" s="2" t="str">
        <f t="shared" si="38"/>
        <v>0,999866853959493+0,016317915097983i</v>
      </c>
      <c r="P233" s="2" t="str">
        <f t="shared" si="39"/>
        <v>1,90921127796173E-06-2,2827930359145E-07i</v>
      </c>
      <c r="Q233" s="2" t="str">
        <f t="shared" si="40"/>
        <v>120,530128478626-14771,7528496293i</v>
      </c>
      <c r="R233" s="2" t="str">
        <f t="shared" si="41"/>
        <v>-0,0477336016614074-0,428876223524435i</v>
      </c>
      <c r="S233" s="2" t="str">
        <f t="shared" si="42"/>
        <v>0,126958702020946-0,393195281815451i</v>
      </c>
      <c r="T233" s="2">
        <f t="shared" si="43"/>
        <v>-7.6771294804761334</v>
      </c>
      <c r="U233">
        <f t="shared" si="44"/>
        <v>-72.105266865292506</v>
      </c>
      <c r="W233" s="2" t="str">
        <f t="shared" si="45"/>
        <v>-24,0308429479573-7,97640585993607i</v>
      </c>
      <c r="X233" s="2">
        <f t="shared" si="46"/>
        <v>28.069288003593211</v>
      </c>
    </row>
    <row r="234" spans="12:24" x14ac:dyDescent="0.45">
      <c r="L234">
        <f t="shared" si="47"/>
        <v>2.3199999999999945</v>
      </c>
      <c r="M234" s="1">
        <f t="shared" si="36"/>
        <v>208.92961308540137</v>
      </c>
      <c r="N234" s="1">
        <f t="shared" si="37"/>
        <v>2.6576884944031179E-3</v>
      </c>
      <c r="O234" s="2" t="str">
        <f t="shared" si="38"/>
        <v>0,99986057912574+0,0166979732404717i</v>
      </c>
      <c r="P234" s="2" t="str">
        <f t="shared" si="39"/>
        <v>1,90921127796173E-06-2,23082798924491E-07i</v>
      </c>
      <c r="Q234" s="2" t="str">
        <f t="shared" si="40"/>
        <v>120,53012847887-14435,4916055256i</v>
      </c>
      <c r="R234" s="2" t="str">
        <f t="shared" si="41"/>
        <v>-0,0454277872030463-0,419113370465841i</v>
      </c>
      <c r="S234" s="2" t="str">
        <f t="shared" si="42"/>
        <v>0,121718907354381-0,385617079588535i</v>
      </c>
      <c r="T234" s="2">
        <f t="shared" si="43"/>
        <v>-7.864396803044559</v>
      </c>
      <c r="U234">
        <f t="shared" si="44"/>
        <v>-72.481850372824226</v>
      </c>
      <c r="W234" s="2" t="str">
        <f t="shared" si="45"/>
        <v>-23,031176477892-7,48174238364204i</v>
      </c>
      <c r="X234" s="2">
        <f t="shared" si="46"/>
        <v>27.682025223127866</v>
      </c>
    </row>
    <row r="235" spans="12:24" x14ac:dyDescent="0.45">
      <c r="L235">
        <f t="shared" si="47"/>
        <v>2.3299999999999943</v>
      </c>
      <c r="M235" s="1">
        <f t="shared" si="36"/>
        <v>213.79620895022055</v>
      </c>
      <c r="N235" s="1">
        <f t="shared" si="37"/>
        <v>2.7195940119878986E-3</v>
      </c>
      <c r="O235" s="2" t="str">
        <f t="shared" si="38"/>
        <v>0,999854008582251+0,0170868815763666i</v>
      </c>
      <c r="P235" s="2" t="str">
        <f t="shared" si="39"/>
        <v>1,90921127796174E-06-2,18004575709354E-07i</v>
      </c>
      <c r="Q235" s="2" t="str">
        <f t="shared" si="40"/>
        <v>120,530128479381-14106,884250141i</v>
      </c>
      <c r="R235" s="2" t="str">
        <f t="shared" si="41"/>
        <v>-0,0432257514904324-0,409572736863703i</v>
      </c>
      <c r="S235" s="2" t="str">
        <f t="shared" si="42"/>
        <v>0,116687976515902-0,378125272002844i</v>
      </c>
      <c r="T235" s="2">
        <f t="shared" si="43"/>
        <v>-8.052226491393629</v>
      </c>
      <c r="U235">
        <f t="shared" si="44"/>
        <v>-72.849979213021868</v>
      </c>
      <c r="W235" s="2" t="str">
        <f t="shared" si="45"/>
        <v>-22,0696065561835-7,01766142232018i</v>
      </c>
      <c r="X235" s="2">
        <f t="shared" si="46"/>
        <v>27.2942002909457</v>
      </c>
    </row>
    <row r="236" spans="12:24" x14ac:dyDescent="0.45">
      <c r="L236">
        <f t="shared" si="47"/>
        <v>2.3399999999999941</v>
      </c>
      <c r="M236" s="1">
        <f t="shared" si="36"/>
        <v>218.77616239495231</v>
      </c>
      <c r="N236" s="1">
        <f t="shared" si="37"/>
        <v>2.7829414943159152E-3</v>
      </c>
      <c r="O236" s="2" t="str">
        <f t="shared" si="38"/>
        <v>0,999847128394011+0,0174848460745072i</v>
      </c>
      <c r="P236" s="2" t="str">
        <f t="shared" si="39"/>
        <v>1,90921127796173E-06-2,13041941406345E-07i</v>
      </c>
      <c r="Q236" s="2" t="str">
        <f t="shared" si="40"/>
        <v>120,530128478675-13785,7565515052i</v>
      </c>
      <c r="R236" s="2" t="str">
        <f t="shared" si="41"/>
        <v>-0,0411228237109527-0,400249264147766i</v>
      </c>
      <c r="S236" s="2" t="str">
        <f t="shared" si="42"/>
        <v>0,111858755553637-0,370723058530472i</v>
      </c>
      <c r="T236" s="2">
        <f t="shared" si="43"/>
        <v>-8.240594171175637</v>
      </c>
      <c r="U236">
        <f t="shared" si="44"/>
        <v>-73.209792782451473</v>
      </c>
      <c r="W236" s="2" t="str">
        <f t="shared" si="45"/>
        <v>-21,1449848559651-6,58234123747681i</v>
      </c>
      <c r="X236" s="2">
        <f t="shared" si="46"/>
        <v>26.905837591482783</v>
      </c>
    </row>
    <row r="237" spans="12:24" x14ac:dyDescent="0.45">
      <c r="L237">
        <f t="shared" si="47"/>
        <v>2.3499999999999939</v>
      </c>
      <c r="M237" s="1">
        <f t="shared" si="36"/>
        <v>223.87211385683094</v>
      </c>
      <c r="N237" s="1">
        <f t="shared" si="37"/>
        <v>2.847764529060806E-3</v>
      </c>
      <c r="O237" s="2" t="str">
        <f t="shared" si="38"/>
        <v>0,999839923969403+0,0178920774885871i</v>
      </c>
      <c r="P237" s="2" t="str">
        <f t="shared" si="39"/>
        <v>1,90921127796173E-06-2,0819226476038E-07i</v>
      </c>
      <c r="Q237" s="2" t="str">
        <f t="shared" si="40"/>
        <v>120,530128478711-13471,9382434615i</v>
      </c>
      <c r="R237" s="2" t="str">
        <f t="shared" si="41"/>
        <v>-0,039114543272639-0,391138008889391i</v>
      </c>
      <c r="S237" s="2" t="str">
        <f t="shared" si="42"/>
        <v>0,107224230783045-0,363413281272395i</v>
      </c>
      <c r="T237" s="2">
        <f t="shared" si="43"/>
        <v>-8.4294764740768535</v>
      </c>
      <c r="U237">
        <f t="shared" si="44"/>
        <v>-73.561429789921362</v>
      </c>
      <c r="W237" s="2" t="str">
        <f t="shared" si="45"/>
        <v>-20,2561699446529-6,17405989513128i</v>
      </c>
      <c r="X237" s="2">
        <f t="shared" si="46"/>
        <v>26.516960503617177</v>
      </c>
    </row>
    <row r="238" spans="12:24" x14ac:dyDescent="0.45">
      <c r="L238">
        <f t="shared" si="47"/>
        <v>2.3599999999999937</v>
      </c>
      <c r="M238" s="1">
        <f t="shared" si="36"/>
        <v>229.08676527677417</v>
      </c>
      <c r="N238" s="1">
        <f t="shared" si="37"/>
        <v>2.9140974862536242E-3</v>
      </c>
      <c r="O238" s="2" t="str">
        <f t="shared" si="38"/>
        <v>0,999832380029269+0,0183087914676945i</v>
      </c>
      <c r="P238" s="2" t="str">
        <f t="shared" si="39"/>
        <v>1,90921127796173E-06-2,0345297440925E-07i</v>
      </c>
      <c r="Q238" s="2" t="str">
        <f t="shared" si="40"/>
        <v>120,530128479042-13165,2629353887i</v>
      </c>
      <c r="R238" s="2" t="str">
        <f t="shared" si="41"/>
        <v>-0,0371966503435518-0,382234140180422i</v>
      </c>
      <c r="S238" s="2" t="str">
        <f t="shared" si="42"/>
        <v>0,102777536463682-0,356198445947178i</v>
      </c>
      <c r="T238" s="2">
        <f t="shared" si="43"/>
        <v>-8.6188510010697943</v>
      </c>
      <c r="U238">
        <f t="shared" si="44"/>
        <v>-73.905028084581929</v>
      </c>
      <c r="W238" s="2" t="str">
        <f t="shared" si="45"/>
        <v>-19,4020302949045-5,79119077307343i</v>
      </c>
      <c r="X238" s="2">
        <f t="shared" si="46"/>
        <v>26.127591437438372</v>
      </c>
    </row>
    <row r="239" spans="12:24" x14ac:dyDescent="0.45">
      <c r="L239">
        <f t="shared" si="47"/>
        <v>2.3699999999999934</v>
      </c>
      <c r="M239" s="1">
        <f t="shared" si="36"/>
        <v>234.42288153198876</v>
      </c>
      <c r="N239" s="1">
        <f t="shared" si="37"/>
        <v>2.9819755365062921E-3</v>
      </c>
      <c r="O239" s="2" t="str">
        <f t="shared" si="38"/>
        <v>0,999824480574523+0,018735208669362i</v>
      </c>
      <c r="P239" s="2" t="str">
        <f t="shared" si="39"/>
        <v>1,90921127796173E-06-1,98821557517192E-07i</v>
      </c>
      <c r="Q239" s="2" t="str">
        <f t="shared" si="40"/>
        <v>120,530128478749-12865,5680239783i</v>
      </c>
      <c r="R239" s="2" t="str">
        <f t="shared" si="41"/>
        <v>-0,0353650768154221-0,373532937071785i</v>
      </c>
      <c r="S239" s="2" t="str">
        <f t="shared" si="42"/>
        <v>0,098511961147711-0,349080742148443i</v>
      </c>
      <c r="T239" s="2">
        <f t="shared" si="43"/>
        <v>-8.8086962865088463</v>
      </c>
      <c r="U239">
        <f t="shared" si="44"/>
        <v>-74.240724499118357</v>
      </c>
      <c r="W239" s="2" t="str">
        <f t="shared" si="45"/>
        <v>-18,5814469426126-5,43219815886159i</v>
      </c>
      <c r="X239" s="2">
        <f t="shared" si="46"/>
        <v>25.737751870174993</v>
      </c>
    </row>
    <row r="240" spans="12:24" x14ac:dyDescent="0.45">
      <c r="L240">
        <f t="shared" si="47"/>
        <v>2.3799999999999932</v>
      </c>
      <c r="M240" s="1">
        <f t="shared" si="36"/>
        <v>239.88329190194551</v>
      </c>
      <c r="N240" s="1">
        <f t="shared" si="37"/>
        <v>3.0514346696595305E-3</v>
      </c>
      <c r="O240" s="2" t="str">
        <f t="shared" si="38"/>
        <v>0,999816208852241+0,0191715548751782i</v>
      </c>
      <c r="P240" s="2" t="str">
        <f t="shared" si="39"/>
        <v>1,90921127796173E-06-1,94295558447057E-07i</v>
      </c>
      <c r="Q240" s="2" t="str">
        <f t="shared" si="40"/>
        <v>120,530128478981-12572,6946070207i</v>
      </c>
      <c r="R240" s="2" t="str">
        <f t="shared" si="41"/>
        <v>-0,0336159376754793-0,365029786070406i</v>
      </c>
      <c r="S240" s="2" t="str">
        <f t="shared" si="42"/>
        <v>0,0944209528144845-0,342062062849878i</v>
      </c>
      <c r="T240" s="2">
        <f t="shared" si="43"/>
        <v>-8.9989917630804825</v>
      </c>
      <c r="U240">
        <f t="shared" si="44"/>
        <v>-74.568654707397513</v>
      </c>
      <c r="W240" s="2" t="str">
        <f t="shared" si="45"/>
        <v>-17,793315818262-5,09563295138064i</v>
      </c>
      <c r="X240" s="2">
        <f t="shared" si="46"/>
        <v>25.347462381270056</v>
      </c>
    </row>
    <row r="241" spans="12:24" x14ac:dyDescent="0.45">
      <c r="L241">
        <f t="shared" si="47"/>
        <v>2.389999999999993</v>
      </c>
      <c r="M241" s="1">
        <f t="shared" si="36"/>
        <v>245.47089156849918</v>
      </c>
      <c r="N241" s="1">
        <f t="shared" si="37"/>
        <v>3.1225117138651325E-3</v>
      </c>
      <c r="O241" s="2" t="str">
        <f t="shared" si="38"/>
        <v>0,999807547320144+0,0196180611090189i</v>
      </c>
      <c r="P241" s="2" t="str">
        <f t="shared" si="39"/>
        <v>1,90921127796172E-06-1,89872577453764E-07i</v>
      </c>
      <c r="Q241" s="2" t="str">
        <f t="shared" si="40"/>
        <v>120,53012847874-12286,4873991532i</v>
      </c>
      <c r="R241" s="2" t="str">
        <f t="shared" si="41"/>
        <v>-0,0319455227650337-0,356720178693053i</v>
      </c>
      <c r="S241" s="2" t="str">
        <f t="shared" si="42"/>
        <v>0,0904981229029527-0,335144023140527i</v>
      </c>
      <c r="T241" s="2">
        <f t="shared" si="43"/>
        <v>-9.1897177276717628</v>
      </c>
      <c r="U241">
        <f t="shared" si="44"/>
        <v>-74.888953095212116</v>
      </c>
      <c r="W241" s="2" t="str">
        <f t="shared" si="45"/>
        <v>-17,0365497766495-4,78012847660279i</v>
      </c>
      <c r="X241" s="2">
        <f t="shared" si="46"/>
        <v>24.956742686537282</v>
      </c>
    </row>
    <row r="242" spans="12:24" x14ac:dyDescent="0.45">
      <c r="L242">
        <f t="shared" si="47"/>
        <v>2.3999999999999928</v>
      </c>
      <c r="M242" s="1">
        <f t="shared" si="36"/>
        <v>251.18864315095405</v>
      </c>
      <c r="N242" s="1">
        <f t="shared" si="37"/>
        <v>3.1952443551127572E-3</v>
      </c>
      <c r="O242" s="2" t="str">
        <f t="shared" si="38"/>
        <v>0,999798477609422+0,0200749637579519i</v>
      </c>
      <c r="P242" s="2" t="str">
        <f t="shared" si="39"/>
        <v>1,90921127796173E-06-1,85550269413965E-07i</v>
      </c>
      <c r="Q242" s="2" t="str">
        <f t="shared" si="40"/>
        <v>120,530128479285-12006,7946495247i</v>
      </c>
      <c r="R242" s="2" t="str">
        <f t="shared" si="41"/>
        <v>-0,0303502889100158-0,348599709075881i</v>
      </c>
      <c r="S242" s="2" t="str">
        <f t="shared" si="42"/>
        <v>0,0867372493431983-0,328327978183923i</v>
      </c>
      <c r="T242" s="2">
        <f t="shared" si="43"/>
        <v>-9.3808553081536612</v>
      </c>
      <c r="U242">
        <f t="shared" si="44"/>
        <v>-75.201752643542051</v>
      </c>
      <c r="W242" s="2" t="str">
        <f t="shared" si="45"/>
        <v>-16,3100803490209-4,48439642587193i</v>
      </c>
      <c r="X242" s="2">
        <f t="shared" si="46"/>
        <v>24.565611671405101</v>
      </c>
    </row>
    <row r="243" spans="12:24" x14ac:dyDescent="0.45">
      <c r="L243">
        <f t="shared" si="47"/>
        <v>2.4099999999999926</v>
      </c>
      <c r="M243" s="1">
        <f t="shared" si="36"/>
        <v>257.03957827688208</v>
      </c>
      <c r="N243" s="1">
        <f t="shared" si="37"/>
        <v>3.2696711572115186E-3</v>
      </c>
      <c r="O243" s="2" t="str">
        <f t="shared" si="38"/>
        <v>0,999788980485792+0,0205425046958698i</v>
      </c>
      <c r="P243" s="2" t="str">
        <f t="shared" si="39"/>
        <v>1,90921127796173E-06-1,81326342582499E-07i</v>
      </c>
      <c r="Q243" s="2" t="str">
        <f t="shared" si="40"/>
        <v>120,530128478785-11733,4680613368i</v>
      </c>
      <c r="R243" s="2" t="str">
        <f t="shared" si="41"/>
        <v>-0,0288268524055606-0,34066407163839i</v>
      </c>
      <c r="S243" s="2" t="str">
        <f t="shared" si="42"/>
        <v>0,0831322786843927-0,321615040398154i</v>
      </c>
      <c r="T243" s="2">
        <f t="shared" si="43"/>
        <v>-9.5723864311075388</v>
      </c>
      <c r="U243">
        <f t="shared" si="44"/>
        <v>-75.507184823318767</v>
      </c>
      <c r="W243" s="2" t="str">
        <f t="shared" si="45"/>
        <v>-15,6128592403447-4,20722292321309i</v>
      </c>
      <c r="X243" s="2">
        <f t="shared" si="46"/>
        <v>24.174087423218499</v>
      </c>
    </row>
    <row r="244" spans="12:24" x14ac:dyDescent="0.45">
      <c r="L244">
        <f t="shared" si="47"/>
        <v>2.4199999999999924</v>
      </c>
      <c r="M244" s="1">
        <f t="shared" si="36"/>
        <v>263.02679918953373</v>
      </c>
      <c r="N244" s="1">
        <f t="shared" si="37"/>
        <v>3.3458315822370503E-3</v>
      </c>
      <c r="O244" s="2" t="str">
        <f t="shared" si="38"/>
        <v>0,999779035808743+0,0210209314099134i</v>
      </c>
      <c r="P244" s="2" t="str">
        <f t="shared" si="39"/>
        <v>1,90921127796173E-06-1,77198557378225E-07i</v>
      </c>
      <c r="Q244" s="2" t="str">
        <f t="shared" si="40"/>
        <v>120,530128479062-11466,3627132134i</v>
      </c>
      <c r="R244" s="2" t="str">
        <f t="shared" si="41"/>
        <v>-0,0273719818386797-0,332909058800547i</v>
      </c>
      <c r="S244" s="2" t="str">
        <f t="shared" si="42"/>
        <v>0,079677327409286-0,31500609585993i</v>
      </c>
      <c r="T244" s="2">
        <f t="shared" si="43"/>
        <v>-9.7642937905065335</v>
      </c>
      <c r="U244">
        <f t="shared" si="44"/>
        <v>-75.805379500869009</v>
      </c>
      <c r="W244" s="2" t="str">
        <f t="shared" si="45"/>
        <v>-14,9438595932519-3,9474647264886i</v>
      </c>
      <c r="X244" s="2">
        <f t="shared" si="46"/>
        <v>23.782187262586913</v>
      </c>
    </row>
    <row r="245" spans="12:24" x14ac:dyDescent="0.45">
      <c r="L245">
        <f t="shared" si="47"/>
        <v>2.4299999999999922</v>
      </c>
      <c r="M245" s="1">
        <f t="shared" si="36"/>
        <v>269.15348039268673</v>
      </c>
      <c r="N245" s="1">
        <f t="shared" si="37"/>
        <v>3.4237660114547976E-3</v>
      </c>
      <c r="O245" s="2" t="str">
        <f t="shared" si="38"/>
        <v>0,999768622488839+0,0215104971297383i</v>
      </c>
      <c r="P245" s="2" t="str">
        <f t="shared" si="39"/>
        <v>1,90921127796173E-06-1,73164725194359E-07i</v>
      </c>
      <c r="Q245" s="2" t="str">
        <f t="shared" si="40"/>
        <v>120,530128478793-11205,3369823626i</v>
      </c>
      <c r="R245" s="2" t="str">
        <f t="shared" si="41"/>
        <v>-0,0259825912338055-0,325330558751867i</v>
      </c>
      <c r="S245" s="2" t="str">
        <f t="shared" si="42"/>
        <v>0,0763666825191133-0,308501819940291i</v>
      </c>
      <c r="T245" s="2">
        <f t="shared" si="43"/>
        <v>-9.9565608173554914</v>
      </c>
      <c r="U245">
        <f t="shared" si="44"/>
        <v>-76.096464853264678</v>
      </c>
      <c r="W245" s="2" t="str">
        <f t="shared" si="45"/>
        <v>-14,302077038971-3,70404556567218i</v>
      </c>
      <c r="X245" s="2">
        <f t="shared" si="46"/>
        <v>23.389927773775394</v>
      </c>
    </row>
    <row r="246" spans="12:24" x14ac:dyDescent="0.45">
      <c r="L246">
        <f t="shared" si="47"/>
        <v>2.439999999999992</v>
      </c>
      <c r="M246" s="1">
        <f t="shared" si="36"/>
        <v>275.42287033381172</v>
      </c>
      <c r="N246" s="1">
        <f t="shared" si="37"/>
        <v>3.5035157667307228E-3</v>
      </c>
      <c r="O246" s="2" t="str">
        <f t="shared" si="38"/>
        <v>0,999757718443034+0,0220114609596884i</v>
      </c>
      <c r="P246" s="2" t="str">
        <f t="shared" si="39"/>
        <v>1,90921127796174E-06-1,69222707239341E-07i</v>
      </c>
      <c r="Q246" s="2" t="str">
        <f t="shared" si="40"/>
        <v>120,530128479166-10950,2524694858i</v>
      </c>
      <c r="R246" s="2" t="str">
        <f t="shared" si="41"/>
        <v>-0,0246557335070974-0,317924553271286i</v>
      </c>
      <c r="S246" s="2" t="str">
        <f t="shared" si="42"/>
        <v>0,0731948014664672-0,302102692183533i</v>
      </c>
      <c r="T246" s="2">
        <f t="shared" si="43"/>
        <v>-10.149171650286068</v>
      </c>
      <c r="U246">
        <f t="shared" si="44"/>
        <v>-76.380567292916226</v>
      </c>
      <c r="W246" s="2" t="str">
        <f t="shared" si="45"/>
        <v>-13,6865305543544-3,47595262026313i</v>
      </c>
      <c r="X246" s="2">
        <f t="shared" si="46"/>
        <v>22.997324834141839</v>
      </c>
    </row>
    <row r="247" spans="12:24" x14ac:dyDescent="0.45">
      <c r="L247">
        <f t="shared" si="47"/>
        <v>2.4499999999999917</v>
      </c>
      <c r="M247" s="1">
        <f t="shared" si="36"/>
        <v>281.83829312644031</v>
      </c>
      <c r="N247" s="1">
        <f t="shared" si="37"/>
        <v>3.5851231324406816E-3</v>
      </c>
      <c r="O247" s="2" t="str">
        <f t="shared" si="38"/>
        <v>0,999746300547864+0,0225240880139333i</v>
      </c>
      <c r="P247" s="2" t="str">
        <f t="shared" si="39"/>
        <v>1,90921127796173E-06-1,65370413403939E-07i</v>
      </c>
      <c r="Q247" s="2" t="str">
        <f t="shared" si="40"/>
        <v>120,530128478846-10700,973925397i</v>
      </c>
      <c r="R247" s="2" t="str">
        <f t="shared" si="41"/>
        <v>-0,0233885942156085-0,310687115596637i</v>
      </c>
      <c r="S247" s="2" t="str">
        <f t="shared" si="42"/>
        <v>0,0701563115082138-0,295809010443842i</v>
      </c>
      <c r="T247" s="2">
        <f t="shared" si="43"/>
        <v>-10.3421111071028</v>
      </c>
      <c r="U247">
        <f t="shared" si="44"/>
        <v>-76.657811400735724</v>
      </c>
      <c r="W247" s="2" t="str">
        <f t="shared" si="45"/>
        <v>-13,0962631429008-3,26223313668171i</v>
      </c>
      <c r="X247" s="2">
        <f t="shared" si="46"/>
        <v>22.604393642624771</v>
      </c>
    </row>
    <row r="248" spans="12:24" x14ac:dyDescent="0.45">
      <c r="L248">
        <f t="shared" si="47"/>
        <v>2.4599999999999915</v>
      </c>
      <c r="M248" s="1">
        <f t="shared" si="36"/>
        <v>288.4031503126551</v>
      </c>
      <c r="N248" s="1">
        <f t="shared" si="37"/>
        <v>3.6686313778901717E-3</v>
      </c>
      <c r="O248" s="2" t="str">
        <f t="shared" si="38"/>
        <v>0,999734344590456+0,0230486495546328i</v>
      </c>
      <c r="P248" s="2" t="str">
        <f t="shared" si="39"/>
        <v>1,90921127796173E-06-1,61605801150047E-07i</v>
      </c>
      <c r="Q248" s="2" t="str">
        <f t="shared" si="40"/>
        <v>120,530128479188-10457,3691793113i</v>
      </c>
      <c r="R248" s="2" t="str">
        <f t="shared" si="41"/>
        <v>-0,0221784855868234-0,303614408342638i</v>
      </c>
      <c r="S248" s="2" t="str">
        <f t="shared" si="42"/>
        <v>0,0672460085460093-0,289620904296111i</v>
      </c>
      <c r="T248" s="2">
        <f t="shared" si="43"/>
        <v>-10.535364657284674</v>
      </c>
      <c r="U248">
        <f t="shared" si="44"/>
        <v>-76.928319867025522</v>
      </c>
      <c r="W248" s="2" t="str">
        <f t="shared" si="45"/>
        <v>-12,5303423564625-3,06199118560796i</v>
      </c>
      <c r="X248" s="2">
        <f t="shared" si="46"/>
        <v>22.211148747277541</v>
      </c>
    </row>
    <row r="249" spans="12:24" x14ac:dyDescent="0.45">
      <c r="L249">
        <f t="shared" si="47"/>
        <v>2.4699999999999913</v>
      </c>
      <c r="M249" s="1">
        <f t="shared" si="36"/>
        <v>295.12092266663291</v>
      </c>
      <c r="N249" s="1">
        <f t="shared" si="37"/>
        <v>3.7540847802562992E-3</v>
      </c>
      <c r="O249" s="2" t="str">
        <f t="shared" si="38"/>
        <v>0,999721825217209+0,023585423133189i</v>
      </c>
      <c r="P249" s="2" t="str">
        <f t="shared" si="39"/>
        <v>1,90921127796173E-06-1,57926874430667E-07i</v>
      </c>
      <c r="Q249" s="2" t="str">
        <f t="shared" si="40"/>
        <v>120,530128478854-10219,3090687667i</v>
      </c>
      <c r="R249" s="2" t="str">
        <f t="shared" si="41"/>
        <v>-0,0210228408181828-0,296702681466247i</v>
      </c>
      <c r="S249" s="2" t="str">
        <f t="shared" si="42"/>
        <v>0,0644588555139978-0,283538347741417i</v>
      </c>
      <c r="T249" s="2">
        <f t="shared" si="43"/>
        <v>-10.728918395409373</v>
      </c>
      <c r="U249">
        <f t="shared" si="44"/>
        <v>-77.192213439862442</v>
      </c>
      <c r="W249" s="2" t="str">
        <f t="shared" si="45"/>
        <v>-11,9878606732909-2,87438455821101i</v>
      </c>
      <c r="X249" s="2">
        <f t="shared" si="46"/>
        <v>21.817604071880965</v>
      </c>
    </row>
    <row r="250" spans="12:24" x14ac:dyDescent="0.45">
      <c r="L250">
        <f t="shared" si="47"/>
        <v>2.4799999999999911</v>
      </c>
      <c r="M250" s="1">
        <f t="shared" si="36"/>
        <v>301.99517204019554</v>
      </c>
      <c r="N250" s="1">
        <f t="shared" si="37"/>
        <v>3.8415286480641023E-3</v>
      </c>
      <c r="O250" s="2" t="str">
        <f t="shared" si="38"/>
        <v>0,999708715880083+0,0241346927346485i</v>
      </c>
      <c r="P250" s="2" t="str">
        <f t="shared" si="39"/>
        <v>1,90921127796173E-06-1,54331682630427E-07i</v>
      </c>
      <c r="Q250" s="2" t="str">
        <f t="shared" si="40"/>
        <v>120,530128479102-9986,66737114028i</v>
      </c>
      <c r="R250" s="2" t="str">
        <f t="shared" si="41"/>
        <v>-0,0199192086322009-0,289948270278354i</v>
      </c>
      <c r="S250" s="2" t="str">
        <f t="shared" si="42"/>
        <v>0,061789980371869-0,277561171226863i</v>
      </c>
      <c r="T250" s="2">
        <f t="shared" si="43"/>
        <v>-10.922759015508728</v>
      </c>
      <c r="U250">
        <f t="shared" si="44"/>
        <v>-77.449610880039515</v>
      </c>
      <c r="W250" s="2" t="str">
        <f t="shared" si="45"/>
        <v>-11,4679357468511-2,69862179971561i</v>
      </c>
      <c r="X250" s="2">
        <f t="shared" si="46"/>
        <v>21.423772941626989</v>
      </c>
    </row>
    <row r="251" spans="12:24" x14ac:dyDescent="0.45">
      <c r="L251">
        <f t="shared" si="47"/>
        <v>2.4899999999999909</v>
      </c>
      <c r="M251" s="1">
        <f t="shared" si="36"/>
        <v>309.02954325135278</v>
      </c>
      <c r="N251" s="1">
        <f t="shared" si="37"/>
        <v>3.9310093452097549E-3</v>
      </c>
      <c r="O251" s="2" t="str">
        <f t="shared" si="38"/>
        <v>0,999694988780338+0,0246967489253192i</v>
      </c>
      <c r="P251" s="2" t="str">
        <f t="shared" si="39"/>
        <v>1,90921127796173E-06-1,50818319530906E-07i</v>
      </c>
      <c r="Q251" s="2" t="str">
        <f t="shared" si="40"/>
        <v>120,530128479087-9759,32073672322i</v>
      </c>
      <c r="R251" s="2" t="str">
        <f t="shared" si="41"/>
        <v>-0,0188652480770495-0,283347593500701i</v>
      </c>
      <c r="S251" s="2" t="str">
        <f t="shared" si="42"/>
        <v>0,0592346737538508-0,271689073002769i</v>
      </c>
      <c r="T251" s="2">
        <f t="shared" si="43"/>
        <v>-11.116873786326828</v>
      </c>
      <c r="U251">
        <f t="shared" si="44"/>
        <v>-77.700628922272614</v>
      </c>
      <c r="W251" s="2" t="str">
        <f t="shared" si="45"/>
        <v>-10,969710538887-2,53395937796907i</v>
      </c>
      <c r="X251" s="2">
        <f t="shared" si="46"/>
        <v>21.029668107901351</v>
      </c>
    </row>
    <row r="252" spans="12:24" x14ac:dyDescent="0.45">
      <c r="L252">
        <f t="shared" si="47"/>
        <v>2.4999999999999907</v>
      </c>
      <c r="M252" s="1">
        <f t="shared" si="36"/>
        <v>316.2277660168312</v>
      </c>
      <c r="N252" s="1">
        <f t="shared" si="37"/>
        <v>4.0225743155432939E-3</v>
      </c>
      <c r="O252" s="2" t="str">
        <f t="shared" si="38"/>
        <v>0,999680614809643+0,0252718890036649i</v>
      </c>
      <c r="P252" s="2" t="str">
        <f t="shared" si="39"/>
        <v>1,90921127796173E-06-1,47384922300172E-07i</v>
      </c>
      <c r="Q252" s="2" t="str">
        <f t="shared" si="40"/>
        <v>120,530128478881-9537,14862331926i</v>
      </c>
      <c r="R252" s="2" t="str">
        <f t="shared" si="41"/>
        <v>-0,0178587235610393-0,276897151367049i</v>
      </c>
      <c r="S252" s="2" t="str">
        <f t="shared" si="42"/>
        <v>0,0567883863213708-0,265921629840146i</v>
      </c>
      <c r="T252" s="2">
        <f t="shared" si="43"/>
        <v>-11.311250527468047</v>
      </c>
      <c r="U252">
        <f t="shared" si="44"/>
        <v>-77.945382242086396</v>
      </c>
      <c r="W252" s="2" t="str">
        <f t="shared" si="45"/>
        <v>-10,4923533491542-2,37969898428864i</v>
      </c>
      <c r="X252" s="2">
        <f t="shared" si="46"/>
        <v>20.635301772178174</v>
      </c>
    </row>
    <row r="253" spans="12:24" x14ac:dyDescent="0.45">
      <c r="L253">
        <f t="shared" si="47"/>
        <v>2.5099999999999905</v>
      </c>
      <c r="M253" s="1">
        <f t="shared" si="36"/>
        <v>323.59365692962137</v>
      </c>
      <c r="N253" s="1">
        <f t="shared" si="37"/>
        <v>4.1162721080240036E-3</v>
      </c>
      <c r="O253" s="2" t="str">
        <f t="shared" si="38"/>
        <v>0,999665563488406+0,0258604171545431i</v>
      </c>
      <c r="P253" s="2" t="str">
        <f t="shared" si="39"/>
        <v>1,90921127796173E-06-1,44029670506039E-07i</v>
      </c>
      <c r="Q253" s="2" t="str">
        <f t="shared" si="40"/>
        <v>120,530128478859-9320,03323233151i</v>
      </c>
      <c r="R253" s="2" t="str">
        <f t="shared" si="41"/>
        <v>-0,0168975001107862-0,270593523767553i</v>
      </c>
      <c r="S253" s="2" t="str">
        <f t="shared" si="42"/>
        <v>0,0544467258622597-0,260258307132482i</v>
      </c>
      <c r="T253" s="2">
        <f t="shared" si="43"/>
        <v>-11.50587758641314</v>
      </c>
      <c r="U253">
        <f t="shared" si="44"/>
        <v>-78.183983427980294</v>
      </c>
      <c r="W253" s="2" t="str">
        <f t="shared" si="45"/>
        <v>-10,0350577533112-2,23518496339333i</v>
      </c>
      <c r="X253" s="2">
        <f t="shared" si="46"/>
        <v>20.2406856090488</v>
      </c>
    </row>
    <row r="254" spans="12:24" x14ac:dyDescent="0.45">
      <c r="L254">
        <f t="shared" si="47"/>
        <v>2.5199999999999902</v>
      </c>
      <c r="M254" s="1">
        <f t="shared" si="36"/>
        <v>331.13112148258369</v>
      </c>
      <c r="N254" s="1">
        <f t="shared" si="37"/>
        <v>4.2121524024616858E-3</v>
      </c>
      <c r="O254" s="2" t="str">
        <f t="shared" si="38"/>
        <v>0,999649802901202+0,0264626446068508i</v>
      </c>
      <c r="P254" s="2" t="str">
        <f t="shared" si="39"/>
        <v>1,90921127796173E-06-1,40750785149054E-07i</v>
      </c>
      <c r="Q254" s="2" t="str">
        <f t="shared" si="40"/>
        <v>120,530128479081-9107,85944630421i</v>
      </c>
      <c r="R254" s="2" t="str">
        <f t="shared" si="41"/>
        <v>-0,015979538842403-0,264433368435375i</v>
      </c>
      <c r="S254" s="2" t="str">
        <f t="shared" si="42"/>
        <v>0,052205454176278-0,254698468405835i</v>
      </c>
      <c r="T254" s="2">
        <f t="shared" si="43"/>
        <v>-11.700743816389387</v>
      </c>
      <c r="U254">
        <f t="shared" si="44"/>
        <v>-78.41654295832933</v>
      </c>
      <c r="W254" s="2" t="str">
        <f t="shared" si="45"/>
        <v>-9,59704245952546-2,09980186894338i</v>
      </c>
      <c r="X254" s="2">
        <f t="shared" si="46"/>
        <v>19.84583078839804</v>
      </c>
    </row>
    <row r="255" spans="12:24" x14ac:dyDescent="0.45">
      <c r="L255">
        <f t="shared" si="47"/>
        <v>2.52999999999999</v>
      </c>
      <c r="M255" s="1">
        <f t="shared" si="36"/>
        <v>338.84415613919498</v>
      </c>
      <c r="N255" s="1">
        <f t="shared" si="37"/>
        <v>4.3102660358575861E-3</v>
      </c>
      <c r="O255" s="2" t="str">
        <f t="shared" si="38"/>
        <v>0,999633299629164+0,027078889794646i</v>
      </c>
      <c r="P255" s="2" t="str">
        <f t="shared" si="39"/>
        <v>1,90921127796173E-06-1,37546527720982E-07i</v>
      </c>
      <c r="Q255" s="2" t="str">
        <f t="shared" si="40"/>
        <v>120,530128479105-8900,51476788574i</v>
      </c>
      <c r="R255" s="2" t="str">
        <f t="shared" si="41"/>
        <v>-0,0151028926370096-0,258413419174564i</v>
      </c>
      <c r="S255" s="2" t="str">
        <f t="shared" si="42"/>
        <v>0,0500604837818922-0,249241384262164i</v>
      </c>
      <c r="T255" s="2">
        <f t="shared" si="43"/>
        <v>-11.895838555064827</v>
      </c>
      <c r="U255">
        <f t="shared" si="44"/>
        <v>-78.643169182789549</v>
      </c>
      <c r="W255" s="2" t="str">
        <f t="shared" si="45"/>
        <v>-9,17755109353057-1,97297214089718i</v>
      </c>
      <c r="X255" s="2">
        <f t="shared" si="46"/>
        <v>19.450747996759496</v>
      </c>
    </row>
    <row r="256" spans="12:24" x14ac:dyDescent="0.45">
      <c r="L256">
        <f t="shared" si="47"/>
        <v>2.5399999999999898</v>
      </c>
      <c r="M256" s="1">
        <f t="shared" si="36"/>
        <v>346.73685045252387</v>
      </c>
      <c r="N256" s="1">
        <f t="shared" si="37"/>
        <v>4.4106650293588125E-3</v>
      </c>
      <c r="O256" s="2" t="str">
        <f t="shared" si="38"/>
        <v>0,999616018679197+0,0277094785218104i</v>
      </c>
      <c r="P256" s="2" t="str">
        <f t="shared" si="39"/>
        <v>1,90921127796173E-06-1,34415199282148E-07i</v>
      </c>
      <c r="Q256" s="2" t="str">
        <f t="shared" si="40"/>
        <v>120,530128478918-8697,88926018126i</v>
      </c>
      <c r="R256" s="2" t="str">
        <f t="shared" si="41"/>
        <v>-0,0142657020104785-0,252530484128287i</v>
      </c>
      <c r="S256" s="2" t="str">
        <f t="shared" si="42"/>
        <v>0,048007874477366-0,24388624077997i</v>
      </c>
      <c r="T256" s="2">
        <f t="shared" si="43"/>
        <v>-12.091151604053081</v>
      </c>
      <c r="U256">
        <f t="shared" si="44"/>
        <v>-78.863968307657899</v>
      </c>
      <c r="W256" s="2" t="str">
        <f t="shared" si="45"/>
        <v>-8,77585192102339-1,85415390075736i</v>
      </c>
      <c r="X256" s="2">
        <f t="shared" si="46"/>
        <v>19.055447457861657</v>
      </c>
    </row>
    <row r="257" spans="12:24" x14ac:dyDescent="0.45">
      <c r="L257">
        <f t="shared" si="47"/>
        <v>2.5499999999999896</v>
      </c>
      <c r="M257" s="1">
        <f t="shared" si="36"/>
        <v>354.81338923356714</v>
      </c>
      <c r="N257" s="1">
        <f t="shared" si="37"/>
        <v>4.5134026158406551E-3</v>
      </c>
      <c r="O257" s="2" t="str">
        <f t="shared" si="38"/>
        <v>0,99959792340986+0,028354744130321i</v>
      </c>
      <c r="P257" s="2" t="str">
        <f t="shared" si="39"/>
        <v>1,90921127796173E-06-1,31355139560815E-07i</v>
      </c>
      <c r="Q257" s="2" t="str">
        <f t="shared" si="40"/>
        <v>120,530128479044-8499,87548846245i</v>
      </c>
      <c r="R257" s="2" t="str">
        <f t="shared" si="41"/>
        <v>-0,0134661911692415-0,246781444086453i</v>
      </c>
      <c r="S257" s="2" t="str">
        <f t="shared" si="42"/>
        <v>0,0460438297848511-0,238632147396849i</v>
      </c>
      <c r="T257" s="2">
        <f t="shared" si="43"/>
        <v>-12.286673209201648</v>
      </c>
      <c r="U257">
        <f t="shared" si="44"/>
        <v>-79.079044384951885</v>
      </c>
      <c r="W257" s="2" t="str">
        <f t="shared" si="45"/>
        <v>-8,39123751556593-1,74283886058145i</v>
      </c>
      <c r="X257" s="2">
        <f t="shared" si="46"/>
        <v>18.659938952393627</v>
      </c>
    </row>
    <row r="258" spans="12:24" x14ac:dyDescent="0.45">
      <c r="L258">
        <f t="shared" si="47"/>
        <v>2.5599999999999894</v>
      </c>
      <c r="M258" s="1">
        <f t="shared" ref="M258:M321" si="48">10^L258</f>
        <v>363.07805477009276</v>
      </c>
      <c r="N258" s="1">
        <f t="shared" ref="N258:N321" si="49">M258/(CEdsp)</f>
        <v>4.6185332681313663E-3</v>
      </c>
      <c r="O258" s="2" t="str">
        <f t="shared" ref="O258:O321" si="50">IMEXP(2*PI()*N258&amp;"i")</f>
        <v>0,999578975453757+0,0290150276721991i</v>
      </c>
      <c r="P258" s="2" t="str">
        <f t="shared" ref="P258:P321" si="51">IMDIV(IMSUB(IMPRODUCT(gg1_+gg2_,$O258),gg2_),IMSUB($O258,1))</f>
        <v>1,90921127796173E-06-1,28364726072776E-07i</v>
      </c>
      <c r="Q258" s="2" t="str">
        <f t="shared" ref="Q258:Q321" si="52">IMDIV(IMPRODUCT(gpi,$O258),IMSUB($O258,1))</f>
        <v>120,530128479137-8306,36846320436i</v>
      </c>
      <c r="R258" s="2" t="str">
        <f t="shared" ref="R258:R321" si="53">IMPRODUCT($P258,$Q258,gpd)</f>
        <v>-0,0127026642436205-0,241163250831872i</v>
      </c>
      <c r="S258" s="2" t="str">
        <f t="shared" ref="S258:S321" si="54">IMDIV($R258,IMSUM(1,$R258))</f>
        <v>0,0441646933039271-0,233478144297945i</v>
      </c>
      <c r="T258" s="2">
        <f t="shared" ref="T258:T321" si="55">20*LOG10(SQRT(IMPRODUCT(IMCONJUGATE(S258),S258)+0))</f>
        <v>-12.482394041641999</v>
      </c>
      <c r="U258">
        <f t="shared" ref="U258:U321" si="56">ATAN(IMAGINARY(S258)/IMREAL(S258))*180/PI()</f>
        <v>-79.288499304849097</v>
      </c>
      <c r="W258" s="2" t="str">
        <f t="shared" ref="W258:W321" si="57">IMPRODUCT($S258,IMDIV($O258,IMSUB($O258,1)))</f>
        <v>-8,02302437943003-1,63855034156435i</v>
      </c>
      <c r="X258" s="2">
        <f t="shared" ref="X258:X321" si="58">20*LOG10(SQRT(IMPRODUCT(IMCONJUGATE(W258),W258)+0))</f>
        <v>18.26423183701122</v>
      </c>
    </row>
    <row r="259" spans="12:24" x14ac:dyDescent="0.45">
      <c r="L259">
        <f t="shared" ref="L259:L322" si="59">L258+Graph_Step_Size</f>
        <v>2.5699999999999892</v>
      </c>
      <c r="M259" s="1">
        <f t="shared" si="48"/>
        <v>371.53522909716344</v>
      </c>
      <c r="N259" s="1">
        <f t="shared" si="49"/>
        <v>4.7261127278943526E-3</v>
      </c>
      <c r="O259" s="2" t="str">
        <f t="shared" si="50"/>
        <v>0,999559134636286+0,0296906780852041i</v>
      </c>
      <c r="P259" s="2" t="str">
        <f t="shared" si="51"/>
        <v>1,90921127796173E-06-1,25442373260974E-07i</v>
      </c>
      <c r="Q259" s="2" t="str">
        <f t="shared" si="52"/>
        <v>120,530128479019-8117,26558441855i</v>
      </c>
      <c r="R259" s="2" t="str">
        <f t="shared" si="53"/>
        <v>-0,0119735016906172-0,235672925524047i</v>
      </c>
      <c r="S259" s="2" t="str">
        <f t="shared" si="54"/>
        <v>0,0423669449982639-0,228423209333926i</v>
      </c>
      <c r="T259" s="2">
        <f t="shared" si="55"/>
        <v>-12.678305179579104</v>
      </c>
      <c r="U259">
        <f t="shared" si="56"/>
        <v>-79.492432791168937</v>
      </c>
      <c r="W259" s="2" t="str">
        <f t="shared" si="57"/>
        <v>-7,67055252416375-1,54084139794422i</v>
      </c>
      <c r="X259" s="2">
        <f t="shared" si="58"/>
        <v>17.868335062606388</v>
      </c>
    </row>
    <row r="260" spans="12:24" x14ac:dyDescent="0.45">
      <c r="L260">
        <f t="shared" si="59"/>
        <v>2.579999999999989</v>
      </c>
      <c r="M260" s="1">
        <f t="shared" si="48"/>
        <v>380.18939632055185</v>
      </c>
      <c r="N260" s="1">
        <f t="shared" si="49"/>
        <v>4.8361980351831688E-3</v>
      </c>
      <c r="O260" s="2" t="str">
        <f t="shared" si="50"/>
        <v>0,999538358890565+0,0303820523723421i</v>
      </c>
      <c r="P260" s="2" t="str">
        <f t="shared" si="51"/>
        <v>1,90921127796173E-06-1,22586531654937E-07i</v>
      </c>
      <c r="Q260" s="2" t="str">
        <f t="shared" si="52"/>
        <v>120,530128478952-7932,46658725306i</v>
      </c>
      <c r="R260" s="2" t="str">
        <f t="shared" si="53"/>
        <v>-0,0112771568586542-0,230307557119752i</v>
      </c>
      <c r="S260" s="2" t="str">
        <f t="shared" si="54"/>
        <v>0,0406471974364583-0,223466264491687i</v>
      </c>
      <c r="T260" s="2">
        <f t="shared" si="55"/>
        <v>-12.874398090796397</v>
      </c>
      <c r="U260">
        <f t="shared" si="56"/>
        <v>-79.69094239963907</v>
      </c>
      <c r="W260" s="2" t="str">
        <f t="shared" si="57"/>
        <v>-7,33318501704399-1,44929304195066i</v>
      </c>
      <c r="X260" s="2">
        <f t="shared" si="58"/>
        <v>17.472257191863918</v>
      </c>
    </row>
    <row r="261" spans="12:24" x14ac:dyDescent="0.45">
      <c r="L261">
        <f t="shared" si="59"/>
        <v>2.5899999999999888</v>
      </c>
      <c r="M261" s="1">
        <f t="shared" si="48"/>
        <v>389.04514499427063</v>
      </c>
      <c r="N261" s="1">
        <f t="shared" si="49"/>
        <v>4.9488475586848832E-3</v>
      </c>
      <c r="O261" s="2" t="str">
        <f t="shared" si="50"/>
        <v>0,999516604168354+0,0310895157852556i</v>
      </c>
      <c r="P261" s="2" t="str">
        <f t="shared" si="51"/>
        <v>1,90921127796173E-06-1,19795687050385E-07i</v>
      </c>
      <c r="Q261" s="2" t="str">
        <f t="shared" si="52"/>
        <v>120,530128478961-7751,87348883093i</v>
      </c>
      <c r="R261" s="2" t="str">
        <f t="shared" si="53"/>
        <v>-0,0106121527070771-0,225064300829569i</v>
      </c>
      <c r="S261" s="2" t="str">
        <f t="shared" si="54"/>
        <v>0,039002192005841-0,218606181940417i</v>
      </c>
      <c r="T261" s="2">
        <f t="shared" si="55"/>
        <v>-13.070664615851516</v>
      </c>
      <c r="U261">
        <f t="shared" si="56"/>
        <v>-79.884123518709671</v>
      </c>
      <c r="W261" s="2" t="str">
        <f t="shared" si="57"/>
        <v>-7,01030749900603-1,36351256552922i</v>
      </c>
      <c r="X261" s="2">
        <f t="shared" si="58"/>
        <v>17.076006416130568</v>
      </c>
    </row>
    <row r="262" spans="12:24" x14ac:dyDescent="0.45">
      <c r="L262">
        <f t="shared" si="59"/>
        <v>2.5999999999999885</v>
      </c>
      <c r="M262" s="1">
        <f t="shared" si="48"/>
        <v>398.10717055348704</v>
      </c>
      <c r="N262" s="1">
        <f t="shared" si="49"/>
        <v>5.0641210266679591E-3</v>
      </c>
      <c r="O262" s="2" t="str">
        <f t="shared" si="50"/>
        <v>0,999493824346792+0,0318134420115675i</v>
      </c>
      <c r="P262" s="2" t="str">
        <f t="shared" si="51"/>
        <v>1,90921127796173E-06-1,17068359704051E-07i</v>
      </c>
      <c r="Q262" s="2" t="str">
        <f t="shared" si="52"/>
        <v>120,53012847892-7575,39053629801i</v>
      </c>
      <c r="R262" s="2" t="str">
        <f t="shared" si="53"/>
        <v>-0,00997707867286765-0,219940376609522i</v>
      </c>
      <c r="S262" s="2" t="str">
        <f t="shared" si="54"/>
        <v>0,037428795116544-0,21384178967468i</v>
      </c>
      <c r="T262" s="2">
        <f t="shared" si="55"/>
        <v>-13.267096951947803</v>
      </c>
      <c r="U262">
        <f t="shared" si="56"/>
        <v>-80.072069372533591</v>
      </c>
      <c r="W262" s="2" t="str">
        <f t="shared" si="57"/>
        <v>-6,70132767909476-1,28313195463173i</v>
      </c>
      <c r="X262" s="2">
        <f t="shared" si="58"/>
        <v>16.679590571610955</v>
      </c>
    </row>
    <row r="263" spans="12:24" x14ac:dyDescent="0.45">
      <c r="L263">
        <f t="shared" si="59"/>
        <v>2.6099999999999883</v>
      </c>
      <c r="M263" s="1">
        <f t="shared" si="48"/>
        <v>407.38027780410187</v>
      </c>
      <c r="N263" s="1">
        <f t="shared" si="49"/>
        <v>5.1820795586509354E-3</v>
      </c>
      <c r="O263" s="2" t="str">
        <f t="shared" si="50"/>
        <v>0,999469971130751+0,0325542133662442i</v>
      </c>
      <c r="P263" s="2" t="str">
        <f t="shared" si="51"/>
        <v>1,90921127796173E-06-1,14403103550864E-07i</v>
      </c>
      <c r="Q263" s="2" t="str">
        <f t="shared" si="52"/>
        <v>120,530128478907-7402,92415605381i</v>
      </c>
      <c r="R263" s="2" t="str">
        <f t="shared" si="53"/>
        <v>-0,00937058767885594-0,214933067687079i</v>
      </c>
      <c r="S263" s="2" t="str">
        <f t="shared" si="54"/>
        <v>0,035923994409923-0,209171876776264i</v>
      </c>
      <c r="T263" s="2">
        <f t="shared" si="55"/>
        <v>-13.463687637445856</v>
      </c>
      <c r="U263">
        <f t="shared" si="56"/>
        <v>-80.254871026099977</v>
      </c>
      <c r="W263" s="2" t="str">
        <f t="shared" si="57"/>
        <v>-6,40567481001815-1,20780639187611i</v>
      </c>
      <c r="X263" s="2">
        <f t="shared" si="58"/>
        <v>16.283017154927048</v>
      </c>
    </row>
    <row r="264" spans="12:24" x14ac:dyDescent="0.45">
      <c r="L264">
        <f t="shared" si="59"/>
        <v>2.6199999999999881</v>
      </c>
      <c r="M264" s="1">
        <f t="shared" si="48"/>
        <v>416.86938347032424</v>
      </c>
      <c r="N264" s="1">
        <f t="shared" si="49"/>
        <v>5.3027856978088445E-3</v>
      </c>
      <c r="O264" s="2" t="str">
        <f t="shared" si="50"/>
        <v>0,999444993950597+0,0333122209870507i</v>
      </c>
      <c r="P264" s="2" t="str">
        <f t="shared" si="51"/>
        <v>1,90921127796173E-06-1,11798505436931E-07i</v>
      </c>
      <c r="Q264" s="2" t="str">
        <f t="shared" si="52"/>
        <v>120,530128478903-7234,38290413738i</v>
      </c>
      <c r="R264" s="2" t="str">
        <f t="shared" si="53"/>
        <v>-0,00879139327635822-0,210039719120676i</v>
      </c>
      <c r="S264" s="2" t="str">
        <f t="shared" si="54"/>
        <v>0,0344848949850603-0,204595198314949i</v>
      </c>
      <c r="T264" s="2">
        <f t="shared" si="55"/>
        <v>-13.660429537003584</v>
      </c>
      <c r="U264">
        <f t="shared" si="56"/>
        <v>-80.432617392146284</v>
      </c>
      <c r="W264" s="2" t="str">
        <f t="shared" si="57"/>
        <v>-6,12279914889598-1,1372128434996i</v>
      </c>
      <c r="X264" s="2">
        <f t="shared" si="58"/>
        <v>15.886293338052344</v>
      </c>
    </row>
    <row r="265" spans="12:24" x14ac:dyDescent="0.45">
      <c r="L265">
        <f t="shared" si="59"/>
        <v>2.6299999999999879</v>
      </c>
      <c r="M265" s="1">
        <f t="shared" si="48"/>
        <v>426.57951880158117</v>
      </c>
      <c r="N265" s="1">
        <f t="shared" si="49"/>
        <v>5.4263034441343989E-3</v>
      </c>
      <c r="O265" s="2" t="str">
        <f t="shared" si="50"/>
        <v>0,999418839855149+0,0340878650341634i</v>
      </c>
      <c r="P265" s="2" t="str">
        <f t="shared" si="51"/>
        <v>1,90921127796173E-06-1,09253184369544E-07i</v>
      </c>
      <c r="Q265" s="2" t="str">
        <f t="shared" si="52"/>
        <v>120,530128478934-7069,67741774258i</v>
      </c>
      <c r="R265" s="2" t="str">
        <f t="shared" si="53"/>
        <v>-0,00823826691636288-0,20525773639203i</v>
      </c>
      <c r="S265" s="2" t="str">
        <f t="shared" si="54"/>
        <v>0,033108715654726-0,200110479908138i</v>
      </c>
      <c r="T265" s="2">
        <f t="shared" si="55"/>
        <v>-13.857315827318468</v>
      </c>
      <c r="U265">
        <f t="shared" si="56"/>
        <v>-80.605395239690296</v>
      </c>
      <c r="W265" s="2" t="str">
        <f t="shared" si="57"/>
        <v>-5,85217140689559-1,07104872659686i</v>
      </c>
      <c r="X265" s="2">
        <f t="shared" si="58"/>
        <v>15.489425982647209</v>
      </c>
    </row>
    <row r="266" spans="12:24" x14ac:dyDescent="0.45">
      <c r="L266">
        <f t="shared" si="59"/>
        <v>2.6399999999999877</v>
      </c>
      <c r="M266" s="1">
        <f t="shared" si="48"/>
        <v>436.51583224015377</v>
      </c>
      <c r="N266" s="1">
        <f t="shared" si="49"/>
        <v>5.5526982883716451E-3</v>
      </c>
      <c r="O266" s="2" t="str">
        <f t="shared" si="50"/>
        <v>0,999391453399606+0,0348815548940129i</v>
      </c>
      <c r="P266" s="2" t="str">
        <f t="shared" si="51"/>
        <v>1,90921127796173E-06-1,06765790785511E-07i</v>
      </c>
      <c r="Q266" s="2" t="str">
        <f t="shared" si="52"/>
        <v>120,530128479092-6908,72036783659i</v>
      </c>
      <c r="R266" s="2" t="str">
        <f t="shared" si="53"/>
        <v>-0,00771003534367677-0,200584584030491i</v>
      </c>
      <c r="S266" s="2" t="str">
        <f t="shared" si="54"/>
        <v>0,0317927852406759-0,195716421958457i</v>
      </c>
      <c r="T266" s="2">
        <f t="shared" si="55"/>
        <v>-14.054339983449346</v>
      </c>
      <c r="U266">
        <f t="shared" si="56"/>
        <v>-80.773289204052816</v>
      </c>
      <c r="W266" s="2" t="str">
        <f t="shared" si="57"/>
        <v>-5,59328219105649-1,00903065273428i</v>
      </c>
      <c r="X266" s="2">
        <f t="shared" si="58"/>
        <v>15.092421653818599</v>
      </c>
    </row>
    <row r="267" spans="12:24" x14ac:dyDescent="0.45">
      <c r="L267">
        <f t="shared" si="59"/>
        <v>2.6499999999999875</v>
      </c>
      <c r="M267" s="1">
        <f t="shared" si="48"/>
        <v>446.68359215095063</v>
      </c>
      <c r="N267" s="1">
        <f t="shared" si="49"/>
        <v>5.6820372467400425E-3</v>
      </c>
      <c r="O267" s="2" t="str">
        <f t="shared" si="50"/>
        <v>0,999362776528207+0,035693709387422i</v>
      </c>
      <c r="P267" s="2" t="str">
        <f t="shared" si="51"/>
        <v>1,90921127796173E-06-1,0433500583611E-07i</v>
      </c>
      <c r="Q267" s="2" t="str">
        <f t="shared" si="52"/>
        <v>120,530128479082-6751,42641285701i</v>
      </c>
      <c r="R267" s="2" t="str">
        <f t="shared" si="53"/>
        <v>-0,00720557810835869-0,196017784268704i</v>
      </c>
      <c r="S267" s="2" t="str">
        <f t="shared" si="54"/>
        <v>0,0305345389171417-0,191411703587554i</v>
      </c>
      <c r="T267" s="2">
        <f t="shared" si="55"/>
        <v>-14.251495765697035</v>
      </c>
      <c r="U267">
        <f t="shared" si="56"/>
        <v>-80.936381798168739</v>
      </c>
      <c r="W267" s="2" t="str">
        <f t="shared" si="57"/>
        <v>-5,34564144124641-0,950893244154048i</v>
      </c>
      <c r="X267" s="2">
        <f t="shared" si="58"/>
        <v>14.695286633324509</v>
      </c>
    </row>
    <row r="268" spans="12:24" x14ac:dyDescent="0.45">
      <c r="L268">
        <f t="shared" si="59"/>
        <v>2.6599999999999873</v>
      </c>
      <c r="M268" s="1">
        <f t="shared" si="48"/>
        <v>457.08818961486179</v>
      </c>
      <c r="N268" s="1">
        <f t="shared" si="49"/>
        <v>5.8143888964673103E-3</v>
      </c>
      <c r="O268" s="2" t="str">
        <f t="shared" si="50"/>
        <v>0,999332748451384+0,0365247569821087i</v>
      </c>
      <c r="P268" s="2" t="str">
        <f t="shared" si="51"/>
        <v>1,90921127796173E-06-1,01959540687137E-07i</v>
      </c>
      <c r="Q268" s="2" t="str">
        <f t="shared" si="52"/>
        <v>120,53012847893-6597,71215346257i</v>
      </c>
      <c r="R268" s="2" t="str">
        <f t="shared" si="53"/>
        <v>-0,00672382518899934-0,191554915728861i</v>
      </c>
      <c r="S268" s="2" t="str">
        <f t="shared" si="54"/>
        <v>0,0293315146101762-0,187194986283536i</v>
      </c>
      <c r="T268" s="2">
        <f t="shared" si="55"/>
        <v>-14.448777207025319</v>
      </c>
      <c r="U268">
        <f t="shared" si="56"/>
        <v>-81.094753424984731</v>
      </c>
      <c r="W268" s="2" t="str">
        <f t="shared" si="57"/>
        <v>-5,10877786486483-0,896388018901149i</v>
      </c>
      <c r="X268" s="2">
        <f t="shared" si="58"/>
        <v>14.298026932242454</v>
      </c>
    </row>
    <row r="269" spans="12:24" x14ac:dyDescent="0.45">
      <c r="L269">
        <f t="shared" si="59"/>
        <v>2.6699999999999871</v>
      </c>
      <c r="M269" s="1">
        <f t="shared" si="48"/>
        <v>467.7351412871846</v>
      </c>
      <c r="N269" s="1">
        <f t="shared" si="49"/>
        <v>5.949823412150025E-3</v>
      </c>
      <c r="O269" s="2" t="str">
        <f t="shared" si="50"/>
        <v>0,999301305517141+0,0373751360096209i</v>
      </c>
      <c r="P269" s="2" t="str">
        <f t="shared" si="51"/>
        <v>1,90921127796173E-06-9,96381358348827E-08i</v>
      </c>
      <c r="Q269" s="2" t="str">
        <f t="shared" si="52"/>
        <v>120,530128479012-6447,49608831365i</v>
      </c>
      <c r="R269" s="2" t="str">
        <f t="shared" si="53"/>
        <v>-0,0062637547229979-0,187193612138855i</v>
      </c>
      <c r="S269" s="2" t="str">
        <f t="shared" si="54"/>
        <v>0,0281813494591108-0,183064917278877i</v>
      </c>
      <c r="T269" s="2">
        <f t="shared" si="55"/>
        <v>-14.646178600998992</v>
      </c>
      <c r="U269">
        <f t="shared" si="56"/>
        <v>-81.248482390846576</v>
      </c>
      <c r="W269" s="2" t="str">
        <f t="shared" si="57"/>
        <v>-4,88223837161602-0,845282341319893i</v>
      </c>
      <c r="X269" s="2">
        <f t="shared" si="58"/>
        <v>13.900648303124548</v>
      </c>
    </row>
    <row r="270" spans="12:24" x14ac:dyDescent="0.45">
      <c r="L270">
        <f t="shared" si="59"/>
        <v>2.6799999999999868</v>
      </c>
      <c r="M270" s="1">
        <f t="shared" si="48"/>
        <v>478.63009232262397</v>
      </c>
      <c r="N270" s="1">
        <f t="shared" si="49"/>
        <v>6.08841260296108E-3</v>
      </c>
      <c r="O270" s="2" t="str">
        <f t="shared" si="50"/>
        <v>0,999268381076387+0,0382452948867678i</v>
      </c>
      <c r="P270" s="2" t="str">
        <f t="shared" si="51"/>
        <v>1,90921127796173E-06-9,73695604399822E-08i</v>
      </c>
      <c r="Q270" s="2" t="str">
        <f t="shared" si="52"/>
        <v>120,530128478947-6300,69857085921i</v>
      </c>
      <c r="R270" s="2" t="str">
        <f t="shared" si="53"/>
        <v>-0,00582439083925414-0,18293156107765i</v>
      </c>
      <c r="S270" s="2" t="str">
        <f t="shared" si="54"/>
        <v>0,0270817763453379-0,179020132674835i</v>
      </c>
      <c r="T270" s="2">
        <f t="shared" si="55"/>
        <v>-14.84369449021796</v>
      </c>
      <c r="U270">
        <f t="shared" si="56"/>
        <v>-81.3976449198138</v>
      </c>
      <c r="W270" s="2" t="str">
        <f t="shared" si="57"/>
        <v>-4,66558751039968-0,797358434495067i</v>
      </c>
      <c r="X270" s="2">
        <f t="shared" si="58"/>
        <v>13.50315625166151</v>
      </c>
    </row>
    <row r="271" spans="12:24" x14ac:dyDescent="0.45">
      <c r="L271">
        <f t="shared" si="59"/>
        <v>2.6899999999999866</v>
      </c>
      <c r="M271" s="1">
        <f t="shared" si="48"/>
        <v>489.77881936843141</v>
      </c>
      <c r="N271" s="1">
        <f t="shared" si="49"/>
        <v>6.2302299507238975E-3</v>
      </c>
      <c r="O271" s="2" t="str">
        <f t="shared" si="50"/>
        <v>0,999233905341959+0,0391356923416151i</v>
      </c>
      <c r="P271" s="2" t="str">
        <f t="shared" si="51"/>
        <v>1,90921127796173E-06-9,51526116738336E-08i</v>
      </c>
      <c r="Q271" s="2" t="str">
        <f t="shared" si="52"/>
        <v>120,530128479053-6157,24176710712i</v>
      </c>
      <c r="R271" s="2" t="str">
        <f t="shared" si="53"/>
        <v>-0,00540480158807191-0,178766502749205i</v>
      </c>
      <c r="S271" s="2" t="str">
        <f t="shared" si="54"/>
        <v>0,0260306204935043-0,175059260327414i</v>
      </c>
      <c r="T271" s="2">
        <f t="shared" si="55"/>
        <v>-15.041319655232812</v>
      </c>
      <c r="U271">
        <f t="shared" si="56"/>
        <v>-81.542315168603764</v>
      </c>
      <c r="W271" s="2" t="str">
        <f t="shared" si="57"/>
        <v>-4,45840691010953-0,752412451367402i</v>
      </c>
      <c r="X271" s="2">
        <f t="shared" si="58"/>
        <v>13.105556047869468</v>
      </c>
    </row>
    <row r="272" spans="12:24" x14ac:dyDescent="0.45">
      <c r="L272">
        <f t="shared" si="59"/>
        <v>2.6999999999999864</v>
      </c>
      <c r="M272" s="1">
        <f t="shared" si="48"/>
        <v>501.18723362725666</v>
      </c>
      <c r="N272" s="1">
        <f t="shared" si="49"/>
        <v>6.3753506488734265E-3</v>
      </c>
      <c r="O272" s="2" t="str">
        <f t="shared" si="50"/>
        <v>0,99919780524101+0,0400467976441065i</v>
      </c>
      <c r="P272" s="2" t="str">
        <f t="shared" si="51"/>
        <v>1,90921127796173E-06-9,29861140802941E-08i</v>
      </c>
      <c r="Q272" s="2" t="str">
        <f t="shared" si="52"/>
        <v>120,530128478954-6017,04961435544i</v>
      </c>
      <c r="R272" s="2" t="str">
        <f t="shared" si="53"/>
        <v>-0,00500409696436036-0,174696228784297i</v>
      </c>
      <c r="S272" s="2" t="str">
        <f t="shared" si="54"/>
        <v>0,0250257961484088-0,171180922509532i</v>
      </c>
      <c r="T272" s="2">
        <f t="shared" si="55"/>
        <v>-15.239049103919024</v>
      </c>
      <c r="U272">
        <f t="shared" si="56"/>
        <v>-81.68256524218377</v>
      </c>
      <c r="W272" s="2" t="str">
        <f t="shared" si="57"/>
        <v>-4,26029472591508-0,710253601350662i</v>
      </c>
      <c r="X272" s="2">
        <f t="shared" si="58"/>
        <v>12.707852736823034</v>
      </c>
    </row>
    <row r="273" spans="12:24" x14ac:dyDescent="0.45">
      <c r="L273">
        <f t="shared" si="59"/>
        <v>2.7099999999999862</v>
      </c>
      <c r="M273" s="1">
        <f t="shared" si="48"/>
        <v>512.86138399134882</v>
      </c>
      <c r="N273" s="1">
        <f t="shared" si="49"/>
        <v>6.5238516423247348E-3</v>
      </c>
      <c r="O273" s="2" t="str">
        <f t="shared" si="50"/>
        <v>0,999160004260486+0,0409790908413734i</v>
      </c>
      <c r="P273" s="2" t="str">
        <f t="shared" si="51"/>
        <v>1,90921127796173E-06-9,08689189539131E-08i</v>
      </c>
      <c r="Q273" s="2" t="str">
        <f t="shared" si="52"/>
        <v>120,530128479001-5880,04778086304i</v>
      </c>
      <c r="R273" s="2" t="str">
        <f t="shared" si="53"/>
        <v>-0,00462142701991161-0,170718581069617i</v>
      </c>
      <c r="S273" s="2" t="str">
        <f t="shared" si="54"/>
        <v>0,0240653033306309-0,167383738363167i</v>
      </c>
      <c r="T273" s="2">
        <f t="shared" si="55"/>
        <v>-15.436878061291157</v>
      </c>
      <c r="U273">
        <f t="shared" si="56"/>
        <v>-81.818465209901433</v>
      </c>
      <c r="W273" s="2" t="str">
        <f t="shared" si="57"/>
        <v>-4,07086509238857-0,670703329431215i</v>
      </c>
      <c r="X273" s="2">
        <f t="shared" si="58"/>
        <v>12.310051148953393</v>
      </c>
    </row>
    <row r="274" spans="12:24" x14ac:dyDescent="0.45">
      <c r="L274">
        <f t="shared" si="59"/>
        <v>2.719999999999986</v>
      </c>
      <c r="M274" s="1">
        <f t="shared" si="48"/>
        <v>524.80746024975622</v>
      </c>
      <c r="N274" s="1">
        <f t="shared" si="49"/>
        <v>6.6758116682701912E-3</v>
      </c>
      <c r="O274" s="2" t="str">
        <f t="shared" si="50"/>
        <v>0,999120422285333+0,0419330629977944i</v>
      </c>
      <c r="P274" s="2" t="str">
        <f t="shared" si="51"/>
        <v>1,90921127796173E-06-8,87999037297044E-08i</v>
      </c>
      <c r="Q274" s="2" t="str">
        <f t="shared" si="52"/>
        <v>120,530128478949-5746,16362643782i</v>
      </c>
      <c r="R274" s="2" t="str">
        <f t="shared" si="53"/>
        <v>-0,00425598006047427-0,166831450603506i</v>
      </c>
      <c r="S274" s="2" t="str">
        <f t="shared" si="54"/>
        <v>0,0231472246734877-0,163666326154467i</v>
      </c>
      <c r="T274" s="2">
        <f t="shared" si="55"/>
        <v>-15.634801959742667</v>
      </c>
      <c r="U274">
        <f t="shared" si="56"/>
        <v>-81.95008312197028</v>
      </c>
      <c r="W274" s="2" t="str">
        <f t="shared" si="57"/>
        <v>-3,88974758465067-0,633594544858802i</v>
      </c>
      <c r="X274" s="2">
        <f t="shared" si="58"/>
        <v>11.912155909926286</v>
      </c>
    </row>
    <row r="275" spans="12:24" x14ac:dyDescent="0.45">
      <c r="L275">
        <f t="shared" si="59"/>
        <v>2.7299999999999858</v>
      </c>
      <c r="M275" s="1">
        <f t="shared" si="48"/>
        <v>537.03179637023538</v>
      </c>
      <c r="N275" s="1">
        <f t="shared" si="49"/>
        <v>6.8313112979269692E-3</v>
      </c>
      <c r="O275" s="2" t="str">
        <f t="shared" si="50"/>
        <v>0,999078975429128+0,0429092164398623i</v>
      </c>
      <c r="P275" s="2" t="str">
        <f t="shared" si="51"/>
        <v>1,90921127796173E-06-8,67779713882006E-08i</v>
      </c>
      <c r="Q275" s="2" t="str">
        <f t="shared" si="52"/>
        <v>120,530128478951-5615,32616392195i</v>
      </c>
      <c r="R275" s="2" t="str">
        <f t="shared" si="53"/>
        <v>-0,00390698092403765-0,163032776377736i</v>
      </c>
      <c r="S275" s="2" t="str">
        <f t="shared" si="54"/>
        <v>0,0222697223428721-0,160027305344322i</v>
      </c>
      <c r="T275" s="2">
        <f t="shared" si="55"/>
        <v>-15.832816429691031</v>
      </c>
      <c r="U275">
        <f t="shared" si="56"/>
        <v>-82.077485026290034</v>
      </c>
      <c r="W275" s="2" t="str">
        <f t="shared" si="57"/>
        <v>-3,7165866885423-0,598770896662745i</v>
      </c>
      <c r="X275" s="2">
        <f t="shared" si="58"/>
        <v>11.514171450119866</v>
      </c>
    </row>
    <row r="276" spans="12:24" x14ac:dyDescent="0.45">
      <c r="L276">
        <f t="shared" si="59"/>
        <v>2.7399999999999856</v>
      </c>
      <c r="M276" s="1">
        <f t="shared" si="48"/>
        <v>549.5408738576067</v>
      </c>
      <c r="N276" s="1">
        <f t="shared" si="49"/>
        <v>6.9904329792570092E-3</v>
      </c>
      <c r="O276" s="2" t="str">
        <f t="shared" si="50"/>
        <v>0,999035575856754+0,0439080650059143i</v>
      </c>
      <c r="P276" s="2" t="str">
        <f t="shared" si="51"/>
        <v>1,90921127796173E-06-8,48020498742617E-08i</v>
      </c>
      <c r="Q276" s="2" t="str">
        <f t="shared" si="52"/>
        <v>120,530128478978-5487,46602155342i</v>
      </c>
      <c r="R276" s="2" t="str">
        <f t="shared" si="53"/>
        <v>-0,0035736893366655-0,159320544284733i</v>
      </c>
      <c r="S276" s="2" t="str">
        <f t="shared" si="54"/>
        <v>0,0214310350412198-0,156465298486139i</v>
      </c>
      <c r="T276" s="2">
        <f t="shared" si="55"/>
        <v>-16.03091729061213</v>
      </c>
      <c r="U276">
        <f t="shared" si="56"/>
        <v>-82.200734985519389</v>
      </c>
      <c r="W276" s="2" t="str">
        <f t="shared" si="57"/>
        <v>-3,55104128067475-0,56608609335475i</v>
      </c>
      <c r="X276" s="2">
        <f t="shared" si="58"/>
        <v>11.116102013719631</v>
      </c>
    </row>
    <row r="277" spans="12:24" x14ac:dyDescent="0.45">
      <c r="L277">
        <f t="shared" si="59"/>
        <v>2.7499999999999853</v>
      </c>
      <c r="M277" s="1">
        <f t="shared" si="48"/>
        <v>562.34132519033028</v>
      </c>
      <c r="N277" s="1">
        <f t="shared" si="49"/>
        <v>7.1532610806819656E-3</v>
      </c>
      <c r="O277" s="2" t="str">
        <f t="shared" si="50"/>
        <v>0,998990131598763+0,0449301343007789i</v>
      </c>
      <c r="P277" s="2" t="str">
        <f t="shared" si="51"/>
        <v>1,90921127796173E-06-8,28710915274164E-08i</v>
      </c>
      <c r="Q277" s="2" t="str">
        <f t="shared" si="52"/>
        <v>120,530128479-5362,51540618438i</v>
      </c>
      <c r="R277" s="2" t="str">
        <f t="shared" si="53"/>
        <v>-0,0032553983421661-0,155692786049672i</v>
      </c>
      <c r="S277" s="2" t="str">
        <f t="shared" si="54"/>
        <v>0,0206294750966057-0,15297893296189i</v>
      </c>
      <c r="T277" s="2">
        <f t="shared" si="55"/>
        <v>-16.229100542449125</v>
      </c>
      <c r="U277">
        <f t="shared" si="56"/>
        <v>-82.319895094244828</v>
      </c>
      <c r="W277" s="2" t="str">
        <f t="shared" si="57"/>
        <v>-3,39278411906946-0,535403264313306i</v>
      </c>
      <c r="X277" s="2">
        <f t="shared" si="58"/>
        <v>10.7179516674443</v>
      </c>
    </row>
    <row r="278" spans="12:24" x14ac:dyDescent="0.45">
      <c r="L278">
        <f t="shared" si="59"/>
        <v>2.7599999999999851</v>
      </c>
      <c r="M278" s="1">
        <f t="shared" si="48"/>
        <v>575.43993733713762</v>
      </c>
      <c r="N278" s="1">
        <f t="shared" si="49"/>
        <v>7.3198819358165088E-3</v>
      </c>
      <c r="O278" s="2" t="str">
        <f t="shared" si="50"/>
        <v>0,998942546357035+0,045975961955391i</v>
      </c>
      <c r="P278" s="2" t="str">
        <f t="shared" si="51"/>
        <v>1,90921127796173E-06-8,09840725284408E-08i</v>
      </c>
      <c r="Q278" s="2" t="str">
        <f t="shared" si="52"/>
        <v>120,530128479041-5240,40806733594i</v>
      </c>
      <c r="R278" s="2" t="str">
        <f t="shared" si="53"/>
        <v>-0,00295143280271396-0,152147578186866i</v>
      </c>
      <c r="S278" s="2" t="str">
        <f t="shared" si="54"/>
        <v>0,0198634256369202-0,149566842567064i</v>
      </c>
      <c r="T278" s="2">
        <f t="shared" si="55"/>
        <v>-16.427362357376971</v>
      </c>
      <c r="U278">
        <f t="shared" si="56"/>
        <v>-82.435025496328677</v>
      </c>
      <c r="W278" s="2" t="str">
        <f t="shared" si="57"/>
        <v>-3,24150134497894-0,506594360449594i</v>
      </c>
      <c r="X278" s="2">
        <f t="shared" si="58"/>
        <v>10.319724308922844</v>
      </c>
    </row>
    <row r="279" spans="12:24" x14ac:dyDescent="0.45">
      <c r="L279">
        <f t="shared" si="59"/>
        <v>2.7699999999999849</v>
      </c>
      <c r="M279" s="1">
        <f t="shared" si="48"/>
        <v>588.84365535556867</v>
      </c>
      <c r="N279" s="1">
        <f t="shared" si="49"/>
        <v>7.4903838892435067E-3</v>
      </c>
      <c r="O279" s="2" t="str">
        <f t="shared" si="50"/>
        <v>0,998892719301323+0,0470460978914189i</v>
      </c>
      <c r="P279" s="2" t="str">
        <f t="shared" si="51"/>
        <v>1,90921127796173E-06-7,91399923546583E-08i</v>
      </c>
      <c r="Q279" s="2" t="str">
        <f t="shared" si="52"/>
        <v>120,530128479032-5121,07926207156i</v>
      </c>
      <c r="R279" s="2" t="str">
        <f t="shared" si="53"/>
        <v>-0,00266114796664094-0,148683040979912i</v>
      </c>
      <c r="S279" s="2" t="str">
        <f t="shared" si="54"/>
        <v>0,0191313378497073-0,146227668954308i</v>
      </c>
      <c r="T279" s="2">
        <f t="shared" si="55"/>
        <v>-16.625699071911775</v>
      </c>
      <c r="U279">
        <f t="shared" si="56"/>
        <v>-82.546184402159298</v>
      </c>
      <c r="W279" s="2" t="str">
        <f t="shared" si="57"/>
        <v>-3,09689199636096-0,479539591896352i</v>
      </c>
      <c r="X279" s="2">
        <f t="shared" si="58"/>
        <v>9.9214236747335178</v>
      </c>
    </row>
    <row r="280" spans="12:24" x14ac:dyDescent="0.45">
      <c r="L280">
        <f t="shared" si="59"/>
        <v>2.7799999999999847</v>
      </c>
      <c r="M280" s="1">
        <f t="shared" si="48"/>
        <v>602.55958607433695</v>
      </c>
      <c r="N280" s="1">
        <f t="shared" si="49"/>
        <v>7.6648573433555408E-3</v>
      </c>
      <c r="O280" s="2" t="str">
        <f t="shared" si="50"/>
        <v>0,998840544856266+0,0481411045909506i</v>
      </c>
      <c r="P280" s="2" t="str">
        <f t="shared" si="51"/>
        <v>1,90921127796173E-06-7,73378732499496E-08i</v>
      </c>
      <c r="Q280" s="2" t="str">
        <f t="shared" si="52"/>
        <v>120,530128478967-5004,4657206693i</v>
      </c>
      <c r="R280" s="2" t="str">
        <f t="shared" si="53"/>
        <v>-0,00238392810087113-0,145297337485037i</v>
      </c>
      <c r="S280" s="2" t="str">
        <f t="shared" si="54"/>
        <v>0,0184317283268734-0,142960062945252i</v>
      </c>
      <c r="T280" s="2">
        <f t="shared" si="55"/>
        <v>-16.824107179347081</v>
      </c>
      <c r="U280">
        <f t="shared" si="56"/>
        <v>-82.653428105920582</v>
      </c>
      <c r="W280" s="2" t="str">
        <f t="shared" si="57"/>
        <v>-2,95866753338421-0,454126900552295i</v>
      </c>
      <c r="X280" s="2">
        <f t="shared" si="58"/>
        <v>9.5230533481221862</v>
      </c>
    </row>
    <row r="281" spans="12:24" x14ac:dyDescent="0.45">
      <c r="L281">
        <f t="shared" si="59"/>
        <v>2.7899999999999845</v>
      </c>
      <c r="M281" s="1">
        <f t="shared" si="48"/>
        <v>616.59500186146022</v>
      </c>
      <c r="N281" s="1">
        <f t="shared" si="49"/>
        <v>7.8433948062873945E-3</v>
      </c>
      <c r="O281" s="2" t="str">
        <f t="shared" si="50"/>
        <v>0,998785912478423+0,0492615573712734i</v>
      </c>
      <c r="P281" s="2" t="str">
        <f t="shared" si="51"/>
        <v>1,90921127796173E-06-7,55767597067209E-08i</v>
      </c>
      <c r="Q281" s="2" t="str">
        <f t="shared" si="52"/>
        <v>120,530128478966-4890,50561307538i</v>
      </c>
      <c r="R281" s="2" t="str">
        <f t="shared" si="53"/>
        <v>-0,00211918518489695-0,141988672557127i</v>
      </c>
      <c r="S281" s="2" t="str">
        <f t="shared" si="54"/>
        <v>0,0177631764938738-0,139762685719342i</v>
      </c>
      <c r="T281" s="2">
        <f t="shared" si="55"/>
        <v>-17.022583322503031</v>
      </c>
      <c r="U281">
        <f t="shared" si="56"/>
        <v>-82.756811002756152</v>
      </c>
      <c r="W281" s="2" t="str">
        <f t="shared" si="57"/>
        <v>-2,8265513762504-0,430251465440541i</v>
      </c>
      <c r="X281" s="2">
        <f t="shared" si="58"/>
        <v>9.1246167664160787</v>
      </c>
    </row>
    <row r="282" spans="12:24" x14ac:dyDescent="0.45">
      <c r="L282">
        <f t="shared" si="59"/>
        <v>2.7999999999999843</v>
      </c>
      <c r="M282" s="1">
        <f t="shared" si="48"/>
        <v>630.95734448017072</v>
      </c>
      <c r="N282" s="1">
        <f t="shared" si="49"/>
        <v>8.0260909409651526E-3</v>
      </c>
      <c r="O282" s="2" t="str">
        <f t="shared" si="50"/>
        <v>0,998728706422857+0,0504080446647855i</v>
      </c>
      <c r="P282" s="2" t="str">
        <f t="shared" si="51"/>
        <v>1,90921127796173E-06-7,38557179594881E-08i</v>
      </c>
      <c r="Q282" s="2" t="str">
        <f t="shared" si="52"/>
        <v>120,530128479022-4779,13851612093i</v>
      </c>
      <c r="R282" s="2" t="str">
        <f t="shared" si="53"/>
        <v>-0,00186635766352916-0,138755291897912i</v>
      </c>
      <c r="S282" s="2" t="str">
        <f t="shared" si="54"/>
        <v>0,0171243221225428-0,136634209887969i</v>
      </c>
      <c r="T282" s="2">
        <f t="shared" si="55"/>
        <v>-17.22112428677687</v>
      </c>
      <c r="U282">
        <f t="shared" si="56"/>
        <v>-82.856385605776168</v>
      </c>
      <c r="W282" s="2" t="str">
        <f t="shared" si="57"/>
        <v>-2,70027845553648-0,407815238941928i</v>
      </c>
      <c r="X282" s="2">
        <f t="shared" si="58"/>
        <v>8.7261172281429964</v>
      </c>
    </row>
    <row r="283" spans="12:24" x14ac:dyDescent="0.45">
      <c r="L283">
        <f t="shared" si="59"/>
        <v>2.8099999999999841</v>
      </c>
      <c r="M283" s="1">
        <f t="shared" si="48"/>
        <v>645.65422903463241</v>
      </c>
      <c r="N283" s="1">
        <f t="shared" si="49"/>
        <v>8.2130426152976846E-3</v>
      </c>
      <c r="O283" s="2" t="str">
        <f t="shared" si="50"/>
        <v>0,998668805498794+0,0515811683040643i</v>
      </c>
      <c r="P283" s="2" t="str">
        <f t="shared" si="51"/>
        <v>1,90921127796173E-06-7,21738354885149E-08i</v>
      </c>
      <c r="Q283" s="2" t="str">
        <f t="shared" si="52"/>
        <v>120,530128479015-4670,30538148484i</v>
      </c>
      <c r="R283" s="2" t="str">
        <f t="shared" si="53"/>
        <v>-0,00162490925566919-0,135595481125812i</v>
      </c>
      <c r="S283" s="2" t="str">
        <f t="shared" si="54"/>
        <v>0,0165138629266315-0,133573320461758i</v>
      </c>
      <c r="T283" s="2">
        <f t="shared" si="55"/>
        <v>-17.419726993480428</v>
      </c>
      <c r="U283">
        <f t="shared" si="56"/>
        <v>-82.952202562815557</v>
      </c>
      <c r="W283" s="2" t="str">
        <f t="shared" si="57"/>
        <v>-2,57959477519116-0,386726512069611i</v>
      </c>
      <c r="X283" s="2">
        <f t="shared" si="58"/>
        <v>8.3275578998721649</v>
      </c>
    </row>
    <row r="284" spans="12:24" x14ac:dyDescent="0.45">
      <c r="L284">
        <f t="shared" si="59"/>
        <v>2.8199999999999839</v>
      </c>
      <c r="M284" s="1">
        <f t="shared" si="48"/>
        <v>660.69344800757176</v>
      </c>
      <c r="N284" s="1">
        <f t="shared" si="49"/>
        <v>8.4043489535373106E-3</v>
      </c>
      <c r="O284" s="2" t="str">
        <f t="shared" si="50"/>
        <v>0,998606082813844+0,0527815438121168i</v>
      </c>
      <c r="P284" s="2" t="str">
        <f t="shared" si="51"/>
        <v>1,90921127796173E-06-7,05302205374143E-08i</v>
      </c>
      <c r="Q284" s="2" t="str">
        <f t="shared" si="52"/>
        <v>120,530128479015-4563,94850438556i</v>
      </c>
      <c r="R284" s="2" t="str">
        <f t="shared" si="53"/>
        <v>-0,00139432781688266-0,132507564866955i</v>
      </c>
      <c r="S284" s="2" t="str">
        <f t="shared" si="54"/>
        <v>0,0159305522385491-0,130578715718458i</v>
      </c>
      <c r="T284" s="2">
        <f t="shared" si="55"/>
        <v>-17.618388493450237</v>
      </c>
      <c r="U284">
        <f t="shared" si="56"/>
        <v>-83.044310673017662</v>
      </c>
      <c r="W284" s="2" t="str">
        <f t="shared" si="57"/>
        <v>-2,46425698825696-0,366899507042091i</v>
      </c>
      <c r="X284" s="2">
        <f t="shared" si="58"/>
        <v>7.9289418227905379</v>
      </c>
    </row>
    <row r="285" spans="12:24" x14ac:dyDescent="0.45">
      <c r="L285">
        <f t="shared" si="59"/>
        <v>2.8299999999999836</v>
      </c>
      <c r="M285" s="1">
        <f t="shared" si="48"/>
        <v>676.08297539195689</v>
      </c>
      <c r="N285" s="1">
        <f t="shared" si="49"/>
        <v>8.6001113888368175E-3</v>
      </c>
      <c r="O285" s="2" t="str">
        <f t="shared" si="50"/>
        <v>0,998540405506247+0,0540098006978287i</v>
      </c>
      <c r="P285" s="2" t="str">
        <f t="shared" si="51"/>
        <v>1,90921127796174E-06-6,89240016396432E-08i</v>
      </c>
      <c r="Q285" s="2" t="str">
        <f t="shared" si="52"/>
        <v>120,530128478979-4460,01149298506i</v>
      </c>
      <c r="R285" s="2" t="str">
        <f t="shared" si="53"/>
        <v>-0,00117412425302975-0,12948990586686i</v>
      </c>
      <c r="S285" s="2" t="str">
        <f t="shared" si="54"/>
        <v>0,0153731967662365-0,127649107978282i</v>
      </c>
      <c r="T285" s="2">
        <f t="shared" si="55"/>
        <v>-17.817105960921612</v>
      </c>
      <c r="U285">
        <f t="shared" si="56"/>
        <v>-83.132756903076455</v>
      </c>
      <c r="W285" s="2" t="str">
        <f t="shared" si="57"/>
        <v>-2,35403198533018-0,348253995517846i</v>
      </c>
      <c r="X285" s="2">
        <f t="shared" si="58"/>
        <v>7.5302719190239618</v>
      </c>
    </row>
    <row r="286" spans="12:24" x14ac:dyDescent="0.45">
      <c r="L286">
        <f t="shared" si="59"/>
        <v>2.8399999999999834</v>
      </c>
      <c r="M286" s="1">
        <f t="shared" si="48"/>
        <v>691.83097091891034</v>
      </c>
      <c r="N286" s="1">
        <f t="shared" si="49"/>
        <v>8.8004337170306118E-3</v>
      </c>
      <c r="O286" s="2" t="str">
        <f t="shared" si="50"/>
        <v>0,998471634464598+0,0552665827566203i</v>
      </c>
      <c r="P286" s="2" t="str">
        <f t="shared" si="51"/>
        <v>1,90921127796173E-06-6,73543271564367E-08i</v>
      </c>
      <c r="Q286" s="2" t="str">
        <f t="shared" si="52"/>
        <v>120,530128479008-4358,43923848917i</v>
      </c>
      <c r="R286" s="2" t="str">
        <f t="shared" si="53"/>
        <v>-0,000963831482824315-0,126540904122348i</v>
      </c>
      <c r="S286" s="2" t="str">
        <f t="shared" si="54"/>
        <v>0,0148406544285153-0,124783224293299i</v>
      </c>
      <c r="T286" s="2">
        <f t="shared" si="55"/>
        <v>-18.015876687651325</v>
      </c>
      <c r="U286">
        <f t="shared" si="56"/>
        <v>-83.217586403163423</v>
      </c>
      <c r="W286" s="2" t="str">
        <f t="shared" si="57"/>
        <v>-2,24869649572537-0,33071494093729i</v>
      </c>
      <c r="X286" s="2">
        <f t="shared" si="58"/>
        <v>7.1315509977190494</v>
      </c>
    </row>
    <row r="287" spans="12:24" x14ac:dyDescent="0.45">
      <c r="L287">
        <f t="shared" si="59"/>
        <v>2.8499999999999832</v>
      </c>
      <c r="M287" s="1">
        <f t="shared" si="48"/>
        <v>707.94578438411111</v>
      </c>
      <c r="N287" s="1">
        <f t="shared" si="49"/>
        <v>9.0054221516686923E-3</v>
      </c>
      <c r="O287" s="2" t="str">
        <f t="shared" si="50"/>
        <v>0,998399624034457+0,0565525483763125i</v>
      </c>
      <c r="P287" s="2" t="str">
        <f t="shared" si="51"/>
        <v>1,90921127796173E-06-6,58203648253715E-08i</v>
      </c>
      <c r="Q287" s="2" t="str">
        <f t="shared" si="52"/>
        <v>120,530128479016-4259,17788592805i</v>
      </c>
      <c r="R287" s="2" t="str">
        <f t="shared" si="53"/>
        <v>-0,000763003447109379-0,123658996033193i</v>
      </c>
      <c r="S287" s="2" t="str">
        <f t="shared" si="54"/>
        <v>0,0143318322673008-0,121979807056965i</v>
      </c>
      <c r="T287" s="2">
        <f t="shared" si="55"/>
        <v>-18.214698077280012</v>
      </c>
      <c r="U287">
        <f t="shared" si="56"/>
        <v>-83.29884252250389</v>
      </c>
      <c r="W287" s="2" t="str">
        <f t="shared" si="57"/>
        <v>-2,14803670126544-0,314212163506213i</v>
      </c>
      <c r="X287" s="2">
        <f t="shared" si="58"/>
        <v>6.732781760894949</v>
      </c>
    </row>
    <row r="288" spans="12:24" x14ac:dyDescent="0.45">
      <c r="L288">
        <f t="shared" si="59"/>
        <v>2.859999999999983</v>
      </c>
      <c r="M288" s="1">
        <f t="shared" si="48"/>
        <v>724.43596007496194</v>
      </c>
      <c r="N288" s="1">
        <f t="shared" si="49"/>
        <v>9.2151853803324347E-3</v>
      </c>
      <c r="O288" s="2" t="str">
        <f t="shared" si="50"/>
        <v>0,998324221711251+0,0578683708481953i</v>
      </c>
      <c r="P288" s="2" t="str">
        <f t="shared" si="51"/>
        <v>1,90921127796174E-06-6,43213013189389E-08i</v>
      </c>
      <c r="Q288" s="2" t="str">
        <f t="shared" si="52"/>
        <v>120,530128478979-4162,17480560149i</v>
      </c>
      <c r="R288" s="2" t="str">
        <f t="shared" si="53"/>
        <v>-0,000571214162689142-0,120842653573082i</v>
      </c>
      <c r="S288" s="2" t="str">
        <f t="shared" si="54"/>
        <v>0,0138456844350378-0,119237614539567i</v>
      </c>
      <c r="T288" s="2">
        <f t="shared" si="55"/>
        <v>-18.413567639921343</v>
      </c>
      <c r="U288">
        <f t="shared" si="56"/>
        <v>-83.376566824544909</v>
      </c>
      <c r="W288" s="2" t="str">
        <f t="shared" si="57"/>
        <v>-2,05184786258208-0,298680026439806i</v>
      </c>
      <c r="X288" s="2">
        <f t="shared" si="58"/>
        <v>6.3339668090784578</v>
      </c>
    </row>
    <row r="289" spans="12:24" x14ac:dyDescent="0.45">
      <c r="L289">
        <f t="shared" si="59"/>
        <v>2.8699999999999828</v>
      </c>
      <c r="M289" s="1">
        <f t="shared" si="48"/>
        <v>741.31024130088861</v>
      </c>
      <c r="N289" s="1">
        <f t="shared" si="49"/>
        <v>9.4298346222622346E-3</v>
      </c>
      <c r="O289" s="2" t="str">
        <f t="shared" si="50"/>
        <v>0,998245267818821+0,0592147386832839i</v>
      </c>
      <c r="P289" s="2" t="str">
        <f t="shared" si="51"/>
        <v>1,90921127796173E-06-6,28563418135964E-08i</v>
      </c>
      <c r="Q289" s="2" t="str">
        <f t="shared" si="52"/>
        <v>120,530128478975-4067,37856517392i</v>
      </c>
      <c r="R289" s="2" t="str">
        <f t="shared" si="53"/>
        <v>-0,000388056818779214-0,118090383479426i</v>
      </c>
      <c r="S289" s="2" t="str">
        <f t="shared" si="54"/>
        <v>0,0133812102555167-0,116555421354956i</v>
      </c>
      <c r="T289" s="2">
        <f t="shared" si="55"/>
        <v>-18.612482986969191</v>
      </c>
      <c r="U289">
        <f t="shared" si="56"/>
        <v>-83.450799101714921</v>
      </c>
      <c r="W289" s="2" t="str">
        <f t="shared" si="57"/>
        <v>-1,95993395777788-0,284057142161497i</v>
      </c>
      <c r="X289" s="2">
        <f t="shared" si="58"/>
        <v>5.9351086467314662</v>
      </c>
    </row>
    <row r="290" spans="12:24" x14ac:dyDescent="0.45">
      <c r="L290">
        <f t="shared" si="59"/>
        <v>2.8799999999999826</v>
      </c>
      <c r="M290" s="1">
        <f t="shared" si="48"/>
        <v>758.5775750291541</v>
      </c>
      <c r="N290" s="1">
        <f t="shared" si="49"/>
        <v>9.6494836873273759E-3</v>
      </c>
      <c r="O290" s="2" t="str">
        <f t="shared" si="50"/>
        <v>0,998162595172951+0,060592355933735i</v>
      </c>
      <c r="P290" s="2" t="str">
        <f t="shared" si="51"/>
        <v>1,90921127796174E-06-6,14247095680418E-08i</v>
      </c>
      <c r="Q290" s="2" t="str">
        <f t="shared" si="52"/>
        <v>120,530128479035-3974,73890240415i</v>
      </c>
      <c r="R290" s="2" t="str">
        <f t="shared" si="53"/>
        <v>-0,000213142914091246-0,115400726461623i</v>
      </c>
      <c r="S290" s="2" t="str">
        <f t="shared" si="54"/>
        <v>0,0129374523563096-0,113932018863651i</v>
      </c>
      <c r="T290" s="2">
        <f t="shared" si="55"/>
        <v>-18.811441826110677</v>
      </c>
      <c r="U290">
        <f t="shared" si="56"/>
        <v>-83.521577389716683</v>
      </c>
      <c r="W290" s="2" t="str">
        <f t="shared" si="57"/>
        <v>-1,87210733327441-0,270286097228734i</v>
      </c>
      <c r="X290" s="2">
        <f t="shared" si="58"/>
        <v>5.5362096874842361</v>
      </c>
    </row>
    <row r="291" spans="12:24" x14ac:dyDescent="0.45">
      <c r="L291">
        <f t="shared" si="59"/>
        <v>2.8899999999999824</v>
      </c>
      <c r="M291" s="1">
        <f t="shared" si="48"/>
        <v>776.24711662866071</v>
      </c>
      <c r="N291" s="1">
        <f t="shared" si="49"/>
        <v>9.8742490363695479E-3</v>
      </c>
      <c r="O291" s="2" t="str">
        <f t="shared" si="50"/>
        <v>0,998076028729186+0,0620019425193879i</v>
      </c>
      <c r="P291" s="2" t="str">
        <f t="shared" si="51"/>
        <v>1,90921127796173E-06-6,00256455116467E-08i</v>
      </c>
      <c r="Q291" s="2" t="str">
        <f t="shared" si="52"/>
        <v>120,530128479016-3884,20669849562i</v>
      </c>
      <c r="R291" s="2" t="str">
        <f t="shared" si="53"/>
        <v>-0,0000461014327906795-0,112772256427302i</v>
      </c>
      <c r="S291" s="2" t="str">
        <f t="shared" si="54"/>
        <v>0,0125134948708758-0,111366215517022i</v>
      </c>
      <c r="T291" s="2">
        <f t="shared" si="55"/>
        <v>-19.01044195653752</v>
      </c>
      <c r="U291">
        <f t="shared" si="56"/>
        <v>-83.58893798136377</v>
      </c>
      <c r="W291" s="2" t="str">
        <f t="shared" si="57"/>
        <v>-1,78818836664521-0,257313194826387i</v>
      </c>
      <c r="X291" s="2">
        <f t="shared" si="58"/>
        <v>5.1372722591811169</v>
      </c>
    </row>
    <row r="292" spans="12:24" x14ac:dyDescent="0.45">
      <c r="L292">
        <f t="shared" si="59"/>
        <v>2.8999999999999821</v>
      </c>
      <c r="M292" s="1">
        <f t="shared" si="48"/>
        <v>794.32823472424957</v>
      </c>
      <c r="N292" s="1">
        <f t="shared" si="49"/>
        <v>1.0104249842951945E-2</v>
      </c>
      <c r="O292" s="2" t="str">
        <f t="shared" si="50"/>
        <v>0,99798538521422+0,0634442345593806i</v>
      </c>
      <c r="P292" s="2" t="str">
        <f t="shared" si="51"/>
        <v>1,90921127796174E-06-5,86584078418739E-08i</v>
      </c>
      <c r="Q292" s="2" t="str">
        <f t="shared" si="52"/>
        <v>120,530128479026-3795,73395205279i</v>
      </c>
      <c r="R292" s="2" t="str">
        <f t="shared" si="53"/>
        <v>0,000113421942497697-0,110203579726203i</v>
      </c>
      <c r="S292" s="2" t="str">
        <f t="shared" si="54"/>
        <v>0,0121084617085242-0,108856837147022i</v>
      </c>
      <c r="T292" s="2">
        <f t="shared" si="55"/>
        <v>-19.209481264343712</v>
      </c>
      <c r="U292">
        <f t="shared" si="56"/>
        <v>-83.652915439895068</v>
      </c>
      <c r="W292" s="2" t="str">
        <f t="shared" si="57"/>
        <v>-1,7080051412139-0,245088213739103i</v>
      </c>
      <c r="X292" s="2">
        <f t="shared" si="58"/>
        <v>4.7382986087527188</v>
      </c>
    </row>
    <row r="293" spans="12:24" x14ac:dyDescent="0.45">
      <c r="L293">
        <f t="shared" si="59"/>
        <v>2.9099999999999819</v>
      </c>
      <c r="M293" s="1">
        <f t="shared" si="48"/>
        <v>812.83051616406578</v>
      </c>
      <c r="N293" s="1">
        <f t="shared" si="49"/>
        <v>1.0339608056546625E-2</v>
      </c>
      <c r="O293" s="2" t="str">
        <f t="shared" si="50"/>
        <v>0,997890472740076+0,064919984708777i</v>
      </c>
      <c r="P293" s="2" t="str">
        <f t="shared" si="51"/>
        <v>1,90921127796173E-06-5,73222716308099E-08i</v>
      </c>
      <c r="Q293" s="2" t="str">
        <f t="shared" si="52"/>
        <v>120,530128479011-3709,27375363019i</v>
      </c>
      <c r="R293" s="2" t="str">
        <f t="shared" si="53"/>
        <v>0,00026576558224077-0,107693334411234i</v>
      </c>
      <c r="S293" s="2" t="str">
        <f t="shared" si="54"/>
        <v>0,0117215148902319-0,106402727205606i</v>
      </c>
      <c r="T293" s="2">
        <f t="shared" si="55"/>
        <v>-19.408557718102013</v>
      </c>
      <c r="U293">
        <f t="shared" si="56"/>
        <v>-83.713542611782316</v>
      </c>
      <c r="W293" s="2" t="str">
        <f t="shared" si="57"/>
        <v>-1,63139313217958-0,233564182774182i</v>
      </c>
      <c r="X293" s="2">
        <f t="shared" si="58"/>
        <v>4.3392909069219545</v>
      </c>
    </row>
    <row r="294" spans="12:24" x14ac:dyDescent="0.45">
      <c r="L294">
        <f t="shared" si="59"/>
        <v>2.9199999999999817</v>
      </c>
      <c r="M294" s="1">
        <f t="shared" si="48"/>
        <v>831.76377110263672</v>
      </c>
      <c r="N294" s="1">
        <f t="shared" si="49"/>
        <v>1.0580448467193788E-2</v>
      </c>
      <c r="O294" s="2" t="str">
        <f t="shared" si="50"/>
        <v>0,997791090400306+0,0664299625001324i</v>
      </c>
      <c r="P294" s="2" t="str">
        <f t="shared" si="51"/>
        <v>1,90921127796173E-06-5,6016528440857E-08i</v>
      </c>
      <c r="Q294" s="2" t="str">
        <f t="shared" si="52"/>
        <v>120,53012847902-3624,78026086013i</v>
      </c>
      <c r="R294" s="2" t="str">
        <f t="shared" si="53"/>
        <v>0,000411252627730203-0,105240189516346i</v>
      </c>
      <c r="S294" s="2" t="str">
        <f t="shared" si="54"/>
        <v>0,011351852948426-0,104002746957714i</v>
      </c>
      <c r="T294" s="2">
        <f t="shared" si="55"/>
        <v>-19.607669364610405</v>
      </c>
      <c r="U294">
        <f t="shared" si="56"/>
        <v>-83.770850638991945</v>
      </c>
      <c r="W294" s="2" t="str">
        <f t="shared" si="57"/>
        <v>-1,55819490401786-0,222697169670641i</v>
      </c>
      <c r="X294" s="2">
        <f t="shared" si="58"/>
        <v>3.9402512527528795</v>
      </c>
    </row>
    <row r="295" spans="12:24" x14ac:dyDescent="0.45">
      <c r="L295">
        <f t="shared" si="59"/>
        <v>2.9299999999999815</v>
      </c>
      <c r="M295" s="1">
        <f t="shared" si="48"/>
        <v>851.13803820234057</v>
      </c>
      <c r="N295" s="1">
        <f t="shared" si="49"/>
        <v>1.0826898771667041E-2</v>
      </c>
      <c r="O295" s="2" t="str">
        <f t="shared" si="50"/>
        <v>0,997687027847364+0,0679749546899014i</v>
      </c>
      <c r="P295" s="2" t="str">
        <f t="shared" si="51"/>
        <v>1,90921127796173E-06-5,4740485949261E-08i</v>
      </c>
      <c r="Q295" s="2" t="str">
        <f t="shared" si="52"/>
        <v>120,530128479029-3542,20867414648i</v>
      </c>
      <c r="R295" s="2" t="str">
        <f t="shared" si="53"/>
        <v>0,000550191676494409-0,102842844350836i</v>
      </c>
      <c r="S295" s="2" t="str">
        <f t="shared" si="54"/>
        <v>0,0109987093887691-0,101655775631487i</v>
      </c>
      <c r="T295" s="2">
        <f t="shared" si="55"/>
        <v>-19.806814324798431</v>
      </c>
      <c r="U295">
        <f t="shared" si="56"/>
        <v>-83.824868970697864</v>
      </c>
      <c r="W295" s="2" t="str">
        <f t="shared" si="57"/>
        <v>-1,48825981889542-0,212446083585374i</v>
      </c>
      <c r="X295" s="2">
        <f t="shared" si="58"/>
        <v>3.5411816780544347</v>
      </c>
    </row>
    <row r="296" spans="12:24" x14ac:dyDescent="0.45">
      <c r="L296">
        <f t="shared" si="59"/>
        <v>2.9399999999999813</v>
      </c>
      <c r="M296" s="1">
        <f t="shared" si="48"/>
        <v>870.96358995604385</v>
      </c>
      <c r="N296" s="1">
        <f t="shared" si="49"/>
        <v>1.1079089641179986E-2</v>
      </c>
      <c r="O296" s="2" t="str">
        <f t="shared" si="50"/>
        <v>0,997578064850298+0,0695557656095813i</v>
      </c>
      <c r="P296" s="2" t="str">
        <f t="shared" si="51"/>
        <v>1,90921127796173E-06-5,34934675809305E-08i</v>
      </c>
      <c r="Q296" s="2" t="str">
        <f t="shared" si="52"/>
        <v>120,530128479012-3461,51521291113i</v>
      </c>
      <c r="R296" s="2" t="str">
        <f t="shared" si="53"/>
        <v>0,000682877436883324-0,100500027809697i</v>
      </c>
      <c r="S296" s="2" t="str">
        <f t="shared" si="54"/>
        <v>0,0106613512120561-0,0993607105290637i</v>
      </c>
      <c r="T296" s="2">
        <f t="shared" si="55"/>
        <v>-20.005990789787404</v>
      </c>
      <c r="U296">
        <f t="shared" si="56"/>
        <v>-83.875625374407718</v>
      </c>
      <c r="W296" s="2" t="str">
        <f t="shared" si="57"/>
        <v>-1,42144375582555-0,202772490303408i</v>
      </c>
      <c r="X296" s="2">
        <f t="shared" si="58"/>
        <v>3.1420841516442484</v>
      </c>
    </row>
    <row r="297" spans="12:24" x14ac:dyDescent="0.45">
      <c r="L297">
        <f t="shared" si="59"/>
        <v>2.9499999999999811</v>
      </c>
      <c r="M297" s="1">
        <f t="shared" si="48"/>
        <v>891.250938133707</v>
      </c>
      <c r="N297" s="1">
        <f t="shared" si="49"/>
        <v>1.1337154790669764E-2</v>
      </c>
      <c r="O297" s="2" t="str">
        <f t="shared" si="50"/>
        <v>0,99746397083185+0,0711732175214643i</v>
      </c>
      <c r="P297" s="2" t="str">
        <f t="shared" si="51"/>
        <v>1,90921127796174E-06-5,22748121498071E-08i</v>
      </c>
      <c r="Q297" s="2" t="str">
        <f t="shared" si="52"/>
        <v>120,53012847899-3382,65709238083i</v>
      </c>
      <c r="R297" s="2" t="str">
        <f t="shared" si="53"/>
        <v>0,000809591353180466-0,098210497699659i</v>
      </c>
      <c r="S297" s="2" t="str">
        <f t="shared" si="54"/>
        <v>0,0103390774942801-0,0971164671011739i</v>
      </c>
      <c r="T297" s="2">
        <f t="shared" si="55"/>
        <v>-20.205197017094459</v>
      </c>
      <c r="U297">
        <f t="shared" si="56"/>
        <v>-83.923145946503354</v>
      </c>
      <c r="W297" s="2" t="str">
        <f t="shared" si="57"/>
        <v>-1,35760884028686-0,193640439369327i</v>
      </c>
      <c r="X297" s="2">
        <f t="shared" si="58"/>
        <v>2.742960583484165</v>
      </c>
    </row>
    <row r="298" spans="12:24" x14ac:dyDescent="0.45">
      <c r="L298">
        <f t="shared" si="59"/>
        <v>2.9599999999999809</v>
      </c>
      <c r="M298" s="1">
        <f t="shared" si="48"/>
        <v>912.01083935587019</v>
      </c>
      <c r="N298" s="1">
        <f t="shared" si="49"/>
        <v>1.1601231049694547E-2</v>
      </c>
      <c r="O298" s="2" t="str">
        <f t="shared" si="50"/>
        <v>0,997344504384018+0,0728281509788489i</v>
      </c>
      <c r="P298" s="2" t="str">
        <f t="shared" si="51"/>
        <v>1,90921127796173E-06-5,1083873508078E-08i</v>
      </c>
      <c r="Q298" s="2" t="str">
        <f t="shared" si="52"/>
        <v>120,530128479016-3305,59250090195i</v>
      </c>
      <c r="R298" s="2" t="str">
        <f t="shared" si="53"/>
        <v>0,000930602202594852-0,0959730400805551i</v>
      </c>
      <c r="S298" s="2" t="str">
        <f t="shared" si="54"/>
        <v>0,0100312180229928-0,0949219789884568i</v>
      </c>
      <c r="T298" s="2">
        <f t="shared" si="55"/>
        <v>-20.404431326974368</v>
      </c>
      <c r="U298">
        <f t="shared" si="56"/>
        <v>-83.967455122167436</v>
      </c>
      <c r="W298" s="2" t="str">
        <f t="shared" si="57"/>
        <v>-1,29662318402137-0,185016302386369i</v>
      </c>
      <c r="X298" s="2">
        <f t="shared" si="58"/>
        <v>2.3438128286940851</v>
      </c>
    </row>
    <row r="299" spans="12:24" x14ac:dyDescent="0.45">
      <c r="L299">
        <f t="shared" si="59"/>
        <v>2.9699999999999807</v>
      </c>
      <c r="M299" s="1">
        <f t="shared" si="48"/>
        <v>933.25430079695047</v>
      </c>
      <c r="N299" s="1">
        <f t="shared" si="49"/>
        <v>1.1871458434982326E-2</v>
      </c>
      <c r="O299" s="2" t="str">
        <f t="shared" si="50"/>
        <v>0,997219412761088+0,0745214251905453i</v>
      </c>
      <c r="P299" s="2" t="str">
        <f t="shared" si="51"/>
        <v>1,90921127796173E-06-4,99200202037886E-08i</v>
      </c>
      <c r="Q299" s="2" t="str">
        <f t="shared" si="52"/>
        <v>120,530128478989-3230,2805777713i</v>
      </c>
      <c r="R299" s="2" t="str">
        <f t="shared" si="53"/>
        <v>0,00104616666535712-0,0937864686216746i</v>
      </c>
      <c r="S299" s="2" t="str">
        <f t="shared" si="54"/>
        <v>0,00973713198804885-0,0927761980322921i</v>
      </c>
      <c r="T299" s="2">
        <f t="shared" si="55"/>
        <v>-20.60369209889053</v>
      </c>
      <c r="U299">
        <f t="shared" si="56"/>
        <v>-84.008575684706074</v>
      </c>
      <c r="W299" s="2" t="str">
        <f t="shared" si="57"/>
        <v>-1,23836063472562-0,176868621774684i</v>
      </c>
      <c r="X299" s="2">
        <f t="shared" si="58"/>
        <v>1.9446426914533164</v>
      </c>
    </row>
    <row r="300" spans="12:24" x14ac:dyDescent="0.45">
      <c r="L300">
        <f t="shared" si="59"/>
        <v>2.9799999999999804</v>
      </c>
      <c r="M300" s="1">
        <f t="shared" si="48"/>
        <v>954.99258602139355</v>
      </c>
      <c r="N300" s="1">
        <f t="shared" si="49"/>
        <v>1.2147980224669652E-2</v>
      </c>
      <c r="O300" s="2" t="str">
        <f t="shared" si="50"/>
        <v>0,997088431349121+0,0762539183894802i</v>
      </c>
      <c r="P300" s="2" t="str">
        <f t="shared" si="51"/>
        <v>1,90921127796173E-06-4,87826351458863E-08i</v>
      </c>
      <c r="Q300" s="2" t="str">
        <f t="shared" si="52"/>
        <v>120,530128479008-3156,68139157094i</v>
      </c>
      <c r="R300" s="2" t="str">
        <f t="shared" si="53"/>
        <v>0,00115652986919057-0,0916496239727422i</v>
      </c>
      <c r="S300" s="2" t="str">
        <f t="shared" si="54"/>
        <v>0,0094562067249472-0,090678094257702i</v>
      </c>
      <c r="T300" s="2">
        <f t="shared" si="55"/>
        <v>-20.802977768108732</v>
      </c>
      <c r="U300">
        <f t="shared" si="56"/>
        <v>-84.046528774219269</v>
      </c>
      <c r="W300" s="2" t="str">
        <f t="shared" si="57"/>
        <v>-1,18270053534618-0,169167969325218i</v>
      </c>
      <c r="X300" s="2">
        <f t="shared" si="58"/>
        <v>1.5454519287966548</v>
      </c>
    </row>
    <row r="301" spans="12:24" x14ac:dyDescent="0.45">
      <c r="L301">
        <f t="shared" si="59"/>
        <v>2.9899999999999802</v>
      </c>
      <c r="M301" s="1">
        <f t="shared" si="48"/>
        <v>977.23722095576716</v>
      </c>
      <c r="N301" s="1">
        <f t="shared" si="49"/>
        <v>1.2430943034269634E-2</v>
      </c>
      <c r="O301" s="2" t="str">
        <f t="shared" si="50"/>
        <v>0,996951283110787+0,0780265282051857i</v>
      </c>
      <c r="P301" s="2" t="str">
        <f t="shared" si="51"/>
        <v>1,90921127796173E-06-4,76711152770556E-08i</v>
      </c>
      <c r="Q301" s="2" t="str">
        <f t="shared" si="52"/>
        <v>120,530128478987-3084,755918996i</v>
      </c>
      <c r="R301" s="2" t="str">
        <f t="shared" si="53"/>
        <v>0,00126192590924704-0,0895613731492169i</v>
      </c>
      <c r="S301" s="2" t="str">
        <f t="shared" si="54"/>
        <v>0,00918785650889209-0,0886266558307396i</v>
      </c>
      <c r="T301" s="2">
        <f t="shared" si="55"/>
        <v>-21.002286822406397</v>
      </c>
      <c r="U301">
        <f t="shared" si="56"/>
        <v>-84.08133389564621</v>
      </c>
      <c r="W301" s="2" t="str">
        <f t="shared" si="57"/>
        <v>-1,12952749269103-0,161886813924001i</v>
      </c>
      <c r="X301" s="2">
        <f t="shared" si="58"/>
        <v>1.1462422543135775</v>
      </c>
    </row>
    <row r="302" spans="12:24" x14ac:dyDescent="0.45">
      <c r="L302">
        <f t="shared" si="59"/>
        <v>2.99999999999998</v>
      </c>
      <c r="M302" s="1">
        <f t="shared" si="48"/>
        <v>999.99999999995441</v>
      </c>
      <c r="N302" s="1">
        <f t="shared" si="49"/>
        <v>1.2720496894409359E-2</v>
      </c>
      <c r="O302" s="2" t="str">
        <f t="shared" si="50"/>
        <v>0,996807678004456+0,0798401720399268i</v>
      </c>
      <c r="P302" s="2" t="str">
        <f t="shared" si="51"/>
        <v>1,90921127796173E-06-4,65848712540095E-08i</v>
      </c>
      <c r="Q302" s="2" t="str">
        <f t="shared" si="52"/>
        <v>120,530128479011-3014,46602416363i</v>
      </c>
      <c r="R302" s="2" t="str">
        <f t="shared" si="53"/>
        <v>0,00136257834466241-0,0875206089315571i</v>
      </c>
      <c r="S302" s="2" t="str">
        <f t="shared" si="54"/>
        <v>0,00893152139784564-0,0866208889925959i</v>
      </c>
      <c r="T302" s="2">
        <f t="shared" si="55"/>
        <v>-21.201617798890446</v>
      </c>
      <c r="U302">
        <f t="shared" si="56"/>
        <v>-84.113008926142555</v>
      </c>
      <c r="W302" s="2" t="str">
        <f t="shared" si="57"/>
        <v>-1,07873115506856-0,154999397862787i</v>
      </c>
      <c r="X302" s="2">
        <f t="shared" si="58"/>
        <v>0.74701534175798334</v>
      </c>
    </row>
    <row r="303" spans="12:24" x14ac:dyDescent="0.45">
      <c r="L303">
        <f t="shared" si="59"/>
        <v>3.0099999999999798</v>
      </c>
      <c r="M303" s="1">
        <f t="shared" si="48"/>
        <v>1023.2929922807075</v>
      </c>
      <c r="N303" s="1">
        <f t="shared" si="49"/>
        <v>1.3016795330378193E-2</v>
      </c>
      <c r="O303" s="2" t="str">
        <f t="shared" si="50"/>
        <v>0,996657312376335+0,0816957874481959i</v>
      </c>
      <c r="P303" s="2" t="str">
        <f t="shared" si="51"/>
        <v>1,90921127796173E-06-4,55233271352279E-08i</v>
      </c>
      <c r="Q303" s="2" t="str">
        <f t="shared" si="52"/>
        <v>120,530128479009-2945,77443839275i</v>
      </c>
      <c r="R303" s="2" t="str">
        <f t="shared" si="53"/>
        <v>0,00145870067273617-0,0855262492781557i</v>
      </c>
      <c r="S303" s="2" t="str">
        <f t="shared" si="54"/>
        <v>0,00868666612277937-0,0846598179725122i</v>
      </c>
      <c r="T303" s="2">
        <f t="shared" si="55"/>
        <v>-21.400969280917643</v>
      </c>
      <c r="U303">
        <f t="shared" si="56"/>
        <v>-84.141570121810744</v>
      </c>
      <c r="W303" s="2" t="str">
        <f t="shared" si="57"/>
        <v>-1,03020599866795-0,148481621185724i</v>
      </c>
      <c r="X303" s="2">
        <f t="shared" si="58"/>
        <v>0.34777282857564146</v>
      </c>
    </row>
    <row r="304" spans="12:24" x14ac:dyDescent="0.45">
      <c r="L304">
        <f t="shared" si="59"/>
        <v>3.0199999999999796</v>
      </c>
      <c r="M304" s="1">
        <f t="shared" si="48"/>
        <v>1047.1285480508507</v>
      </c>
      <c r="N304" s="1">
        <f t="shared" si="49"/>
        <v>1.3319995443528833E-2</v>
      </c>
      <c r="O304" s="2" t="str">
        <f t="shared" si="50"/>
        <v>0,996499868324456+0,0835943325192653i</v>
      </c>
      <c r="P304" s="2" t="str">
        <f t="shared" si="51"/>
        <v>1,90921127796173E-06-4,4485920075056E-08i</v>
      </c>
      <c r="Q304" s="2" t="str">
        <f t="shared" si="52"/>
        <v>120,530128478998-2878,64474044341i</v>
      </c>
      <c r="R304" s="2" t="str">
        <f t="shared" si="53"/>
        <v>0,00155049678181909-0,0835772367516179i</v>
      </c>
      <c r="S304" s="2" t="str">
        <f t="shared" si="54"/>
        <v>0,00845277902349845-0,0827424848814334i</v>
      </c>
      <c r="T304" s="2">
        <f t="shared" si="55"/>
        <v>-21.600339895110569</v>
      </c>
      <c r="U304">
        <f t="shared" si="56"/>
        <v>-84.167032123722478</v>
      </c>
      <c r="W304" s="2" t="str">
        <f t="shared" si="57"/>
        <v>-0,983851122397022-0,142310933558538i</v>
      </c>
      <c r="X304" s="2">
        <f t="shared" si="58"/>
        <v>-5.1483680642831667E-2</v>
      </c>
    </row>
    <row r="305" spans="12:24" x14ac:dyDescent="0.45">
      <c r="L305">
        <f t="shared" si="59"/>
        <v>3.0299999999999794</v>
      </c>
      <c r="M305" s="1">
        <f t="shared" si="48"/>
        <v>1071.5193052375564</v>
      </c>
      <c r="N305" s="1">
        <f t="shared" si="49"/>
        <v>1.3630257994574631E-2</v>
      </c>
      <c r="O305" s="2" t="str">
        <f t="shared" si="50"/>
        <v>0,996335013033211+0,0855367862624629i</v>
      </c>
      <c r="P305" s="2" t="str">
        <f t="shared" si="51"/>
        <v>1,90921127796173E-06-4,34721000255544E-08i</v>
      </c>
      <c r="Q305" s="2" t="str">
        <f t="shared" si="52"/>
        <v>120,530128478989-2813,04133720558i</v>
      </c>
      <c r="R305" s="2" t="str">
        <f t="shared" si="53"/>
        <v>0,00163816138377145-0,0816725379580892i</v>
      </c>
      <c r="S305" s="2" t="str">
        <f t="shared" si="54"/>
        <v>0,00822937102827622-0,080867949588211i</v>
      </c>
      <c r="T305" s="2">
        <f t="shared" si="55"/>
        <v>-21.799728308463877</v>
      </c>
      <c r="U305">
        <f t="shared" si="56"/>
        <v>-84.189407963288019</v>
      </c>
      <c r="W305" s="2" t="str">
        <f t="shared" si="57"/>
        <v>-0,939570050897313-0,13646623317577i</v>
      </c>
      <c r="X305" s="2">
        <f t="shared" si="58"/>
        <v>-0.45075261077722645</v>
      </c>
    </row>
    <row r="306" spans="12:24" x14ac:dyDescent="0.45">
      <c r="L306">
        <f t="shared" si="59"/>
        <v>3.0399999999999792</v>
      </c>
      <c r="M306" s="1">
        <f t="shared" si="48"/>
        <v>1096.4781961431327</v>
      </c>
      <c r="N306" s="1">
        <f t="shared" si="49"/>
        <v>1.394774748882693E-2</v>
      </c>
      <c r="O306" s="2" t="str">
        <f t="shared" si="50"/>
        <v>0,99616239807711+0,0875241489947891i</v>
      </c>
      <c r="P306" s="2" t="str">
        <f t="shared" si="51"/>
        <v>1,90921127796173E-06-4,24813294452082E-08i</v>
      </c>
      <c r="Q306" s="2" t="str">
        <f t="shared" si="52"/>
        <v>120,530128479015-2748,92944482687i</v>
      </c>
      <c r="R306" s="2" t="str">
        <f t="shared" si="53"/>
        <v>0,00172188042695892-0,0798111429993267i</v>
      </c>
      <c r="S306" s="2" t="str">
        <f t="shared" si="54"/>
        <v>0,00801597467572725-0,0790352895800363i</v>
      </c>
      <c r="T306" s="2">
        <f t="shared" si="55"/>
        <v>-21.999133225533786</v>
      </c>
      <c r="U306">
        <f t="shared" si="56"/>
        <v>-84.208709066932315</v>
      </c>
      <c r="W306" s="2" t="str">
        <f t="shared" si="57"/>
        <v>-0,897270545459967-0,130927772254259i</v>
      </c>
      <c r="X306" s="2">
        <f t="shared" si="58"/>
        <v>-0.8500324128527742</v>
      </c>
    </row>
    <row r="307" spans="12:24" x14ac:dyDescent="0.45">
      <c r="L307">
        <f t="shared" si="59"/>
        <v>3.049999999999979</v>
      </c>
      <c r="M307" s="1">
        <f t="shared" si="48"/>
        <v>1122.0184543019097</v>
      </c>
      <c r="N307" s="1">
        <f t="shared" si="49"/>
        <v>1.4272632263418081E-2</v>
      </c>
      <c r="O307" s="2" t="str">
        <f t="shared" si="50"/>
        <v>0,995981658692358+0,0895574427304622i</v>
      </c>
      <c r="P307" s="2" t="str">
        <f t="shared" si="51"/>
        <v>1,90921127796173E-06-4,15130830132004E-08i</v>
      </c>
      <c r="Q307" s="2" t="str">
        <f t="shared" si="52"/>
        <v>120,530128479015-2686,27507026946i</v>
      </c>
      <c r="R307" s="2" t="str">
        <f t="shared" si="53"/>
        <v>0,0018018314907012-0,0779920649372305i</v>
      </c>
      <c r="S307" s="2" t="str">
        <f t="shared" si="54"/>
        <v>0,00781214317737613-0,0772435998086514i</v>
      </c>
      <c r="T307" s="2">
        <f t="shared" si="55"/>
        <v>-22.198553385705956</v>
      </c>
      <c r="U307">
        <f t="shared" si="56"/>
        <v>-84.224945260041679</v>
      </c>
      <c r="W307" s="2" t="str">
        <f t="shared" si="57"/>
        <v>-0,856864422570357-0,125677068688917i</v>
      </c>
      <c r="X307" s="2">
        <f t="shared" si="58"/>
        <v>-1.2493215607699033</v>
      </c>
    </row>
    <row r="308" spans="12:24" x14ac:dyDescent="0.45">
      <c r="L308">
        <f t="shared" si="59"/>
        <v>3.0599999999999787</v>
      </c>
      <c r="M308" s="1">
        <f t="shared" si="48"/>
        <v>1148.1536214968278</v>
      </c>
      <c r="N308" s="1">
        <f t="shared" si="49"/>
        <v>1.4605084576555922E-2</v>
      </c>
      <c r="O308" s="2" t="str">
        <f t="shared" si="50"/>
        <v>0,995792413014811+0,0916377115719307i</v>
      </c>
      <c r="P308" s="2" t="str">
        <f t="shared" si="51"/>
        <v>1,90921127796173E-06-4,05668473514822E-08i</v>
      </c>
      <c r="Q308" s="2" t="str">
        <f t="shared" si="52"/>
        <v>120,530128479009-2625,04499328614i</v>
      </c>
      <c r="R308" s="2" t="str">
        <f t="shared" si="53"/>
        <v>0,00187818416192075-0,0762143392705453i</v>
      </c>
      <c r="S308" s="2" t="str">
        <f t="shared" si="54"/>
        <v>0,00761744951929739-0,0754919925237953i</v>
      </c>
      <c r="T308" s="2">
        <f t="shared" si="55"/>
        <v>-22.39798756053586</v>
      </c>
      <c r="U308">
        <f t="shared" si="56"/>
        <v>-84.238124770234919</v>
      </c>
      <c r="W308" s="2" t="str">
        <f t="shared" si="57"/>
        <v>-0,818267379814918-0,120696823472395i</v>
      </c>
      <c r="X308" s="2">
        <f t="shared" si="58"/>
        <v>-1.6486185480801228</v>
      </c>
    </row>
    <row r="309" spans="12:24" x14ac:dyDescent="0.45">
      <c r="L309">
        <f t="shared" si="59"/>
        <v>3.0699999999999785</v>
      </c>
      <c r="M309" s="1">
        <f t="shared" si="48"/>
        <v>1174.8975549394722</v>
      </c>
      <c r="N309" s="1">
        <f t="shared" si="49"/>
        <v>1.4945280698857385E-2</v>
      </c>
      <c r="O309" s="2" t="str">
        <f t="shared" si="50"/>
        <v>0,995594261282776+0,0937660221018457i</v>
      </c>
      <c r="P309" s="2" t="str">
        <f t="shared" si="51"/>
        <v>1,90921127796173E-06-3,96421207521137E-08i</v>
      </c>
      <c r="Q309" s="2" t="str">
        <f t="shared" si="52"/>
        <v>120,530128479006-2565,20674880631i</v>
      </c>
      <c r="R309" s="2" t="str">
        <f t="shared" si="53"/>
        <v>0,00195110039487544-0,074477023423463i</v>
      </c>
      <c r="S309" s="2" t="str">
        <f t="shared" si="54"/>
        <v>0,00743148560141895-0,0737795970952284i</v>
      </c>
      <c r="T309" s="2">
        <f t="shared" si="55"/>
        <v>-22.59743455115531</v>
      </c>
      <c r="U309">
        <f t="shared" si="56"/>
        <v>-84.2482542298916</v>
      </c>
      <c r="W309" s="2" t="str">
        <f t="shared" si="57"/>
        <v>-0,781398828888557-0,115970843506999i</v>
      </c>
      <c r="X309" s="2">
        <f t="shared" si="58"/>
        <v>-2.0479218848020992</v>
      </c>
    </row>
    <row r="310" spans="12:24" x14ac:dyDescent="0.45">
      <c r="L310">
        <f t="shared" si="59"/>
        <v>3.0799999999999783</v>
      </c>
      <c r="M310" s="1">
        <f t="shared" si="48"/>
        <v>1202.264434617354</v>
      </c>
      <c r="N310" s="1">
        <f t="shared" si="49"/>
        <v>1.5293401006809572E-2</v>
      </c>
      <c r="O310" s="2" t="str">
        <f t="shared" si="50"/>
        <v>0,995386785003082+0,0959434637754403i</v>
      </c>
      <c r="P310" s="2" t="str">
        <f t="shared" si="51"/>
        <v>1,90921127796173E-06-3,87384129118694E-08i</v>
      </c>
      <c r="Q310" s="2" t="str">
        <f t="shared" si="52"/>
        <v>120,530128479017-2506,72860972206i</v>
      </c>
      <c r="R310" s="2" t="str">
        <f t="shared" si="53"/>
        <v>0,00202073485466099-0,0727791962458429i</v>
      </c>
      <c r="S310" s="2" t="str">
        <f t="shared" si="54"/>
        <v>0,00725386141296216-0,0721055598245765i</v>
      </c>
      <c r="T310" s="2">
        <f t="shared" si="55"/>
        <v>-22.796893185741038</v>
      </c>
      <c r="U310">
        <f t="shared" si="56"/>
        <v>-84.255338677986401</v>
      </c>
      <c r="W310" s="2" t="str">
        <f t="shared" si="57"/>
        <v>-0,746181735446966-0,111483969459222i</v>
      </c>
      <c r="X310" s="2">
        <f t="shared" si="58"/>
        <v>-2.4472300942721432</v>
      </c>
    </row>
    <row r="311" spans="12:24" x14ac:dyDescent="0.45">
      <c r="L311">
        <f t="shared" si="59"/>
        <v>3.0899999999999781</v>
      </c>
      <c r="M311" s="1">
        <f t="shared" si="48"/>
        <v>1230.2687708123201</v>
      </c>
      <c r="N311" s="1">
        <f t="shared" si="49"/>
        <v>1.564963007840765E-2</v>
      </c>
      <c r="O311" s="2" t="str">
        <f t="shared" si="50"/>
        <v>0,995169546078769+0,098171149312701i</v>
      </c>
      <c r="P311" s="2" t="str">
        <f t="shared" si="51"/>
        <v>1,90921127796174E-06-3,78552446713377E-08i</v>
      </c>
      <c r="Q311" s="2" t="str">
        <f t="shared" si="52"/>
        <v>120,530128479-2449,57957006578i</v>
      </c>
      <c r="R311" s="2" t="str">
        <f t="shared" si="53"/>
        <v>0,00208723524531115-0,0711199575247967i</v>
      </c>
      <c r="S311" s="2" t="str">
        <f t="shared" si="54"/>
        <v>0,0070842042427118-0,0704690437481436i</v>
      </c>
      <c r="T311" s="2">
        <f t="shared" si="55"/>
        <v>-22.996362317039633</v>
      </c>
      <c r="U311">
        <f t="shared" si="56"/>
        <v>-84.259381561147805</v>
      </c>
      <c r="W311" s="2" t="str">
        <f t="shared" si="57"/>
        <v>-0,712542465554166-0,107222008331215i</v>
      </c>
      <c r="X311" s="2">
        <f t="shared" si="58"/>
        <v>-2.8465417100206536</v>
      </c>
    </row>
    <row r="312" spans="12:24" x14ac:dyDescent="0.45">
      <c r="L312">
        <f t="shared" si="59"/>
        <v>3.0999999999999779</v>
      </c>
      <c r="M312" s="1">
        <f t="shared" si="48"/>
        <v>1258.9254117941043</v>
      </c>
      <c r="N312" s="1">
        <f t="shared" si="49"/>
        <v>1.6014156791020657E-2</v>
      </c>
      <c r="O312" s="2" t="str">
        <f t="shared" si="50"/>
        <v>0,994942085896681+0,100450215089668i</v>
      </c>
      <c r="P312" s="2" t="str">
        <f t="shared" si="51"/>
        <v>1,90921127796173E-06-3,69921477616688E-08i</v>
      </c>
      <c r="Q312" s="2" t="str">
        <f t="shared" si="52"/>
        <v>120,530128478993-2393,72932856996i</v>
      </c>
      <c r="R312" s="2" t="str">
        <f t="shared" si="53"/>
        <v>0,00215074262306973-0,0694984275073714i</v>
      </c>
      <c r="S312" s="2" t="str">
        <f t="shared" si="54"/>
        <v>0,00692215792263685-0,0688692284317843i</v>
      </c>
      <c r="T312" s="2">
        <f t="shared" si="55"/>
        <v>-23.195840819942557</v>
      </c>
      <c r="U312">
        <f t="shared" si="56"/>
        <v>-84.260384734026218</v>
      </c>
      <c r="W312" s="2" t="str">
        <f t="shared" si="57"/>
        <v>-0,680410638481775-0,103171670442022i</v>
      </c>
      <c r="X312" s="2">
        <f t="shared" si="58"/>
        <v>-3.2458552726695409</v>
      </c>
    </row>
    <row r="313" spans="12:24" x14ac:dyDescent="0.45">
      <c r="L313">
        <f t="shared" si="59"/>
        <v>3.1099999999999777</v>
      </c>
      <c r="M313" s="1">
        <f t="shared" si="48"/>
        <v>1288.2495516930683</v>
      </c>
      <c r="N313" s="1">
        <f t="shared" si="49"/>
        <v>1.6387174421536671E-2</v>
      </c>
      <c r="O313" s="2" t="str">
        <f t="shared" si="50"/>
        <v>0,994703924373157+0,102781821528134i</v>
      </c>
      <c r="P313" s="2" t="str">
        <f t="shared" si="51"/>
        <v>1,90921127796173E-06-3,61486645561135E-08i</v>
      </c>
      <c r="Q313" s="2" t="str">
        <f t="shared" si="52"/>
        <v>120,530128479009-2339,14827260052i</v>
      </c>
      <c r="R313" s="2" t="str">
        <f t="shared" si="53"/>
        <v>0,00221139169559437-0,0679137464340799i</v>
      </c>
      <c r="S313" s="2" t="str">
        <f t="shared" si="54"/>
        <v>0,00676738210363594-0,0673053097588013i</v>
      </c>
      <c r="T313" s="2">
        <f t="shared" si="55"/>
        <v>-23.395327589107964</v>
      </c>
      <c r="U313">
        <f t="shared" si="56"/>
        <v>-84.258348458892755</v>
      </c>
      <c r="W313" s="2" t="str">
        <f t="shared" si="57"/>
        <v>-0,649718985622788-0,0993205105330416i</v>
      </c>
      <c r="X313" s="2">
        <f t="shared" si="58"/>
        <v>-3.6451693268432512</v>
      </c>
    </row>
    <row r="314" spans="12:24" x14ac:dyDescent="0.45">
      <c r="L314">
        <f t="shared" si="59"/>
        <v>3.1199999999999775</v>
      </c>
      <c r="M314" s="1">
        <f t="shared" si="48"/>
        <v>1318.2567385563398</v>
      </c>
      <c r="N314" s="1">
        <f t="shared" si="49"/>
        <v>1.6768880748840892E-2</v>
      </c>
      <c r="O314" s="2" t="str">
        <f t="shared" si="50"/>
        <v>0,994454558955962+0,105167153482934i</v>
      </c>
      <c r="P314" s="2" t="str">
        <f t="shared" si="51"/>
        <v>1,90921127796173E-06-3,5324347826929E-08i</v>
      </c>
      <c r="Q314" s="2" t="str">
        <f t="shared" si="52"/>
        <v>120,530128479003-2285,80746245554i</v>
      </c>
      <c r="R314" s="2" t="str">
        <f t="shared" si="53"/>
        <v>0,00226931110770429-0,0663650740830334i</v>
      </c>
      <c r="S314" s="2" t="str">
        <f t="shared" si="54"/>
        <v>0,00661955156211234-0,0657764997117957i</v>
      </c>
      <c r="T314" s="2">
        <f t="shared" si="55"/>
        <v>-23.594821536623112</v>
      </c>
      <c r="U314">
        <f t="shared" si="56"/>
        <v>-84.253271404477005</v>
      </c>
      <c r="W314" s="2" t="str">
        <f t="shared" si="57"/>
        <v>-0,620403215289131-0,0956568727293951i</v>
      </c>
      <c r="X314" s="2">
        <f t="shared" si="58"/>
        <v>-4.0444824180872798</v>
      </c>
    </row>
    <row r="315" spans="12:24" x14ac:dyDescent="0.45">
      <c r="L315">
        <f t="shared" si="59"/>
        <v>3.1299999999999772</v>
      </c>
      <c r="M315" s="1">
        <f t="shared" si="48"/>
        <v>1348.9628825915834</v>
      </c>
      <c r="N315" s="1">
        <f t="shared" si="49"/>
        <v>1.7159478158680515E-2</v>
      </c>
      <c r="O315" s="2" t="str">
        <f t="shared" si="50"/>
        <v>0,994193463580517+0,107607420625976i</v>
      </c>
      <c r="P315" s="2" t="str">
        <f t="shared" si="51"/>
        <v>1,90921127796173E-06-3,45187605088444E-08i</v>
      </c>
      <c r="Q315" s="2" t="str">
        <f t="shared" si="52"/>
        <v>120,530128479009-2233,67861602035i</v>
      </c>
      <c r="R315" s="2" t="str">
        <f t="shared" si="53"/>
        <v>0,0023246237142357-0,0648515893244273i</v>
      </c>
      <c r="S315" s="2" t="str">
        <f t="shared" si="54"/>
        <v>0,00647835553610474-0,0642820261493161i</v>
      </c>
      <c r="T315" s="2">
        <f t="shared" si="55"/>
        <v>-23.794321589703046</v>
      </c>
      <c r="U315">
        <f t="shared" si="56"/>
        <v>-84.245150644072851</v>
      </c>
      <c r="W315" s="2" t="str">
        <f t="shared" si="57"/>
        <v>-0,592401883168842-0,0921698391058824i</v>
      </c>
      <c r="X315" s="2">
        <f t="shared" si="58"/>
        <v>-4.4437930897878468</v>
      </c>
    </row>
    <row r="316" spans="12:24" x14ac:dyDescent="0.45">
      <c r="L316">
        <f t="shared" si="59"/>
        <v>3.139999999999977</v>
      </c>
      <c r="M316" s="1">
        <f t="shared" si="48"/>
        <v>1380.3842646028129</v>
      </c>
      <c r="N316" s="1">
        <f t="shared" si="49"/>
        <v>1.7559173750972427E-2</v>
      </c>
      <c r="O316" s="2" t="str">
        <f t="shared" si="50"/>
        <v>0,993920087578383+0,110103857826048i</v>
      </c>
      <c r="P316" s="2" t="str">
        <f t="shared" si="51"/>
        <v>1,90921127796173E-06-3,37314754669939E-08i</v>
      </c>
      <c r="Q316" s="2" t="str">
        <f t="shared" si="52"/>
        <v>120,530128478996-2182,73409377154i</v>
      </c>
      <c r="R316" s="2" t="str">
        <f t="shared" si="53"/>
        <v>0,00237744684064083-0,0633724896851536i</v>
      </c>
      <c r="S316" s="2" t="str">
        <f t="shared" si="54"/>
        <v>0,00634349708984045-0,0628211325780867i</v>
      </c>
      <c r="T316" s="2">
        <f t="shared" si="55"/>
        <v>-23.993826688420118</v>
      </c>
      <c r="U316">
        <f t="shared" si="56"/>
        <v>-84.233981652858049</v>
      </c>
      <c r="W316" s="2" t="str">
        <f t="shared" si="57"/>
        <v>-0,565656268225252-0,0888491816230789i</v>
      </c>
      <c r="X316" s="2">
        <f t="shared" si="58"/>
        <v>-4.8430998800856475</v>
      </c>
    </row>
    <row r="317" spans="12:24" x14ac:dyDescent="0.45">
      <c r="L317">
        <f t="shared" si="59"/>
        <v>3.1499999999999768</v>
      </c>
      <c r="M317" s="1">
        <f t="shared" si="48"/>
        <v>1412.5375446226803</v>
      </c>
      <c r="N317" s="1">
        <f t="shared" si="49"/>
        <v>1.7968179449610246E-2</v>
      </c>
      <c r="O317" s="2" t="str">
        <f t="shared" si="50"/>
        <v>0,993633854535915+0,112657725523374i</v>
      </c>
      <c r="P317" s="2" t="str">
        <f t="shared" si="51"/>
        <v>1,90921127796173E-06-3,29620752704223E-08i</v>
      </c>
      <c r="Q317" s="2" t="str">
        <f t="shared" si="52"/>
        <v>120,530128479003-2132,94688412158i</v>
      </c>
      <c r="R317" s="2" t="str">
        <f t="shared" si="53"/>
        <v>0,00242789253185504-0,0619269909233037i</v>
      </c>
      <c r="S317" s="2" t="str">
        <f t="shared" si="54"/>
        <v>0,00621469250553324-0,0613930779215288i</v>
      </c>
      <c r="T317" s="2">
        <f t="shared" si="55"/>
        <v>-24.193335783460622</v>
      </c>
      <c r="U317">
        <f t="shared" si="56"/>
        <v>-84.219758304444426</v>
      </c>
      <c r="W317" s="2" t="str">
        <f t="shared" si="57"/>
        <v>-0,540110253827074-0,0856853172136636i</v>
      </c>
      <c r="X317" s="2">
        <f t="shared" si="58"/>
        <v>-5.24240131877752</v>
      </c>
    </row>
    <row r="318" spans="12:24" x14ac:dyDescent="0.45">
      <c r="L318">
        <f t="shared" si="59"/>
        <v>3.1599999999999766</v>
      </c>
      <c r="M318" s="1">
        <f t="shared" si="48"/>
        <v>1445.4397707458504</v>
      </c>
      <c r="N318" s="1">
        <f t="shared" si="49"/>
        <v>1.8386712114829201E-2</v>
      </c>
      <c r="O318" s="2" t="str">
        <f t="shared" si="50"/>
        <v>0,993334161100863+0,115270310097811i</v>
      </c>
      <c r="P318" s="2" t="str">
        <f t="shared" si="51"/>
        <v>1,90921127796173E-06-3,22101519707703E-08i</v>
      </c>
      <c r="Q318" s="2" t="str">
        <f t="shared" si="52"/>
        <v>120,530128479012-2084,29058909625i</v>
      </c>
      <c r="R318" s="2" t="str">
        <f t="shared" si="53"/>
        <v>0,00247606778995455-0,0605143266123327i</v>
      </c>
      <c r="S318" s="2" t="str">
        <f t="shared" si="54"/>
        <v>0,00609167070131451-0,0599971362852534i</v>
      </c>
      <c r="T318" s="2">
        <f t="shared" si="55"/>
        <v>-24.392847833902366</v>
      </c>
      <c r="U318">
        <f t="shared" si="56"/>
        <v>-84.202472866655995</v>
      </c>
      <c r="W318" s="2" t="str">
        <f t="shared" si="57"/>
        <v>-0,515710213904956-0,0826692658131905i</v>
      </c>
      <c r="X318" s="2">
        <f t="shared" si="58"/>
        <v>-5.6416959241996416</v>
      </c>
    </row>
    <row r="319" spans="12:24" x14ac:dyDescent="0.45">
      <c r="L319">
        <f t="shared" si="59"/>
        <v>3.1699999999999764</v>
      </c>
      <c r="M319" s="1">
        <f t="shared" si="48"/>
        <v>1479.1083881681284</v>
      </c>
      <c r="N319" s="1">
        <f t="shared" si="49"/>
        <v>1.8814993658188367E-2</v>
      </c>
      <c r="O319" s="2" t="str">
        <f t="shared" si="50"/>
        <v>0,99302037573466+0,117942924229453i</v>
      </c>
      <c r="P319" s="2" t="str">
        <f t="shared" si="51"/>
        <v>1,90921127796173E-06-3,14753068862397E-08i</v>
      </c>
      <c r="Q319" s="2" t="str">
        <f t="shared" si="52"/>
        <v>120,530128479001-2036,73941033746i</v>
      </c>
      <c r="R319" s="2" t="str">
        <f t="shared" si="53"/>
        <v>0,00252207480111507-0,0591337477346732i</v>
      </c>
      <c r="S319" s="2" t="str">
        <f t="shared" si="54"/>
        <v>0,00597417267423233-0,0586325967201203i</v>
      </c>
      <c r="T319" s="2">
        <f t="shared" si="55"/>
        <v>-24.592361805010285</v>
      </c>
      <c r="U319">
        <f t="shared" si="56"/>
        <v>-84.182115996524587</v>
      </c>
      <c r="W319" s="2" t="str">
        <f t="shared" si="57"/>
        <v>-0,492404903936478-0,07979261114309i</v>
      </c>
      <c r="X319" s="2">
        <f t="shared" si="58"/>
        <v>-6.0409822000856161</v>
      </c>
    </row>
    <row r="320" spans="12:24" x14ac:dyDescent="0.45">
      <c r="L320">
        <f t="shared" si="59"/>
        <v>3.1799999999999762</v>
      </c>
      <c r="M320" s="1">
        <f t="shared" si="48"/>
        <v>1513.5612484361259</v>
      </c>
      <c r="N320" s="1">
        <f t="shared" si="49"/>
        <v>1.9253251160230966E-2</v>
      </c>
      <c r="O320" s="2" t="str">
        <f t="shared" si="50"/>
        <v>0,992691837408011+0,12067690725034i</v>
      </c>
      <c r="P320" s="2" t="str">
        <f t="shared" si="51"/>
        <v>1,90921127796173E-06-3,07571503897063E-08i</v>
      </c>
      <c r="Q320" s="2" t="str">
        <f t="shared" si="52"/>
        <v>120,530128479005-1990,26813542384i</v>
      </c>
      <c r="R320" s="2" t="str">
        <f t="shared" si="53"/>
        <v>0,00256601115237977-0,0577845222845724i</v>
      </c>
      <c r="S320" s="2" t="str">
        <f t="shared" si="54"/>
        <v>0,00586195096731779-0,0572987629834373i</v>
      </c>
      <c r="T320" s="2">
        <f t="shared" si="55"/>
        <v>-24.791876666043912</v>
      </c>
      <c r="U320">
        <f t="shared" si="56"/>
        <v>-84.158676734468955</v>
      </c>
      <c r="W320" s="2" t="str">
        <f t="shared" si="57"/>
        <v>-0,470145356568056-0,0770474640661598i</v>
      </c>
      <c r="X320" s="2">
        <f t="shared" si="58"/>
        <v>-6.4402586323925917</v>
      </c>
    </row>
    <row r="321" spans="12:24" x14ac:dyDescent="0.45">
      <c r="L321">
        <f t="shared" si="59"/>
        <v>3.189999999999976</v>
      </c>
      <c r="M321" s="1">
        <f t="shared" si="48"/>
        <v>1548.816618912397</v>
      </c>
      <c r="N321" s="1">
        <f t="shared" si="49"/>
        <v>1.9701716990885645E-2</v>
      </c>
      <c r="O321" s="2" t="str">
        <f t="shared" si="50"/>
        <v>0,992347854237307+0,123473625485822i</v>
      </c>
      <c r="P321" s="2" t="str">
        <f t="shared" si="51"/>
        <v>1,90921127796172E-06-3,00553017025216E-08i</v>
      </c>
      <c r="Q321" s="2" t="str">
        <f t="shared" si="52"/>
        <v>120,530128479008-1944,85212450221i</v>
      </c>
      <c r="R321" s="2" t="str">
        <f t="shared" si="53"/>
        <v>0,00260797003863859-0,0564659348799567i</v>
      </c>
      <c r="S321" s="2" t="str">
        <f t="shared" si="54"/>
        <v>0,00575476915966823-0,0559949532988193i</v>
      </c>
      <c r="T321" s="2">
        <f t="shared" si="55"/>
        <v>-24.991391388071932</v>
      </c>
      <c r="U321">
        <f t="shared" si="56"/>
        <v>-84.132142497704848</v>
      </c>
      <c r="W321" s="2" t="str">
        <f t="shared" si="57"/>
        <v>-0,448884781688747-0,0744264283457085i</v>
      </c>
      <c r="X321" s="2">
        <f t="shared" si="58"/>
        <v>-6.8395236860876638</v>
      </c>
    </row>
    <row r="322" spans="12:24" x14ac:dyDescent="0.45">
      <c r="L322">
        <f t="shared" si="59"/>
        <v>3.1999999999999758</v>
      </c>
      <c r="M322" s="1">
        <f t="shared" ref="M322:M385" si="60">10^L322</f>
        <v>1584.8931924610256</v>
      </c>
      <c r="N322" s="1">
        <f t="shared" ref="N322:N385" si="61">M322/(CEdsp)</f>
        <v>2.0160628932671929E-2</v>
      </c>
      <c r="O322" s="2" t="str">
        <f t="shared" ref="O322:O385" si="62">IMEXP(2*PI()*N322&amp;"i")</f>
        <v>0,99198770205931+0,126334472584052i</v>
      </c>
      <c r="P322" s="2" t="str">
        <f t="shared" ref="P322:P385" si="63">IMDIV(IMSUB(IMPRODUCT(gg1_+gg2_,$O322),gg2_),IMSUB($O322,1))</f>
        <v>1,90921127796174E-06-2,93693886923567E-08i</v>
      </c>
      <c r="Q322" s="2" t="str">
        <f t="shared" ref="Q322:Q385" si="64">IMDIV(IMPRODUCT(gpi,$O322),IMSUB($O322,1))</f>
        <v>120,530128479011-1900,46729722219i</v>
      </c>
      <c r="R322" s="2" t="str">
        <f t="shared" ref="R322:R385" si="65">IMPRODUCT($P322,$Q322,gpd)</f>
        <v>0,00264804046031696-0,0551772863830987i</v>
      </c>
      <c r="S322" s="2" t="str">
        <f t="shared" ref="S322:S385" si="66">IMDIV($R322,IMSUM(1,$R322))</f>
        <v>0,00565240137864906-0,0547205001151629i</v>
      </c>
      <c r="T322" s="2">
        <f t="shared" ref="T322:T385" si="67">20*LOG10(SQRT(IMPRODUCT(IMCONJUGATE(S322),S322)+0))</f>
        <v>-25.190904941791551</v>
      </c>
      <c r="U322">
        <f t="shared" ref="U322:U385" si="68">ATAN(IMAGINARY(S322)/IMREAL(S322))*180/PI()</f>
        <v>-84.102499072823591</v>
      </c>
      <c r="W322" s="2" t="str">
        <f t="shared" ref="W322:W385" si="69">IMPRODUCT($S322,IMDIV($O322,IMSUB($O322,1)))</f>
        <v>-0,428578470776805-0,071922568651508i</v>
      </c>
      <c r="X322" s="2">
        <f t="shared" ref="X322:X385" si="70">20*LOG10(SQRT(IMPRODUCT(IMCONJUGATE(W322),W322)+0))</f>
        <v>-7.238775801890883</v>
      </c>
    </row>
    <row r="323" spans="12:24" x14ac:dyDescent="0.45">
      <c r="L323">
        <f t="shared" ref="L323:L386" si="71">L322+Graph_Step_Size</f>
        <v>3.2099999999999755</v>
      </c>
      <c r="M323" s="1">
        <f t="shared" si="60"/>
        <v>1621.8100973588398</v>
      </c>
      <c r="N323" s="1">
        <f t="shared" si="61"/>
        <v>2.0630230306775802E-2</v>
      </c>
      <c r="O323" s="2" t="str">
        <f t="shared" si="62"/>
        <v>0,991610622941434+0,129260869831911i</v>
      </c>
      <c r="P323" s="2" t="str">
        <f t="shared" si="63"/>
        <v>1,90921127796173E-06-2,86990476762355E-08i</v>
      </c>
      <c r="Q323" s="2" t="str">
        <f t="shared" si="64"/>
        <v>120,530128479011-1857,09011996775i</v>
      </c>
      <c r="R323" s="2" t="str">
        <f t="shared" si="65"/>
        <v>0,00268630741214623-0,0539178935299002i</v>
      </c>
      <c r="S323" s="2" t="str">
        <f t="shared" si="66"/>
        <v>0,00555463183325025-0,0534747498651915i</v>
      </c>
      <c r="T323" s="2">
        <f t="shared" si="67"/>
        <v>-25.39041629534545</v>
      </c>
      <c r="U323">
        <f t="shared" si="68"/>
        <v>-84.069730607576375</v>
      </c>
      <c r="W323" s="2" t="str">
        <f t="shared" si="69"/>
        <v>-0,409183705346591-0,0695293806649415i</v>
      </c>
      <c r="X323" s="2">
        <f t="shared" si="70"/>
        <v>-7.6380133929645879</v>
      </c>
    </row>
    <row r="324" spans="12:24" x14ac:dyDescent="0.45">
      <c r="L324">
        <f t="shared" si="71"/>
        <v>3.2199999999999753</v>
      </c>
      <c r="M324" s="1">
        <f t="shared" si="60"/>
        <v>1659.5869074374668</v>
      </c>
      <c r="N324" s="1">
        <f t="shared" si="61"/>
        <v>2.111077010206169E-2</v>
      </c>
      <c r="O324" s="2" t="str">
        <f t="shared" si="62"/>
        <v>0,991215823624857+0,132254266455556i</v>
      </c>
      <c r="P324" s="2" t="str">
        <f t="shared" si="63"/>
        <v>1,90921127796173E-06-2,80439232271899E-08i</v>
      </c>
      <c r="Q324" s="2" t="str">
        <f t="shared" si="64"/>
        <v>120,530128479011-1814,69759337845i</v>
      </c>
      <c r="R324" s="2" t="str">
        <f t="shared" si="65"/>
        <v>0,00272285206346424-0,0526870885675944i</v>
      </c>
      <c r="S324" s="2" t="str">
        <f t="shared" si="66"/>
        <v>0,00546125436775962-0,0522570627239618i</v>
      </c>
      <c r="T324" s="2">
        <f t="shared" si="67"/>
        <v>-25.589924412131893</v>
      </c>
      <c r="U324">
        <f t="shared" si="68"/>
        <v>-84.033819601808887</v>
      </c>
      <c r="W324" s="2" t="str">
        <f t="shared" si="69"/>
        <v>-0,390659669329076-0,0672407631461179i</v>
      </c>
      <c r="X324" s="2">
        <f t="shared" si="70"/>
        <v>-8.0372348415424053</v>
      </c>
    </row>
    <row r="325" spans="12:24" x14ac:dyDescent="0.45">
      <c r="L325">
        <f t="shared" si="71"/>
        <v>3.2299999999999751</v>
      </c>
      <c r="M325" s="1">
        <f t="shared" si="60"/>
        <v>1698.2436524616483</v>
      </c>
      <c r="N325" s="1">
        <f t="shared" si="61"/>
        <v>2.1602503107089787E-2</v>
      </c>
      <c r="O325" s="2" t="str">
        <f t="shared" si="62"/>
        <v>0,990802473897586+0,135316139903644i</v>
      </c>
      <c r="P325" s="2" t="str">
        <f t="shared" si="63"/>
        <v>1,90921127796173E-06-2,74036679861447E-08i</v>
      </c>
      <c r="Q325" s="2" t="str">
        <f t="shared" si="64"/>
        <v>120,530128478999-1773,26724015376i</v>
      </c>
      <c r="R325" s="2" t="str">
        <f t="shared" si="65"/>
        <v>0,00275775193037513-0,0514842189006589i</v>
      </c>
      <c r="S325" s="2" t="str">
        <f t="shared" si="66"/>
        <v>0,00537207203484747-0,0510668123676814i</v>
      </c>
      <c r="T325" s="2">
        <f t="shared" si="67"/>
        <v>-25.789428248606431</v>
      </c>
      <c r="U325">
        <f t="shared" si="68"/>
        <v>-83.994746897592577</v>
      </c>
      <c r="W325" s="2" t="str">
        <f t="shared" si="69"/>
        <v>-0,372967365225166-0,0650509918338067i</v>
      </c>
      <c r="X325" s="2">
        <f t="shared" si="70"/>
        <v>-8.4364384954946416</v>
      </c>
    </row>
    <row r="326" spans="12:24" x14ac:dyDescent="0.45">
      <c r="L326">
        <f t="shared" si="71"/>
        <v>3.2399999999999749</v>
      </c>
      <c r="M326" s="1">
        <f t="shared" si="60"/>
        <v>1737.8008287492769</v>
      </c>
      <c r="N326" s="1">
        <f t="shared" si="61"/>
        <v>2.2105690045208192E-2</v>
      </c>
      <c r="O326" s="2" t="str">
        <f t="shared" si="62"/>
        <v>0,990369704894503+0,138447996111087i</v>
      </c>
      <c r="P326" s="2" t="str">
        <f t="shared" si="63"/>
        <v>1,90921127796173E-06-2,67779424775486E-08i</v>
      </c>
      <c r="Q326" s="2" t="str">
        <f t="shared" si="64"/>
        <v>120,530128479008-1732,77709313439i</v>
      </c>
      <c r="R326" s="2" t="str">
        <f t="shared" si="65"/>
        <v>0,00279108104017825-0,0503086467447753i</v>
      </c>
      <c r="S326" s="2" t="str">
        <f t="shared" si="66"/>
        <v>0,00528689668729265-0,0499033857331975i</v>
      </c>
      <c r="T326" s="2">
        <f t="shared" si="67"/>
        <v>-25.988926752065218</v>
      </c>
      <c r="U326">
        <f t="shared" si="68"/>
        <v>-83.952491668498084</v>
      </c>
      <c r="W326" s="2" t="str">
        <f t="shared" si="69"/>
        <v>-0,356069533877216-0,0629546950583073i</v>
      </c>
      <c r="X326" s="2">
        <f t="shared" si="70"/>
        <v>-8.8356226648157694</v>
      </c>
    </row>
    <row r="327" spans="12:24" x14ac:dyDescent="0.45">
      <c r="L327">
        <f t="shared" si="71"/>
        <v>3.2499999999999747</v>
      </c>
      <c r="M327" s="1">
        <f t="shared" si="60"/>
        <v>1778.2794100388203</v>
      </c>
      <c r="N327" s="1">
        <f t="shared" si="61"/>
        <v>2.262059771279195E-2</v>
      </c>
      <c r="O327" s="2" t="str">
        <f t="shared" si="62"/>
        <v>0,989916607321281+0,141651369741079i</v>
      </c>
      <c r="P327" s="2" t="str">
        <f t="shared" si="63"/>
        <v>1,90921127796173E-06-2,61664149296403E-08i</v>
      </c>
      <c r="Q327" s="2" t="str">
        <f t="shared" si="64"/>
        <v>120,530128478999-1693,20568365377i</v>
      </c>
      <c r="R327" s="2" t="str">
        <f t="shared" si="65"/>
        <v>0,00282291008837915-0,0491597487886324i</v>
      </c>
      <c r="S327" s="2" t="str">
        <f t="shared" si="66"/>
        <v>0,00520554858752382-0,0487661827784257i</v>
      </c>
      <c r="T327" s="2">
        <f t="shared" si="67"/>
        <v>-26.188418858410948</v>
      </c>
      <c r="U327">
        <f t="shared" si="68"/>
        <v>-83.907031408041902</v>
      </c>
      <c r="W327" s="2" t="str">
        <f t="shared" si="69"/>
        <v>-0,339930577709232-0,0609468309544053i</v>
      </c>
      <c r="X327" s="2">
        <f t="shared" si="70"/>
        <v>-9.234785618034028</v>
      </c>
    </row>
    <row r="328" spans="12:24" x14ac:dyDescent="0.45">
      <c r="L328">
        <f t="shared" si="71"/>
        <v>3.2599999999999745</v>
      </c>
      <c r="M328" s="1">
        <f t="shared" si="60"/>
        <v>1819.7008586098782</v>
      </c>
      <c r="N328" s="1">
        <f t="shared" si="61"/>
        <v>2.3147499120702054E-2</v>
      </c>
      <c r="O328" s="2" t="str">
        <f t="shared" si="62"/>
        <v>0,989442229599001+0,144927824402901i</v>
      </c>
      <c r="P328" s="2" t="str">
        <f t="shared" si="63"/>
        <v>1,90921127796173E-06-2,55687610981876E-08i</v>
      </c>
      <c r="Q328" s="2" t="str">
        <f t="shared" si="64"/>
        <v>120,530128479006-1654,53203015392i</v>
      </c>
      <c r="R328" s="2" t="str">
        <f t="shared" si="65"/>
        <v>0,00285330658865736-0,0480369158634035i</v>
      </c>
      <c r="S328" s="2" t="str">
        <f t="shared" si="66"/>
        <v>0,0051278560342657-0,0476546162440167i</v>
      </c>
      <c r="T328" s="2">
        <f t="shared" si="67"/>
        <v>-26.387903489891972</v>
      </c>
      <c r="U328">
        <f t="shared" si="68"/>
        <v>-83.858341917249902</v>
      </c>
      <c r="W328" s="2" t="str">
        <f t="shared" si="69"/>
        <v>-0,324516487292281-0,0590226661697213i</v>
      </c>
      <c r="X328" s="2">
        <f t="shared" si="70"/>
        <v>-9.6339255785294018</v>
      </c>
    </row>
    <row r="329" spans="12:24" x14ac:dyDescent="0.45">
      <c r="L329">
        <f t="shared" si="71"/>
        <v>3.2699999999999743</v>
      </c>
      <c r="M329" s="1">
        <f t="shared" si="60"/>
        <v>1862.087136662758</v>
      </c>
      <c r="N329" s="1">
        <f t="shared" si="61"/>
        <v>2.3686673639039306E-2</v>
      </c>
      <c r="O329" s="2" t="str">
        <f t="shared" si="62"/>
        <v>0,988945575926109+0,148278952842865i</v>
      </c>
      <c r="P329" s="2" t="str">
        <f t="shared" si="63"/>
        <v>1,90921127796173E-06-2,49846640946426E-08i</v>
      </c>
      <c r="Q329" s="2" t="str">
        <f t="shared" si="64"/>
        <v>120,530128479004-1616,7356270594i</v>
      </c>
      <c r="R329" s="2" t="str">
        <f t="shared" si="65"/>
        <v>0,00288233501606545-0,0469395526197183i</v>
      </c>
      <c r="S329" s="2" t="str">
        <f t="shared" si="66"/>
        <v>0,00505365500551946-0,0465681114164968i</v>
      </c>
      <c r="T329" s="2">
        <f t="shared" si="67"/>
        <v>-26.587379552812983</v>
      </c>
      <c r="U329">
        <f t="shared" si="68"/>
        <v>-83.806397291378417</v>
      </c>
      <c r="W329" s="2" t="str">
        <f t="shared" si="69"/>
        <v>-0,309794771096701-0,0571777559697297i</v>
      </c>
      <c r="X329" s="2">
        <f t="shared" si="70"/>
        <v>-10.033040720756111</v>
      </c>
    </row>
    <row r="330" spans="12:24" x14ac:dyDescent="0.45">
      <c r="L330">
        <f t="shared" si="71"/>
        <v>3.279999999999974</v>
      </c>
      <c r="M330" s="1">
        <f t="shared" si="60"/>
        <v>1905.460717963135</v>
      </c>
      <c r="N330" s="1">
        <f t="shared" si="61"/>
        <v>2.4238407145270188E-2</v>
      </c>
      <c r="O330" s="2" t="str">
        <f t="shared" si="62"/>
        <v>0,988425604254322+0,151706377105509i</v>
      </c>
      <c r="P330" s="2" t="str">
        <f t="shared" si="63"/>
        <v>1,90921127796173E-06-2,44138142182041E-08i</v>
      </c>
      <c r="Q330" s="2" t="str">
        <f t="shared" si="64"/>
        <v>120,530128479006-1579,79643390358i</v>
      </c>
      <c r="R330" s="2" t="str">
        <f t="shared" si="65"/>
        <v>0,00291005694378948-0,0458670772119602i</v>
      </c>
      <c r="S330" s="2" t="str">
        <f t="shared" si="66"/>
        <v>0,0049827888172075-0,0455061058931114i</v>
      </c>
      <c r="T330" s="2">
        <f t="shared" si="67"/>
        <v>-26.786845935210376</v>
      </c>
      <c r="U330">
        <f t="shared" si="68"/>
        <v>-83.751169905754324</v>
      </c>
      <c r="W330" s="2" t="str">
        <f t="shared" si="69"/>
        <v>-0,295734388298079-0,0554079256479085i</v>
      </c>
      <c r="X330" s="2">
        <f t="shared" si="70"/>
        <v>-10.432129166359116</v>
      </c>
    </row>
    <row r="331" spans="12:24" x14ac:dyDescent="0.45">
      <c r="L331">
        <f t="shared" si="71"/>
        <v>3.2899999999999738</v>
      </c>
      <c r="M331" s="1">
        <f t="shared" si="60"/>
        <v>1949.8445997579286</v>
      </c>
      <c r="N331" s="1">
        <f t="shared" si="61"/>
        <v>2.4802992175802719E-2</v>
      </c>
      <c r="O331" s="2" t="str">
        <f t="shared" si="62"/>
        <v>0,987881224174898+0,155211748661962i</v>
      </c>
      <c r="P331" s="2" t="str">
        <f t="shared" si="63"/>
        <v>1,90921127796173E-06-2,38559087915369E-08i</v>
      </c>
      <c r="Q331" s="2" t="str">
        <f t="shared" si="64"/>
        <v>120,530128479-1543,69486470143i</v>
      </c>
      <c r="R331" s="2" t="str">
        <f t="shared" si="65"/>
        <v>0,00293653117375346-0,0448189209897206i</v>
      </c>
      <c r="S331" s="2" t="str">
        <f t="shared" si="66"/>
        <v>0,00491510779680643-0,0444680493485716i</v>
      </c>
      <c r="T331" s="2">
        <f t="shared" si="67"/>
        <v>-26.986301504488665</v>
      </c>
      <c r="U331">
        <f t="shared" si="68"/>
        <v>-83.692630400732384</v>
      </c>
      <c r="W331" s="2" t="str">
        <f t="shared" si="69"/>
        <v>-0,282305684508987-0,0537092531550452i</v>
      </c>
      <c r="X331" s="2">
        <f t="shared" si="70"/>
        <v>-10.831188980178069</v>
      </c>
    </row>
    <row r="332" spans="12:24" x14ac:dyDescent="0.45">
      <c r="L332">
        <f t="shared" si="71"/>
        <v>3.2999999999999736</v>
      </c>
      <c r="M332" s="1">
        <f t="shared" si="60"/>
        <v>1995.2623149687599</v>
      </c>
      <c r="N332" s="1">
        <f t="shared" si="61"/>
        <v>2.5380728081093294E-2</v>
      </c>
      <c r="O332" s="2" t="str">
        <f t="shared" si="62"/>
        <v>0,987311294711626+0,15879674850214i</v>
      </c>
      <c r="P332" s="2" t="str">
        <f t="shared" si="63"/>
        <v>1,90921127796173E-06-2,33106520002604E-08i</v>
      </c>
      <c r="Q332" s="2" t="str">
        <f t="shared" si="64"/>
        <v>120,530128479-1508,41177756319i</v>
      </c>
      <c r="R332" s="2" t="str">
        <f t="shared" si="65"/>
        <v>0,00296181386134773-0,0437945281962471i</v>
      </c>
      <c r="S332" s="2" t="str">
        <f t="shared" si="66"/>
        <v>0,00485046897132946-0,0434534033038889i</v>
      </c>
      <c r="T332" s="2">
        <f t="shared" si="67"/>
        <v>-27.185745105011478</v>
      </c>
      <c r="U332">
        <f t="shared" si="68"/>
        <v>-83.63074766575707</v>
      </c>
      <c r="W332" s="2" t="str">
        <f t="shared" si="69"/>
        <v>-0,26948033031346-0,0520780528675557i</v>
      </c>
      <c r="X332" s="2">
        <f t="shared" si="70"/>
        <v>-11.230218166127962</v>
      </c>
    </row>
    <row r="333" spans="12:24" x14ac:dyDescent="0.45">
      <c r="L333">
        <f t="shared" si="71"/>
        <v>3.3099999999999734</v>
      </c>
      <c r="M333" s="1">
        <f t="shared" si="60"/>
        <v>2041.7379446694049</v>
      </c>
      <c r="N333" s="1">
        <f t="shared" si="61"/>
        <v>2.5971921184366094E-2</v>
      </c>
      <c r="O333" s="2" t="str">
        <f t="shared" si="62"/>
        <v>0,986714622016724+0,162463087187194i</v>
      </c>
      <c r="P333" s="2" t="str">
        <f t="shared" si="63"/>
        <v>1,90921127796173E-06-2,27777547360106E-08i</v>
      </c>
      <c r="Q333" s="2" t="str">
        <f t="shared" si="64"/>
        <v>120,530128479005-1473,92846454334i</v>
      </c>
      <c r="R333" s="2" t="str">
        <f t="shared" si="65"/>
        <v>0,00298595863454234-0,0427933556737231i</v>
      </c>
      <c r="S333" s="2" t="str">
        <f t="shared" si="66"/>
        <v>0,00478873576903902-0,0424616408974566i</v>
      </c>
      <c r="T333" s="2">
        <f t="shared" si="67"/>
        <v>-27.38517555564329</v>
      </c>
      <c r="U333">
        <f t="shared" si="68"/>
        <v>-83.565488822522212</v>
      </c>
      <c r="W333" s="2" t="str">
        <f t="shared" si="69"/>
        <v>-0,257231262485903-0,0505108604197844i</v>
      </c>
      <c r="X333" s="2">
        <f t="shared" si="70"/>
        <v>-11.629214662949565</v>
      </c>
    </row>
    <row r="334" spans="12:24" x14ac:dyDescent="0.45">
      <c r="L334">
        <f t="shared" si="71"/>
        <v>3.3199999999999732</v>
      </c>
      <c r="M334" s="1">
        <f t="shared" si="60"/>
        <v>2089.296130853912</v>
      </c>
      <c r="N334" s="1">
        <f t="shared" si="61"/>
        <v>2.6576884944029888E-2</v>
      </c>
      <c r="O334" s="2" t="str">
        <f t="shared" si="62"/>
        <v>0,986089956965747+0,166212504858363i</v>
      </c>
      <c r="P334" s="2" t="str">
        <f t="shared" si="63"/>
        <v>1,90921127796173E-06-2,22569344432375E-08i</v>
      </c>
      <c r="Q334" s="2" t="str">
        <f t="shared" si="64"/>
        <v>120,530128479004-1440,22664171947i</v>
      </c>
      <c r="R334" s="2" t="str">
        <f t="shared" si="65"/>
        <v>0,0030090167076367-0,0418148725752225i</v>
      </c>
      <c r="S334" s="2" t="str">
        <f t="shared" si="66"/>
        <v>0,00472977773429653-0,0414922466585208i</v>
      </c>
      <c r="T334" s="2">
        <f t="shared" si="67"/>
        <v>-27.584591647237016</v>
      </c>
      <c r="U334">
        <f t="shared" si="68"/>
        <v>-83.496819207220398</v>
      </c>
      <c r="W334" s="2" t="str">
        <f t="shared" si="69"/>
        <v>-0,245532627780762-0,0490044185302485i</v>
      </c>
      <c r="X334" s="2">
        <f t="shared" si="70"/>
        <v>-12.028176339821533</v>
      </c>
    </row>
    <row r="335" spans="12:24" x14ac:dyDescent="0.45">
      <c r="L335">
        <f t="shared" si="71"/>
        <v>3.329999999999973</v>
      </c>
      <c r="M335" s="1">
        <f t="shared" si="60"/>
        <v>2137.9620895021012</v>
      </c>
      <c r="N335" s="1">
        <f t="shared" si="61"/>
        <v>2.7195940119877662E-2</v>
      </c>
      <c r="O335" s="2" t="str">
        <f t="shared" si="62"/>
        <v>0,985435992647478+0,170046771198043i</v>
      </c>
      <c r="P335" s="2" t="str">
        <f t="shared" si="63"/>
        <v>1,90921127796173E-06-2,17479149692607E-08i</v>
      </c>
      <c r="Q335" s="2" t="str">
        <f t="shared" si="64"/>
        <v>120,530128479004-1407,28843949607i</v>
      </c>
      <c r="R335" s="2" t="str">
        <f t="shared" si="65"/>
        <v>0,00303103698989497-0,0408585600831941i</v>
      </c>
      <c r="S335" s="2" t="str">
        <f t="shared" si="66"/>
        <v>0,00467347025499349-0,0405447162831845i</v>
      </c>
      <c r="T335" s="2">
        <f t="shared" si="67"/>
        <v>-27.783992140058867</v>
      </c>
      <c r="U335">
        <f t="shared" si="68"/>
        <v>-83.42470235186039</v>
      </c>
      <c r="W335" s="2" t="str">
        <f t="shared" si="69"/>
        <v>-0,234359729183968-0,0475556637564485i</v>
      </c>
      <c r="X335" s="2">
        <f t="shared" si="70"/>
        <v>-12.42710099181906</v>
      </c>
    </row>
    <row r="336" spans="12:24" x14ac:dyDescent="0.45">
      <c r="L336">
        <f t="shared" si="71"/>
        <v>3.3399999999999728</v>
      </c>
      <c r="M336" s="1">
        <f t="shared" si="60"/>
        <v>2187.7616239494168</v>
      </c>
      <c r="N336" s="1">
        <f t="shared" si="61"/>
        <v>2.7829414943157799E-2</v>
      </c>
      <c r="O336" s="2" t="str">
        <f t="shared" si="62"/>
        <v>0,984751361744631+0,173967685338671i</v>
      </c>
      <c r="P336" s="2" t="str">
        <f t="shared" si="63"/>
        <v>1,90921127796173E-06-2,1250426417885E-08i</v>
      </c>
      <c r="Q336" s="2" t="str">
        <f t="shared" si="64"/>
        <v>120,530128479004-1375,09639312757i</v>
      </c>
      <c r="R336" s="2" t="str">
        <f t="shared" si="65"/>
        <v>0,00305206618928692-0,0399239111343124i</v>
      </c>
      <c r="S336" s="2" t="str">
        <f t="shared" si="66"/>
        <v>0,00461969430200665-0,0396185564130347i</v>
      </c>
      <c r="T336" s="2">
        <f t="shared" si="67"/>
        <v>-27.983375761149979</v>
      </c>
      <c r="U336">
        <f t="shared" si="68"/>
        <v>-83.349099964655181</v>
      </c>
      <c r="W336" s="2" t="str">
        <f t="shared" si="69"/>
        <v>-0,223688974521104-0,0461617141169624i</v>
      </c>
      <c r="X336" s="2">
        <f t="shared" si="70"/>
        <v>-12.825986335217872</v>
      </c>
    </row>
    <row r="337" spans="12:24" x14ac:dyDescent="0.45">
      <c r="L337">
        <f t="shared" si="71"/>
        <v>3.3499999999999726</v>
      </c>
      <c r="M337" s="1">
        <f t="shared" si="60"/>
        <v>2238.7211385682003</v>
      </c>
      <c r="N337" s="1">
        <f t="shared" si="61"/>
        <v>2.8477645290606673E-2</v>
      </c>
      <c r="O337" s="2" t="str">
        <f t="shared" si="62"/>
        <v>0,984034633801113+0,177977075714568i</v>
      </c>
      <c r="P337" s="2" t="str">
        <f t="shared" si="63"/>
        <v>1,90921127796173E-06-2,07642050062713E-08i</v>
      </c>
      <c r="Q337" s="2" t="str">
        <f t="shared" si="64"/>
        <v>120,530128479003-1343,6334334561i</v>
      </c>
      <c r="R337" s="2" t="str">
        <f t="shared" si="65"/>
        <v>0,00307214891156187-0,0390104301505617i</v>
      </c>
      <c r="S337" s="2" t="str">
        <f t="shared" si="66"/>
        <v>0,00456833618016773-0,0387132844165179i</v>
      </c>
      <c r="T337" s="2">
        <f t="shared" si="67"/>
        <v>-28.182741201613808</v>
      </c>
      <c r="U337">
        <f t="shared" si="68"/>
        <v>-83.269971909458746</v>
      </c>
      <c r="W337" s="2" t="str">
        <f t="shared" si="69"/>
        <v>-0,213497827321917-0,044819857523796i</v>
      </c>
      <c r="X337" s="2">
        <f t="shared" si="70"/>
        <v>-13.224830002624843</v>
      </c>
    </row>
    <row r="338" spans="12:24" x14ac:dyDescent="0.45">
      <c r="L338">
        <f t="shared" si="71"/>
        <v>3.3599999999999723</v>
      </c>
      <c r="M338" s="1">
        <f t="shared" si="60"/>
        <v>2290.8676527676284</v>
      </c>
      <c r="N338" s="1">
        <f t="shared" si="61"/>
        <v>2.9140974862534801E-2</v>
      </c>
      <c r="O338" s="2" t="str">
        <f t="shared" si="62"/>
        <v>0,983284312371446+0,182076799851635i</v>
      </c>
      <c r="P338" s="2" t="str">
        <f t="shared" si="63"/>
        <v>1,90921127796173E-06-2,02889929249132E-08i</v>
      </c>
      <c r="Q338" s="2" t="str">
        <f t="shared" si="64"/>
        <v>120,530128479003-1312,88287785874i</v>
      </c>
      <c r="R338" s="2" t="str">
        <f t="shared" si="65"/>
        <v>0,00309132775486614-0,0381176327764027i</v>
      </c>
      <c r="S338" s="2" t="str">
        <f t="shared" si="66"/>
        <v>0,00451928729024537-0,0378284281731274i</v>
      </c>
      <c r="T338" s="2">
        <f t="shared" si="67"/>
        <v>-28.382087113828224</v>
      </c>
      <c r="U338">
        <f t="shared" si="68"/>
        <v>-83.187276184239366</v>
      </c>
      <c r="W338" s="2" t="str">
        <f t="shared" si="69"/>
        <v>-0,203764759844414-0,0435275409715561i</v>
      </c>
      <c r="X338" s="2">
        <f t="shared" si="70"/>
        <v>-13.623629537931617</v>
      </c>
    </row>
    <row r="339" spans="12:24" x14ac:dyDescent="0.45">
      <c r="L339">
        <f t="shared" si="71"/>
        <v>3.3699999999999721</v>
      </c>
      <c r="M339" s="1">
        <f t="shared" si="60"/>
        <v>2344.2288153197737</v>
      </c>
      <c r="N339" s="1">
        <f t="shared" si="61"/>
        <v>2.9819755365061471E-2</v>
      </c>
      <c r="O339" s="2" t="str">
        <f t="shared" si="62"/>
        <v>0,982498832047844+0,186268744089346i</v>
      </c>
      <c r="P339" s="2" t="str">
        <f t="shared" si="63"/>
        <v>1,90921127796173E-06-1,98245382010903E-08i</v>
      </c>
      <c r="Q339" s="2" t="str">
        <f t="shared" si="64"/>
        <v>120,530128479004-1282,82842139949i</v>
      </c>
      <c r="R339" s="2" t="str">
        <f t="shared" si="65"/>
        <v>0,00310964340009538-0,0372450456218833i</v>
      </c>
      <c r="S339" s="2" t="str">
        <f t="shared" si="66"/>
        <v>0,00447244390145473-0,0369635258604958i</v>
      </c>
      <c r="T339" s="2">
        <f t="shared" si="67"/>
        <v>-28.581412108572593</v>
      </c>
      <c r="U339">
        <f t="shared" si="68"/>
        <v>-83.100968898589244</v>
      </c>
      <c r="W339" s="2" t="str">
        <f t="shared" si="69"/>
        <v>-0,194469208166022-0,0422823604335535i</v>
      </c>
      <c r="X339" s="2">
        <f t="shared" si="70"/>
        <v>-14.022382391075785</v>
      </c>
    </row>
    <row r="340" spans="12:24" x14ac:dyDescent="0.45">
      <c r="L340">
        <f t="shared" si="71"/>
        <v>3.3799999999999719</v>
      </c>
      <c r="M340" s="1">
        <f t="shared" si="60"/>
        <v>2398.8329190193363</v>
      </c>
      <c r="N340" s="1">
        <f t="shared" si="61"/>
        <v>3.0514346696593794E-2</v>
      </c>
      <c r="O340" s="2" t="str">
        <f t="shared" si="62"/>
        <v>0,981676555360331+0,190554823229102i</v>
      </c>
      <c r="P340" s="2" t="str">
        <f t="shared" si="63"/>
        <v>1,90921127796173E-06-1,93705945650385E-08i</v>
      </c>
      <c r="Q340" s="2" t="str">
        <f t="shared" si="64"/>
        <v>120,530128479002-1253,45412818148i</v>
      </c>
      <c r="R340" s="2" t="str">
        <f t="shared" si="65"/>
        <v>0,00312713469718792-0,036392206011562i</v>
      </c>
      <c r="S340" s="2" t="str">
        <f t="shared" si="66"/>
        <v>0,00442770693404886-0,0361181257444463i</v>
      </c>
      <c r="T340" s="2">
        <f t="shared" si="67"/>
        <v>-28.78071475206562</v>
      </c>
      <c r="U340">
        <f t="shared" si="68"/>
        <v>-83.011004250237718</v>
      </c>
      <c r="W340" s="2" t="str">
        <f t="shared" si="69"/>
        <v>-0,185591529252867-0,0410820514183111i</v>
      </c>
      <c r="X340" s="2">
        <f t="shared" si="70"/>
        <v>-14.421085912599874</v>
      </c>
    </row>
    <row r="341" spans="12:24" x14ac:dyDescent="0.45">
      <c r="L341">
        <f t="shared" si="71"/>
        <v>3.3899999999999717</v>
      </c>
      <c r="M341" s="1">
        <f t="shared" si="60"/>
        <v>2454.7089156848724</v>
      </c>
      <c r="N341" s="1">
        <f t="shared" si="61"/>
        <v>3.1225117138649807E-2</v>
      </c>
      <c r="O341" s="2" t="str">
        <f t="shared" si="62"/>
        <v>0,980815769545172+0,194936980102577i</v>
      </c>
      <c r="P341" s="2" t="str">
        <f t="shared" si="63"/>
        <v>1,90921127796173E-06-1,89269213195101E-08i</v>
      </c>
      <c r="Q341" s="2" t="str">
        <f t="shared" si="64"/>
        <v>120,530128479006-1224,74442289444i</v>
      </c>
      <c r="R341" s="2" t="str">
        <f t="shared" si="65"/>
        <v>0,0031438387475276-0,0355586617391019i</v>
      </c>
      <c r="S341" s="2" t="str">
        <f t="shared" si="66"/>
        <v>0,0043849817515391-0,0352917859720583i</v>
      </c>
      <c r="T341" s="2">
        <f t="shared" si="67"/>
        <v>-28.979993562907293</v>
      </c>
      <c r="U341">
        <f t="shared" si="68"/>
        <v>-82.917334500575095</v>
      </c>
      <c r="W341" s="2" t="str">
        <f t="shared" si="69"/>
        <v>-0,177112959921921-0,0399244801428785i</v>
      </c>
      <c r="X341" s="2">
        <f t="shared" si="70"/>
        <v>-14.819737347997204</v>
      </c>
    </row>
    <row r="342" spans="12:24" x14ac:dyDescent="0.45">
      <c r="L342">
        <f t="shared" si="71"/>
        <v>3.3999999999999715</v>
      </c>
      <c r="M342" s="1">
        <f t="shared" si="60"/>
        <v>2511.8864315094161</v>
      </c>
      <c r="N342" s="1">
        <f t="shared" si="61"/>
        <v>3.1952443551125989E-2</v>
      </c>
      <c r="O342" s="2" t="str">
        <f t="shared" si="62"/>
        <v>0,979914683176782+0,199417185053214i</v>
      </c>
      <c r="P342" s="2" t="str">
        <f t="shared" si="63"/>
        <v>1,90921127796173E-06-1,84932832119164E-08i</v>
      </c>
      <c r="Q342" s="2" t="str">
        <f t="shared" si="64"/>
        <v>120,530128479007-1196,68408255328i</v>
      </c>
      <c r="R342" s="2" t="str">
        <f t="shared" si="65"/>
        <v>0,00315979098264344-0,0347439708274117i</v>
      </c>
      <c r="S342" s="2" t="str">
        <f t="shared" si="66"/>
        <v>0,00434417796213663-0,0344840743677941i</v>
      </c>
      <c r="T342" s="2">
        <f t="shared" si="67"/>
        <v>-29.179247008917535</v>
      </c>
      <c r="U342">
        <f t="shared" si="68"/>
        <v>-82.819909949154436</v>
      </c>
      <c r="W342" s="2" t="str">
        <f t="shared" si="69"/>
        <v>-0,169015577614307-0,0388076352823565i</v>
      </c>
      <c r="X342" s="2">
        <f t="shared" si="70"/>
        <v>-15.218333831830613</v>
      </c>
    </row>
    <row r="343" spans="12:24" x14ac:dyDescent="0.45">
      <c r="L343">
        <f t="shared" si="71"/>
        <v>3.4099999999999713</v>
      </c>
      <c r="M343" s="1">
        <f t="shared" si="60"/>
        <v>2570.3957827686954</v>
      </c>
      <c r="N343" s="1">
        <f t="shared" si="61"/>
        <v>3.2696711572113589E-2</v>
      </c>
      <c r="O343" s="2" t="str">
        <f t="shared" si="62"/>
        <v>0,9789714226582+0,203997435323535i</v>
      </c>
      <c r="P343" s="2" t="str">
        <f t="shared" si="63"/>
        <v>1,90921127796173E-06-1,80694503097015E-08i</v>
      </c>
      <c r="Q343" s="2" t="str">
        <f t="shared" si="64"/>
        <v>120,530128479004-1169,25822842319i</v>
      </c>
      <c r="R343" s="2" t="str">
        <f t="shared" si="65"/>
        <v>0,00317502523936237-0,0339477012942033i</v>
      </c>
      <c r="S343" s="2" t="str">
        <f t="shared" si="66"/>
        <v>0,00430520922900109-0,0336945682327199i</v>
      </c>
      <c r="T343" s="2">
        <f t="shared" si="67"/>
        <v>-29.378473503865791</v>
      </c>
      <c r="U343">
        <f t="shared" si="68"/>
        <v>-82.718678907174038</v>
      </c>
      <c r="W343" s="2" t="str">
        <f t="shared" si="69"/>
        <v>-0,161282262901372-0,0377296202576088i</v>
      </c>
      <c r="X343" s="2">
        <f t="shared" si="70"/>
        <v>-15.616872381612559</v>
      </c>
    </row>
    <row r="344" spans="12:24" x14ac:dyDescent="0.45">
      <c r="L344">
        <f t="shared" si="71"/>
        <v>3.4199999999999711</v>
      </c>
      <c r="M344" s="1">
        <f t="shared" si="60"/>
        <v>2630.2679918952094</v>
      </c>
      <c r="N344" s="1">
        <f t="shared" si="61"/>
        <v>3.3458315822368877E-2</v>
      </c>
      <c r="O344" s="2" t="str">
        <f t="shared" si="62"/>
        <v>0,977984028565103+0,208679754340403i</v>
      </c>
      <c r="P344" s="2" t="str">
        <f t="shared" si="63"/>
        <v>1,90921127796173E-06-1,76551978782233E-08i</v>
      </c>
      <c r="Q344" s="2" t="str">
        <f t="shared" si="64"/>
        <v>120,530128479002-1142,45231812701i</v>
      </c>
      <c r="R344" s="2" t="str">
        <f t="shared" si="65"/>
        <v>0,00318957383158429-0,0331694309228404i</v>
      </c>
      <c r="S344" s="2" t="str">
        <f t="shared" si="66"/>
        <v>0,00426799308892121-0,0329228541468506i</v>
      </c>
      <c r="T344" s="2">
        <f t="shared" si="67"/>
        <v>-29.577671404083134</v>
      </c>
      <c r="U344">
        <f t="shared" si="68"/>
        <v>-82.613587669909222</v>
      </c>
      <c r="W344" s="2" t="str">
        <f t="shared" si="69"/>
        <v>-0,153896663648435-0,0366886460257282i</v>
      </c>
      <c r="X344" s="2">
        <f t="shared" si="70"/>
        <v>-16.015349891432116</v>
      </c>
    </row>
    <row r="345" spans="12:24" x14ac:dyDescent="0.45">
      <c r="L345">
        <f t="shared" si="71"/>
        <v>3.4299999999999708</v>
      </c>
      <c r="M345" s="1">
        <f t="shared" si="60"/>
        <v>2691.5348039267365</v>
      </c>
      <c r="N345" s="1">
        <f t="shared" si="61"/>
        <v>3.4237660114546313E-2</v>
      </c>
      <c r="O345" s="2" t="str">
        <f t="shared" si="62"/>
        <v>0,976950451838266+0,213466190889818i</v>
      </c>
      <c r="P345" s="2" t="str">
        <f t="shared" si="63"/>
        <v>1,90921127796173E-06-1,72503062617787E-08i</v>
      </c>
      <c r="Q345" s="2" t="str">
        <f t="shared" si="64"/>
        <v>120,530128479005-1116,25213793074i</v>
      </c>
      <c r="R345" s="2" t="str">
        <f t="shared" si="65"/>
        <v>0,00320346761881964-0,0324087470383603i</v>
      </c>
      <c r="S345" s="2" t="str">
        <f t="shared" si="66"/>
        <v>0,00423245077904545-0,0321685277746387i</v>
      </c>
      <c r="T345" s="2">
        <f t="shared" si="67"/>
        <v>-29.776839004950876</v>
      </c>
      <c r="U345">
        <f t="shared" si="68"/>
        <v>-82.504580488098611</v>
      </c>
      <c r="W345" s="2" t="str">
        <f t="shared" si="69"/>
        <v>-0,146843160764206-0,0356830243400602i</v>
      </c>
      <c r="X345" s="2">
        <f t="shared" si="70"/>
        <v>-16.41376312531634</v>
      </c>
    </row>
    <row r="346" spans="12:24" x14ac:dyDescent="0.45">
      <c r="L346">
        <f t="shared" si="71"/>
        <v>3.4399999999999706</v>
      </c>
      <c r="M346" s="1">
        <f t="shared" si="60"/>
        <v>2754.228703337983</v>
      </c>
      <c r="N346" s="1">
        <f t="shared" si="61"/>
        <v>3.5035157667305521E-2</v>
      </c>
      <c r="O346" s="2" t="str">
        <f t="shared" si="62"/>
        <v>0,97586854981931+0,218358818172194i</v>
      </c>
      <c r="P346" s="2" t="str">
        <f t="shared" si="63"/>
        <v>1,90921127796173E-06-1,68545607667321E-08i</v>
      </c>
      <c r="Q346" s="2" t="str">
        <f t="shared" si="64"/>
        <v>120,530128479005-1090,64379520291i</v>
      </c>
      <c r="R346" s="2" t="str">
        <f t="shared" si="65"/>
        <v>0,00321673607165227-0,0316652462885419i</v>
      </c>
      <c r="S346" s="2" t="str">
        <f t="shared" si="66"/>
        <v>0,00419850707132687-0,0314311936736192i</v>
      </c>
      <c r="T346" s="2">
        <f t="shared" si="67"/>
        <v>-29.975974537256697</v>
      </c>
      <c r="U346">
        <f t="shared" si="68"/>
        <v>-82.391599538239348</v>
      </c>
      <c r="W346" s="2" t="str">
        <f t="shared" si="69"/>
        <v>-0,140106835466911-0,0347111614489219i</v>
      </c>
      <c r="X346" s="2">
        <f t="shared" si="70"/>
        <v>-16.812108710310095</v>
      </c>
    </row>
    <row r="347" spans="12:24" x14ac:dyDescent="0.45">
      <c r="L347">
        <f t="shared" si="71"/>
        <v>3.4499999999999704</v>
      </c>
      <c r="M347" s="1">
        <f t="shared" si="60"/>
        <v>2818.3829312642633</v>
      </c>
      <c r="N347" s="1">
        <f t="shared" si="61"/>
        <v>3.5851231324405042E-2</v>
      </c>
      <c r="O347" s="2" t="str">
        <f t="shared" si="62"/>
        <v>0,97473608212452+0,223359732728487i</v>
      </c>
      <c r="P347" s="2" t="str">
        <f t="shared" si="63"/>
        <v>1,90921127796173E-06-1,64677515479323E-08i</v>
      </c>
      <c r="Q347" s="2" t="str">
        <f t="shared" si="64"/>
        <v>120,530128479004-1065,61371104398i</v>
      </c>
      <c r="R347" s="2" t="str">
        <f t="shared" si="65"/>
        <v>0,00322940733424548-0,0309385344299118i</v>
      </c>
      <c r="S347" s="2" t="str">
        <f t="shared" si="66"/>
        <v>0,00416609011432252-0,0307104651062195i</v>
      </c>
      <c r="T347" s="2">
        <f t="shared" si="67"/>
        <v>-30.175076163412072</v>
      </c>
      <c r="U347">
        <f t="shared" si="68"/>
        <v>-82.274584891810704</v>
      </c>
      <c r="W347" s="2" t="str">
        <f t="shared" si="69"/>
        <v>-0,133673438001038-0,0337715522040101i</v>
      </c>
      <c r="X347" s="2">
        <f t="shared" si="70"/>
        <v>-17.210383129260677</v>
      </c>
    </row>
    <row r="348" spans="12:24" x14ac:dyDescent="0.45">
      <c r="L348">
        <f t="shared" si="71"/>
        <v>3.4599999999999702</v>
      </c>
      <c r="M348" s="1">
        <f t="shared" si="60"/>
        <v>2884.0315031264108</v>
      </c>
      <c r="N348" s="1">
        <f t="shared" si="61"/>
        <v>3.6686313778899936E-2</v>
      </c>
      <c r="O348" s="2" t="str">
        <f t="shared" si="62"/>
        <v>0,973550706351471+0,228471053226777i</v>
      </c>
      <c r="P348" s="2" t="str">
        <f t="shared" si="63"/>
        <v>1,90921127796173E-06-1,60896734970378E-08i</v>
      </c>
      <c r="Q348" s="2" t="str">
        <f t="shared" si="64"/>
        <v>120,530128479006-1041,14861308169i</v>
      </c>
      <c r="R348" s="2" t="str">
        <f t="shared" si="65"/>
        <v>0,00324150828404497-0,0302282261185669i</v>
      </c>
      <c r="S348" s="2" t="str">
        <f t="shared" si="66"/>
        <v>0,00413513128204518-0,0300059638547375i</v>
      </c>
      <c r="T348" s="2">
        <f t="shared" si="67"/>
        <v>-30.374141973520441</v>
      </c>
      <c r="U348">
        <f t="shared" si="68"/>
        <v>-82.153474483372037</v>
      </c>
      <c r="W348" s="2" t="str">
        <f t="shared" si="69"/>
        <v>-0,127529357741422-0,0328627745515925i</v>
      </c>
      <c r="X348" s="2">
        <f t="shared" si="70"/>
        <v>-17.608582713289234</v>
      </c>
    </row>
    <row r="349" spans="12:24" x14ac:dyDescent="0.45">
      <c r="L349">
        <f t="shared" si="71"/>
        <v>3.46999999999997</v>
      </c>
      <c r="M349" s="1">
        <f t="shared" si="60"/>
        <v>2951.209226666183</v>
      </c>
      <c r="N349" s="1">
        <f t="shared" si="61"/>
        <v>3.7540847802561138E-2</v>
      </c>
      <c r="O349" s="2" t="str">
        <f t="shared" si="62"/>
        <v>0,972309973613177+0,233694919098262i</v>
      </c>
      <c r="P349" s="2" t="str">
        <f t="shared" si="63"/>
        <v>1,90921127796173E-06-1,57201261341328E-08i</v>
      </c>
      <c r="Q349" s="2" t="str">
        <f t="shared" si="64"/>
        <v>120,530128479004-1017,23552842867i</v>
      </c>
      <c r="R349" s="2" t="str">
        <f t="shared" si="65"/>
        <v>0,00325306458878175-0,0295339447057105i</v>
      </c>
      <c r="S349" s="2" t="str">
        <f t="shared" si="66"/>
        <v>0,00410556502953299-0,0293173200394842i</v>
      </c>
      <c r="T349" s="2">
        <f t="shared" si="67"/>
        <v>-30.573169981289258</v>
      </c>
      <c r="U349">
        <f t="shared" si="68"/>
        <v>-82.028204077561256</v>
      </c>
      <c r="W349" s="2" t="str">
        <f t="shared" si="69"/>
        <v>-0,121661594624027-0,0319834843811581i</v>
      </c>
      <c r="X349" s="2">
        <f t="shared" si="70"/>
        <v>-18.006703633935214</v>
      </c>
    </row>
    <row r="350" spans="12:24" x14ac:dyDescent="0.45">
      <c r="L350">
        <f t="shared" si="71"/>
        <v>3.4799999999999698</v>
      </c>
      <c r="M350" s="1">
        <f t="shared" si="60"/>
        <v>3019.9517204018084</v>
      </c>
      <c r="N350" s="1">
        <f t="shared" si="61"/>
        <v>3.8415286480639153E-2</v>
      </c>
      <c r="O350" s="2" t="str">
        <f t="shared" si="62"/>
        <v>0,971011323894489+0,23903348901079i</v>
      </c>
      <c r="P350" s="2" t="str">
        <f t="shared" si="63"/>
        <v>1,90921127796173E-06-1,53589135008843E-08i</v>
      </c>
      <c r="Q350" s="2" t="str">
        <f t="shared" si="64"/>
        <v>120,530128479003-993,861776798358i</v>
      </c>
      <c r="R350" s="2" t="str">
        <f t="shared" si="65"/>
        <v>0,00326410076092492-0,0288553220377813i</v>
      </c>
      <c r="S350" s="2" t="str">
        <f t="shared" si="66"/>
        <v>0,00407732875487022-0,0286441719400801i</v>
      </c>
      <c r="T350" s="2">
        <f t="shared" si="67"/>
        <v>-30.7721581197763</v>
      </c>
      <c r="U350">
        <f t="shared" si="68"/>
        <v>-81.898707234920451</v>
      </c>
      <c r="W350" s="2" t="str">
        <f t="shared" si="69"/>
        <v>-0,116057731845377-0,0311324107081085i</v>
      </c>
      <c r="X350" s="2">
        <f t="shared" si="70"/>
        <v>-18.40474189495394</v>
      </c>
    </row>
    <row r="351" spans="12:24" x14ac:dyDescent="0.45">
      <c r="L351">
        <f t="shared" si="71"/>
        <v>3.4899999999999696</v>
      </c>
      <c r="M351" s="1">
        <f t="shared" si="60"/>
        <v>3090.2954325133778</v>
      </c>
      <c r="N351" s="1">
        <f t="shared" si="61"/>
        <v>3.9310093452095636E-2</v>
      </c>
      <c r="O351" s="2" t="str">
        <f t="shared" si="62"/>
        <v>0,969652081225464+0,244488939167248i</v>
      </c>
      <c r="P351" s="2" t="str">
        <f t="shared" si="63"/>
        <v>1,90921127796173E-06-1,50058440568591E-08i</v>
      </c>
      <c r="Q351" s="2" t="str">
        <f t="shared" si="64"/>
        <v>120,530128479004-971,01496377569i</v>
      </c>
      <c r="R351" s="2" t="str">
        <f t="shared" si="65"/>
        <v>0,00327464020967043-0,0281919982610789i</v>
      </c>
      <c r="S351" s="2" t="str">
        <f t="shared" si="66"/>
        <v>0,00405036266734497-0,027986165819896i</v>
      </c>
      <c r="T351" s="2">
        <f t="shared" si="67"/>
        <v>-30.971104236961352</v>
      </c>
      <c r="U351">
        <f t="shared" si="68"/>
        <v>-81.764915276586478</v>
      </c>
      <c r="W351" s="2" t="str">
        <f t="shared" si="69"/>
        <v>-0,110705909775057-0,0303083511683549i</v>
      </c>
      <c r="X351" s="2">
        <f t="shared" si="70"/>
        <v>-18.802693323751164</v>
      </c>
    </row>
    <row r="352" spans="12:24" x14ac:dyDescent="0.45">
      <c r="L352">
        <f t="shared" si="71"/>
        <v>3.4999999999999694</v>
      </c>
      <c r="M352" s="1">
        <f t="shared" si="60"/>
        <v>3162.2776601681612</v>
      </c>
      <c r="N352" s="1">
        <f t="shared" si="61"/>
        <v>4.0225743155431017E-2</v>
      </c>
      <c r="O352" s="2" t="str">
        <f t="shared" si="62"/>
        <v>0,968229448666489+0,25006346141527i</v>
      </c>
      <c r="P352" s="2" t="str">
        <f t="shared" si="63"/>
        <v>1,90921127796173E-06-1,46607305776804E-08i</v>
      </c>
      <c r="Q352" s="2" t="str">
        <f t="shared" si="64"/>
        <v>120,530128479003-948,682974238972i</v>
      </c>
      <c r="R352" s="2" t="str">
        <f t="shared" si="65"/>
        <v>0,00328470529059793-0,027543621630777i</v>
      </c>
      <c r="S352" s="2" t="str">
        <f t="shared" si="66"/>
        <v>0,00402460966149513-0,0273429557536246i</v>
      </c>
      <c r="T352" s="2">
        <f t="shared" si="67"/>
        <v>-31.170006091131818</v>
      </c>
      <c r="U352">
        <f t="shared" si="68"/>
        <v>-81.626757247785761</v>
      </c>
      <c r="W352" s="2" t="str">
        <f t="shared" si="69"/>
        <v>-0,105594801028066-0,0295101678043817i</v>
      </c>
      <c r="X352" s="2">
        <f t="shared" si="70"/>
        <v>-19.20055356243401</v>
      </c>
    </row>
    <row r="353" spans="12:24" x14ac:dyDescent="0.45">
      <c r="L353">
        <f t="shared" si="71"/>
        <v>3.5099999999999691</v>
      </c>
      <c r="M353" s="1">
        <f t="shared" si="60"/>
        <v>3235.9365692960532</v>
      </c>
      <c r="N353" s="1">
        <f t="shared" si="61"/>
        <v>4.1162721080237996E-2</v>
      </c>
      <c r="O353" s="2" t="str">
        <f t="shared" si="62"/>
        <v>0,966740503100021+0,25575926115376i</v>
      </c>
      <c r="P353" s="2" t="str">
        <f t="shared" si="63"/>
        <v>1,90921127796173E-06-1,43233900558177E-08i</v>
      </c>
      <c r="Q353" s="2" t="str">
        <f t="shared" si="64"/>
        <v>120,530128479002-926,853965929286i</v>
      </c>
      <c r="R353" s="2" t="str">
        <f t="shared" si="65"/>
        <v>0,00329431735308776-0,0269098483242207i</v>
      </c>
      <c r="S353" s="2" t="str">
        <f t="shared" si="66"/>
        <v>0,00400001519676838-0,0267142034579556i</v>
      </c>
      <c r="T353" s="2">
        <f t="shared" si="67"/>
        <v>-31.368861346074901</v>
      </c>
      <c r="U353">
        <f t="shared" si="68"/>
        <v>-81.484159880138378</v>
      </c>
      <c r="W353" s="2" t="str">
        <f t="shared" si="69"/>
        <v>-0,100713586646067-0,0287367831235262i</v>
      </c>
      <c r="X353" s="2">
        <f t="shared" si="70"/>
        <v>-19.598318058460229</v>
      </c>
    </row>
    <row r="354" spans="12:24" x14ac:dyDescent="0.45">
      <c r="L354">
        <f t="shared" si="71"/>
        <v>3.5199999999999689</v>
      </c>
      <c r="M354" s="1">
        <f t="shared" si="60"/>
        <v>3311.311214825676</v>
      </c>
      <c r="N354" s="1">
        <f t="shared" si="61"/>
        <v>4.2121524024614811E-2</v>
      </c>
      <c r="O354" s="2" t="str">
        <f t="shared" si="62"/>
        <v>0,965182189823896+0,26157855502076i</v>
      </c>
      <c r="P354" s="2" t="str">
        <f t="shared" si="63"/>
        <v>1,90921127796173E-06-1,39936436033071E-08i</v>
      </c>
      <c r="Q354" s="2" t="str">
        <f t="shared" si="64"/>
        <v>120,530128479004-905,51636316412i</v>
      </c>
      <c r="R354" s="2" t="str">
        <f t="shared" si="65"/>
        <v>0,00330349678560761-0,0262903422584108i</v>
      </c>
      <c r="S354" s="2" t="str">
        <f t="shared" si="66"/>
        <v>0,00397652718255743-0,0260995781253387i</v>
      </c>
      <c r="T354" s="2">
        <f t="shared" si="67"/>
        <v>-31.567667566063125</v>
      </c>
      <c r="U354">
        <f t="shared" si="68"/>
        <v>-81.337047552734461</v>
      </c>
      <c r="W354" s="2" t="str">
        <f t="shared" si="69"/>
        <v>-0,0960519333387836-0,0279871764105967i</v>
      </c>
      <c r="X354" s="2">
        <f t="shared" si="70"/>
        <v>-19.995982054863955</v>
      </c>
    </row>
    <row r="355" spans="12:24" x14ac:dyDescent="0.45">
      <c r="L355">
        <f t="shared" si="71"/>
        <v>3.5299999999999687</v>
      </c>
      <c r="M355" s="1">
        <f t="shared" si="60"/>
        <v>3388.4415613917849</v>
      </c>
      <c r="N355" s="1">
        <f t="shared" si="61"/>
        <v>4.3102660358573762E-2</v>
      </c>
      <c r="O355" s="2" t="str">
        <f t="shared" si="62"/>
        <v>0,963551316941322+0,267523568346126i</v>
      </c>
      <c r="P355" s="2" t="str">
        <f t="shared" si="63"/>
        <v>1,90921127796173E-06-1,36713163568404E-08i</v>
      </c>
      <c r="Q355" s="2" t="str">
        <f t="shared" si="64"/>
        <v>120,530128479004-884,658850691807i</v>
      </c>
      <c r="R355" s="2" t="str">
        <f t="shared" si="65"/>
        <v>0,00331226305895799-0,0256847749115768i</v>
      </c>
      <c r="S355" s="2" t="str">
        <f t="shared" si="66"/>
        <v>0,0039540958683656-0,0254987562608069i</v>
      </c>
      <c r="T355" s="2">
        <f t="shared" si="67"/>
        <v>-31.766422210622828</v>
      </c>
      <c r="U355">
        <f t="shared" si="68"/>
        <v>-81.185342251975271</v>
      </c>
      <c r="W355" s="2" t="str">
        <f t="shared" si="69"/>
        <v>-0,091599971738892-0,0272603802780652i</v>
      </c>
      <c r="X355" s="2">
        <f t="shared" si="70"/>
        <v>-20.393540580035371</v>
      </c>
    </row>
    <row r="356" spans="12:24" x14ac:dyDescent="0.45">
      <c r="L356">
        <f t="shared" si="71"/>
        <v>3.5399999999999685</v>
      </c>
      <c r="M356" s="1">
        <f t="shared" si="60"/>
        <v>3467.36850452507</v>
      </c>
      <c r="N356" s="1">
        <f t="shared" si="61"/>
        <v>4.4106650293585986E-2</v>
      </c>
      <c r="O356" s="2" t="str">
        <f t="shared" si="62"/>
        <v>0,961844549542856+0,273596532351383i</v>
      </c>
      <c r="P356" s="2" t="str">
        <f t="shared" si="63"/>
        <v>1,90921127796173E-06-1,33562373848233E-08i</v>
      </c>
      <c r="Q356" s="2" t="str">
        <f t="shared" si="64"/>
        <v>120,530128479006-864,270367683403i</v>
      </c>
      <c r="R356" s="2" t="str">
        <f t="shared" si="65"/>
        <v>0,00332063476757408-0,0250928251487389i</v>
      </c>
      <c r="S356" s="2" t="str">
        <f t="shared" si="66"/>
        <v>0,00393267373888098-0,0249114215218272i</v>
      </c>
      <c r="T356" s="2">
        <f t="shared" si="67"/>
        <v>-31.965122629075196</v>
      </c>
      <c r="U356">
        <f t="shared" si="68"/>
        <v>-81.028963530144736</v>
      </c>
      <c r="W356" s="2" t="str">
        <f t="shared" si="69"/>
        <v>-0,0873482756257098-0,0265554774382288i</v>
      </c>
      <c r="X356" s="2">
        <f t="shared" si="70"/>
        <v>-20.790988437034173</v>
      </c>
    </row>
    <row r="357" spans="12:24" x14ac:dyDescent="0.45">
      <c r="L357">
        <f t="shared" si="71"/>
        <v>3.5499999999999683</v>
      </c>
      <c r="M357" s="1">
        <f t="shared" si="60"/>
        <v>3548.1338923354956</v>
      </c>
      <c r="N357" s="1">
        <f t="shared" si="61"/>
        <v>4.5134026158404318E-2</v>
      </c>
      <c r="O357" s="2" t="str">
        <f t="shared" si="62"/>
        <v>0,960058403675894+0,279799681077898i</v>
      </c>
      <c r="P357" s="2" t="str">
        <f t="shared" si="63"/>
        <v>1,90921127796173E-06-1,30482395968184E-08i</v>
      </c>
      <c r="Q357" s="2" t="str">
        <f t="shared" si="64"/>
        <v>120,530128479003-844,340101858924i</v>
      </c>
      <c r="R357" s="2" t="str">
        <f t="shared" si="65"/>
        <v>0,00332862966896354-0,0245141790511734i</v>
      </c>
      <c r="S357" s="2" t="str">
        <f t="shared" si="66"/>
        <v>0,00391221541373395-0,0243372645611548i</v>
      </c>
      <c r="T357" s="2">
        <f t="shared" si="67"/>
        <v>-32.163766054835648</v>
      </c>
      <c r="U357">
        <f t="shared" si="68"/>
        <v>-80.867828462707905</v>
      </c>
      <c r="W357" s="2" t="str">
        <f t="shared" si="69"/>
        <v>-0,0832878420750027-0,0258715976827157i</v>
      </c>
      <c r="X357" s="2">
        <f t="shared" si="70"/>
        <v>-21.188320192409776</v>
      </c>
    </row>
    <row r="358" spans="12:24" x14ac:dyDescent="0.45">
      <c r="L358">
        <f t="shared" si="71"/>
        <v>3.5599999999999681</v>
      </c>
      <c r="M358" s="1">
        <f t="shared" si="60"/>
        <v>3630.7805477007482</v>
      </c>
      <c r="N358" s="1">
        <f t="shared" si="61"/>
        <v>4.6185332681311378E-2</v>
      </c>
      <c r="O358" s="2" t="str">
        <f t="shared" si="62"/>
        <v>0,958189240097506+0,286135248023316i</v>
      </c>
      <c r="P358" s="2" t="str">
        <f t="shared" si="63"/>
        <v>1,90921127796173E-06-1,27471596545308E-08i</v>
      </c>
      <c r="Q358" s="2" t="str">
        <f t="shared" si="64"/>
        <v>120,530128479005-824,857483744621i</v>
      </c>
      <c r="R358" s="2" t="str">
        <f t="shared" si="65"/>
        <v>0,00333626472137686-0,0239485297496797i</v>
      </c>
      <c r="S358" s="2" t="str">
        <f t="shared" si="66"/>
        <v>0,00389267755174285-0,0237759828726517i</v>
      </c>
      <c r="T358" s="2">
        <f t="shared" si="67"/>
        <v>-32.362349599460259</v>
      </c>
      <c r="U358">
        <f t="shared" si="68"/>
        <v>-80.701851604283533</v>
      </c>
      <c r="W358" s="2" t="str">
        <f t="shared" si="69"/>
        <v>-0,0794100724939757-0,0252079150557515i</v>
      </c>
      <c r="X358" s="2">
        <f t="shared" si="70"/>
        <v>-21.585530164505663</v>
      </c>
    </row>
    <row r="359" spans="12:24" x14ac:dyDescent="0.45">
      <c r="L359">
        <f t="shared" si="71"/>
        <v>3.5699999999999679</v>
      </c>
      <c r="M359" s="1">
        <f t="shared" si="60"/>
        <v>3715.3522909714534</v>
      </c>
      <c r="N359" s="1">
        <f t="shared" si="61"/>
        <v>4.7261127278941217E-2</v>
      </c>
      <c r="O359" s="2" t="str">
        <f t="shared" si="62"/>
        <v>0,956233257806773+0,292605462464809i</v>
      </c>
      <c r="P359" s="2" t="str">
        <f t="shared" si="63"/>
        <v>1,90921127796173E-06-1,24528378852831E-08i</v>
      </c>
      <c r="Q359" s="2" t="str">
        <f t="shared" si="64"/>
        <v>120,530128479003-805,812181058337i</v>
      </c>
      <c r="R359" s="2" t="str">
        <f t="shared" si="65"/>
        <v>0,0033435561197738-0,023395577261568i</v>
      </c>
      <c r="S359" s="2" t="str">
        <f t="shared" si="66"/>
        <v>0,00387401875943276-0,0232272806400393i</v>
      </c>
      <c r="T359" s="2">
        <f t="shared" si="67"/>
        <v>-32.560870246425047</v>
      </c>
      <c r="U359">
        <f t="shared" si="68"/>
        <v>-80.530944943304604</v>
      </c>
      <c r="W359" s="2" t="str">
        <f t="shared" si="69"/>
        <v>-0,0757067545023763-0,0245636452083957i</v>
      </c>
      <c r="X359" s="2">
        <f t="shared" si="70"/>
        <v>-21.982612411219961</v>
      </c>
    </row>
    <row r="360" spans="12:24" x14ac:dyDescent="0.45">
      <c r="L360">
        <f t="shared" si="71"/>
        <v>3.5799999999999677</v>
      </c>
      <c r="M360" s="1">
        <f t="shared" si="60"/>
        <v>3801.8939632053334</v>
      </c>
      <c r="N360" s="1">
        <f t="shared" si="61"/>
        <v>4.8361980351829335E-2</v>
      </c>
      <c r="O360" s="2" t="str">
        <f t="shared" si="62"/>
        <v>0,954186487353245+0,299212545446336i</v>
      </c>
      <c r="P360" s="2" t="str">
        <f t="shared" si="63"/>
        <v>1,90921127796173E-06-1,2165118196924E-08i</v>
      </c>
      <c r="Q360" s="2" t="str">
        <f t="shared" si="64"/>
        <v>120,530128479004-787,194093219811i</v>
      </c>
      <c r="R360" s="2" t="str">
        <f t="shared" si="65"/>
        <v>0,00335051933017925-0,022855028331274i</v>
      </c>
      <c r="S360" s="2" t="str">
        <f t="shared" si="66"/>
        <v>0,00385619950365358-0,0226908685885425i</v>
      </c>
      <c r="T360" s="2">
        <f t="shared" si="67"/>
        <v>-32.759324844625255</v>
      </c>
      <c r="U360">
        <f t="shared" si="68"/>
        <v>-80.355017855303529</v>
      </c>
      <c r="W360" s="2" t="str">
        <f t="shared" si="69"/>
        <v>-0,0721700446222545-0,0239380429219226i</v>
      </c>
      <c r="X360" s="2">
        <f t="shared" si="70"/>
        <v>-22.379560717196195</v>
      </c>
    </row>
    <row r="361" spans="12:24" x14ac:dyDescent="0.45">
      <c r="L361">
        <f t="shared" si="71"/>
        <v>3.5899999999999674</v>
      </c>
      <c r="M361" s="1">
        <f t="shared" si="60"/>
        <v>3890.4514499425204</v>
      </c>
      <c r="N361" s="1">
        <f t="shared" si="61"/>
        <v>4.9488475586846471E-2</v>
      </c>
      <c r="O361" s="2" t="str">
        <f t="shared" si="62"/>
        <v>0,952044783918561+0,305958705405582i</v>
      </c>
      <c r="P361" s="2" t="str">
        <f t="shared" si="63"/>
        <v>1,90921127796173E-06-1,18838479951902E-08i</v>
      </c>
      <c r="Q361" s="2" t="str">
        <f t="shared" si="64"/>
        <v>120,530128479003-768,993345983025i</v>
      </c>
      <c r="R361" s="2" t="str">
        <f t="shared" si="65"/>
        <v>0,00335716912248394-0,0223265962745171i</v>
      </c>
      <c r="S361" s="2" t="str">
        <f t="shared" si="66"/>
        <v>0,00383918202809948-0,0221664638393952i</v>
      </c>
      <c r="T361" s="2">
        <f t="shared" si="67"/>
        <v>-32.957710101577959</v>
      </c>
      <c r="U361">
        <f t="shared" si="68"/>
        <v>-80.173977054837337</v>
      </c>
      <c r="W361" s="2" t="str">
        <f t="shared" si="69"/>
        <v>-0,0687924517406281-0,0233303997891834i</v>
      </c>
      <c r="X361" s="2">
        <f t="shared" si="70"/>
        <v>-22.776368580413365</v>
      </c>
    </row>
    <row r="362" spans="12:24" x14ac:dyDescent="0.45">
      <c r="L362">
        <f t="shared" si="71"/>
        <v>3.5999999999999672</v>
      </c>
      <c r="M362" s="1">
        <f t="shared" si="60"/>
        <v>3981.0717055346731</v>
      </c>
      <c r="N362" s="1">
        <f t="shared" si="61"/>
        <v>5.0641210266677082E-2</v>
      </c>
      <c r="O362" s="2" t="str">
        <f t="shared" si="62"/>
        <v>0,949803820168926+0,312846133414679i</v>
      </c>
      <c r="P362" s="2" t="str">
        <f t="shared" si="63"/>
        <v>1,90921127796173E-06-1,1608878102316E-08i</v>
      </c>
      <c r="Q362" s="2" t="str">
        <f t="shared" si="64"/>
        <v>120,530128479004-751,200286187672i</v>
      </c>
      <c r="R362" s="2" t="str">
        <f t="shared" si="65"/>
        <v>0,00336351960177736-0,0218100008259162i</v>
      </c>
      <c r="S362" s="2" t="str">
        <f t="shared" si="66"/>
        <v>0,00382293027357188-0,0216537897671575i</v>
      </c>
      <c r="T362" s="2">
        <f t="shared" si="67"/>
        <v>-33.156022576315181</v>
      </c>
      <c r="U362">
        <f t="shared" si="68"/>
        <v>-79.987726545985751</v>
      </c>
      <c r="W362" s="2" t="str">
        <f t="shared" si="69"/>
        <v>-0,0655668213107803-0,0227400420436391i</v>
      </c>
      <c r="X362" s="2">
        <f t="shared" si="70"/>
        <v>-23.17302919814729</v>
      </c>
    </row>
    <row r="363" spans="12:24" x14ac:dyDescent="0.45">
      <c r="L363">
        <f t="shared" si="71"/>
        <v>3.609999999999967</v>
      </c>
      <c r="M363" s="1">
        <f t="shared" si="60"/>
        <v>4073.8027780408202</v>
      </c>
      <c r="N363" s="1">
        <f t="shared" si="61"/>
        <v>5.1820795586506832E-2</v>
      </c>
      <c r="O363" s="2" t="str">
        <f t="shared" si="62"/>
        <v>0,947459078876722+0,31987699800716i</v>
      </c>
      <c r="P363" s="2" t="str">
        <f t="shared" si="63"/>
        <v>1,90921127796173E-06-1,13400626778386E-08i</v>
      </c>
      <c r="Q363" s="2" t="str">
        <f t="shared" si="64"/>
        <v>120,530128479003-733,805476626862i</v>
      </c>
      <c r="R363" s="2" t="str">
        <f t="shared" si="65"/>
        <v>0,00336958423826448-0,0213049679899821i</v>
      </c>
      <c r="S363" s="2" t="str">
        <f t="shared" si="66"/>
        <v>0,00380740980180672-0,021152575859814i</v>
      </c>
      <c r="T363" s="2">
        <f t="shared" si="67"/>
        <v>-33.354258671948422</v>
      </c>
      <c r="U363">
        <f t="shared" si="68"/>
        <v>-79.796167571430715</v>
      </c>
      <c r="W363" s="2" t="str">
        <f t="shared" si="69"/>
        <v>-0,0624863202594886-0,0221663285263345i</v>
      </c>
      <c r="X363" s="2">
        <f t="shared" si="70"/>
        <v>-23.569535452268408</v>
      </c>
    </row>
    <row r="364" spans="12:24" x14ac:dyDescent="0.45">
      <c r="L364">
        <f t="shared" si="71"/>
        <v>3.6199999999999668</v>
      </c>
      <c r="M364" s="1">
        <f t="shared" si="60"/>
        <v>4168.6938347030391</v>
      </c>
      <c r="N364" s="1">
        <f t="shared" si="61"/>
        <v>5.3027856978085861E-2</v>
      </c>
      <c r="O364" s="2" t="str">
        <f t="shared" si="62"/>
        <v>0,945005845310377+0,327053439561825i</v>
      </c>
      <c r="P364" s="2" t="str">
        <f t="shared" si="63"/>
        <v>1,90921127796173E-06-1,10772591410265E-08i</v>
      </c>
      <c r="Q364" s="2" t="str">
        <f t="shared" si="64"/>
        <v>120,530128479004-716,799691028345i</v>
      </c>
      <c r="R364" s="2" t="str">
        <f t="shared" si="65"/>
        <v>0,00337537589583831-0,0208112298954037i</v>
      </c>
      <c r="S364" s="2" t="str">
        <f t="shared" si="66"/>
        <v>0,00379258772271391-0,0206625575816005i</v>
      </c>
      <c r="T364" s="2">
        <f t="shared" si="67"/>
        <v>-33.552414627891146</v>
      </c>
      <c r="U364">
        <f t="shared" si="68"/>
        <v>-79.599198560069809</v>
      </c>
      <c r="W364" s="2" t="str">
        <f t="shared" si="69"/>
        <v>-0,0595444225688367-0,021608648781793i</v>
      </c>
      <c r="X364" s="2">
        <f t="shared" si="70"/>
        <v>-23.965879893846221</v>
      </c>
    </row>
    <row r="365" spans="12:24" x14ac:dyDescent="0.45">
      <c r="L365">
        <f t="shared" si="71"/>
        <v>3.6299999999999666</v>
      </c>
      <c r="M365" s="1">
        <f t="shared" si="60"/>
        <v>4265.7951880156043</v>
      </c>
      <c r="N365" s="1">
        <f t="shared" si="61"/>
        <v>5.4263034441341354E-2</v>
      </c>
      <c r="O365" s="2" t="str">
        <f t="shared" si="62"/>
        <v>0,942439199392417+0,334377564212345i</v>
      </c>
      <c r="P365" s="2" t="str">
        <f t="shared" si="63"/>
        <v>1,90921127796173E-06-1,08203280951181E-08i</v>
      </c>
      <c r="Q365" s="2" t="str">
        <f t="shared" si="64"/>
        <v>120,530128479005-700,173909146437i</v>
      </c>
      <c r="R365" s="2" t="str">
        <f t="shared" si="65"/>
        <v>0,00338090685936453-0,0203285246525501i</v>
      </c>
      <c r="S365" s="2" t="str">
        <f t="shared" si="66"/>
        <v>0,00377843262487451-0,0201834762385268i</v>
      </c>
      <c r="T365" s="2">
        <f t="shared" si="67"/>
        <v>-33.750486511717533</v>
      </c>
      <c r="U365">
        <f t="shared" si="68"/>
        <v>-79.396715073146709</v>
      </c>
      <c r="W365" s="2" t="str">
        <f t="shared" si="69"/>
        <v>-0,0567348955027066-0,0210664212743788i</v>
      </c>
      <c r="X365" s="2">
        <f t="shared" si="70"/>
        <v>-24.362054727020656</v>
      </c>
    </row>
    <row r="366" spans="12:24" x14ac:dyDescent="0.45">
      <c r="L366">
        <f t="shared" si="71"/>
        <v>3.6399999999999664</v>
      </c>
      <c r="M366" s="1">
        <f t="shared" si="60"/>
        <v>4365.158322401322</v>
      </c>
      <c r="N366" s="1">
        <f t="shared" si="61"/>
        <v>5.5526982883713709E-2</v>
      </c>
      <c r="O366" s="2" t="str">
        <f t="shared" si="62"/>
        <v>0,939754007626702+0,341851437249505i</v>
      </c>
      <c r="P366" s="2" t="str">
        <f t="shared" si="63"/>
        <v>1,90921127796173E-06-1,0569133252963E-08i</v>
      </c>
      <c r="Q366" s="2" t="str">
        <f t="shared" si="64"/>
        <v>120,530128479004-683,919311962019i</v>
      </c>
      <c r="R366" s="2" t="str">
        <f t="shared" si="65"/>
        <v>0,00338618886074133-0,0198565962141089i</v>
      </c>
      <c r="S366" s="2" t="str">
        <f t="shared" si="66"/>
        <v>0,00376491450915388-0,0197150788465412i</v>
      </c>
      <c r="T366" s="2">
        <f t="shared" si="67"/>
        <v>-33.948470210642597</v>
      </c>
      <c r="U366">
        <f t="shared" si="68"/>
        <v>-79.188609748855924</v>
      </c>
      <c r="W366" s="2" t="str">
        <f t="shared" si="69"/>
        <v>-0,0540517864492794-0,020539091717247i</v>
      </c>
      <c r="X366" s="2">
        <f t="shared" si="70"/>
        <v>-24.758051792108215</v>
      </c>
    </row>
    <row r="367" spans="12:24" x14ac:dyDescent="0.45">
      <c r="L367">
        <f t="shared" si="71"/>
        <v>3.6499999999999662</v>
      </c>
      <c r="M367" s="1">
        <f t="shared" si="60"/>
        <v>4466.8359215092851</v>
      </c>
      <c r="N367" s="1">
        <f t="shared" si="61"/>
        <v>5.6820372467397615E-2</v>
      </c>
      <c r="O367" s="2" t="str">
        <f t="shared" si="62"/>
        <v>0,936944914796938+0,349477075980899i</v>
      </c>
      <c r="P367" s="2" t="str">
        <f t="shared" si="63"/>
        <v>1,90921127796173E-06-1,03235413646157E-08i</v>
      </c>
      <c r="Q367" s="2" t="str">
        <f t="shared" si="64"/>
        <v>120,530128479004-668,027276987944i</v>
      </c>
      <c r="R367" s="2" t="str">
        <f t="shared" si="65"/>
        <v>0,00339123310378277-0,0193951942387861i</v>
      </c>
      <c r="S367" s="2" t="str">
        <f t="shared" si="66"/>
        <v>0,0037520047252867-0,0192571180023015i</v>
      </c>
      <c r="T367" s="2">
        <f t="shared" si="67"/>
        <v>-34.146361422600741</v>
      </c>
      <c r="U367">
        <f t="shared" si="68"/>
        <v>-78.974772245411231</v>
      </c>
      <c r="W367" s="2" t="str">
        <f t="shared" si="69"/>
        <v>-0,0514894103522111-0,0200261315065007i</v>
      </c>
      <c r="X367" s="2">
        <f t="shared" si="70"/>
        <v>-25.153862547899113</v>
      </c>
    </row>
    <row r="368" spans="12:24" x14ac:dyDescent="0.45">
      <c r="L368">
        <f t="shared" si="71"/>
        <v>3.6599999999999659</v>
      </c>
      <c r="M368" s="1">
        <f t="shared" si="60"/>
        <v>4570.8818961483958</v>
      </c>
      <c r="N368" s="1">
        <f t="shared" si="61"/>
        <v>5.8143888964670279E-2</v>
      </c>
      <c r="O368" s="2" t="str">
        <f t="shared" si="62"/>
        <v>0,934006335439869+0,357256442010759i</v>
      </c>
      <c r="P368" s="2" t="str">
        <f t="shared" si="63"/>
        <v>1,90921127796173E-06-1,00834221463168E-08i</v>
      </c>
      <c r="Q368" s="2" t="str">
        <f t="shared" si="64"/>
        <v>120,530128479004-652,489373677283i</v>
      </c>
      <c r="R368" s="2" t="str">
        <f t="shared" si="65"/>
        <v>0,00339605028798379-0,0189440739579907i</v>
      </c>
      <c r="S368" s="2" t="str">
        <f t="shared" si="66"/>
        <v>0,00373967591130522-0,0188093517564986i</v>
      </c>
      <c r="T368" s="2">
        <f t="shared" si="67"/>
        <v>-34.344155646905151</v>
      </c>
      <c r="U368">
        <f t="shared" si="68"/>
        <v>-78.755089182532615</v>
      </c>
      <c r="W368" s="2" t="str">
        <f t="shared" si="69"/>
        <v>-0,0490423377042754-0,0195270362536829i</v>
      </c>
      <c r="X368" s="2">
        <f t="shared" si="70"/>
        <v>-25.549478053108828</v>
      </c>
    </row>
    <row r="369" spans="12:24" x14ac:dyDescent="0.45">
      <c r="L369">
        <f t="shared" si="71"/>
        <v>3.6699999999999657</v>
      </c>
      <c r="M369" s="1">
        <f t="shared" si="60"/>
        <v>4677.3514128716188</v>
      </c>
      <c r="N369" s="1">
        <f t="shared" si="61"/>
        <v>5.9498234121497365E-2</v>
      </c>
      <c r="O369" s="2" t="str">
        <f t="shared" si="62"/>
        <v>0,930932445098031+0,365191432900338i</v>
      </c>
      <c r="P369" s="2" t="str">
        <f t="shared" si="63"/>
        <v>1,90921127796173E-06-9,8486482111206E-09i</v>
      </c>
      <c r="Q369" s="2" t="str">
        <f t="shared" si="64"/>
        <v>120,530128479004-637,297358931904i</v>
      </c>
      <c r="R369" s="2" t="str">
        <f t="shared" si="65"/>
        <v>0,00340065063121485-0,0185029960454335i</v>
      </c>
      <c r="S369" s="2" t="str">
        <f t="shared" si="66"/>
        <v>0,00372790193568252-0,0183715434896953i</v>
      </c>
      <c r="T369" s="2">
        <f t="shared" si="67"/>
        <v>-34.54184817446307</v>
      </c>
      <c r="U369">
        <f t="shared" si="68"/>
        <v>-78.529444081328805</v>
      </c>
      <c r="W369" s="2" t="str">
        <f t="shared" si="69"/>
        <v>-0,0467053830784796-0,0190413244101776i</v>
      </c>
      <c r="X369" s="2">
        <f t="shared" si="70"/>
        <v>-25.944888946936956</v>
      </c>
    </row>
    <row r="370" spans="12:24" x14ac:dyDescent="0.45">
      <c r="L370">
        <f t="shared" si="71"/>
        <v>3.6799999999999655</v>
      </c>
      <c r="M370" s="1">
        <f t="shared" si="60"/>
        <v>4786.300923226011</v>
      </c>
      <c r="N370" s="1">
        <f t="shared" si="61"/>
        <v>6.0884126029607889E-2</v>
      </c>
      <c r="O370" s="2" t="str">
        <f t="shared" si="62"/>
        <v>0,927717171358554+0,3732838731669i</v>
      </c>
      <c r="P370" s="2" t="str">
        <f t="shared" si="63"/>
        <v>1,90921127796173E-06-9,6190950009735E-09i</v>
      </c>
      <c r="Q370" s="2" t="str">
        <f t="shared" si="64"/>
        <v>120,530128479003-622,443172708783i</v>
      </c>
      <c r="R370" s="2" t="str">
        <f t="shared" si="65"/>
        <v>0,00340504389139539-0,0180717264895622i</v>
      </c>
      <c r="S370" s="2" t="str">
        <f t="shared" si="66"/>
        <v>0,0037166578420699-0,0179434617906243i</v>
      </c>
      <c r="T370" s="2">
        <f t="shared" si="67"/>
        <v>-34.739434077528102</v>
      </c>
      <c r="U370">
        <f t="shared" si="68"/>
        <v>-78.297717302537635</v>
      </c>
      <c r="W370" s="2" t="str">
        <f t="shared" si="69"/>
        <v>-0,0444735941727026-0,0185685359775118i</v>
      </c>
      <c r="X370" s="2">
        <f t="shared" si="70"/>
        <v>-26.34008542869244</v>
      </c>
    </row>
    <row r="371" spans="12:24" x14ac:dyDescent="0.45">
      <c r="L371">
        <f t="shared" si="71"/>
        <v>3.6899999999999653</v>
      </c>
      <c r="M371" s="1">
        <f t="shared" si="60"/>
        <v>4897.7881936840722</v>
      </c>
      <c r="N371" s="1">
        <f t="shared" si="61"/>
        <v>6.2302299507235898E-2</v>
      </c>
      <c r="O371" s="2" t="str">
        <f t="shared" si="62"/>
        <v>0,924354184686411+0,381535504576862i</v>
      </c>
      <c r="P371" s="2" t="str">
        <f t="shared" si="63"/>
        <v>1,90921127796173E-06-9,39464072021218E-09i</v>
      </c>
      <c r="Q371" s="2" t="str">
        <f t="shared" si="64"/>
        <v>120,530128479004-607,918933721766i</v>
      </c>
      <c r="R371" s="2" t="str">
        <f t="shared" si="65"/>
        <v>0,00340923938719232-0,0176500364687686i</v>
      </c>
      <c r="S371" s="2" t="str">
        <f t="shared" si="66"/>
        <v>0,00370591979651354-0,0175248803369094i</v>
      </c>
      <c r="T371" s="2">
        <f t="shared" si="67"/>
        <v>-34.936908198960687</v>
      </c>
      <c r="U371">
        <f t="shared" si="68"/>
        <v>-78.059785983094613</v>
      </c>
      <c r="W371" s="2" t="str">
        <f t="shared" si="69"/>
        <v>-0,0423422413450214-0,018108231297962i</v>
      </c>
      <c r="X371" s="2">
        <f t="shared" si="70"/>
        <v>-26.735057236431924</v>
      </c>
    </row>
    <row r="372" spans="12:24" x14ac:dyDescent="0.45">
      <c r="L372">
        <f t="shared" si="71"/>
        <v>3.6999999999999651</v>
      </c>
      <c r="M372" s="1">
        <f t="shared" si="60"/>
        <v>5011.8723362723231</v>
      </c>
      <c r="N372" s="1">
        <f t="shared" si="61"/>
        <v>6.3753506488731168E-2</v>
      </c>
      <c r="O372" s="2" t="str">
        <f t="shared" si="62"/>
        <v>0,920836889062507+0,389947975686097i</v>
      </c>
      <c r="P372" s="2" t="str">
        <f t="shared" si="63"/>
        <v>1,90921127796173E-06-9,17516627078804E-09i</v>
      </c>
      <c r="Q372" s="2" t="str">
        <f t="shared" si="64"/>
        <v>120,530128479005-593,71693523621i</v>
      </c>
      <c r="R372" s="2" t="str">
        <f t="shared" si="65"/>
        <v>0,00341324601778368-0,0172377022292922i</v>
      </c>
      <c r="S372" s="2" t="str">
        <f t="shared" si="66"/>
        <v>0,00369566503703503-0,0171155777781513i</v>
      </c>
      <c r="T372" s="2">
        <f t="shared" si="67"/>
        <v>-35.134265140977</v>
      </c>
      <c r="U372">
        <f t="shared" si="68"/>
        <v>-77.81552397100387</v>
      </c>
      <c r="W372" s="2" t="str">
        <f t="shared" si="69"/>
        <v>-0,0403068076178329-0,0176599899202074i</v>
      </c>
      <c r="X372" s="2">
        <f t="shared" si="70"/>
        <v>-27.129793624567235</v>
      </c>
    </row>
    <row r="373" spans="12:24" x14ac:dyDescent="0.45">
      <c r="L373">
        <f t="shared" si="71"/>
        <v>3.7099999999999649</v>
      </c>
      <c r="M373" s="1">
        <f t="shared" si="60"/>
        <v>5128.6138399132387</v>
      </c>
      <c r="N373" s="1">
        <f t="shared" si="61"/>
        <v>6.5238516423244186E-2</v>
      </c>
      <c r="O373" s="2" t="str">
        <f t="shared" si="62"/>
        <v>0,917158412439402+0,398522830577667i</v>
      </c>
      <c r="P373" s="2" t="str">
        <f t="shared" si="63"/>
        <v>1,90921127796173E-06-8,96055518842336E-09i</v>
      </c>
      <c r="Q373" s="2" t="str">
        <f t="shared" si="64"/>
        <v>120,530128479004-579,829640954261i</v>
      </c>
      <c r="R373" s="2" t="str">
        <f t="shared" si="65"/>
        <v>0,00341707228173725-0,0168345049657552i</v>
      </c>
      <c r="S373" s="2" t="str">
        <f t="shared" si="66"/>
        <v>0,00368587182547909-0,0167153376213402i</v>
      </c>
      <c r="T373" s="2">
        <f t="shared" si="67"/>
        <v>-35.331499253354444</v>
      </c>
      <c r="U373">
        <f t="shared" si="68"/>
        <v>-77.564801758455189</v>
      </c>
      <c r="W373" s="2" t="str">
        <f t="shared" si="69"/>
        <v>-0,0383629791299018-0,0172234095351698i</v>
      </c>
      <c r="X373" s="2">
        <f t="shared" si="70"/>
        <v>-27.524283340383299</v>
      </c>
    </row>
    <row r="374" spans="12:24" x14ac:dyDescent="0.45">
      <c r="L374">
        <f t="shared" si="71"/>
        <v>3.7199999999999647</v>
      </c>
      <c r="M374" s="1">
        <f t="shared" si="60"/>
        <v>5248.0746024973068</v>
      </c>
      <c r="N374" s="1">
        <f t="shared" si="61"/>
        <v>6.6758116682698668E-2</v>
      </c>
      <c r="O374" s="2" t="str">
        <f t="shared" si="62"/>
        <v>0,913311597029985+0,407261496744461i</v>
      </c>
      <c r="P374" s="2" t="str">
        <f t="shared" si="63"/>
        <v>1,90921127796173E-06-8,75069358056695E-09i</v>
      </c>
      <c r="Q374" s="2" t="str">
        <f t="shared" si="64"/>
        <v>120,530128479004-566,249680988359i</v>
      </c>
      <c r="R374" s="2" t="str">
        <f t="shared" si="65"/>
        <v>0,00342072629503531-0,0164402307042592i</v>
      </c>
      <c r="S374" s="2" t="str">
        <f t="shared" si="66"/>
        <v>0,0036765194015175-0,0163239481185416i</v>
      </c>
      <c r="T374" s="2">
        <f t="shared" si="67"/>
        <v>-35.528604621069192</v>
      </c>
      <c r="U374">
        <f t="shared" si="68"/>
        <v>-77.307486413178566</v>
      </c>
      <c r="W374" s="2" t="str">
        <f t="shared" si="69"/>
        <v>-0,0365066360163518-0,0167981049774397i</v>
      </c>
      <c r="X374" s="2">
        <f t="shared" si="70"/>
        <v>-27.918514599414248</v>
      </c>
    </row>
    <row r="375" spans="12:24" x14ac:dyDescent="0.45">
      <c r="L375">
        <f t="shared" si="71"/>
        <v>3.7299999999999645</v>
      </c>
      <c r="M375" s="1">
        <f t="shared" si="60"/>
        <v>5370.3179637020876</v>
      </c>
      <c r="N375" s="1">
        <f t="shared" si="61"/>
        <v>6.8313112979266302E-2</v>
      </c>
      <c r="O375" s="2" t="str">
        <f t="shared" si="62"/>
        <v>0,909288989447319+0,416165272061322i</v>
      </c>
      <c r="P375" s="2" t="str">
        <f t="shared" si="63"/>
        <v>1,90921127796173E-06-8,54547006543611E-09i</v>
      </c>
      <c r="Q375" s="2" t="str">
        <f t="shared" si="64"/>
        <v>120,530128479006-552,969847920717i</v>
      </c>
      <c r="R375" s="2" t="str">
        <f t="shared" si="65"/>
        <v>0,00342421580828985-0,0160546701879778i</v>
      </c>
      <c r="S375" s="2" t="str">
        <f t="shared" si="66"/>
        <v>0,00366758793871922-0,0159412021568078i</v>
      </c>
      <c r="T375" s="2">
        <f t="shared" si="67"/>
        <v>-35.725575051335298</v>
      </c>
      <c r="U375">
        <f t="shared" si="68"/>
        <v>-77.043441507980233</v>
      </c>
      <c r="W375" s="2" t="str">
        <f t="shared" si="69"/>
        <v>-0,0347338436975121-0,0163837072880381i</v>
      </c>
      <c r="X375" s="2">
        <f t="shared" si="70"/>
        <v>-28.312475059617988</v>
      </c>
    </row>
    <row r="376" spans="12:24" x14ac:dyDescent="0.45">
      <c r="L376">
        <f t="shared" si="71"/>
        <v>3.7399999999999642</v>
      </c>
      <c r="M376" s="1">
        <f t="shared" si="60"/>
        <v>5495.4087385757957</v>
      </c>
      <c r="N376" s="1">
        <f t="shared" si="61"/>
        <v>6.9904329792566638E-2</v>
      </c>
      <c r="O376" s="2" t="str">
        <f t="shared" si="62"/>
        <v>0,905082830717093+0,425235310788196i</v>
      </c>
      <c r="P376" s="2" t="str">
        <f t="shared" si="63"/>
        <v>1,90921127796173E-06-8,34477571239712E-09i</v>
      </c>
      <c r="Q376" s="2" t="str">
        <f t="shared" si="64"/>
        <v>120,530128479004-539,983092946497i</v>
      </c>
      <c r="R376" s="2" t="str">
        <f t="shared" si="65"/>
        <v>0,00342754822318223-0,0156776187651793i</v>
      </c>
      <c r="S376" s="2" t="str">
        <f t="shared" si="66"/>
        <v>0,00365905850259182-0,0155668971502683i</v>
      </c>
      <c r="T376" s="2">
        <f t="shared" si="67"/>
        <v>-35.922404060013989</v>
      </c>
      <c r="U376">
        <f t="shared" si="68"/>
        <v>-76.772527048431868</v>
      </c>
      <c r="W376" s="2" t="str">
        <f t="shared" si="69"/>
        <v>-0,0330408445583785-0,0159798628345195i</v>
      </c>
      <c r="X376" s="2">
        <f t="shared" si="70"/>
        <v>-28.706151794287091</v>
      </c>
    </row>
    <row r="377" spans="12:24" x14ac:dyDescent="0.45">
      <c r="L377">
        <f t="shared" si="71"/>
        <v>3.749999999999964</v>
      </c>
      <c r="M377" s="1">
        <f t="shared" si="60"/>
        <v>5623.41325190303</v>
      </c>
      <c r="N377" s="1">
        <f t="shared" si="61"/>
        <v>7.153261080681618E-2</v>
      </c>
      <c r="O377" s="2" t="str">
        <f t="shared" si="62"/>
        <v>0,900685046187657+0,434472608542747i</v>
      </c>
      <c r="P377" s="2" t="str">
        <f t="shared" si="63"/>
        <v>1,90921127796173E-06-8,14850398364196E-09i</v>
      </c>
      <c r="Q377" s="2" t="str">
        <f t="shared" si="64"/>
        <v>120,530128479005-527,282522098468i</v>
      </c>
      <c r="R377" s="2" t="str">
        <f t="shared" si="65"/>
        <v>0,00343073060816319-0,0153088762796154i</v>
      </c>
      <c r="S377" s="2" t="str">
        <f t="shared" si="66"/>
        <v>0,00365091301050715-0,015200834934351i</v>
      </c>
      <c r="T377" s="2">
        <f t="shared" si="67"/>
        <v>-36.119084857359582</v>
      </c>
      <c r="U377">
        <f t="shared" si="68"/>
        <v>-76.494599398671681</v>
      </c>
      <c r="W377" s="2" t="str">
        <f t="shared" si="69"/>
        <v>-0,0314240500012599-0,0155862324846948i</v>
      </c>
      <c r="X377" s="2">
        <f t="shared" si="70"/>
        <v>-29.099531263629245</v>
      </c>
    </row>
    <row r="378" spans="12:24" x14ac:dyDescent="0.45">
      <c r="L378">
        <f t="shared" si="71"/>
        <v>3.7599999999999638</v>
      </c>
      <c r="M378" s="1">
        <f t="shared" si="60"/>
        <v>5754.3993733710968</v>
      </c>
      <c r="N378" s="1">
        <f t="shared" si="61"/>
        <v>7.3198819358161527E-2</v>
      </c>
      <c r="O378" s="2" t="str">
        <f t="shared" si="62"/>
        <v>0,896087235366538+0,443877986177683i</v>
      </c>
      <c r="P378" s="2" t="str">
        <f t="shared" si="63"/>
        <v>1,90921127796173E-06-7,95655067711466E-09i</v>
      </c>
      <c r="Q378" s="2" t="str">
        <f t="shared" si="64"/>
        <v>120,530128479004-514,861392550892i</v>
      </c>
      <c r="R378" s="2" t="str">
        <f t="shared" si="65"/>
        <v>0,00343376971344449-0,01494824696321i</v>
      </c>
      <c r="S378" s="2" t="str">
        <f t="shared" si="66"/>
        <v>0,00364313419342479-0,0148428216620813i</v>
      </c>
      <c r="T378" s="2">
        <f t="shared" si="67"/>
        <v>-36.31561033306982</v>
      </c>
      <c r="U378">
        <f t="shared" si="68"/>
        <v>-76.209511205282809</v>
      </c>
      <c r="W378" s="2" t="str">
        <f t="shared" si="69"/>
        <v>-0,0298800328549335-0,0152024908304833i</v>
      </c>
      <c r="X378" s="2">
        <f t="shared" si="70"/>
        <v>-29.492599284951705</v>
      </c>
    </row>
    <row r="379" spans="12:24" x14ac:dyDescent="0.45">
      <c r="L379">
        <f t="shared" si="71"/>
        <v>3.7699999999999636</v>
      </c>
      <c r="M379" s="1">
        <f t="shared" si="60"/>
        <v>5888.4365535554052</v>
      </c>
      <c r="N379" s="1">
        <f t="shared" si="61"/>
        <v>7.490383889243149E-2</v>
      </c>
      <c r="O379" s="2" t="str">
        <f t="shared" si="62"/>
        <v>0,891280661716742+0,453452072494731i</v>
      </c>
      <c r="P379" s="2" t="str">
        <f t="shared" si="63"/>
        <v>1,90921127796173E-06-7,76881387045285E-09i</v>
      </c>
      <c r="Q379" s="2" t="str">
        <f t="shared" si="64"/>
        <v>120,530128479004-502,713109000562i</v>
      </c>
      <c r="R379" s="2" t="str">
        <f t="shared" si="65"/>
        <v>0,00343667198531812-0,0145955393309874i</v>
      </c>
      <c r="S379" s="2" t="str">
        <f t="shared" si="66"/>
        <v>0,003635705559337-0,0144926677024148i</v>
      </c>
      <c r="T379" s="2">
        <f t="shared" si="67"/>
        <v>-36.511973040601369</v>
      </c>
      <c r="U379">
        <f t="shared" si="68"/>
        <v>-75.917111319197545</v>
      </c>
      <c r="W379" s="2" t="str">
        <f t="shared" si="69"/>
        <v>-0,0284055201244023-0,0148283254586557i</v>
      </c>
      <c r="X379" s="2">
        <f t="shared" si="70"/>
        <v>-29.885341001372566</v>
      </c>
    </row>
    <row r="380" spans="12:24" x14ac:dyDescent="0.45">
      <c r="L380">
        <f t="shared" si="71"/>
        <v>3.7799999999999634</v>
      </c>
      <c r="M380" s="1">
        <f t="shared" si="60"/>
        <v>6025.5958607430712</v>
      </c>
      <c r="N380" s="1">
        <f t="shared" si="61"/>
        <v>7.6648573433551609E-2</v>
      </c>
      <c r="O380" s="2" t="str">
        <f t="shared" si="62"/>
        <v>0,886256242450903+0,463195285723857i</v>
      </c>
      <c r="P380" s="2" t="str">
        <f t="shared" si="63"/>
        <v>1,90921127796173E-06-7,58519386638389E-09i</v>
      </c>
      <c r="Q380" s="2" t="str">
        <f t="shared" si="64"/>
        <v>120,530128479004-490,831220122715i</v>
      </c>
      <c r="R380" s="2" t="str">
        <f t="shared" si="65"/>
        <v>0,00343944357982767-0,0142505660781756i</v>
      </c>
      <c r="S380" s="2" t="str">
        <f t="shared" si="66"/>
        <v>0,00362861135835269-0,0141501875405516i</v>
      </c>
      <c r="T380" s="2">
        <f t="shared" si="67"/>
        <v>-36.708165180713614</v>
      </c>
      <c r="U380">
        <f t="shared" si="68"/>
        <v>-75.617244715604073</v>
      </c>
      <c r="W380" s="2" t="str">
        <f t="shared" si="69"/>
        <v>-0,0269973860660293-0,0144634362654124i</v>
      </c>
      <c r="X380" s="2">
        <f t="shared" si="70"/>
        <v>-30.277740848985726</v>
      </c>
    </row>
    <row r="381" spans="12:24" x14ac:dyDescent="0.45">
      <c r="L381">
        <f t="shared" si="71"/>
        <v>3.7899999999999632</v>
      </c>
      <c r="M381" s="1">
        <f t="shared" si="60"/>
        <v>6165.9500186143023</v>
      </c>
      <c r="N381" s="1">
        <f t="shared" si="61"/>
        <v>7.8433948062870129E-2</v>
      </c>
      <c r="O381" s="2" t="str">
        <f t="shared" si="62"/>
        <v>0,881004538366691+0,473107813692918i</v>
      </c>
      <c r="P381" s="2" t="str">
        <f t="shared" si="63"/>
        <v>1,90921127796173E-06-7,4055931389466E-09i</v>
      </c>
      <c r="Q381" s="2" t="str">
        <f t="shared" si="64"/>
        <v>120,530128479003-479,209415099797i</v>
      </c>
      <c r="R381" s="2" t="str">
        <f t="shared" si="65"/>
        <v>0,00344209037582664-0,0139131439794237i</v>
      </c>
      <c r="S381" s="2" t="str">
        <f t="shared" si="66"/>
        <v>0,00362183654935216-0,0138151996801833i</v>
      </c>
      <c r="T381" s="2">
        <f t="shared" si="67"/>
        <v>-36.904178584199329</v>
      </c>
      <c r="U381">
        <f t="shared" si="68"/>
        <v>-75.309752411795088</v>
      </c>
      <c r="W381" s="2" t="str">
        <f t="shared" si="69"/>
        <v>-0,0256526455735148-0,0141075348119707i</v>
      </c>
      <c r="X381" s="2">
        <f t="shared" si="70"/>
        <v>-30.669782522395003</v>
      </c>
    </row>
    <row r="382" spans="12:24" x14ac:dyDescent="0.45">
      <c r="L382">
        <f t="shared" si="71"/>
        <v>3.799999999999963</v>
      </c>
      <c r="M382" s="1">
        <f t="shared" si="60"/>
        <v>6309.5734448014009</v>
      </c>
      <c r="N382" s="1">
        <f t="shared" si="61"/>
        <v>8.0260909409647641E-2</v>
      </c>
      <c r="O382" s="2" t="str">
        <f t="shared" si="62"/>
        <v>0,875515743772726+0,483189592609453i</v>
      </c>
      <c r="P382" s="2" t="str">
        <f t="shared" si="63"/>
        <v>1,90921127796173E-06-7,22991628106676E-09i</v>
      </c>
      <c r="Q382" s="2" t="str">
        <f t="shared" si="64"/>
        <v>120,530128479003-467,841520220895i</v>
      </c>
      <c r="R382" s="2" t="str">
        <f t="shared" si="65"/>
        <v>0,00344461798744684-0,0135830937900714i</v>
      </c>
      <c r="S382" s="2" t="str">
        <f t="shared" si="66"/>
        <v>0,00361536676813851-0,0134875265476221i</v>
      </c>
      <c r="T382" s="2">
        <f t="shared" si="67"/>
        <v>-37.100004693759942</v>
      </c>
      <c r="U382">
        <f t="shared" si="68"/>
        <v>-74.994471382928268</v>
      </c>
      <c r="W382" s="2" t="str">
        <f t="shared" si="69"/>
        <v>-0,0243684478608186-0,0137603437184949i</v>
      </c>
      <c r="X382" s="2">
        <f t="shared" si="70"/>
        <v>-31.06144893853471</v>
      </c>
    </row>
    <row r="383" spans="12:24" x14ac:dyDescent="0.45">
      <c r="L383">
        <f t="shared" si="71"/>
        <v>3.8099999999999627</v>
      </c>
      <c r="M383" s="1">
        <f t="shared" si="60"/>
        <v>6456.5422903460103</v>
      </c>
      <c r="N383" s="1">
        <f t="shared" si="61"/>
        <v>8.2130426152972849E-2</v>
      </c>
      <c r="O383" s="2" t="str">
        <f t="shared" si="62"/>
        <v>0,869779676560688+0,493440284372876i</v>
      </c>
      <c r="P383" s="2" t="str">
        <f t="shared" si="63"/>
        <v>1,90921127796173E-06-7,05806995289198E-09i</v>
      </c>
      <c r="Q383" s="2" t="str">
        <f t="shared" si="64"/>
        <v>120,530128479004-456,721495549782i</v>
      </c>
      <c r="R383" s="2" t="str">
        <f t="shared" si="65"/>
        <v>0,00344703177600712-0,0132602401494105i</v>
      </c>
      <c r="S383" s="2" t="str">
        <f t="shared" si="66"/>
        <v>0,00360918829702197-0,0131669943977639i</v>
      </c>
      <c r="T383" s="2">
        <f t="shared" si="67"/>
        <v>-37.29563454497837</v>
      </c>
      <c r="U383">
        <f t="shared" si="68"/>
        <v>-74.671234475644184</v>
      </c>
      <c r="W383" s="2" t="str">
        <f t="shared" si="69"/>
        <v>-0,0231420704287607-0,0134215960938972i</v>
      </c>
      <c r="X383" s="2">
        <f t="shared" si="70"/>
        <v>-31.452722198682412</v>
      </c>
    </row>
    <row r="384" spans="12:24" x14ac:dyDescent="0.45">
      <c r="L384">
        <f t="shared" si="71"/>
        <v>3.8199999999999625</v>
      </c>
      <c r="M384" s="1">
        <f t="shared" si="60"/>
        <v>6606.9344800753906</v>
      </c>
      <c r="N384" s="1">
        <f t="shared" si="61"/>
        <v>8.4043489535368943E-2</v>
      </c>
      <c r="O384" s="2" t="str">
        <f t="shared" si="62"/>
        <v>0,863785768486371+0,503859252331848i</v>
      </c>
      <c r="P384" s="2" t="str">
        <f t="shared" si="63"/>
        <v>1,90921127796173E-06-6,88996283151314E-09i</v>
      </c>
      <c r="Q384" s="2" t="str">
        <f t="shared" si="64"/>
        <v>120,530128479004-445,843431659461i</v>
      </c>
      <c r="R384" s="2" t="str">
        <f t="shared" si="65"/>
        <v>0,00344933686138341-0,0129444114858775i</v>
      </c>
      <c r="S384" s="2" t="str">
        <f t="shared" si="66"/>
        <v>0,00360328803576912-0,012853433221833i</v>
      </c>
      <c r="T384" s="2">
        <f t="shared" si="67"/>
        <v>-37.491058746342972</v>
      </c>
      <c r="U384">
        <f t="shared" si="68"/>
        <v>-74.339870319508947</v>
      </c>
      <c r="W384" s="2" t="str">
        <f t="shared" si="69"/>
        <v>-0,0219709133026115-0,01309103499918i</v>
      </c>
      <c r="X384" s="2">
        <f t="shared" si="70"/>
        <v>-31.843583548570713</v>
      </c>
    </row>
    <row r="385" spans="12:24" x14ac:dyDescent="0.45">
      <c r="L385">
        <f t="shared" si="71"/>
        <v>3.8299999999999623</v>
      </c>
      <c r="M385" s="1">
        <f t="shared" si="60"/>
        <v>6760.8297539192345</v>
      </c>
      <c r="N385" s="1">
        <f t="shared" si="61"/>
        <v>8.6001113888363928E-2</v>
      </c>
      <c r="O385" s="2" t="str">
        <f t="shared" si="62"/>
        <v>0,857523055730216+0,514445535398172i</v>
      </c>
      <c r="P385" s="2" t="str">
        <f t="shared" si="63"/>
        <v>1,90921127796173E-06-6,72550556135948E-09i</v>
      </c>
      <c r="Q385" s="2" t="str">
        <f t="shared" si="64"/>
        <v>120,530128479003-435,20154643113i</v>
      </c>
      <c r="R385" s="2" t="str">
        <f t="shared" si="65"/>
        <v>0,00345153813286889-0,0126354399241158i</v>
      </c>
      <c r="S385" s="2" t="str">
        <f t="shared" si="66"/>
        <v>0,00359765347386003-0,0125466766568571i</v>
      </c>
      <c r="T385" s="2">
        <f t="shared" si="67"/>
        <v>-37.686267458271409</v>
      </c>
      <c r="U385">
        <f t="shared" si="68"/>
        <v>-74.000203236218297</v>
      </c>
      <c r="W385" s="2" t="str">
        <f t="shared" si="69"/>
        <v>-0,0208524935285534-0,0127684129421586i</v>
      </c>
      <c r="X385" s="2">
        <f t="shared" si="70"/>
        <v>-32.234013336495508</v>
      </c>
    </row>
    <row r="386" spans="12:24" x14ac:dyDescent="0.45">
      <c r="L386">
        <f t="shared" si="71"/>
        <v>3.8399999999999621</v>
      </c>
      <c r="M386" s="1">
        <f t="shared" ref="M386:M449" si="72">10^L386</f>
        <v>6918.3097091887666</v>
      </c>
      <c r="N386" s="1">
        <f t="shared" ref="N386:N449" si="73">M386/(CEdsp)</f>
        <v>8.800433717030183E-2</v>
      </c>
      <c r="O386" s="2" t="str">
        <f t="shared" ref="O386:O449" si="74">IMEXP(2*PI()*N386&amp;"i")</f>
        <v>0,850980169816347+0,525197820425162i</v>
      </c>
      <c r="P386" s="2" t="str">
        <f t="shared" ref="P386:P449" si="75">IMDIV(IMSUB(IMPRODUCT(gg1_+gg2_,$O386),gg2_),IMSUB($O386,1))</f>
        <v>1,90921127796173E-06-6,56461070581171E-09i</v>
      </c>
      <c r="Q386" s="2" t="str">
        <f t="shared" ref="Q386:Q449" si="76">IMDIV(IMPRODUCT(gpi,$O386),IMSUB($O386,1))</f>
        <v>120,530128479003-424,790181915546i</v>
      </c>
      <c r="R386" s="2" t="str">
        <f t="shared" ref="R386:R449" si="77">IMPRODUCT($P386,$Q386,gpd)</f>
        <v>0,00345364025954313-0,0123331611938505i</v>
      </c>
      <c r="S386" s="2" t="str">
        <f t="shared" ref="S386:S449" si="78">IMDIV($R386,IMSUM(1,$R386))</f>
        <v>0,00359227266399154-0,0122465618968254i</v>
      </c>
      <c r="T386" s="2">
        <f t="shared" ref="T386:T449" si="79">20*LOG10(SQRT(IMPRODUCT(IMCONJUGATE(S386),S386)+0))</f>
        <v>-37.881250371078508</v>
      </c>
      <c r="U386">
        <f t="shared" ref="U386:U449" si="80">ATAN(IMAGINARY(S386)/IMREAL(S386))*180/PI()</f>
        <v>-73.652053146532751</v>
      </c>
      <c r="W386" s="2" t="str">
        <f t="shared" ref="W386:W449" si="81">IMPRODUCT($S386,IMDIV($O386,IMSUB($O386,1)))</f>
        <v>-0,0197844399174466-0,012453491401532i</v>
      </c>
      <c r="X386" s="2">
        <f t="shared" ref="X386:X449" si="82">20*LOG10(SQRT(IMPRODUCT(IMCONJUGATE(W386),W386)+0))</f>
        <v>-32.623990969310732</v>
      </c>
    </row>
    <row r="387" spans="12:24" x14ac:dyDescent="0.45">
      <c r="L387">
        <f t="shared" ref="L387:L450" si="83">L386+Graph_Step_Size</f>
        <v>3.8499999999999619</v>
      </c>
      <c r="M387" s="1">
        <f t="shared" si="72"/>
        <v>7079.4578438407671</v>
      </c>
      <c r="N387" s="1">
        <f t="shared" si="73"/>
        <v>9.0054221516682548E-2</v>
      </c>
      <c r="O387" s="2" t="str">
        <f t="shared" si="74"/>
        <v>0,844145328978429+0,536114412755243i</v>
      </c>
      <c r="P387" s="2" t="str">
        <f t="shared" si="75"/>
        <v>1,90921127796173E-06-6,40719269949279E-09i</v>
      </c>
      <c r="Q387" s="2" t="str">
        <f t="shared" si="76"/>
        <v>120,530128479003-414,603801254644i</v>
      </c>
      <c r="R387" s="2" t="str">
        <f t="shared" si="77"/>
        <v>0,00345564770017561-0,0120374145405114i</v>
      </c>
      <c r="S387" s="2" t="str">
        <f t="shared" si="78"/>
        <v>0,0035871341967729-0,0119529296054708i</v>
      </c>
      <c r="T387" s="2">
        <f t="shared" si="79"/>
        <v>-38.075996681835285</v>
      </c>
      <c r="U387">
        <f t="shared" si="80"/>
        <v>-73.295235474878268</v>
      </c>
      <c r="W387" s="2" t="str">
        <f t="shared" si="81"/>
        <v>-0,0187644880248214-0,0121460403784042i</v>
      </c>
      <c r="X387" s="2">
        <f t="shared" si="82"/>
        <v>-33.013494866200965</v>
      </c>
    </row>
    <row r="388" spans="12:24" x14ac:dyDescent="0.45">
      <c r="L388">
        <f t="shared" si="83"/>
        <v>3.8599999999999617</v>
      </c>
      <c r="M388" s="1">
        <f t="shared" si="72"/>
        <v>7244.3596007492733</v>
      </c>
      <c r="N388" s="1">
        <f t="shared" si="73"/>
        <v>9.2151853803319944E-2</v>
      </c>
      <c r="O388" s="2" t="str">
        <f t="shared" si="74"/>
        <v>0,837006330070897+0,547193204838335i</v>
      </c>
      <c r="P388" s="2" t="str">
        <f t="shared" si="75"/>
        <v>1,90921127796173E-06-6,25316780172153E-09i</v>
      </c>
      <c r="Q388" s="2" t="str">
        <f t="shared" si="76"/>
        <v>120,530128479004-404,636985661408i</v>
      </c>
      <c r="R388" s="2" t="str">
        <f t="shared" si="77"/>
        <v>0,00345756471268157-0,0117480426375487i</v>
      </c>
      <c r="S388" s="2" t="str">
        <f t="shared" si="78"/>
        <v>0,00358222717655898-0,0116656238306329i</v>
      </c>
      <c r="T388" s="2">
        <f t="shared" si="79"/>
        <v>-38.270495070053052</v>
      </c>
      <c r="U388">
        <f t="shared" si="80"/>
        <v>-72.929561051579086</v>
      </c>
      <c r="W388" s="2" t="str">
        <f t="shared" si="81"/>
        <v>-0,0177904753565521-0,0118458379734845i</v>
      </c>
      <c r="X388" s="2">
        <f t="shared" si="82"/>
        <v>-33.402502410104049</v>
      </c>
    </row>
    <row r="389" spans="12:24" x14ac:dyDescent="0.45">
      <c r="L389">
        <f t="shared" si="83"/>
        <v>3.8699999999999615</v>
      </c>
      <c r="M389" s="1">
        <f t="shared" si="72"/>
        <v>7413.1024130085189</v>
      </c>
      <c r="N389" s="1">
        <f t="shared" si="73"/>
        <v>9.4298346222617679E-2</v>
      </c>
      <c r="O389" s="2" t="str">
        <f t="shared" si="74"/>
        <v>0,829550541135146+0,558431642819769i</v>
      </c>
      <c r="P389" s="2" t="str">
        <f t="shared" si="75"/>
        <v>1,90921127796174E-06-6,10245405061136E-09i</v>
      </c>
      <c r="Q389" s="2" t="str">
        <f t="shared" si="76"/>
        <v>120,530128479004-394,884431455867i</v>
      </c>
      <c r="R389" s="2" t="str">
        <f t="shared" si="77"/>
        <v>0,00345939536315291-0,0114648915003772i</v>
      </c>
      <c r="S389" s="2" t="str">
        <f t="shared" si="78"/>
        <v>0,00357754119837111-0,0113844919201394i</v>
      </c>
      <c r="T389" s="2">
        <f t="shared" si="79"/>
        <v>-38.464733672134571</v>
      </c>
      <c r="U389">
        <f t="shared" si="80"/>
        <v>-72.554836012655386</v>
      </c>
      <c r="W389" s="2" t="str">
        <f t="shared" si="81"/>
        <v>-0,0168603367900979-0,0115526699883026i</v>
      </c>
      <c r="X389" s="2">
        <f t="shared" si="82"/>
        <v>-33.790989896662815</v>
      </c>
    </row>
    <row r="390" spans="12:24" x14ac:dyDescent="0.45">
      <c r="L390">
        <f t="shared" si="83"/>
        <v>3.8799999999999613</v>
      </c>
      <c r="M390" s="1">
        <f t="shared" si="72"/>
        <v>7585.7757502911654</v>
      </c>
      <c r="N390" s="1">
        <f t="shared" si="73"/>
        <v>9.6494836873268985E-2</v>
      </c>
      <c r="O390" s="2" t="str">
        <f t="shared" si="74"/>
        <v>0,821764894742456+0,56982669099378i</v>
      </c>
      <c r="P390" s="2" t="str">
        <f t="shared" si="75"/>
        <v>1,90921127796173E-06-5,95497121819817E-09i</v>
      </c>
      <c r="Q390" s="2" t="str">
        <f t="shared" si="76"/>
        <v>120,530128479004-385,340947155184i</v>
      </c>
      <c r="R390" s="2" t="str">
        <f t="shared" si="77"/>
        <v>0,00346114353448105-0,0111878104018909i</v>
      </c>
      <c r="S390" s="2" t="str">
        <f t="shared" si="78"/>
        <v>0,00357306632585609-0,0111093844391602i</v>
      </c>
      <c r="T390" s="2">
        <f t="shared" si="79"/>
        <v>-38.658700054519002</v>
      </c>
      <c r="U390">
        <f t="shared" si="80"/>
        <v>-72.17086169714689</v>
      </c>
      <c r="W390" s="2" t="str">
        <f t="shared" si="81"/>
        <v>-0,0159721002016866-0,0112663295488871i</v>
      </c>
      <c r="X390" s="2">
        <f t="shared" si="82"/>
        <v>-34.178932480563937</v>
      </c>
    </row>
    <row r="391" spans="12:24" x14ac:dyDescent="0.45">
      <c r="L391">
        <f t="shared" si="83"/>
        <v>3.889999999999961</v>
      </c>
      <c r="M391" s="1">
        <f t="shared" si="72"/>
        <v>7762.4711662862292</v>
      </c>
      <c r="N391" s="1">
        <f t="shared" si="73"/>
        <v>9.8742490363690663E-2</v>
      </c>
      <c r="O391" s="2" t="str">
        <f t="shared" si="74"/>
        <v>0,813635882248568+0,581374794016386i</v>
      </c>
      <c r="P391" s="2" t="str">
        <f t="shared" si="75"/>
        <v>1,90921127796173E-06-5,81064076618034E-09i</v>
      </c>
      <c r="Q391" s="2" t="str">
        <f t="shared" si="76"/>
        <v>120,530128479004-376,001450615677i</v>
      </c>
      <c r="R391" s="2" t="str">
        <f t="shared" si="77"/>
        <v>0,00346281293459224-0,0109166517894867i</v>
      </c>
      <c r="S391" s="2" t="str">
        <f t="shared" si="78"/>
        <v>0,00356879307023812-0,0108401550889751i</v>
      </c>
      <c r="T391" s="2">
        <f t="shared" si="79"/>
        <v>-38.852381185451186</v>
      </c>
      <c r="U391">
        <f t="shared" si="80"/>
        <v>-71.777434541897406</v>
      </c>
      <c r="W391" s="2" t="str">
        <f t="shared" si="81"/>
        <v>-0,0151238822902187-0,0109866167504524i</v>
      </c>
      <c r="X391" s="2">
        <f t="shared" si="82"/>
        <v>-34.566304119123473</v>
      </c>
    </row>
    <row r="392" spans="12:24" x14ac:dyDescent="0.45">
      <c r="L392">
        <f t="shared" si="83"/>
        <v>3.8999999999999608</v>
      </c>
      <c r="M392" s="1">
        <f t="shared" si="72"/>
        <v>7943.2823472421096</v>
      </c>
      <c r="N392" s="1">
        <f t="shared" si="73"/>
        <v>0.10104249842951454</v>
      </c>
      <c r="O392" s="2" t="str">
        <f t="shared" si="74"/>
        <v>0,805149549109204+0,593071836769582i</v>
      </c>
      <c r="P392" s="2" t="str">
        <f t="shared" si="75"/>
        <v>1,90921127796173E-06-5,66938580257111E-09i</v>
      </c>
      <c r="Q392" s="2" t="str">
        <f t="shared" si="76"/>
        <v>120,530128479004-366,860966224703i</v>
      </c>
      <c r="R392" s="2" t="str">
        <f t="shared" si="77"/>
        <v>0,00346440710431048-0,0106512712035339i</v>
      </c>
      <c r="S392" s="2" t="str">
        <f t="shared" si="78"/>
        <v>0,00356471237021726-0,0105766606270997i</v>
      </c>
      <c r="T392" s="2">
        <f t="shared" si="79"/>
        <v>-39.045763405299134</v>
      </c>
      <c r="U392">
        <f t="shared" si="80"/>
        <v>-71.374345973753748</v>
      </c>
      <c r="W392" s="2" t="str">
        <f t="shared" si="81"/>
        <v>-0,0143138845890995-0,0107133383217296i</v>
      </c>
      <c r="X392" s="2">
        <f t="shared" si="82"/>
        <v>-34.953077512964711</v>
      </c>
    </row>
    <row r="393" spans="12:24" x14ac:dyDescent="0.45">
      <c r="L393">
        <f t="shared" si="83"/>
        <v>3.9099999999999606</v>
      </c>
      <c r="M393" s="1">
        <f t="shared" si="72"/>
        <v>8128.3051616402554</v>
      </c>
      <c r="N393" s="1">
        <f t="shared" si="73"/>
        <v>0.10339608056546114</v>
      </c>
      <c r="O393" s="2" t="str">
        <f t="shared" si="74"/>
        <v>0,796291491421394+0,60491310176743i</v>
      </c>
      <c r="P393" s="2" t="str">
        <f t="shared" si="75"/>
        <v>1,90921127796173E-06-5,53113103902373E-09i</v>
      </c>
      <c r="Q393" s="2" t="str">
        <f t="shared" si="76"/>
        <v>120,530128479004-357,914622140226i</v>
      </c>
      <c r="R393" s="2" t="str">
        <f t="shared" si="77"/>
        <v>0,00346592942486648-0,0103915271972295i</v>
      </c>
      <c r="S393" s="2" t="str">
        <f t="shared" si="78"/>
        <v>0,0035608155727739-0,0103187607887149i</v>
      </c>
      <c r="T393" s="2">
        <f t="shared" si="79"/>
        <v>-39.238832395336246</v>
      </c>
      <c r="U393">
        <f t="shared" si="80"/>
        <v>-70.961382299117503</v>
      </c>
      <c r="W393" s="2" t="str">
        <f t="shared" si="81"/>
        <v>-0,0135403896575967-0,0104463073076662i</v>
      </c>
      <c r="X393" s="2">
        <f t="shared" si="82"/>
        <v>-35.339224043625414</v>
      </c>
    </row>
    <row r="394" spans="12:24" x14ac:dyDescent="0.45">
      <c r="L394">
        <f t="shared" si="83"/>
        <v>3.9199999999999604</v>
      </c>
      <c r="M394" s="1">
        <f t="shared" si="72"/>
        <v>8317.6377110259546</v>
      </c>
      <c r="N394" s="1">
        <f t="shared" si="73"/>
        <v>0.10580448467193264</v>
      </c>
      <c r="O394" s="2" t="str">
        <f t="shared" si="74"/>
        <v>0,787046853872365+0,61689322399392i</v>
      </c>
      <c r="P394" s="2" t="str">
        <f t="shared" si="75"/>
        <v>1,90921127796173E-06-5,39580274891469E-09i</v>
      </c>
      <c r="Q394" s="2" t="str">
        <f t="shared" si="76"/>
        <v>120,530128479004-349,15764757591i</v>
      </c>
      <c r="R394" s="2" t="str">
        <f t="shared" si="77"/>
        <v>0,00346738312506752-0,0101372812577751i</v>
      </c>
      <c r="S394" s="2" t="str">
        <f t="shared" si="78"/>
        <v>0,00355709441483758-0,0100663182093408i</v>
      </c>
      <c r="T394" s="2">
        <f t="shared" si="79"/>
        <v>-39.431573144902764</v>
      </c>
      <c r="U394">
        <f t="shared" si="80"/>
        <v>-70.538324590795398</v>
      </c>
      <c r="W394" s="2" t="str">
        <f t="shared" si="81"/>
        <v>-0,0128017574436968-0,0101853427692985i</v>
      </c>
      <c r="X394" s="2">
        <f t="shared" si="82"/>
        <v>-35.724713707921481</v>
      </c>
    </row>
    <row r="395" spans="12:24" x14ac:dyDescent="0.45">
      <c r="L395">
        <f t="shared" si="83"/>
        <v>3.9299999999999602</v>
      </c>
      <c r="M395" s="1">
        <f t="shared" si="72"/>
        <v>8511.3803820229914</v>
      </c>
      <c r="N395" s="1">
        <f t="shared" si="73"/>
        <v>0.10826898771666513</v>
      </c>
      <c r="O395" s="2" t="str">
        <f t="shared" si="74"/>
        <v>0,777400329296064+0,629006143062508i</v>
      </c>
      <c r="P395" s="2" t="str">
        <f t="shared" si="75"/>
        <v>1,90921127796173E-06-5,26332872598466E-09i</v>
      </c>
      <c r="Q395" s="2" t="str">
        <f t="shared" si="76"/>
        <v>120,530128479005-340,585370129508i</v>
      </c>
      <c r="R395" s="2" t="str">
        <f t="shared" si="77"/>
        <v>0,00346877128814441-0,00988839772880992i</v>
      </c>
      <c r="S395" s="2" t="str">
        <f t="shared" si="78"/>
        <v>0,00355354100578229-0,00981919834869461i</v>
      </c>
      <c r="T395" s="2">
        <f t="shared" si="79"/>
        <v>-39.623969916855415</v>
      </c>
      <c r="U395">
        <f t="shared" si="80"/>
        <v>-70.104948572083103</v>
      </c>
      <c r="W395" s="2" t="str">
        <f t="shared" si="81"/>
        <v>-0,0120964218107957-0,00993026949967422i</v>
      </c>
      <c r="X395" s="2">
        <f t="shared" si="82"/>
        <v>-36.10951504888331</v>
      </c>
    </row>
    <row r="396" spans="12:24" x14ac:dyDescent="0.45">
      <c r="L396">
        <f t="shared" si="83"/>
        <v>3.93999999999996</v>
      </c>
      <c r="M396" s="1">
        <f t="shared" si="72"/>
        <v>8709.6358995600149</v>
      </c>
      <c r="N396" s="1">
        <f t="shared" si="73"/>
        <v>0.11079089641179447</v>
      </c>
      <c r="O396" s="2" t="str">
        <f t="shared" si="74"/>
        <v>0,767336160057126+0,641245052588154i</v>
      </c>
      <c r="P396" s="2" t="str">
        <f t="shared" si="75"/>
        <v>1,90921127796173E-06-5,1336382437608E-09i</v>
      </c>
      <c r="Q396" s="2" t="str">
        <f t="shared" si="76"/>
        <v>120,530128479004-332,193213152301i</v>
      </c>
      <c r="R396" s="2" t="str">
        <f t="shared" si="77"/>
        <v>0,0034700968582885-0,00964474373403711i</v>
      </c>
      <c r="S396" s="2" t="str">
        <f t="shared" si="78"/>
        <v>0,0035501478107101-0,00957726941567453i</v>
      </c>
      <c r="T396" s="2">
        <f t="shared" si="79"/>
        <v>-39.816006211204609</v>
      </c>
      <c r="U396">
        <f t="shared" si="80"/>
        <v>-69.661024498033527</v>
      </c>
      <c r="W396" s="2" t="str">
        <f t="shared" si="81"/>
        <v>-0,0114228872209055-0,00968091775477199i</v>
      </c>
      <c r="X396" s="2">
        <f t="shared" si="82"/>
        <v>-36.493595083068413</v>
      </c>
    </row>
    <row r="397" spans="12:24" x14ac:dyDescent="0.45">
      <c r="L397">
        <f t="shared" si="83"/>
        <v>3.9499999999999598</v>
      </c>
      <c r="M397" s="1">
        <f t="shared" si="72"/>
        <v>8912.5093813366439</v>
      </c>
      <c r="N397" s="1">
        <f t="shared" si="73"/>
        <v>0.11337154790669221</v>
      </c>
      <c r="O397" s="2" t="str">
        <f t="shared" si="74"/>
        <v>0,756838141503508+0,653602346664633i</v>
      </c>
      <c r="P397" s="2" t="str">
        <f t="shared" si="75"/>
        <v>1,90921127796173E-06-5,00666201545268E-09i</v>
      </c>
      <c r="Q397" s="2" t="str">
        <f t="shared" si="76"/>
        <v>120,530128479003-323,976693157259i</v>
      </c>
      <c r="R397" s="2" t="str">
        <f t="shared" si="77"/>
        <v>0,00347136264689459-0,00940618910197292i</v>
      </c>
      <c r="S397" s="2" t="str">
        <f t="shared" si="78"/>
        <v>0,00354690763448992-0,00934040229440396i</v>
      </c>
      <c r="T397" s="2">
        <f t="shared" si="79"/>
        <v>-40.007664726836943</v>
      </c>
      <c r="U397">
        <f t="shared" si="80"/>
        <v>-69.206317033831937</v>
      </c>
      <c r="W397" s="2" t="str">
        <f t="shared" si="81"/>
        <v>-0,0107797255673875-0,00943712299843211i</v>
      </c>
      <c r="X397" s="2">
        <f t="shared" si="82"/>
        <v>-36.876919224040776</v>
      </c>
    </row>
    <row r="398" spans="12:24" x14ac:dyDescent="0.45">
      <c r="L398">
        <f t="shared" si="83"/>
        <v>3.9599999999999596</v>
      </c>
      <c r="M398" s="1">
        <f t="shared" si="72"/>
        <v>9120.1083935582501</v>
      </c>
      <c r="N398" s="1">
        <f t="shared" si="73"/>
        <v>0.11601231049693973</v>
      </c>
      <c r="O398" s="2" t="str">
        <f t="shared" si="74"/>
        <v>0,745889627751948+0,666069563343094i</v>
      </c>
      <c r="P398" s="2" t="str">
        <f t="shared" si="75"/>
        <v>1,90921127796173E-06-4,88233215447015E-09i</v>
      </c>
      <c r="Q398" s="2" t="str">
        <f t="shared" si="76"/>
        <v>120,530128479004-315,931417263557i</v>
      </c>
      <c r="R398" s="2" t="str">
        <f t="shared" si="77"/>
        <v>0,00347257133852112-0,00917260629175214i</v>
      </c>
      <c r="S398" s="2" t="str">
        <f t="shared" si="78"/>
        <v>0,00354381360651511-0,00910847047127193i</v>
      </c>
      <c r="T398" s="2">
        <f t="shared" si="79"/>
        <v>-40.198927321211769</v>
      </c>
      <c r="U398">
        <f t="shared" si="80"/>
        <v>-68.740585130229107</v>
      </c>
      <c r="W398" s="2" t="str">
        <f t="shared" si="81"/>
        <v>-0,0101655731505346-0,00919872566036503i</v>
      </c>
      <c r="X398" s="2">
        <f t="shared" si="82"/>
        <v>-37.259451201797155</v>
      </c>
    </row>
    <row r="399" spans="12:24" x14ac:dyDescent="0.45">
      <c r="L399">
        <f t="shared" si="83"/>
        <v>3.9699999999999593</v>
      </c>
      <c r="M399" s="1">
        <f t="shared" si="72"/>
        <v>9332.5430079690432</v>
      </c>
      <c r="N399" s="1">
        <f t="shared" si="73"/>
        <v>0.1187145843498174</v>
      </c>
      <c r="O399" s="2" t="str">
        <f t="shared" si="74"/>
        <v>0,734473540095229+0,678637325012398i</v>
      </c>
      <c r="P399" s="2" t="str">
        <f t="shared" si="75"/>
        <v>1,90921127796173E-06-4,76058213549003E-09i</v>
      </c>
      <c r="Q399" s="2" t="str">
        <f t="shared" si="76"/>
        <v>120,530128479004-308,053080675001i</v>
      </c>
      <c r="R399" s="2" t="str">
        <f t="shared" si="77"/>
        <v>0,003473725496581-0,00894387031991797i</v>
      </c>
      <c r="S399" s="2" t="str">
        <f t="shared" si="78"/>
        <v>0,00354085916614977-0,00888134996290464i</v>
      </c>
      <c r="T399" s="2">
        <f t="shared" si="79"/>
        <v>-40.389774967910562</v>
      </c>
      <c r="U399">
        <f t="shared" si="80"/>
        <v>-68.263581895961323</v>
      </c>
      <c r="W399" s="2" t="str">
        <f t="shared" si="81"/>
        <v>-0,009579127789637-0,0089655709063694i</v>
      </c>
      <c r="X399" s="2">
        <f t="shared" si="82"/>
        <v>-37.641152977898585</v>
      </c>
    </row>
    <row r="400" spans="12:24" x14ac:dyDescent="0.45">
      <c r="L400">
        <f t="shared" si="83"/>
        <v>3.9799999999999591</v>
      </c>
      <c r="M400" s="1">
        <f t="shared" si="72"/>
        <v>9549.9258602134705</v>
      </c>
      <c r="N400" s="1">
        <f t="shared" si="73"/>
        <v>0.12147980224669061</v>
      </c>
      <c r="O400" s="2" t="str">
        <f t="shared" si="74"/>
        <v>0,722572378346749+0,691295275588025i</v>
      </c>
      <c r="P400" s="2" t="str">
        <f t="shared" si="75"/>
        <v>1,90921127796173E-06-4,6413467559106E-09i</v>
      </c>
      <c r="Q400" s="2" t="str">
        <f t="shared" si="76"/>
        <v>120,530128479004-300,33746418983i</v>
      </c>
      <c r="R400" s="2" t="str">
        <f t="shared" si="77"/>
        <v>0,00347482756877588-0,00871985868812262i</v>
      </c>
      <c r="S400" s="2" t="str">
        <f t="shared" si="78"/>
        <v>0,00353803804883263-0,00865891924499525i</v>
      </c>
      <c r="T400" s="2">
        <f t="shared" si="79"/>
        <v>-40.580187711915634</v>
      </c>
      <c r="U400">
        <f t="shared" si="80"/>
        <v>-67.775054467086719</v>
      </c>
      <c r="W400" s="2" t="str">
        <f t="shared" si="81"/>
        <v>-0,00901914606544087-0,00873750841993431i</v>
      </c>
      <c r="X400" s="2">
        <f t="shared" si="82"/>
        <v>-38.021984656057555</v>
      </c>
    </row>
    <row r="401" spans="12:24" x14ac:dyDescent="0.45">
      <c r="L401">
        <f t="shared" si="83"/>
        <v>3.9899999999999589</v>
      </c>
      <c r="M401" s="1">
        <f t="shared" si="72"/>
        <v>9772.3722095571957</v>
      </c>
      <c r="N401" s="1">
        <f t="shared" si="73"/>
        <v>0.12430943034269029</v>
      </c>
      <c r="O401" s="2" t="str">
        <f t="shared" si="74"/>
        <v>0,710168235466394+0,704032014424449i</v>
      </c>
      <c r="P401" s="2" t="str">
        <f t="shared" si="75"/>
        <v>1,90921127796174E-06-4,52456209788324E-09i</v>
      </c>
      <c r="Q401" s="2" t="str">
        <f t="shared" si="76"/>
        <v>120,530128479004-292,780431739295i</v>
      </c>
      <c r="R401" s="2" t="str">
        <f t="shared" si="77"/>
        <v>0,00347587989228371-0,00850045131166372i</v>
      </c>
      <c r="S401" s="2" t="str">
        <f t="shared" si="78"/>
        <v>0,00353534427280837-0,00844105918192275i</v>
      </c>
      <c r="T401" s="2">
        <f t="shared" si="79"/>
        <v>-40.770144622479656</v>
      </c>
      <c r="U401">
        <f t="shared" si="80"/>
        <v>-67.274743873181507</v>
      </c>
      <c r="W401" s="2" t="str">
        <f t="shared" si="81"/>
        <v>-0,00848444068719907-0,0085143921944522i</v>
      </c>
      <c r="X401" s="2">
        <f t="shared" si="82"/>
        <v>-38.401904387906725</v>
      </c>
    </row>
    <row r="402" spans="12:24" x14ac:dyDescent="0.45">
      <c r="L402">
        <f t="shared" si="83"/>
        <v>3.9999999999999587</v>
      </c>
      <c r="M402" s="1">
        <f t="shared" si="72"/>
        <v>9999.9999999990487</v>
      </c>
      <c r="N402" s="1">
        <f t="shared" si="73"/>
        <v>0.12720496894408728</v>
      </c>
      <c r="O402" s="2" t="str">
        <f t="shared" si="74"/>
        <v>0,697242815842144+0,716835026876141i</v>
      </c>
      <c r="P402" s="2" t="str">
        <f t="shared" si="75"/>
        <v>1,90921127796173E-06-4,41016549061886E-09i</v>
      </c>
      <c r="Q402" s="2" t="str">
        <f t="shared" si="76"/>
        <v>120,530128479004-285,377927952266i</v>
      </c>
      <c r="R402" s="2" t="str">
        <f t="shared" si="77"/>
        <v>0,00347688469871204-0,00828553044877597i</v>
      </c>
      <c r="S402" s="2" t="str">
        <f t="shared" si="78"/>
        <v>0,00353277212645938-0,00822765295708083i</v>
      </c>
      <c r="T402" s="2">
        <f t="shared" si="79"/>
        <v>-40.959623743444141</v>
      </c>
      <c r="U402">
        <f t="shared" si="80"/>
        <v>-66.762384900314515</v>
      </c>
      <c r="W402" s="2" t="str">
        <f t="shared" si="81"/>
        <v>-0,00797387797876494-0,00829608033531003i</v>
      </c>
      <c r="X402" s="2">
        <f t="shared" si="82"/>
        <v>-38.780868273663259</v>
      </c>
    </row>
    <row r="403" spans="12:24" x14ac:dyDescent="0.45">
      <c r="L403">
        <f t="shared" si="83"/>
        <v>4.0099999999999589</v>
      </c>
      <c r="M403" s="1">
        <f t="shared" si="72"/>
        <v>10232.929922806587</v>
      </c>
      <c r="N403" s="1">
        <f t="shared" si="73"/>
        <v>0.1301679533037757</v>
      </c>
      <c r="O403" s="2" t="str">
        <f t="shared" si="74"/>
        <v>0,683777457634308+0,729690611445126i</v>
      </c>
      <c r="P403" s="2" t="str">
        <f t="shared" si="75"/>
        <v>1,90921127796173E-06-4,29809547314483E-09i</v>
      </c>
      <c r="Q403" s="2" t="str">
        <f t="shared" si="76"/>
        <v>120,530128479004-278,125975743044i</v>
      </c>
      <c r="R403" s="2" t="str">
        <f t="shared" si="77"/>
        <v>0,00347784411882677-0,00807498063059722i</v>
      </c>
      <c r="S403" s="2" t="str">
        <f t="shared" si="78"/>
        <v>0,00353031615621108-0,00801858600384114i</v>
      </c>
      <c r="T403" s="2">
        <f t="shared" si="79"/>
        <v>-41.148602040848587</v>
      </c>
      <c r="U403">
        <f t="shared" si="80"/>
        <v>-66.237705950738416</v>
      </c>
      <c r="W403" s="2" t="str">
        <f t="shared" si="81"/>
        <v>-0,00748637547844552-0,0080824348711698i</v>
      </c>
      <c r="X403" s="2">
        <f t="shared" si="82"/>
        <v>-39.158830257374163</v>
      </c>
    </row>
    <row r="404" spans="12:24" x14ac:dyDescent="0.45">
      <c r="L404">
        <f t="shared" si="83"/>
        <v>4.0199999999999587</v>
      </c>
      <c r="M404" s="1">
        <f t="shared" si="72"/>
        <v>10471.285480508017</v>
      </c>
      <c r="N404" s="1">
        <f t="shared" si="73"/>
        <v>0.1331999544352821</v>
      </c>
      <c r="O404" s="2" t="str">
        <f t="shared" si="74"/>
        <v>0,669753159623872+0,742583803468565i</v>
      </c>
      <c r="P404" s="2" t="str">
        <f t="shared" si="75"/>
        <v>1,90921127796173E-06-4,18829175732489E-09i</v>
      </c>
      <c r="Q404" s="2" t="str">
        <f t="shared" si="76"/>
        <v>120,530128479004-271,020673919408i</v>
      </c>
      <c r="R404" s="2" t="str">
        <f t="shared" si="77"/>
        <v>0,00347876018706634-0,00786868859172123i</v>
      </c>
      <c r="S404" s="2" t="str">
        <f t="shared" si="78"/>
        <v>0,00352797115498483-0,00781374593706434i</v>
      </c>
      <c r="T404" s="2">
        <f t="shared" si="79"/>
        <v>-41.337055347667331</v>
      </c>
      <c r="U404">
        <f t="shared" si="80"/>
        <v>-65.700428899220441</v>
      </c>
      <c r="W404" s="2" t="str">
        <f t="shared" si="81"/>
        <v>-0,00702089964756195-0,00787332157378185i</v>
      </c>
      <c r="X404" s="2">
        <f t="shared" si="82"/>
        <v>-39.535742016415007</v>
      </c>
    </row>
    <row r="405" spans="12:24" x14ac:dyDescent="0.45">
      <c r="L405">
        <f t="shared" si="83"/>
        <v>4.0299999999999585</v>
      </c>
      <c r="M405" s="1">
        <f t="shared" si="72"/>
        <v>10715.193052375043</v>
      </c>
      <c r="N405" s="1">
        <f t="shared" si="73"/>
        <v>0.13630257994573969</v>
      </c>
      <c r="O405" s="2" t="str">
        <f t="shared" si="74"/>
        <v>0,655150613043022+0,755498295318628i</v>
      </c>
      <c r="P405" s="2" t="str">
        <f t="shared" si="75"/>
        <v>1,90921127796173E-06-4,0806951911512E-09i</v>
      </c>
      <c r="Q405" s="2" t="str">
        <f t="shared" si="76"/>
        <v>120,530128479004-264,05819480776i</v>
      </c>
      <c r="R405" s="2" t="str">
        <f t="shared" si="77"/>
        <v>0,00347963484585131-0,00766654320124738i</v>
      </c>
      <c r="S405" s="2" t="str">
        <f t="shared" si="78"/>
        <v>0,00352573215117483-0,00761302248507307i</v>
      </c>
      <c r="T405" s="2">
        <f t="shared" si="79"/>
        <v>-41.524958305494494</v>
      </c>
      <c r="U405">
        <f t="shared" si="80"/>
        <v>-65.150268945939501</v>
      </c>
      <c r="W405" s="2" t="str">
        <f t="shared" si="81"/>
        <v>-0,00657646368290312-0,00766860978571152i</v>
      </c>
      <c r="X405" s="2">
        <f t="shared" si="82"/>
        <v>-39.911552844884035</v>
      </c>
    </row>
    <row r="406" spans="12:24" x14ac:dyDescent="0.45">
      <c r="L406">
        <f t="shared" si="83"/>
        <v>4.0399999999999583</v>
      </c>
      <c r="M406" s="1">
        <f t="shared" si="72"/>
        <v>10964.781961430805</v>
      </c>
      <c r="N406" s="1">
        <f t="shared" si="73"/>
        <v>0.13947747488826265</v>
      </c>
      <c r="O406" s="2" t="str">
        <f t="shared" si="74"/>
        <v>0,639950238904784+0,768416353109244i</v>
      </c>
      <c r="P406" s="2" t="str">
        <f t="shared" si="75"/>
        <v>1,90921127796173E-06-3,9752477222971E-09i</v>
      </c>
      <c r="Q406" s="2" t="str">
        <f t="shared" si="76"/>
        <v>120,530128479004-257,234781892084i</v>
      </c>
      <c r="R406" s="2" t="str">
        <f t="shared" si="77"/>
        <v>0,00348046994969776-0,00746843539423134i</v>
      </c>
      <c r="S406" s="2" t="str">
        <f t="shared" si="78"/>
        <v>0,00352359439812507-0,00741630742199348i</v>
      </c>
      <c r="T406" s="2">
        <f t="shared" si="79"/>
        <v>-41.712284302986724</v>
      </c>
      <c r="U406">
        <f t="shared" si="80"/>
        <v>-64.586934465876809</v>
      </c>
      <c r="W406" s="2" t="str">
        <f t="shared" si="81"/>
        <v>-0,00615212542847972-0,00746817225538815i</v>
      </c>
      <c r="X406" s="2">
        <f t="shared" si="82"/>
        <v>-40.286209530510888</v>
      </c>
    </row>
    <row r="407" spans="12:24" x14ac:dyDescent="0.45">
      <c r="L407">
        <f t="shared" si="83"/>
        <v>4.0499999999999581</v>
      </c>
      <c r="M407" s="1">
        <f t="shared" si="72"/>
        <v>11220.184543018562</v>
      </c>
      <c r="N407" s="1">
        <f t="shared" si="73"/>
        <v>0.14272632263417401</v>
      </c>
      <c r="O407" s="2" t="str">
        <f t="shared" si="74"/>
        <v>0,624132231389544+0,78131872993082i</v>
      </c>
      <c r="P407" s="2" t="str">
        <f t="shared" si="75"/>
        <v>1,90921127796174E-06-3,87189236174206E-09i</v>
      </c>
      <c r="Q407" s="2" t="str">
        <f t="shared" si="76"/>
        <v>120,530128479004-250,546747463235i</v>
      </c>
      <c r="R407" s="2" t="str">
        <f t="shared" si="77"/>
        <v>0,00348126726914398-0,00727425810343558i</v>
      </c>
      <c r="S407" s="2" t="str">
        <f t="shared" si="78"/>
        <v>0,00352155336408548-0,00722349450036726i</v>
      </c>
      <c r="T407" s="2">
        <f t="shared" si="79"/>
        <v>-41.899005410858187</v>
      </c>
      <c r="U407">
        <f t="shared" si="80"/>
        <v>-64.010126854616644</v>
      </c>
      <c r="W407" s="2" t="str">
        <f t="shared" si="81"/>
        <v>-0,00574698538219857-0,00727188497891564i</v>
      </c>
      <c r="X407" s="2">
        <f t="shared" si="82"/>
        <v>-40.659656224668552</v>
      </c>
    </row>
    <row r="408" spans="12:24" x14ac:dyDescent="0.45">
      <c r="L408">
        <f t="shared" si="83"/>
        <v>4.0599999999999579</v>
      </c>
      <c r="M408" s="1">
        <f t="shared" si="72"/>
        <v>11481.536214967729</v>
      </c>
      <c r="N408" s="1">
        <f t="shared" si="73"/>
        <v>0.14605084576555225</v>
      </c>
      <c r="O408" s="2" t="str">
        <f t="shared" si="74"/>
        <v>0,607676607889193+0,794184575665055i</v>
      </c>
      <c r="P408" s="2" t="str">
        <f t="shared" si="75"/>
        <v>1,90921127796173E-06-3,77057314756758E-09i</v>
      </c>
      <c r="Q408" s="2" t="str">
        <f t="shared" si="76"/>
        <v>120,530128479005-243,990470274881i</v>
      </c>
      <c r="R408" s="2" t="str">
        <f t="shared" si="77"/>
        <v>0,00348202849449782-0,00708390619127291i</v>
      </c>
      <c r="S408" s="2" t="str">
        <f t="shared" si="78"/>
        <v>0,00351960472262446-0,00703447938392866i</v>
      </c>
      <c r="T408" s="2">
        <f t="shared" si="79"/>
        <v>-42.085092313209017</v>
      </c>
      <c r="U408">
        <f t="shared" si="80"/>
        <v>-63.419540370486303</v>
      </c>
      <c r="W408" s="2" t="str">
        <f t="shared" si="81"/>
        <v>-0,00536018479327995-0,00707962704810336i</v>
      </c>
      <c r="X408" s="2">
        <f t="shared" si="82"/>
        <v>-41.031834305051227</v>
      </c>
    </row>
    <row r="409" spans="12:24" x14ac:dyDescent="0.45">
      <c r="L409">
        <f t="shared" si="83"/>
        <v>4.0699999999999577</v>
      </c>
      <c r="M409" s="1">
        <f t="shared" si="72"/>
        <v>11748.97554939415</v>
      </c>
      <c r="N409" s="1">
        <f t="shared" si="73"/>
        <v>0.14945280698856658</v>
      </c>
      <c r="O409" s="2" t="str">
        <f t="shared" si="74"/>
        <v>0,590563266354618+0,806991343468172i</v>
      </c>
      <c r="P409" s="2" t="str">
        <f t="shared" si="75"/>
        <v>1,90921127796174E-06-3,67123510877687E-09i</v>
      </c>
      <c r="Q409" s="2" t="str">
        <f t="shared" si="76"/>
        <v>120,530128479003-237,562393202137i</v>
      </c>
      <c r="R409" s="2" t="str">
        <f t="shared" si="77"/>
        <v>0,0034827552394133-0,0068972763818288i</v>
      </c>
      <c r="S409" s="2" t="str">
        <f t="shared" si="78"/>
        <v>0,00351774434347966-0,00684915958043688i</v>
      </c>
      <c r="T409" s="2">
        <f t="shared" si="79"/>
        <v>-42.270514234947527</v>
      </c>
      <c r="U409">
        <f t="shared" si="80"/>
        <v>-62.814861972949153</v>
      </c>
      <c r="W409" s="2" t="str">
        <f t="shared" si="81"/>
        <v>-0,00499090384644207-0,00689128050420582i</v>
      </c>
      <c r="X409" s="2">
        <f t="shared" si="82"/>
        <v>-41.40268223053922</v>
      </c>
    </row>
    <row r="410" spans="12:24" x14ac:dyDescent="0.45">
      <c r="L410">
        <f t="shared" si="83"/>
        <v>4.0799999999999574</v>
      </c>
      <c r="M410" s="1">
        <f t="shared" si="72"/>
        <v>12022.644346172956</v>
      </c>
      <c r="N410" s="1">
        <f t="shared" si="73"/>
        <v>0.15293401006808829</v>
      </c>
      <c r="O410" s="2" t="str">
        <f t="shared" si="74"/>
        <v>0,572772050639+0,81971469305289i</v>
      </c>
      <c r="P410" s="2" t="str">
        <f t="shared" si="75"/>
        <v>1,90921127796173E-06-3,57382422907803E-09i</v>
      </c>
      <c r="Q410" s="2" t="str">
        <f t="shared" si="76"/>
        <v>120,530128479004-231,259020898718i</v>
      </c>
      <c r="R410" s="2" t="str">
        <f t="shared" si="77"/>
        <v>0,00348344904430364-0,0067142671928396i</v>
      </c>
      <c r="S410" s="2" t="str">
        <f t="shared" si="78"/>
        <v>0,00351596828382627-0,00666743437444086i</v>
      </c>
      <c r="T410" s="2">
        <f t="shared" si="79"/>
        <v>-42.455238865055243</v>
      </c>
      <c r="U410">
        <f t="shared" si="80"/>
        <v>-62.195771157166973</v>
      </c>
      <c r="W410" s="2" t="str">
        <f t="shared" si="81"/>
        <v>-0,00463835992905602-0,00670673019686909i</v>
      </c>
      <c r="X410" s="2">
        <f t="shared" si="82"/>
        <v>-41.772135387747497</v>
      </c>
    </row>
    <row r="411" spans="12:24" x14ac:dyDescent="0.45">
      <c r="L411">
        <f t="shared" si="83"/>
        <v>4.0899999999999572</v>
      </c>
      <c r="M411" s="1">
        <f t="shared" si="72"/>
        <v>12302.687708122614</v>
      </c>
      <c r="N411" s="1">
        <f t="shared" si="73"/>
        <v>0.15649630078406904</v>
      </c>
      <c r="O411" s="2" t="str">
        <f t="shared" si="74"/>
        <v>0,554282824577999+0,832328390947849i</v>
      </c>
      <c r="P411" s="2" t="str">
        <f t="shared" si="75"/>
        <v>1,90921127796173E-06-3,47828741061545E-09i</v>
      </c>
      <c r="Q411" s="2" t="str">
        <f t="shared" si="76"/>
        <v>120,530128479004-225,07691744812i</v>
      </c>
      <c r="R411" s="2" t="str">
        <f t="shared" si="77"/>
        <v>0,00348411137959742-0,00653477886749869i</v>
      </c>
      <c r="S411" s="2" t="str">
        <f t="shared" si="78"/>
        <v>0,00351427277994536-0,00648920475985332i</v>
      </c>
      <c r="T411" s="2">
        <f t="shared" si="79"/>
        <v>-42.639232275414386</v>
      </c>
      <c r="U411">
        <f t="shared" si="80"/>
        <v>-61.561939784659891</v>
      </c>
      <c r="W411" s="2" t="str">
        <f t="shared" si="81"/>
        <v>-0,00430180597766895-0,00652586364780842i</v>
      </c>
      <c r="X411" s="2">
        <f t="shared" si="82"/>
        <v>-42.140125928699675</v>
      </c>
    </row>
    <row r="412" spans="12:24" x14ac:dyDescent="0.45">
      <c r="L412">
        <f t="shared" si="83"/>
        <v>4.099999999999957</v>
      </c>
      <c r="M412" s="1">
        <f t="shared" si="72"/>
        <v>12589.254117940442</v>
      </c>
      <c r="N412" s="1">
        <f t="shared" si="73"/>
        <v>0.1601415679101989</v>
      </c>
      <c r="O412" s="2" t="str">
        <f t="shared" si="74"/>
        <v>0,53507555559772+0,8448042079688i</v>
      </c>
      <c r="P412" s="2" t="str">
        <f t="shared" si="75"/>
        <v>1,90921127796173E-06-3,38457243745085E-09i</v>
      </c>
      <c r="Q412" s="2" t="str">
        <f t="shared" si="76"/>
        <v>120,530128479004-219,012704003961i</v>
      </c>
      <c r="R412" s="2" t="str">
        <f t="shared" si="77"/>
        <v>0,00348474364884583-0,00635871330594671i</v>
      </c>
      <c r="S412" s="2" t="str">
        <f t="shared" si="78"/>
        <v>0,00351265423927538-0,00631437337219103i</v>
      </c>
      <c r="T412" s="2">
        <f t="shared" si="79"/>
        <v>-42.822458834905831</v>
      </c>
      <c r="U412">
        <f t="shared" si="80"/>
        <v>-60.913031909958079</v>
      </c>
      <c r="W412" s="2" t="str">
        <f t="shared" si="81"/>
        <v>-0,00398052890045305-0,0063485709187469i</v>
      </c>
      <c r="X412" s="2">
        <f t="shared" si="82"/>
        <v>-42.506582599040897</v>
      </c>
    </row>
    <row r="413" spans="12:24" x14ac:dyDescent="0.45">
      <c r="L413">
        <f t="shared" si="83"/>
        <v>4.1099999999999568</v>
      </c>
      <c r="M413" s="1">
        <f t="shared" si="72"/>
        <v>12882.495516930079</v>
      </c>
      <c r="N413" s="1">
        <f t="shared" si="73"/>
        <v>0.16387174421535902</v>
      </c>
      <c r="O413" s="2" t="str">
        <f t="shared" si="74"/>
        <v>0,515130408692531+0,857111814199446i</v>
      </c>
      <c r="P413" s="2" t="str">
        <f t="shared" si="75"/>
        <v>1,90921127796173E-06-3,29262793891062E-09i</v>
      </c>
      <c r="Q413" s="2" t="str">
        <f t="shared" si="76"/>
        <v>120,530128479004-213,06305641432i</v>
      </c>
      <c r="R413" s="2" t="str">
        <f t="shared" si="77"/>
        <v>0,00348534719168602-0,00618597399629799i</v>
      </c>
      <c r="S413" s="2" t="str">
        <f t="shared" si="78"/>
        <v>0,00351110923282917-0,00614284442033614i</v>
      </c>
      <c r="T413" s="2">
        <f t="shared" si="79"/>
        <v>-43.004881118453838</v>
      </c>
      <c r="U413">
        <f t="shared" si="80"/>
        <v>-60.248703603178186</v>
      </c>
      <c r="W413" s="2" t="str">
        <f t="shared" si="81"/>
        <v>-0,00367384807231838-0,00617474448316073i</v>
      </c>
      <c r="X413" s="2">
        <f t="shared" si="82"/>
        <v>-42.871430556144183</v>
      </c>
    </row>
    <row r="414" spans="12:24" x14ac:dyDescent="0.45">
      <c r="L414">
        <f t="shared" si="83"/>
        <v>4.1199999999999566</v>
      </c>
      <c r="M414" s="1">
        <f t="shared" si="72"/>
        <v>13182.567385562756</v>
      </c>
      <c r="N414" s="1">
        <f t="shared" si="73"/>
        <v>0.16768880748840076</v>
      </c>
      <c r="O414" s="2" t="str">
        <f t="shared" si="74"/>
        <v>0,494427851666688+0,869218671852063i</v>
      </c>
      <c r="P414" s="2" t="str">
        <f t="shared" si="75"/>
        <v>1,90921127796173E-06-3,20240335248505E-09i</v>
      </c>
      <c r="Q414" s="2" t="str">
        <f t="shared" si="76"/>
        <v>120,530128479004-207,224702824429i</v>
      </c>
      <c r="R414" s="2" t="str">
        <f t="shared" si="77"/>
        <v>0,00348592328666789-0,00601646594503814i</v>
      </c>
      <c r="S414" s="2" t="str">
        <f t="shared" si="78"/>
        <v>0,00350963448796206-0,00597452361765624i</v>
      </c>
      <c r="T414" s="2">
        <f t="shared" si="79"/>
        <v>-43.186459810671387</v>
      </c>
      <c r="U414">
        <f t="shared" si="80"/>
        <v>-59.568602768423297</v>
      </c>
      <c r="W414" s="2" t="str">
        <f t="shared" si="81"/>
        <v>-0,00338111389958367-0,00600427910138412i</v>
      </c>
      <c r="X414" s="2">
        <f t="shared" si="82"/>
        <v>-43.234591176416743</v>
      </c>
    </row>
    <row r="415" spans="12:24" x14ac:dyDescent="0.45">
      <c r="L415">
        <f t="shared" si="83"/>
        <v>4.1299999999999564</v>
      </c>
      <c r="M415" s="1">
        <f t="shared" si="72"/>
        <v>13489.62882591519</v>
      </c>
      <c r="N415" s="1">
        <f t="shared" si="73"/>
        <v>0.17159478158679695</v>
      </c>
      <c r="O415" s="2" t="str">
        <f t="shared" si="74"/>
        <v>0,47294877258553+0,881089926460314i</v>
      </c>
      <c r="P415" s="2" t="str">
        <f t="shared" si="75"/>
        <v>1,90921127796173E-06-3,1138488863918E-09i</v>
      </c>
      <c r="Q415" s="2" t="str">
        <f t="shared" si="76"/>
        <v>120,530128479004-201,494421251587i</v>
      </c>
      <c r="R415" s="2" t="str">
        <f t="shared" si="77"/>
        <v>0,00348647315394924-0,00585009560661524i</v>
      </c>
      <c r="S415" s="2" t="str">
        <f t="shared" si="78"/>
        <v>0,00350822688147525-0,0058093181123076i</v>
      </c>
      <c r="T415" s="2">
        <f t="shared" si="79"/>
        <v>-43.367153603731843</v>
      </c>
      <c r="U415">
        <f t="shared" si="80"/>
        <v>-58.872368957918916</v>
      </c>
      <c r="W415" s="2" t="str">
        <f t="shared" si="81"/>
        <v>-0,00310170645125599-0,00583707169862956i</v>
      </c>
      <c r="X415" s="2">
        <f t="shared" si="82"/>
        <v>-43.595981851058625</v>
      </c>
    </row>
    <row r="416" spans="12:24" x14ac:dyDescent="0.45">
      <c r="L416">
        <f t="shared" si="83"/>
        <v>4.1399999999999562</v>
      </c>
      <c r="M416" s="1">
        <f t="shared" si="72"/>
        <v>13803.84264602747</v>
      </c>
      <c r="N416" s="1">
        <f t="shared" si="73"/>
        <v>0.17559173750971588</v>
      </c>
      <c r="O416" s="2" t="str">
        <f t="shared" si="74"/>
        <v>0,450674610434077+0,892688296949217i</v>
      </c>
      <c r="P416" s="2" t="str">
        <f t="shared" si="75"/>
        <v>1,90921127796173E-06-3,02691548155542E-09i</v>
      </c>
      <c r="Q416" s="2" t="str">
        <f t="shared" si="76"/>
        <v>120,530128479004-195,869037125728i</v>
      </c>
      <c r="R416" s="2" t="str">
        <f t="shared" si="77"/>
        <v>0,00348699795786541-0,00568677081203387i</v>
      </c>
      <c r="S416" s="2" t="str">
        <f t="shared" si="78"/>
        <v>0,00350688343304102-0,00564713641653338i</v>
      </c>
      <c r="T416" s="2">
        <f t="shared" si="79"/>
        <v>-43.546919089057717</v>
      </c>
      <c r="U416">
        <f t="shared" si="80"/>
        <v>-58.159633181796387</v>
      </c>
      <c r="W416" s="2" t="str">
        <f t="shared" si="81"/>
        <v>-0,00283503415412747-0,00567302124548619i</v>
      </c>
      <c r="X416" s="2">
        <f t="shared" si="82"/>
        <v>-43.955515769454792</v>
      </c>
    </row>
    <row r="417" spans="12:24" x14ac:dyDescent="0.45">
      <c r="L417">
        <f t="shared" si="83"/>
        <v>4.1499999999999559</v>
      </c>
      <c r="M417" s="1">
        <f t="shared" si="72"/>
        <v>14125.375446226129</v>
      </c>
      <c r="N417" s="1">
        <f t="shared" si="73"/>
        <v>0.17968179449609387</v>
      </c>
      <c r="O417" s="2" t="str">
        <f t="shared" si="74"/>
        <v>0,427587500031149+0,903973965231916i</v>
      </c>
      <c r="P417" s="2" t="str">
        <f t="shared" si="75"/>
        <v>1,90921127796173E-06-2,94155477293674E-09i</v>
      </c>
      <c r="Q417" s="2" t="str">
        <f t="shared" si="76"/>
        <v>120,530128479004-190,345420788341i</v>
      </c>
      <c r="R417" s="2" t="str">
        <f t="shared" si="77"/>
        <v>0,00348749880937839-0,0055264006962398i</v>
      </c>
      <c r="S417" s="2" t="str">
        <f t="shared" si="78"/>
        <v>0,00350560129893622-0,00548788833474718i</v>
      </c>
      <c r="T417" s="2">
        <f t="shared" si="79"/>
        <v>-43.725710642386922</v>
      </c>
      <c r="U417">
        <f t="shared" si="80"/>
        <v>-57.430017713422281</v>
      </c>
      <c r="W417" s="2" t="str">
        <f t="shared" si="81"/>
        <v>-0,00258053254903938-0,00551202864045374i</v>
      </c>
      <c r="X417" s="2">
        <f t="shared" si="82"/>
        <v>-44.313101689320987</v>
      </c>
    </row>
    <row r="418" spans="12:24" x14ac:dyDescent="0.45">
      <c r="L418">
        <f t="shared" si="83"/>
        <v>4.1599999999999557</v>
      </c>
      <c r="M418" s="1">
        <f t="shared" si="72"/>
        <v>14454.397707457802</v>
      </c>
      <c r="N418" s="1">
        <f t="shared" si="73"/>
        <v>0.1838671211482831</v>
      </c>
      <c r="O418" s="2" t="str">
        <f t="shared" si="74"/>
        <v>0,403670432295705+0,914904466100258i</v>
      </c>
      <c r="P418" s="2" t="str">
        <f t="shared" si="75"/>
        <v>1,90921127796173E-06-2,85771905014114E-09i</v>
      </c>
      <c r="Q418" s="2" t="str">
        <f t="shared" si="76"/>
        <v>120,530128479004-184,920484941911i</v>
      </c>
      <c r="R418" s="2" t="str">
        <f t="shared" si="77"/>
        <v>0,00348797676841023-0,00536889562406837i</v>
      </c>
      <c r="S418" s="2" t="str">
        <f t="shared" si="78"/>
        <v>0,0035043777660711-0,00533148489017696i</v>
      </c>
      <c r="T418" s="2">
        <f t="shared" si="79"/>
        <v>-43.903480301734838</v>
      </c>
      <c r="U418">
        <f t="shared" si="80"/>
        <v>-56.683135890188815</v>
      </c>
      <c r="W418" s="2" t="str">
        <f t="shared" si="81"/>
        <v>-0,00233766310581277-0,00535399659406836i</v>
      </c>
      <c r="X418" s="2">
        <f t="shared" si="82"/>
        <v>-44.668643692641432</v>
      </c>
    </row>
    <row r="419" spans="12:24" x14ac:dyDescent="0.45">
      <c r="L419">
        <f t="shared" si="83"/>
        <v>4.1699999999999555</v>
      </c>
      <c r="M419" s="1">
        <f t="shared" si="72"/>
        <v>14791.083881680566</v>
      </c>
      <c r="N419" s="1">
        <f t="shared" si="73"/>
        <v>0.18814993658187454</v>
      </c>
      <c r="O419" s="2" t="str">
        <f t="shared" si="74"/>
        <v>0,378907431007603+0,925434578307521i</v>
      </c>
      <c r="P419" s="2" t="str">
        <f t="shared" si="75"/>
        <v>1,90921127796173E-06-2,77536121710898E-09i</v>
      </c>
      <c r="Q419" s="2" t="str">
        <f t="shared" si="76"/>
        <v>120,530128479004-179,591182041149i</v>
      </c>
      <c r="R419" s="2" t="str">
        <f t="shared" si="77"/>
        <v>0,00348843284606556-0,00521416711450264i</v>
      </c>
      <c r="S419" s="2" t="str">
        <f t="shared" si="78"/>
        <v>0,00350321024630209-0,00517783824981888i</v>
      </c>
      <c r="T419" s="2">
        <f t="shared" si="79"/>
        <v>-44.080177637731225</v>
      </c>
      <c r="U419">
        <f t="shared" si="80"/>
        <v>-55.918591909657628</v>
      </c>
      <c r="W419" s="2" t="str">
        <f t="shared" si="81"/>
        <v>-0,00210591209448318-0,00519882951416805i</v>
      </c>
      <c r="X419" s="2">
        <f t="shared" si="82"/>
        <v>-45.022040926354762</v>
      </c>
    </row>
    <row r="420" spans="12:24" x14ac:dyDescent="0.45">
      <c r="L420">
        <f t="shared" si="83"/>
        <v>4.1799999999999553</v>
      </c>
      <c r="M420" s="1">
        <f t="shared" si="72"/>
        <v>15135.612484360536</v>
      </c>
      <c r="N420" s="1">
        <f t="shared" si="73"/>
        <v>0.19253251160230048</v>
      </c>
      <c r="O420" s="2" t="str">
        <f t="shared" si="74"/>
        <v>0,35328374724604+0,935516217888176i</v>
      </c>
      <c r="P420" s="2" t="str">
        <f t="shared" si="75"/>
        <v>1,90921127796173E-06-2,69443475072232E-09i</v>
      </c>
      <c r="Q420" s="2" t="str">
        <f t="shared" si="76"/>
        <v>120,530128479004-174,354501616572i</v>
      </c>
      <c r="R420" s="2" t="str">
        <f t="shared" si="77"/>
        <v>0,00348886800674769-0,00506212776296737i</v>
      </c>
      <c r="S420" s="2" t="str">
        <f t="shared" si="78"/>
        <v>0,00350209627101723-0,00502686164742919i</v>
      </c>
      <c r="T420" s="2">
        <f t="shared" si="79"/>
        <v>-44.255749615761331</v>
      </c>
      <c r="U420">
        <f t="shared" si="80"/>
        <v>-55.135980620965867</v>
      </c>
      <c r="W420" s="2" t="str">
        <f t="shared" si="81"/>
        <v>-0,0018847895106184-0,00504643339183527i</v>
      </c>
      <c r="X420" s="2">
        <f t="shared" si="82"/>
        <v>-45.373187326648349</v>
      </c>
    </row>
    <row r="421" spans="12:24" x14ac:dyDescent="0.45">
      <c r="L421">
        <f t="shared" si="83"/>
        <v>4.1899999999999551</v>
      </c>
      <c r="M421" s="1">
        <f t="shared" si="72"/>
        <v>15488.166189123231</v>
      </c>
      <c r="N421" s="1">
        <f t="shared" si="73"/>
        <v>0.19701716990884705</v>
      </c>
      <c r="O421" s="2" t="str">
        <f t="shared" si="74"/>
        <v>0,326786072723797+0,945098334922751i</v>
      </c>
      <c r="P421" s="2" t="str">
        <f t="shared" si="75"/>
        <v>1,90921127796173E-06-2,6148936582644E-09i</v>
      </c>
      <c r="Q421" s="2" t="str">
        <f t="shared" si="76"/>
        <v>120,530128479004-169,207467519899i</v>
      </c>
      <c r="R421" s="2" t="str">
        <f t="shared" si="77"/>
        <v>0,00348928317017214-0,00491269116135322i</v>
      </c>
      <c r="S421" s="2" t="str">
        <f t="shared" si="78"/>
        <v>0,00350103348598323-0,00487846930425151i</v>
      </c>
      <c r="T421" s="2">
        <f t="shared" si="79"/>
        <v>-44.430140449292324</v>
      </c>
      <c r="U421">
        <f t="shared" si="80"/>
        <v>-54.334887311392478</v>
      </c>
      <c r="W421" s="2" t="str">
        <f t="shared" si="81"/>
        <v>-0,00167382805263248-0,00489671568753667i</v>
      </c>
      <c r="X421" s="2">
        <f t="shared" si="82"/>
        <v>-45.72197132562237</v>
      </c>
    </row>
    <row r="422" spans="12:24" x14ac:dyDescent="0.45">
      <c r="L422">
        <f t="shared" si="83"/>
        <v>4.1999999999999549</v>
      </c>
      <c r="M422" s="1">
        <f t="shared" si="72"/>
        <v>15848.931924609513</v>
      </c>
      <c r="N422" s="1">
        <f t="shared" si="73"/>
        <v>0.20160628932670982</v>
      </c>
      <c r="O422" s="2" t="str">
        <f t="shared" si="74"/>
        <v>0,299402773263205+0,954126815136385i</v>
      </c>
      <c r="P422" s="2" t="str">
        <f t="shared" si="75"/>
        <v>1,90921127796173E-06-2,53669243345538E-09i</v>
      </c>
      <c r="Q422" s="2" t="str">
        <f t="shared" si="76"/>
        <v>120,530128479004-164,147135079734i</v>
      </c>
      <c r="R422" s="2" t="str">
        <f t="shared" si="77"/>
        <v>0,00348967921328167-0,00476577181543614i</v>
      </c>
      <c r="S422" s="2" t="str">
        <f t="shared" si="78"/>
        <v>0,00350001964644504-0,00473257634714774i</v>
      </c>
      <c r="T422" s="2">
        <f t="shared" si="79"/>
        <v>-44.603291443705089</v>
      </c>
      <c r="U422">
        <f t="shared" si="80"/>
        <v>-53.514887487982804</v>
      </c>
      <c r="W422" s="2" t="str">
        <f t="shared" si="81"/>
        <v>-0,00147258214914784-0,00474958521696338i</v>
      </c>
      <c r="X422" s="2">
        <f t="shared" si="82"/>
        <v>-46.06827553896423</v>
      </c>
    </row>
    <row r="423" spans="12:24" x14ac:dyDescent="0.45">
      <c r="L423">
        <f t="shared" si="83"/>
        <v>4.2099999999999547</v>
      </c>
      <c r="M423" s="1">
        <f t="shared" si="72"/>
        <v>16218.10097358761</v>
      </c>
      <c r="N423" s="1">
        <f t="shared" si="73"/>
        <v>0.20630230306774799</v>
      </c>
      <c r="O423" s="2" t="str">
        <f t="shared" si="74"/>
        <v>0,271124143677163+0,9625443879195i</v>
      </c>
      <c r="P423" s="2" t="str">
        <f t="shared" si="75"/>
        <v>1,90921127796173E-06-2,45978601091991E-09i</v>
      </c>
      <c r="Q423" s="2" t="str">
        <f t="shared" si="76"/>
        <v>120,530128479004-159,17058815472i</v>
      </c>
      <c r="R423" s="2" t="str">
        <f t="shared" si="77"/>
        <v>0,00349005697206623-0,00462128505932002i</v>
      </c>
      <c r="S423" s="2" t="str">
        <f t="shared" si="78"/>
        <v>0,00349905261246832-0,00458909872376386i</v>
      </c>
      <c r="T423" s="2">
        <f t="shared" si="79"/>
        <v>-44.775140829890489</v>
      </c>
      <c r="U423">
        <f t="shared" si="80"/>
        <v>-52.675546654131026</v>
      </c>
      <c r="W423" s="2" t="str">
        <f t="shared" si="81"/>
        <v>-0,00128062703459138-0,0046049520360478i</v>
      </c>
      <c r="X423" s="2">
        <f t="shared" si="82"/>
        <v>-46.411976433151132</v>
      </c>
    </row>
    <row r="424" spans="12:24" x14ac:dyDescent="0.45">
      <c r="L424">
        <f t="shared" si="83"/>
        <v>4.2199999999999545</v>
      </c>
      <c r="M424" s="1">
        <f t="shared" si="72"/>
        <v>16595.869074373877</v>
      </c>
      <c r="N424" s="1">
        <f t="shared" si="73"/>
        <v>0.21110770102060683</v>
      </c>
      <c r="O424" s="2" t="str">
        <f t="shared" si="74"/>
        <v>0,241942685324068+0,970290542578963i</v>
      </c>
      <c r="P424" s="2" t="str">
        <f t="shared" si="75"/>
        <v>1,90921127796173E-06-2,3841297188092E-09i</v>
      </c>
      <c r="Q424" s="2" t="str">
        <f t="shared" si="76"/>
        <v>120,530128479004-154,274936069973i</v>
      </c>
      <c r="R424" s="2" t="str">
        <f t="shared" si="77"/>
        <v>0,0034904172432914-0,00447914696649047i</v>
      </c>
      <c r="S424" s="2" t="str">
        <f t="shared" si="78"/>
        <v>0,00349813034451673-0,00444795311432187i</v>
      </c>
      <c r="T424" s="2">
        <f t="shared" si="79"/>
        <v>-44.94562358679665</v>
      </c>
      <c r="U424">
        <f t="shared" si="80"/>
        <v>-51.816420081013689</v>
      </c>
      <c r="W424" s="2" t="str">
        <f t="shared" si="81"/>
        <v>-0,00109755787134762-0,00446272732460395i</v>
      </c>
      <c r="X424" s="2">
        <f t="shared" si="82"/>
        <v>-46.752943970554881</v>
      </c>
    </row>
    <row r="425" spans="12:24" x14ac:dyDescent="0.45">
      <c r="L425">
        <f t="shared" si="83"/>
        <v>4.2299999999999542</v>
      </c>
      <c r="M425" s="1">
        <f t="shared" si="72"/>
        <v>16982.43652461567</v>
      </c>
      <c r="N425" s="1">
        <f t="shared" si="73"/>
        <v>0.21602503107088752</v>
      </c>
      <c r="O425" s="2" t="str">
        <f t="shared" si="74"/>
        <v>0,211853407596442+0,977301454869364i</v>
      </c>
      <c r="P425" s="2" t="str">
        <f t="shared" si="75"/>
        <v>1,90921127796173E-06-2,30967922946899E-09i</v>
      </c>
      <c r="Q425" s="2" t="str">
        <f t="shared" si="76"/>
        <v>120,530128479004-149,457310421013i</v>
      </c>
      <c r="R425" s="2" t="str">
        <f t="shared" si="77"/>
        <v>0,00349076078613784-0,00433927425702172i</v>
      </c>
      <c r="S425" s="2" t="str">
        <f t="shared" si="78"/>
        <v>0,00349725089925547-0,00430905683958337i</v>
      </c>
      <c r="T425" s="2">
        <f t="shared" si="79"/>
        <v>-45.114671252036132</v>
      </c>
      <c r="U425">
        <f t="shared" si="80"/>
        <v>-50.937052573776917</v>
      </c>
      <c r="W425" s="2" t="str">
        <f t="shared" si="81"/>
        <v>-0,00092298891693119-0,00432282326800153i</v>
      </c>
      <c r="X425" s="2">
        <f t="shared" si="82"/>
        <v>-47.091041230664473</v>
      </c>
    </row>
    <row r="426" spans="12:24" x14ac:dyDescent="0.45">
      <c r="L426">
        <f t="shared" si="83"/>
        <v>4.239999999999954</v>
      </c>
      <c r="M426" s="1">
        <f t="shared" si="72"/>
        <v>17378.008287491939</v>
      </c>
      <c r="N426" s="1">
        <f t="shared" si="73"/>
        <v>0.22105690045207138</v>
      </c>
      <c r="O426" s="2" t="str">
        <f t="shared" si="74"/>
        <v>0,180854154575028+0,983509926118162i</v>
      </c>
      <c r="P426" s="2" t="str">
        <f t="shared" si="75"/>
        <v>1,90921127796173E-06-2,23639050767243E-09i</v>
      </c>
      <c r="Q426" s="2" t="str">
        <f t="shared" si="76"/>
        <v>120,530128479004-144,714861727581i</v>
      </c>
      <c r="R426" s="2" t="str">
        <f t="shared" si="77"/>
        <v>0,00349108832375521-0,00420158420042505i</v>
      </c>
      <c r="S426" s="2" t="str">
        <f t="shared" si="78"/>
        <v>0,00349641242557546-0,00417232776447811i</v>
      </c>
      <c r="T426" s="2">
        <f t="shared" si="79"/>
        <v>-45.282211719571407</v>
      </c>
      <c r="U426">
        <f t="shared" si="80"/>
        <v>-50.036978232360518</v>
      </c>
      <c r="W426" s="2" t="str">
        <f t="shared" si="81"/>
        <v>-0,00075655273478022-0,00418515293624098i</v>
      </c>
      <c r="X426" s="2">
        <f t="shared" si="82"/>
        <v>-47.426124005466761</v>
      </c>
    </row>
    <row r="427" spans="12:24" x14ac:dyDescent="0.45">
      <c r="L427">
        <f t="shared" si="83"/>
        <v>4.2499999999999538</v>
      </c>
      <c r="M427" s="1">
        <f t="shared" si="72"/>
        <v>17782.794100387368</v>
      </c>
      <c r="N427" s="1">
        <f t="shared" si="73"/>
        <v>0.22620597712790888</v>
      </c>
      <c r="O427" s="2" t="str">
        <f t="shared" si="74"/>
        <v>0,148945958031715+0,988845337545773i</v>
      </c>
      <c r="P427" s="2" t="str">
        <f t="shared" si="75"/>
        <v>1,90921127796173E-06-2,16421975631278E-09i</v>
      </c>
      <c r="Q427" s="2" t="str">
        <f t="shared" si="76"/>
        <v>120,530128479004-140,044755917742i</v>
      </c>
      <c r="R427" s="2" t="str">
        <f t="shared" si="77"/>
        <v>0,00349140054473237-0,00406599451356986i</v>
      </c>
      <c r="S427" s="2" t="str">
        <f t="shared" si="78"/>
        <v>0,00349561316083033-0,00403768419683209i</v>
      </c>
      <c r="T427" s="2">
        <f t="shared" si="79"/>
        <v>-45.44816902340024</v>
      </c>
      <c r="U427">
        <f t="shared" si="80"/>
        <v>-49.1157202068703</v>
      </c>
      <c r="W427" s="2" t="str">
        <f t="shared" si="81"/>
        <v>-0,000597899447421578-0,00404963015974548i</v>
      </c>
      <c r="X427" s="2">
        <f t="shared" si="82"/>
        <v>-47.758040366825142</v>
      </c>
    </row>
    <row r="428" spans="12:24" x14ac:dyDescent="0.45">
      <c r="L428">
        <f t="shared" si="83"/>
        <v>4.2599999999999536</v>
      </c>
      <c r="M428" s="1">
        <f t="shared" si="72"/>
        <v>18197.008586097898</v>
      </c>
      <c r="N428" s="1">
        <f t="shared" si="73"/>
        <v>0.23147499120700929</v>
      </c>
      <c r="O428" s="2" t="str">
        <f t="shared" si="74"/>
        <v>0,116133417888849+0,993233622693802i</v>
      </c>
      <c r="P428" s="2" t="str">
        <f t="shared" si="75"/>
        <v>1,90921127796173E-06-2,09312335912444E-09i</v>
      </c>
      <c r="Q428" s="2" t="str">
        <f t="shared" si="76"/>
        <v>120,530128479004-135,444170620194i</v>
      </c>
      <c r="R428" s="2" t="str">
        <f t="shared" si="77"/>
        <v>0,00349169810448636-0,00393242325303636i</v>
      </c>
      <c r="S428" s="2" t="str">
        <f t="shared" si="78"/>
        <v>0,00349485142728147-0,00390504478055958i</v>
      </c>
      <c r="T428" s="2">
        <f t="shared" si="79"/>
        <v>-45.612463106052921</v>
      </c>
      <c r="U428">
        <f t="shared" si="80"/>
        <v>-48.172790447373941</v>
      </c>
      <c r="W428" s="2" t="str">
        <f t="shared" si="81"/>
        <v>-0,000446696030906088-0,00391616940112404i</v>
      </c>
      <c r="X428" s="2">
        <f t="shared" si="82"/>
        <v>-48.086630203481178</v>
      </c>
    </row>
    <row r="429" spans="12:24" x14ac:dyDescent="0.45">
      <c r="L429">
        <f t="shared" si="83"/>
        <v>4.2699999999999534</v>
      </c>
      <c r="M429" s="1">
        <f t="shared" si="72"/>
        <v>18620.871366626692</v>
      </c>
      <c r="N429" s="1">
        <f t="shared" si="73"/>
        <v>0.23686673639038178</v>
      </c>
      <c r="O429" s="2" t="str">
        <f t="shared" si="74"/>
        <v>0,0824251111378102+0,996597261211328i</v>
      </c>
      <c r="P429" s="2" t="str">
        <f t="shared" si="75"/>
        <v>1,90921127796173E-06-2,02305781998022E-09i</v>
      </c>
      <c r="Q429" s="2" t="str">
        <f t="shared" si="76"/>
        <v>120,530128479004-130,91029124018i</v>
      </c>
      <c r="R429" s="2" t="str">
        <f t="shared" si="77"/>
        <v>0,0034919816265722-0,00380078870118528i</v>
      </c>
      <c r="S429" s="2" t="str">
        <f t="shared" si="78"/>
        <v>0,00349412562874688-0,0037743283826103i</v>
      </c>
      <c r="T429" s="2">
        <f t="shared" si="79"/>
        <v>-45.775009570583649</v>
      </c>
      <c r="U429">
        <f t="shared" si="80"/>
        <v>-47.207689448028717</v>
      </c>
      <c r="W429" s="2" t="str">
        <f t="shared" si="81"/>
        <v>-0,000302625649576308-0,00378468562209293i</v>
      </c>
      <c r="X429" s="2">
        <f t="shared" si="82"/>
        <v>-48.411724725046071</v>
      </c>
    </row>
    <row r="430" spans="12:24" x14ac:dyDescent="0.45">
      <c r="L430">
        <f t="shared" si="83"/>
        <v>4.2799999999999532</v>
      </c>
      <c r="M430" s="1">
        <f t="shared" si="72"/>
        <v>19054.607179630439</v>
      </c>
      <c r="N430" s="1">
        <f t="shared" si="73"/>
        <v>0.24238407145269031</v>
      </c>
      <c r="O430" s="2" t="str">
        <f t="shared" si="74"/>
        <v>0,0478340300781883+0,99885529761146i</v>
      </c>
      <c r="P430" s="2" t="str">
        <f t="shared" si="75"/>
        <v>1,90921127796173E-06-1,95397969855191E-09i</v>
      </c>
      <c r="Q430" s="2" t="str">
        <f t="shared" si="76"/>
        <v>120,530128479004-126,440306791188i</v>
      </c>
      <c r="R430" s="2" t="str">
        <f t="shared" si="77"/>
        <v>0,00349225170391436-0,00367100924513754i</v>
      </c>
      <c r="S430" s="2" t="str">
        <f t="shared" si="78"/>
        <v>0,00349343424744834-0,0036454539728696i</v>
      </c>
      <c r="T430" s="2">
        <f t="shared" si="79"/>
        <v>-45.935719414606986</v>
      </c>
      <c r="U430">
        <f t="shared" si="80"/>
        <v>-46.21990598543475</v>
      </c>
      <c r="W430" s="2" t="str">
        <f t="shared" si="81"/>
        <v>-0,000165387030396434-0,00365509414465597i</v>
      </c>
      <c r="X430" s="2">
        <f t="shared" si="82"/>
        <v>-48.733145930078983</v>
      </c>
    </row>
    <row r="431" spans="12:24" x14ac:dyDescent="0.45">
      <c r="L431">
        <f t="shared" si="83"/>
        <v>4.289999999999953</v>
      </c>
      <c r="M431" s="1">
        <f t="shared" si="72"/>
        <v>19498.445997578372</v>
      </c>
      <c r="N431" s="1">
        <f t="shared" si="73"/>
        <v>0.24802992175801555</v>
      </c>
      <c r="O431" s="2" t="str">
        <f t="shared" si="74"/>
        <v>0,0123780505560526+0,999923388997593i</v>
      </c>
      <c r="P431" s="2" t="str">
        <f t="shared" si="75"/>
        <v>1,90921127796173E-06-1,88584554157313E-09i</v>
      </c>
      <c r="Q431" s="2" t="str">
        <f t="shared" si="76"/>
        <v>120,530128479004-122,031405451141i</v>
      </c>
      <c r="R431" s="2" t="str">
        <f t="shared" si="77"/>
        <v>0,00349250889996193-0,00354300324775459i</v>
      </c>
      <c r="S431" s="2" t="str">
        <f t="shared" si="78"/>
        <v>0,0034927758410559-0,0035183404961103i</v>
      </c>
      <c r="T431" s="2">
        <f t="shared" si="79"/>
        <v>-46.094498744765133</v>
      </c>
      <c r="U431">
        <f t="shared" si="80"/>
        <v>-45.208916851099076</v>
      </c>
      <c r="W431" s="2" t="str">
        <f t="shared" si="81"/>
        <v>-0,0000346938762561518-0,0035273105055514i</v>
      </c>
      <c r="X431" s="2">
        <f t="shared" si="82"/>
        <v>-49.050706035029165</v>
      </c>
    </row>
    <row r="432" spans="12:24" x14ac:dyDescent="0.45">
      <c r="L432">
        <f t="shared" si="83"/>
        <v>4.2999999999999527</v>
      </c>
      <c r="M432" s="1">
        <f t="shared" si="72"/>
        <v>19952.623149686631</v>
      </c>
      <c r="N432" s="1">
        <f t="shared" si="73"/>
        <v>0.25380728081092063</v>
      </c>
      <c r="O432" s="2" t="str">
        <f t="shared" si="74"/>
        <v>-0,0239195693505111+0,999713886170481i</v>
      </c>
      <c r="P432" s="2" t="str">
        <f t="shared" si="75"/>
        <v>1,90921127796174E-06-1,81861180939662E-09i</v>
      </c>
      <c r="Q432" s="2" t="str">
        <f t="shared" si="76"/>
        <v>120,530128479004-117,680769807735i</v>
      </c>
      <c r="R432" s="2" t="str">
        <f t="shared" si="77"/>
        <v>0,00349275374976754-0,00341668890959388i</v>
      </c>
      <c r="S432" s="2" t="str">
        <f t="shared" si="78"/>
        <v>0,00349214903992627-0,0033929067349773i</v>
      </c>
      <c r="T432" s="2">
        <f t="shared" si="79"/>
        <v>-46.251248469838508</v>
      </c>
      <c r="U432">
        <f t="shared" si="80"/>
        <v>-44.174186577923436</v>
      </c>
      <c r="W432" s="2" t="str">
        <f t="shared" si="81"/>
        <v>0,0000897256821390305-0,0034012503028601i</v>
      </c>
      <c r="X432" s="2">
        <f t="shared" si="82"/>
        <v>-49.364206860462957</v>
      </c>
    </row>
    <row r="433" spans="12:24" x14ac:dyDescent="0.45">
      <c r="L433">
        <f t="shared" si="83"/>
        <v>4.3099999999999525</v>
      </c>
      <c r="M433" s="1">
        <f t="shared" si="72"/>
        <v>20417.379446693074</v>
      </c>
      <c r="N433" s="1">
        <f t="shared" si="73"/>
        <v>0.25971921184364855</v>
      </c>
      <c r="O433" s="2" t="str">
        <f t="shared" si="74"/>
        <v>-0,0610296600373615+0,998135952962182i</v>
      </c>
      <c r="P433" s="2" t="str">
        <f t="shared" si="75"/>
        <v>1,90921127796174E-06-1,75223479708646E-09i</v>
      </c>
      <c r="Q433" s="2" t="str">
        <f t="shared" si="76"/>
        <v>120,530128479004-113,385571752828i</v>
      </c>
      <c r="R433" s="2" t="str">
        <f t="shared" si="77"/>
        <v>0,00349298676099067-0,00329198412067479i</v>
      </c>
      <c r="S433" s="2" t="str">
        <f t="shared" si="78"/>
        <v>0,00349155254453476-0,00326907116284911i</v>
      </c>
      <c r="T433" s="2">
        <f t="shared" si="79"/>
        <v>-46.405863970510531</v>
      </c>
      <c r="U433">
        <f t="shared" si="80"/>
        <v>-43.115167160601978</v>
      </c>
      <c r="W433" s="2" t="str">
        <f t="shared" si="81"/>
        <v>0,000208129595963964-0,0032768290335388i</v>
      </c>
      <c r="X433" s="2">
        <f t="shared" si="82"/>
        <v>-49.673439170598435</v>
      </c>
    </row>
    <row r="434" spans="12:24" x14ac:dyDescent="0.45">
      <c r="L434">
        <f t="shared" si="83"/>
        <v>4.3199999999999523</v>
      </c>
      <c r="M434" s="1">
        <f t="shared" si="72"/>
        <v>20892.961308538121</v>
      </c>
      <c r="N434" s="1">
        <f t="shared" si="73"/>
        <v>0.26576884944028617</v>
      </c>
      <c r="O434" s="2" t="str">
        <f t="shared" si="74"/>
        <v>-0,0989165806595419+0,995095729098776i</v>
      </c>
      <c r="P434" s="2" t="str">
        <f t="shared" si="75"/>
        <v>1,90921127796173E-06-1,68667054938149E-09i</v>
      </c>
      <c r="Q434" s="2" t="str">
        <f t="shared" si="76"/>
        <v>120,530128479004-109,142966980441i</v>
      </c>
      <c r="R434" s="2" t="str">
        <f t="shared" si="77"/>
        <v>0,00349320841482541-0,00316880630073624i</v>
      </c>
      <c r="S434" s="2" t="str">
        <f t="shared" si="78"/>
        <v>0,00349098512310135-0,0031467517852667i</v>
      </c>
      <c r="T434" s="2">
        <f t="shared" si="79"/>
        <v>-46.558234743566572</v>
      </c>
      <c r="U434">
        <f t="shared" si="80"/>
        <v>-42.031297769840556</v>
      </c>
      <c r="W434" s="2" t="str">
        <f t="shared" si="81"/>
        <v>0,000320762369485734-0,00315396192049208i</v>
      </c>
      <c r="X434" s="2">
        <f t="shared" si="82"/>
        <v>-49.978181961709012</v>
      </c>
    </row>
    <row r="435" spans="12:24" x14ac:dyDescent="0.45">
      <c r="L435">
        <f t="shared" si="83"/>
        <v>4.3299999999999521</v>
      </c>
      <c r="M435" s="1">
        <f t="shared" si="72"/>
        <v>21379.620895019994</v>
      </c>
      <c r="N435" s="1">
        <f t="shared" si="73"/>
        <v>0.27195940119876366</v>
      </c>
      <c r="O435" s="2" t="str">
        <f t="shared" si="74"/>
        <v>-0,137537629605828+0,990496542367721i</v>
      </c>
      <c r="P435" s="2" t="str">
        <f t="shared" si="75"/>
        <v>1,90921127796173E-06-1,62187476875933E-09i</v>
      </c>
      <c r="Q435" s="2" t="str">
        <f t="shared" si="76"/>
        <v>120,530128479004-104,950089036579i</v>
      </c>
      <c r="R435" s="2" t="str">
        <f t="shared" si="77"/>
        <v>0,00349341916685156-0,00304707222648198i</v>
      </c>
      <c r="S435" s="2" t="str">
        <f t="shared" si="78"/>
        <v>0,00349044560941227-0,00302586596843704i</v>
      </c>
      <c r="T435" s="2">
        <f t="shared" si="79"/>
        <v>-46.708244018050912</v>
      </c>
      <c r="U435">
        <f t="shared" si="80"/>
        <v>-40.922004460302887</v>
      </c>
      <c r="W435" s="2" t="str">
        <f t="shared" si="81"/>
        <v>0,000427855492451334-0,00303256372761794i</v>
      </c>
      <c r="X435" s="2">
        <f t="shared" si="82"/>
        <v>-50.278201694442558</v>
      </c>
    </row>
    <row r="436" spans="12:24" x14ac:dyDescent="0.45">
      <c r="L436">
        <f t="shared" si="83"/>
        <v>4.3399999999999519</v>
      </c>
      <c r="M436" s="1">
        <f t="shared" si="72"/>
        <v>21877.616239493142</v>
      </c>
      <c r="N436" s="1">
        <f t="shared" si="73"/>
        <v>0.27829414943156494</v>
      </c>
      <c r="O436" s="2" t="str">
        <f t="shared" si="74"/>
        <v>-0,176842426276057+0,984239176353389i</v>
      </c>
      <c r="P436" s="2" t="str">
        <f t="shared" si="75"/>
        <v>1,90921127796172E-06-1,55780271563002E-09i</v>
      </c>
      <c r="Q436" s="2" t="str">
        <f t="shared" si="76"/>
        <v>120,530128479004-100,804042861823i</v>
      </c>
      <c r="R436" s="2" t="str">
        <f t="shared" si="77"/>
        <v>0,00349361944780809-0,00292669784409904i</v>
      </c>
      <c r="S436" s="2" t="str">
        <f t="shared" si="78"/>
        <v>0,00348993290084017-0,00290633025310808i</v>
      </c>
      <c r="T436" s="2">
        <f t="shared" si="79"/>
        <v>-46.855768340610247</v>
      </c>
      <c r="U436">
        <f t="shared" si="80"/>
        <v>-39.786699872188493</v>
      </c>
      <c r="W436" s="2" t="str">
        <f t="shared" si="81"/>
        <v>0,000529627833005626-0,00291254856105548i</v>
      </c>
      <c r="X436" s="2">
        <f t="shared" si="82"/>
        <v>-50.573251464511486</v>
      </c>
    </row>
    <row r="437" spans="12:24" x14ac:dyDescent="0.45">
      <c r="L437">
        <f t="shared" si="83"/>
        <v>4.3499999999999517</v>
      </c>
      <c r="M437" s="1">
        <f t="shared" si="72"/>
        <v>22387.211385680916</v>
      </c>
      <c r="N437" s="1">
        <f t="shared" si="73"/>
        <v>0.28477645290605291</v>
      </c>
      <c r="O437" s="2" t="str">
        <f t="shared" si="74"/>
        <v>-0,216772265870108+0,976222200500244i</v>
      </c>
      <c r="P437" s="2" t="str">
        <f t="shared" si="75"/>
        <v>1,90921127796173E-06-1,49440909966534E-09i</v>
      </c>
      <c r="Q437" s="2" t="str">
        <f t="shared" si="76"/>
        <v>120,530128479004-96,7018977591583i</v>
      </c>
      <c r="R437" s="2" t="str">
        <f t="shared" si="77"/>
        <v>0,00349380966428707-0,00280759806508913i</v>
      </c>
      <c r="S437" s="2" t="str">
        <f t="shared" si="78"/>
        <v>0,00348944595656873-0,00278806015187001i</v>
      </c>
      <c r="T437" s="2">
        <f t="shared" si="79"/>
        <v>-47.000677126910162</v>
      </c>
      <c r="U437">
        <f t="shared" si="80"/>
        <v>-38.624782926372809</v>
      </c>
      <c r="W437" s="2" t="str">
        <f t="shared" si="81"/>
        <v>0,000626285990143749-0,0027938296546229i</v>
      </c>
      <c r="X437" s="2">
        <f t="shared" si="82"/>
        <v>-50.86307010553098</v>
      </c>
    </row>
    <row r="438" spans="12:24" x14ac:dyDescent="0.45">
      <c r="L438">
        <f t="shared" si="83"/>
        <v>4.3599999999999515</v>
      </c>
      <c r="M438" s="1">
        <f t="shared" si="72"/>
        <v>22908.67652767519</v>
      </c>
      <c r="N438" s="1">
        <f t="shared" si="73"/>
        <v>0.29140974862533409</v>
      </c>
      <c r="O438" s="2" t="str">
        <f t="shared" si="74"/>
        <v>-0,257259449596357+0,966342369760003i</v>
      </c>
      <c r="P438" s="2" t="str">
        <f t="shared" si="75"/>
        <v>1,90921127796173E-06-1,43164796105303E-09i</v>
      </c>
      <c r="Q438" s="2" t="str">
        <f t="shared" si="76"/>
        <v>120,530128479004-92,6406797095638i</v>
      </c>
      <c r="R438" s="2" t="str">
        <f t="shared" si="77"/>
        <v>0,00349399019934493-0,0026896865431628i</v>
      </c>
      <c r="S438" s="2" t="str">
        <f t="shared" si="78"/>
        <v>0,00348898379602754-0,00267096992764738i</v>
      </c>
      <c r="T438" s="2">
        <f t="shared" si="79"/>
        <v>-47.142832175632812</v>
      </c>
      <c r="U438">
        <f t="shared" si="80"/>
        <v>-37.435638513024024</v>
      </c>
      <c r="W438" s="2" t="str">
        <f t="shared" si="81"/>
        <v>0,000718024604302384-0,00267631913714803i</v>
      </c>
      <c r="X438" s="2">
        <f t="shared" si="82"/>
        <v>-51.147381217016829</v>
      </c>
    </row>
    <row r="439" spans="12:24" x14ac:dyDescent="0.45">
      <c r="L439">
        <f t="shared" si="83"/>
        <v>4.3699999999999513</v>
      </c>
      <c r="M439" s="1">
        <f t="shared" si="72"/>
        <v>23442.28815319662</v>
      </c>
      <c r="N439" s="1">
        <f t="shared" si="73"/>
        <v>0.29819755365060047</v>
      </c>
      <c r="O439" s="2" t="str">
        <f t="shared" si="74"/>
        <v>-0,298226593520559+0,954495101567904i</v>
      </c>
      <c r="P439" s="2" t="str">
        <f t="shared" si="75"/>
        <v>1,90921127796173E-06-1,3694725402912E-09i</v>
      </c>
      <c r="Q439" s="2" t="str">
        <f t="shared" si="76"/>
        <v>120,530128479004-88,6173629463073i</v>
      </c>
      <c r="R439" s="2" t="str">
        <f t="shared" si="77"/>
        <v>0,00349416141302798-0,00257287542961162i</v>
      </c>
      <c r="S439" s="2" t="str">
        <f t="shared" si="78"/>
        <v>0,0034885454975476-0,00255497235081632i</v>
      </c>
      <c r="T439" s="2">
        <f t="shared" si="79"/>
        <v>-47.282087141113429</v>
      </c>
      <c r="U439">
        <f t="shared" si="80"/>
        <v>-36.218637173642826</v>
      </c>
      <c r="W439" s="2" t="str">
        <f t="shared" si="81"/>
        <v>0,00080502662422698-0,00255992777906385i</v>
      </c>
      <c r="X439" s="2">
        <f t="shared" si="82"/>
        <v>-51.425892109661639</v>
      </c>
    </row>
    <row r="440" spans="12:24" x14ac:dyDescent="0.45">
      <c r="L440">
        <f t="shared" si="83"/>
        <v>4.379999999999951</v>
      </c>
      <c r="M440" s="1">
        <f t="shared" si="72"/>
        <v>23988.329190192238</v>
      </c>
      <c r="N440" s="1">
        <f t="shared" si="73"/>
        <v>0.30514346696592365</v>
      </c>
      <c r="O440" s="2" t="str">
        <f t="shared" si="74"/>
        <v>-0,339585920216982+0,940575038362376i</v>
      </c>
      <c r="P440" s="2" t="str">
        <f t="shared" si="75"/>
        <v>1,90921127796173E-06-1,30783513491238E-09i</v>
      </c>
      <c r="Q440" s="2" t="str">
        <f t="shared" si="76"/>
        <v>120,530128479004-84,6288606852467i</v>
      </c>
      <c r="R440" s="2" t="str">
        <f t="shared" si="77"/>
        <v>0,00349432364280692-0,00245707510417595i</v>
      </c>
      <c r="S440" s="2" t="str">
        <f t="shared" si="78"/>
        <v>0,00348813019724943-0,00243997843198533i</v>
      </c>
      <c r="T440" s="2">
        <f t="shared" si="79"/>
        <v>-47.418286960168004</v>
      </c>
      <c r="U440">
        <f t="shared" si="80"/>
        <v>-34.973134776464256</v>
      </c>
      <c r="W440" s="2" t="str">
        <f t="shared" si="81"/>
        <v>0,000887463527709343-0,00244456471524822i</v>
      </c>
      <c r="X440" s="2">
        <f t="shared" si="82"/>
        <v>-51.698292658993068</v>
      </c>
    </row>
    <row r="441" spans="12:24" x14ac:dyDescent="0.45">
      <c r="L441">
        <f t="shared" si="83"/>
        <v>4.3899999999999508</v>
      </c>
      <c r="M441" s="1">
        <f t="shared" si="72"/>
        <v>24547.089156847531</v>
      </c>
      <c r="N441" s="1">
        <f t="shared" si="73"/>
        <v>0.3122511713864829</v>
      </c>
      <c r="O441" s="2" t="str">
        <f t="shared" si="74"/>
        <v>-0,381238538463458+0,9244767042983i</v>
      </c>
      <c r="P441" s="2" t="str">
        <f t="shared" si="75"/>
        <v>1,90921127796173E-06-1,24668694138261E-09i</v>
      </c>
      <c r="Q441" s="2" t="str">
        <f t="shared" si="76"/>
        <v>120,530128479004-80,6720148924283i</v>
      </c>
      <c r="R441" s="2" t="str">
        <f t="shared" si="77"/>
        <v>0,00349447720391461-0,00234219387796215i</v>
      </c>
      <c r="S441" s="2" t="str">
        <f t="shared" si="78"/>
        <v>0,00348773708817841-0,00232589712701728i</v>
      </c>
      <c r="T441" s="2">
        <f t="shared" si="79"/>
        <v>-47.551267228076057</v>
      </c>
      <c r="U441">
        <f t="shared" si="80"/>
        <v>-33.698472185195683</v>
      </c>
      <c r="W441" s="2" t="str">
        <f t="shared" si="81"/>
        <v>0,000965495493148332-0,00233013714062617i</v>
      </c>
      <c r="X441" s="2">
        <f t="shared" si="82"/>
        <v>-51.964254057340952</v>
      </c>
    </row>
    <row r="442" spans="12:24" x14ac:dyDescent="0.45">
      <c r="L442">
        <f t="shared" si="83"/>
        <v>4.3999999999999506</v>
      </c>
      <c r="M442" s="1">
        <f t="shared" si="72"/>
        <v>25118.86431509296</v>
      </c>
      <c r="N442" s="1">
        <f t="shared" si="73"/>
        <v>0.3195244355112446</v>
      </c>
      <c r="O442" s="2" t="str">
        <f t="shared" si="74"/>
        <v>-0,423073717455281+0,906095265189356i</v>
      </c>
      <c r="P442" s="2" t="str">
        <f t="shared" si="75"/>
        <v>1,90921127796173E-06-1,18597787995441E-09i</v>
      </c>
      <c r="Q442" s="2" t="str">
        <f t="shared" si="76"/>
        <v>120,530128479004-76,7435849512986i</v>
      </c>
      <c r="R442" s="2" t="str">
        <f t="shared" si="77"/>
        <v>0,00349462238957959-0,00222813766441169i</v>
      </c>
      <c r="S442" s="2" t="str">
        <f t="shared" si="78"/>
        <v>0,00348736541970733-0,00221263501032343i</v>
      </c>
      <c r="T442" s="2">
        <f t="shared" si="79"/>
        <v>-47.680853518000731</v>
      </c>
      <c r="U442">
        <f t="shared" si="80"/>
        <v>-32.393974921062906</v>
      </c>
      <c r="W442" s="2" t="str">
        <f t="shared" si="81"/>
        <v>0,00103927151813012-0,00221654997450714i</v>
      </c>
      <c r="X442" s="2">
        <f t="shared" si="82"/>
        <v>-52.223427452678159</v>
      </c>
    </row>
    <row r="443" spans="12:24" x14ac:dyDescent="0.45">
      <c r="L443">
        <f t="shared" si="83"/>
        <v>4.4099999999999504</v>
      </c>
      <c r="M443" s="1">
        <f t="shared" si="72"/>
        <v>25703.957827685728</v>
      </c>
      <c r="N443" s="1">
        <f t="shared" si="73"/>
        <v>0.3269671157211203</v>
      </c>
      <c r="O443" s="2" t="str">
        <f t="shared" si="74"/>
        <v>-0,46496816341095+0,885327401029838i</v>
      </c>
      <c r="P443" s="2" t="str">
        <f t="shared" si="75"/>
        <v>1,90921127796173E-06-1,12565640004644E-09i</v>
      </c>
      <c r="Q443" s="2" t="str">
        <f t="shared" si="76"/>
        <v>120,530128479004-72,8402350694465i</v>
      </c>
      <c r="R443" s="2" t="str">
        <f t="shared" si="77"/>
        <v>0,00349475947114604-0,00211480961367428i</v>
      </c>
      <c r="S443" s="2" t="str">
        <f t="shared" si="78"/>
        <v>0,00348701449722975-0,00210009591181438i</v>
      </c>
      <c r="T443" s="2">
        <f t="shared" si="79"/>
        <v>-47.806860637338403</v>
      </c>
      <c r="U443">
        <f t="shared" si="80"/>
        <v>-31.05895281817812</v>
      </c>
      <c r="W443" s="2" t="str">
        <f t="shared" si="81"/>
        <v>0,00110892948032024-0,00210370548898212i</v>
      </c>
      <c r="X443" s="2">
        <f t="shared" si="82"/>
        <v>-52.475442461321933</v>
      </c>
    </row>
    <row r="444" spans="12:24" x14ac:dyDescent="0.45">
      <c r="L444">
        <f t="shared" si="83"/>
        <v>4.4199999999999502</v>
      </c>
      <c r="M444" s="1">
        <f t="shared" si="72"/>
        <v>26302.679918950838</v>
      </c>
      <c r="N444" s="1">
        <f t="shared" si="73"/>
        <v>0.33458315822367279</v>
      </c>
      <c r="O444" s="2" t="str">
        <f t="shared" si="74"/>
        <v>-0,506785308019143+0,862072300666216i</v>
      </c>
      <c r="P444" s="2" t="str">
        <f t="shared" si="75"/>
        <v>1,90921127796173E-06-1,06566926328257E-09i</v>
      </c>
      <c r="Q444" s="2" t="str">
        <f t="shared" si="76"/>
        <v>120,530128479004-68,9585202380864i</v>
      </c>
      <c r="R444" s="2" t="str">
        <f t="shared" si="77"/>
        <v>0,00349488869806878-0,00200210970496207i</v>
      </c>
      <c r="S444" s="2" t="str">
        <f t="shared" si="78"/>
        <v>0,00348668368217275-0,00198818051212232i</v>
      </c>
      <c r="T444" s="2">
        <f t="shared" si="79"/>
        <v>-47.929091813576164</v>
      </c>
      <c r="U444">
        <f t="shared" si="80"/>
        <v>-29.692699672255817</v>
      </c>
      <c r="W444" s="2" t="str">
        <f t="shared" si="81"/>
        <v>0,00117459613487883-0,00199150289593402i</v>
      </c>
      <c r="X444" s="2">
        <f t="shared" si="82"/>
        <v>-52.719905539647428</v>
      </c>
    </row>
    <row r="445" spans="12:24" x14ac:dyDescent="0.45">
      <c r="L445">
        <f t="shared" si="83"/>
        <v>4.42999999999995</v>
      </c>
      <c r="M445" s="1">
        <f t="shared" si="72"/>
        <v>26915.348039266104</v>
      </c>
      <c r="N445" s="1">
        <f t="shared" si="73"/>
        <v>0.3423766011454471</v>
      </c>
      <c r="O445" s="2" t="str">
        <f t="shared" si="74"/>
        <v>-0,548374619941693+0,836232788285537i</v>
      </c>
      <c r="P445" s="2" t="str">
        <f t="shared" si="75"/>
        <v>1,90921127796173E-06-1,00596130075143E-09i</v>
      </c>
      <c r="Q445" s="2" t="str">
        <f t="shared" si="76"/>
        <v>120,530128479004-65,0948705257176i</v>
      </c>
      <c r="R445" s="2" t="str">
        <f t="shared" si="77"/>
        <v>0,00349501029776947-0,00188993429053902i</v>
      </c>
      <c r="S445" s="2" t="str">
        <f t="shared" si="78"/>
        <v>0,00348637239236541-0,00187678588979356i</v>
      </c>
      <c r="T445" s="2">
        <f t="shared" si="79"/>
        <v>-48.047337801156928</v>
      </c>
      <c r="U445">
        <f t="shared" si="80"/>
        <v>-28.2944928827452</v>
      </c>
      <c r="W445" s="2" t="str">
        <f t="shared" si="81"/>
        <v>0,00123638704130631-0,00187983788629579i</v>
      </c>
      <c r="X445" s="2">
        <f t="shared" si="82"/>
        <v>-52.956398197817897</v>
      </c>
    </row>
    <row r="446" spans="12:24" x14ac:dyDescent="0.45">
      <c r="L446">
        <f t="shared" si="83"/>
        <v>4.4399999999999498</v>
      </c>
      <c r="M446" s="1">
        <f t="shared" si="72"/>
        <v>27542.287033378489</v>
      </c>
      <c r="N446" s="1">
        <f t="shared" si="73"/>
        <v>0.35035157667303818</v>
      </c>
      <c r="O446" s="2" t="str">
        <f t="shared" si="74"/>
        <v>-0,589570952552077+0,807716591328194i</v>
      </c>
      <c r="P446" s="2" t="str">
        <f t="shared" si="75"/>
        <v>1,90921127796173E-06-9,46475140592741E-10i</v>
      </c>
      <c r="Q446" s="2" t="str">
        <f t="shared" si="76"/>
        <v>120,530128479004-61,2455734493054i</v>
      </c>
      <c r="R446" s="2" t="str">
        <f t="shared" si="77"/>
        <v>0,00349512447533678-0,00177817558389395i</v>
      </c>
      <c r="S446" s="2" t="str">
        <f t="shared" si="78"/>
        <v>0,00348608010280659-0,00176580501305185i</v>
      </c>
      <c r="T446" s="2">
        <f t="shared" si="79"/>
        <v>-48.161375899600436</v>
      </c>
      <c r="U446">
        <f t="shared" si="80"/>
        <v>-26.863593088485658</v>
      </c>
      <c r="W446" s="2" t="str">
        <f t="shared" si="81"/>
        <v>0,00129440641104814-0,00176860211408834i</v>
      </c>
      <c r="X446" s="2">
        <f t="shared" si="82"/>
        <v>-53.184475036024772</v>
      </c>
    </row>
    <row r="447" spans="12:24" x14ac:dyDescent="0.45">
      <c r="L447">
        <f t="shared" si="83"/>
        <v>4.4499999999999496</v>
      </c>
      <c r="M447" s="1">
        <f t="shared" si="72"/>
        <v>28183.829312641286</v>
      </c>
      <c r="N447" s="1">
        <f t="shared" si="73"/>
        <v>0.35851231324403326</v>
      </c>
      <c r="O447" s="2" t="str">
        <f t="shared" si="74"/>
        <v>-0,630193943260932+0,776437759177925i</v>
      </c>
      <c r="P447" s="2" t="str">
        <f t="shared" si="75"/>
        <v>1,90921127796173E-06-8,87150901147065E-10i</v>
      </c>
      <c r="Q447" s="2" t="str">
        <f t="shared" si="76"/>
        <v>120,530128479004-57,4067541205959i</v>
      </c>
      <c r="R447" s="2" t="str">
        <f t="shared" si="77"/>
        <v>0,00349523141304979-0,0016667210833178i</v>
      </c>
      <c r="S447" s="2" t="str">
        <f t="shared" si="78"/>
        <v>0,00348580634688513-0,00165512616741418i</v>
      </c>
      <c r="T447" s="2">
        <f t="shared" si="79"/>
        <v>-48.27096887165191</v>
      </c>
      <c r="U447">
        <f t="shared" si="80"/>
        <v>-25.399243797040118</v>
      </c>
      <c r="W447" s="2" t="str">
        <f t="shared" si="81"/>
        <v>0,00134874686526332-0,00165768261644494i</v>
      </c>
      <c r="X447" s="2">
        <f t="shared" si="82"/>
        <v>-53.40366158078232</v>
      </c>
    </row>
    <row r="448" spans="12:24" x14ac:dyDescent="0.45">
      <c r="L448">
        <f t="shared" si="83"/>
        <v>4.4599999999999493</v>
      </c>
      <c r="M448" s="1">
        <f t="shared" si="72"/>
        <v>28840.315031262729</v>
      </c>
      <c r="N448" s="1">
        <f t="shared" si="73"/>
        <v>0.36686313778898177</v>
      </c>
      <c r="O448" s="2" t="str">
        <f t="shared" si="74"/>
        <v>-0,670047482163396+0,742318241488443i</v>
      </c>
      <c r="P448" s="2" t="str">
        <f t="shared" si="75"/>
        <v>1,90921127796173E-06-8,27925844304578E-10i</v>
      </c>
      <c r="Q448" s="2" t="str">
        <f t="shared" si="76"/>
        <v>120,530128479004-53,5743528100221i</v>
      </c>
      <c r="R448" s="2" t="str">
        <f t="shared" si="77"/>
        <v>0,0034953312696991-0,00155545292050461i</v>
      </c>
      <c r="S448" s="2" t="str">
        <f t="shared" si="78"/>
        <v>0,00348555071811785-0,00154463230885123i</v>
      </c>
      <c r="T448" s="2">
        <f t="shared" si="79"/>
        <v>-48.375863748488818</v>
      </c>
      <c r="U448">
        <f t="shared" si="80"/>
        <v>-23.900671007930075</v>
      </c>
      <c r="W448" s="2" t="str">
        <f t="shared" si="81"/>
        <v>0,00139948908980646-0,00154696115923119i</v>
      </c>
      <c r="X448" s="2">
        <f t="shared" si="82"/>
        <v>-53.61345189533742</v>
      </c>
    </row>
    <row r="449" spans="12:24" x14ac:dyDescent="0.45">
      <c r="L449">
        <f t="shared" si="83"/>
        <v>4.4699999999999491</v>
      </c>
      <c r="M449" s="1">
        <f t="shared" si="72"/>
        <v>29512.092266660449</v>
      </c>
      <c r="N449" s="1">
        <f t="shared" si="73"/>
        <v>0.37540847802559379</v>
      </c>
      <c r="O449" s="2" t="str">
        <f t="shared" si="74"/>
        <v>-0,70891927033897+0,705289634222751i</v>
      </c>
      <c r="P449" s="2" t="str">
        <f t="shared" si="75"/>
        <v>1,90921127796173E-06-7,68733982224524E-10i</v>
      </c>
      <c r="Q449" s="2" t="str">
        <f t="shared" si="76"/>
        <v>120,530128479004-49,7440995038438i</v>
      </c>
      <c r="R449" s="2" t="str">
        <f t="shared" si="77"/>
        <v>0,0034954241796745-0,00144424712185512i</v>
      </c>
      <c r="S449" s="2" t="str">
        <f t="shared" si="78"/>
        <v>0,00348531287248544-0,0014342003302574i</v>
      </c>
      <c r="T449" s="2">
        <f t="shared" si="79"/>
        <v>-48.475790506957424</v>
      </c>
      <c r="U449">
        <f t="shared" si="80"/>
        <v>-22.367082830052002</v>
      </c>
      <c r="W449" s="2" t="str">
        <f t="shared" si="81"/>
        <v>0,00144670137157523-0,00143631349593148i</v>
      </c>
      <c r="X449" s="2">
        <f t="shared" si="82"/>
        <v>-53.813305934137361</v>
      </c>
    </row>
    <row r="450" spans="12:24" x14ac:dyDescent="0.45">
      <c r="L450">
        <f t="shared" si="83"/>
        <v>4.4799999999999489</v>
      </c>
      <c r="M450" s="1">
        <f t="shared" ref="M450:M513" si="84">10^L450</f>
        <v>30199.517204016618</v>
      </c>
      <c r="N450" s="1">
        <f t="shared" ref="N450:N513" si="85">M450/(CEdsp)</f>
        <v>0.3841528648063729</v>
      </c>
      <c r="O450" s="2" t="str">
        <f t="shared" ref="O450:O513" si="86">IMEXP(2*PI()*N450&amp;"i")</f>
        <v>-0,746580490937257+0,665295100351629i</v>
      </c>
      <c r="P450" s="2" t="str">
        <f t="shared" ref="P450:P513" si="87">IMDIV(IMSUB(IMPRODUCT(gg1_+gg2_,$O450),gg2_),IMSUB($O450,1))</f>
        <v>1,90921127796173E-06-7,09505629949852E-10i</v>
      </c>
      <c r="Q450" s="2" t="str">
        <f t="shared" ref="Q450:Q513" si="88">IMDIV(IMPRODUCT(gpi,$O450),IMSUB($O450,1))</f>
        <v>120,530128479004-45,9114849489716i</v>
      </c>
      <c r="R450" s="2" t="str">
        <f t="shared" ref="R450:R513" si="89">IMPRODUCT($P450,$Q450,gpd)</f>
        <v>0,00349551025178086-0,00133297276780583i</v>
      </c>
      <c r="S450" s="2" t="str">
        <f t="shared" ref="S450:S513" si="90">IMDIV($R450,IMSUM(1,$R450))</f>
        <v>0,0034850925314636-0,00132370022665555i</v>
      </c>
      <c r="T450" s="2">
        <f t="shared" ref="T450:T513" si="91">20*LOG10(SQRT(IMPRODUCT(IMCONJUGATE(S450),S450)+0))</f>
        <v>-48.570460601363891</v>
      </c>
      <c r="U450">
        <f t="shared" ref="U450:U513" si="92">ATAN(IMAGINARY(S450)/IMREAL(S450))*180/PI()</f>
        <v>-20.79766909367908</v>
      </c>
      <c r="W450" s="2" t="str">
        <f t="shared" ref="W450:W513" si="93">IMPRODUCT($S450,IMDIV($O450,IMSUB($O450,1)))</f>
        <v>0,00149043899678603-0,00132560852511748i</v>
      </c>
      <c r="X450" s="2">
        <f t="shared" ref="X450:X513" si="94">20*LOG10(SQRT(IMPRODUCT(IMCONJUGATE(W450),W450)+0))</f>
        <v>-54.002646606405655</v>
      </c>
    </row>
    <row r="451" spans="12:24" x14ac:dyDescent="0.45">
      <c r="L451">
        <f t="shared" ref="L451:L514" si="95">L450+Graph_Step_Size</f>
        <v>4.4899999999999487</v>
      </c>
      <c r="M451" s="1">
        <f t="shared" si="84"/>
        <v>30902.954325132276</v>
      </c>
      <c r="N451" s="1">
        <f t="shared" si="85"/>
        <v>0.39310093452093725</v>
      </c>
      <c r="O451" s="2" t="str">
        <f t="shared" si="86"/>
        <v>-0,782785619181054+0,622291470617535i</v>
      </c>
      <c r="P451" s="2" t="str">
        <f t="shared" si="87"/>
        <v>1,90921127796173E-06-6,50166894257063E-10i</v>
      </c>
      <c r="Q451" s="2" t="str">
        <f t="shared" si="88"/>
        <v>120,530128479004-42,0717275806693i</v>
      </c>
      <c r="R451" s="2" t="str">
        <f t="shared" si="89"/>
        <v>0,00349558956773533-0,00122149103262306i</v>
      </c>
      <c r="S451" s="2" t="str">
        <f t="shared" si="90"/>
        <v>0,0034848894858705-0,00121299414169893i</v>
      </c>
      <c r="T451" s="2">
        <f t="shared" si="91"/>
        <v>-48.659565329425078</v>
      </c>
      <c r="U451">
        <f t="shared" si="92"/>
        <v>-19.191600957526067</v>
      </c>
      <c r="W451" s="2" t="str">
        <f t="shared" si="93"/>
        <v>0,00153074348728035-0,0012147073289337i</v>
      </c>
      <c r="X451" s="2">
        <f t="shared" si="94"/>
        <v>-54.180856508034935</v>
      </c>
    </row>
    <row r="452" spans="12:24" x14ac:dyDescent="0.45">
      <c r="L452">
        <f t="shared" si="95"/>
        <v>4.4999999999999485</v>
      </c>
      <c r="M452" s="1">
        <f t="shared" si="84"/>
        <v>31622.776601680074</v>
      </c>
      <c r="N452" s="1">
        <f t="shared" si="85"/>
        <v>0.40225743155429061</v>
      </c>
      <c r="O452" s="2" t="str">
        <f t="shared" si="86"/>
        <v>-0,817272400590503+0,576251527748982i</v>
      </c>
      <c r="P452" s="2" t="str">
        <f t="shared" si="87"/>
        <v>1,90921127796174E-06-5,90639087758725E-10i</v>
      </c>
      <c r="Q452" s="2" t="str">
        <f t="shared" si="88"/>
        <v>120,530128479004-38,2197356066366i</v>
      </c>
      <c r="R452" s="2" t="str">
        <f t="shared" si="89"/>
        <v>0,00349566218028776-0,00110965408356992i</v>
      </c>
      <c r="S452" s="2" t="str">
        <f t="shared" si="90"/>
        <v>0,00348470360067855-0,00110193527452511i</v>
      </c>
      <c r="T452" s="2">
        <f t="shared" si="91"/>
        <v>-48.742774008488965</v>
      </c>
      <c r="U452">
        <f t="shared" si="92"/>
        <v>-17.548030511529998</v>
      </c>
      <c r="W452" s="2" t="str">
        <f t="shared" si="93"/>
        <v>0,00156764164537867-0,00110346207150117i</v>
      </c>
      <c r="X452" s="2">
        <f t="shared" si="94"/>
        <v>-54.347274274017693</v>
      </c>
    </row>
    <row r="453" spans="12:24" x14ac:dyDescent="0.45">
      <c r="L453">
        <f t="shared" si="95"/>
        <v>4.5099999999999483</v>
      </c>
      <c r="M453" s="1">
        <f t="shared" si="84"/>
        <v>32359.365692959018</v>
      </c>
      <c r="N453" s="1">
        <f t="shared" si="85"/>
        <v>0.4116272108023607</v>
      </c>
      <c r="O453" s="2" t="str">
        <f t="shared" si="86"/>
        <v>-0,849762030047126+0,527166474930061i</v>
      </c>
      <c r="P453" s="2" t="str">
        <f t="shared" si="87"/>
        <v>1,90921127796173E-06-5,30838054527098E-10i</v>
      </c>
      <c r="Q453" s="2" t="str">
        <f t="shared" si="88"/>
        <v>120,530128479004-34,3500633708679i</v>
      </c>
      <c r="R453" s="2" t="str">
        <f t="shared" si="89"/>
        <v>0,00349572811089238-0,000997303813994739i</v>
      </c>
      <c r="S453" s="2" t="str">
        <f t="shared" si="90"/>
        <v>0,00348453482097439-0,000990366621688261i</v>
      </c>
      <c r="T453" s="2">
        <f t="shared" si="91"/>
        <v>-48.819731933928622</v>
      </c>
      <c r="U453">
        <f t="shared" si="92"/>
        <v>-15.866090376153029</v>
      </c>
      <c r="W453" s="2" t="str">
        <f t="shared" si="93"/>
        <v>0,00160114437077638-0,000991714731779753i</v>
      </c>
      <c r="X453" s="2">
        <f t="shared" si="94"/>
        <v>-54.501190495220285</v>
      </c>
    </row>
    <row r="454" spans="12:24" x14ac:dyDescent="0.45">
      <c r="L454">
        <f t="shared" si="95"/>
        <v>4.5199999999999481</v>
      </c>
      <c r="M454" s="1">
        <f t="shared" si="84"/>
        <v>33113.112148255212</v>
      </c>
      <c r="N454" s="1">
        <f t="shared" si="85"/>
        <v>0.42121524024612839</v>
      </c>
      <c r="O454" s="2" t="str">
        <f t="shared" si="86"/>
        <v>-0,879959567729402+0,475048586106184i</v>
      </c>
      <c r="P454" s="2" t="str">
        <f t="shared" si="87"/>
        <v>1,90921127796173E-06-4,70673390933032E-10i</v>
      </c>
      <c r="Q454" s="2" t="str">
        <f t="shared" si="88"/>
        <v>120,530128479004-30,4568609346757i</v>
      </c>
      <c r="R454" s="2" t="str">
        <f t="shared" si="89"/>
        <v>0,00349578734684187-0,000884270379489897i</v>
      </c>
      <c r="S454" s="2" t="str">
        <f t="shared" si="90"/>
        <v>0,00348438317929646-0,000878119523534268i</v>
      </c>
      <c r="T454" s="2">
        <f t="shared" si="91"/>
        <v>-48.890058086529152</v>
      </c>
      <c r="U454">
        <f t="shared" si="92"/>
        <v>-14.144893299233564</v>
      </c>
      <c r="W454" s="2" t="str">
        <f t="shared" si="93"/>
        <v>0,00163124520408553-0,000879295640024918i</v>
      </c>
      <c r="X454" s="2">
        <f t="shared" si="94"/>
        <v>-54.641843133141762</v>
      </c>
    </row>
    <row r="455" spans="12:24" x14ac:dyDescent="0.45">
      <c r="L455">
        <f t="shared" si="95"/>
        <v>4.5299999999999478</v>
      </c>
      <c r="M455" s="1">
        <f t="shared" si="84"/>
        <v>33884.415613916201</v>
      </c>
      <c r="N455" s="1">
        <f t="shared" si="85"/>
        <v>0.43102660358571665</v>
      </c>
      <c r="O455" s="2" t="str">
        <f t="shared" si="86"/>
        <v>-0,907554631401521+0,419934031749809i</v>
      </c>
      <c r="P455" s="2" t="str">
        <f t="shared" si="87"/>
        <v>1,90921127796173E-06-4,10047541684558E-10i</v>
      </c>
      <c r="Q455" s="2" t="str">
        <f t="shared" si="88"/>
        <v>120,530128479004-26,5338155805911i</v>
      </c>
      <c r="R455" s="2" t="str">
        <f t="shared" si="89"/>
        <v>0,00349583983775144-0,00077037049954321i</v>
      </c>
      <c r="S455" s="2" t="str">
        <f t="shared" si="90"/>
        <v>0,00348424880463498-0,00076501197770304i</v>
      </c>
      <c r="T455" s="2">
        <f t="shared" si="91"/>
        <v>-48.953342549519249</v>
      </c>
      <c r="U455">
        <f t="shared" si="92"/>
        <v>-12.383531751692455</v>
      </c>
      <c r="W455" s="2" t="str">
        <f t="shared" si="93"/>
        <v>0,00165791854030826-0,000766021780238006i</v>
      </c>
      <c r="X455" s="2">
        <f t="shared" si="94"/>
        <v>-54.768412353956208</v>
      </c>
    </row>
    <row r="456" spans="12:24" x14ac:dyDescent="0.45">
      <c r="L456">
        <f t="shared" si="95"/>
        <v>4.5399999999999476</v>
      </c>
      <c r="M456" s="1">
        <f t="shared" si="84"/>
        <v>34673.685045249011</v>
      </c>
      <c r="N456" s="1">
        <f t="shared" si="85"/>
        <v>0.44106650293583832</v>
      </c>
      <c r="O456" s="2" t="str">
        <f t="shared" si="86"/>
        <v>-0,93222240794409+0,361885868924062i</v>
      </c>
      <c r="P456" s="2" t="str">
        <f t="shared" si="87"/>
        <v>1,90921127796173E-06-3,4885474651094E-10i</v>
      </c>
      <c r="Q456" s="2" t="str">
        <f t="shared" si="88"/>
        <v>120,530128479004-22,5740836545641i</v>
      </c>
      <c r="R456" s="2" t="str">
        <f t="shared" si="89"/>
        <v>0,00349588549125356-0,000655405478675953i</v>
      </c>
      <c r="S456" s="2" t="str">
        <f t="shared" si="90"/>
        <v>0,00348413193345376-0,000650846674073416i</v>
      </c>
      <c r="T456" s="2">
        <f t="shared" si="91"/>
        <v>-49.009143588362683</v>
      </c>
      <c r="U456">
        <f t="shared" si="92"/>
        <v>-10.581077523727107</v>
      </c>
      <c r="W456" s="2" t="str">
        <f t="shared" si="93"/>
        <v>0,00168111744102533-0,000651694812566679i</v>
      </c>
      <c r="X456" s="2">
        <f t="shared" si="94"/>
        <v>-54.880014688072727</v>
      </c>
    </row>
    <row r="457" spans="12:24" x14ac:dyDescent="0.45">
      <c r="L457">
        <f t="shared" si="95"/>
        <v>4.5499999999999474</v>
      </c>
      <c r="M457" s="1">
        <f t="shared" si="84"/>
        <v>35481.338923353294</v>
      </c>
      <c r="N457" s="1">
        <f t="shared" si="85"/>
        <v>0.45134026158402202</v>
      </c>
      <c r="O457" s="2" t="str">
        <f t="shared" si="86"/>
        <v>-0,953625030278077+0,300997178769397i</v>
      </c>
      <c r="P457" s="2" t="str">
        <f t="shared" si="87"/>
        <v>1,90921127796173E-06-2,86979807424268E-10i</v>
      </c>
      <c r="Q457" s="2" t="str">
        <f t="shared" si="88"/>
        <v>120,530128479004-18,5702107961471i</v>
      </c>
      <c r="R457" s="2" t="str">
        <f t="shared" si="89"/>
        <v>0,00349592416772582-0,000539158890442997i</v>
      </c>
      <c r="S457" s="2" t="str">
        <f t="shared" si="90"/>
        <v>0,00348403292318637-0,000535408694921676i</v>
      </c>
      <c r="T457" s="2">
        <f t="shared" si="91"/>
        <v>-49.056984337190769</v>
      </c>
      <c r="U457">
        <f t="shared" si="92"/>
        <v>-8.7365813235706913</v>
      </c>
      <c r="W457" s="2" t="str">
        <f t="shared" si="93"/>
        <v>0,00170077095537721-0,000536098758969151i</v>
      </c>
      <c r="X457" s="2">
        <f t="shared" si="94"/>
        <v>-54.975696402969362</v>
      </c>
    </row>
    <row r="458" spans="12:24" x14ac:dyDescent="0.45">
      <c r="L458">
        <f t="shared" si="95"/>
        <v>4.5599999999999472</v>
      </c>
      <c r="M458" s="1">
        <f t="shared" si="84"/>
        <v>36307.805477005779</v>
      </c>
      <c r="N458" s="1">
        <f t="shared" si="85"/>
        <v>0.46185332681309216</v>
      </c>
      <c r="O458" s="2" t="str">
        <f t="shared" si="86"/>
        <v>-0,97141336882313+0,237394327800175i</v>
      </c>
      <c r="P458" s="2" t="str">
        <f t="shared" si="87"/>
        <v>1,90921127796173E-06-2,24296639215933E-10i</v>
      </c>
      <c r="Q458" s="2" t="str">
        <f t="shared" si="88"/>
        <v>120,530128479004-14,5140381426058i</v>
      </c>
      <c r="R458" s="2" t="str">
        <f t="shared" si="89"/>
        <v>0,00349595567382746-0,000421393854206451i</v>
      </c>
      <c r="S458" s="2" t="str">
        <f t="shared" si="90"/>
        <v>0,0034839522687827-0,000418462810694702i</v>
      </c>
      <c r="T458" s="2">
        <f t="shared" si="91"/>
        <v>-49.096349024353515</v>
      </c>
      <c r="U458">
        <f t="shared" si="92"/>
        <v>-6.849072381431256</v>
      </c>
      <c r="W458" s="2" t="str">
        <f t="shared" si="93"/>
        <v>0,00171678083562112-0,000418997281955284i</v>
      </c>
      <c r="X458" s="2">
        <f t="shared" si="94"/>
        <v>-55.054425954260388</v>
      </c>
    </row>
    <row r="459" spans="12:24" x14ac:dyDescent="0.45">
      <c r="L459">
        <f t="shared" si="95"/>
        <v>4.569999999999947</v>
      </c>
      <c r="M459" s="1">
        <f t="shared" si="84"/>
        <v>37153.52290971273</v>
      </c>
      <c r="N459" s="1">
        <f t="shared" si="85"/>
        <v>0.47261127278938925</v>
      </c>
      <c r="O459" s="2" t="str">
        <f t="shared" si="86"/>
        <v>-0,985229289190832+0,171240321538263i</v>
      </c>
      <c r="P459" s="2" t="str">
        <f t="shared" si="87"/>
        <v>1,90921127796173E-06-1,6066655675611E-10i</v>
      </c>
      <c r="Q459" s="2" t="str">
        <f t="shared" si="88"/>
        <v>120,530128479004-10,3965915011285i</v>
      </c>
      <c r="R459" s="2" t="str">
        <f t="shared" si="89"/>
        <v>0,0034959797545571-0,000301849817412978i</v>
      </c>
      <c r="S459" s="2" t="str">
        <f t="shared" si="90"/>
        <v>0,00348389062304057-0,00029975028473766i</v>
      </c>
      <c r="T459" s="2">
        <f t="shared" si="91"/>
        <v>-49.12667865543191</v>
      </c>
      <c r="U459">
        <f t="shared" si="92"/>
        <v>-4.9175580619323576</v>
      </c>
      <c r="W459" s="2" t="str">
        <f t="shared" si="93"/>
        <v>0,00172901750126201-0,000300130468980692i</v>
      </c>
      <c r="X459" s="2">
        <f t="shared" si="94"/>
        <v>-55.11508535167539</v>
      </c>
    </row>
    <row r="460" spans="12:24" x14ac:dyDescent="0.45">
      <c r="L460">
        <f t="shared" si="95"/>
        <v>4.5799999999999468</v>
      </c>
      <c r="M460" s="1">
        <f t="shared" si="84"/>
        <v>38018.939632051486</v>
      </c>
      <c r="N460" s="1">
        <f t="shared" si="85"/>
        <v>0.48361980351826983</v>
      </c>
      <c r="O460" s="2" t="str">
        <f t="shared" si="86"/>
        <v>-0,994708429751315+0,102738209939988i</v>
      </c>
      <c r="P460" s="2" t="str">
        <f t="shared" si="87"/>
        <v>1,90921127796173E-06-9,59362408716945E-11i</v>
      </c>
      <c r="Q460" s="2" t="str">
        <f t="shared" si="88"/>
        <v>120,530128479003-6,2079497229144i</v>
      </c>
      <c r="R460" s="2" t="str">
        <f t="shared" si="89"/>
        <v>0,00349599608346191-0,000180238734028096i</v>
      </c>
      <c r="S460" s="2" t="str">
        <f t="shared" si="90"/>
        <v>0,00348384882166992-0,00017898507839387i</v>
      </c>
      <c r="T460" s="2">
        <f t="shared" si="91"/>
        <v>-49.147366054392236</v>
      </c>
      <c r="U460">
        <f t="shared" si="92"/>
        <v>-2.941023489275548</v>
      </c>
      <c r="W460" s="2" t="str">
        <f t="shared" si="93"/>
        <v>0,00173731506385324-0,00017921101291004i</v>
      </c>
      <c r="X460" s="2">
        <f t="shared" si="94"/>
        <v>-55.156460241313269</v>
      </c>
    </row>
    <row r="461" spans="12:24" x14ac:dyDescent="0.45">
      <c r="L461">
        <f t="shared" si="95"/>
        <v>4.5899999999999466</v>
      </c>
      <c r="M461" s="1">
        <f t="shared" si="84"/>
        <v>38904.514499423312</v>
      </c>
      <c r="N461" s="1">
        <f t="shared" si="85"/>
        <v>0.49488475586844066</v>
      </c>
      <c r="O461" s="2" t="str">
        <f t="shared" si="86"/>
        <v>-0,999483553798513+0,0321344937146208i</v>
      </c>
      <c r="P461" s="2" t="str">
        <f t="shared" si="87"/>
        <v>1,90921127796173E-06-2,99353094086321E-11i</v>
      </c>
      <c r="Q461" s="2" t="str">
        <f t="shared" si="88"/>
        <v>120,530128479004-1,93708752876359i</v>
      </c>
      <c r="R461" s="2" t="str">
        <f t="shared" si="89"/>
        <v>0,00349600425051901-0,0000562405012072254i</v>
      </c>
      <c r="S461" s="2" t="str">
        <f t="shared" si="90"/>
        <v>0,0034838279143162-0,0000558493195207713i</v>
      </c>
      <c r="T461" s="2">
        <f t="shared" si="91"/>
        <v>-49.157750141383062</v>
      </c>
      <c r="U461">
        <f t="shared" si="92"/>
        <v>-0.91843119051526045</v>
      </c>
      <c r="W461" s="2" t="str">
        <f t="shared" si="93"/>
        <v>0,00174146516886882-0,0000559196502674933i</v>
      </c>
      <c r="X461" s="2">
        <f t="shared" si="94"/>
        <v>-55.177228461168248</v>
      </c>
    </row>
    <row r="462" spans="12:24" x14ac:dyDescent="0.45">
      <c r="L462">
        <f t="shared" si="95"/>
        <v>4.5999999999999464</v>
      </c>
      <c r="M462" s="1">
        <f t="shared" si="84"/>
        <v>39810.717055344867</v>
      </c>
      <c r="N462" s="1">
        <f t="shared" si="85"/>
        <v>0.50641210266674708</v>
      </c>
      <c r="O462" s="2" t="str">
        <f t="shared" si="86"/>
        <v>-0,999188531004469-0,0402775310704428i</v>
      </c>
      <c r="P462" s="2" t="str">
        <f t="shared" si="87"/>
        <v>1,90921127796173E-06+3,75265997718054E-11i</v>
      </c>
      <c r="Q462" s="2" t="str">
        <f t="shared" si="88"/>
        <v>120,530128479004+2,42831324782479i</v>
      </c>
      <c r="R462" s="2" t="str">
        <f t="shared" si="89"/>
        <v>0,00349600374706225+0,0000705025209846773i</v>
      </c>
      <c r="S462" s="2" t="str">
        <f t="shared" si="90"/>
        <v>0,00348382920314627+0,0000700121395410004i</v>
      </c>
      <c r="T462" s="2">
        <f t="shared" si="91"/>
        <v>-49.157109297604791</v>
      </c>
      <c r="U462">
        <f t="shared" si="92"/>
        <v>1.1512792361411535</v>
      </c>
      <c r="W462" s="2" t="str">
        <f t="shared" si="93"/>
        <v>0,0017412093363913+0,0000701003184613272i</v>
      </c>
      <c r="X462" s="2">
        <f t="shared" si="94"/>
        <v>-55.175946770783909</v>
      </c>
    </row>
    <row r="463" spans="12:24" x14ac:dyDescent="0.45">
      <c r="L463">
        <f t="shared" si="95"/>
        <v>4.6099999999999461</v>
      </c>
      <c r="M463" s="1">
        <f t="shared" si="84"/>
        <v>40738.027780406293</v>
      </c>
      <c r="N463" s="1">
        <f t="shared" si="85"/>
        <v>0.51820795586504398</v>
      </c>
      <c r="O463" s="2" t="str">
        <f t="shared" si="86"/>
        <v>-0,993463001380447-0,114154565778831i</v>
      </c>
      <c r="P463" s="2" t="str">
        <f t="shared" si="87"/>
        <v>1,90921127796173E-06+1,06663353201831E-10i</v>
      </c>
      <c r="Q463" s="2" t="str">
        <f t="shared" si="88"/>
        <v>120,530128479004+6,90209172192283i</v>
      </c>
      <c r="R463" s="2" t="str">
        <f t="shared" si="89"/>
        <v>0,00349599394693022+0,000200392130998308i</v>
      </c>
      <c r="S463" s="2" t="str">
        <f t="shared" si="90"/>
        <v>0,00348385429110935+0,000198998297170468i</v>
      </c>
      <c r="T463" s="2">
        <f t="shared" si="91"/>
        <v>-49.144653631904951</v>
      </c>
      <c r="U463">
        <f t="shared" si="92"/>
        <v>3.2691914190801823</v>
      </c>
      <c r="W463" s="2" t="str">
        <f t="shared" si="93"/>
        <v>0,0017362293813653+0,00019924965149472i</v>
      </c>
      <c r="X463" s="2">
        <f t="shared" si="94"/>
        <v>-55.151035384338165</v>
      </c>
    </row>
    <row r="464" spans="12:24" x14ac:dyDescent="0.45">
      <c r="L464">
        <f t="shared" si="95"/>
        <v>4.6199999999999459</v>
      </c>
      <c r="M464" s="1">
        <f t="shared" si="84"/>
        <v>41686.938347028365</v>
      </c>
      <c r="N464" s="1">
        <f t="shared" si="85"/>
        <v>0.53027856978083288</v>
      </c>
      <c r="O464" s="2" t="str">
        <f t="shared" si="86"/>
        <v>-0,981957771688263-0,189100329510612i</v>
      </c>
      <c r="P464" s="2" t="str">
        <f t="shared" si="87"/>
        <v>1,90921127796174E-06+1,77716607544141E-10i</v>
      </c>
      <c r="Q464" s="2" t="str">
        <f t="shared" si="88"/>
        <v>120,530128479004+11,4998852835907i</v>
      </c>
      <c r="R464" s="2" t="str">
        <f t="shared" si="89"/>
        <v>0,00349597408273805+0,000333882337566622i</v>
      </c>
      <c r="S464" s="2" t="str">
        <f t="shared" si="90"/>
        <v>0,0034839051426797+0,000331559998013794i</v>
      </c>
      <c r="T464" s="2">
        <f t="shared" si="91"/>
        <v>-49.119515917805501</v>
      </c>
      <c r="U464">
        <f t="shared" si="92"/>
        <v>5.4364124654907027</v>
      </c>
      <c r="W464" s="2" t="str">
        <f t="shared" si="93"/>
        <v>0,00172613535621737+0,000331981221826913i</v>
      </c>
      <c r="X464" s="2">
        <f t="shared" si="94"/>
        <v>-55.100759844564806</v>
      </c>
    </row>
    <row r="465" spans="12:24" x14ac:dyDescent="0.45">
      <c r="L465">
        <f t="shared" si="95"/>
        <v>4.6299999999999457</v>
      </c>
      <c r="M465" s="1">
        <f t="shared" si="84"/>
        <v>42657.951880153967</v>
      </c>
      <c r="N465" s="1">
        <f t="shared" si="85"/>
        <v>0.54263034441338709</v>
      </c>
      <c r="O465" s="2" t="str">
        <f t="shared" si="86"/>
        <v>-0,964340988755612-0,264662912788793i</v>
      </c>
      <c r="P465" s="2" t="str">
        <f t="shared" si="87"/>
        <v>1,90921127796173E-06+2,50961056918825E-10i</v>
      </c>
      <c r="Q465" s="2" t="str">
        <f t="shared" si="88"/>
        <v>120,530128479004+16,2394691474971i</v>
      </c>
      <c r="R465" s="2" t="str">
        <f t="shared" si="89"/>
        <v>0,00349594321580221+0,000471489218031084i</v>
      </c>
      <c r="S465" s="2" t="str">
        <f t="shared" si="90"/>
        <v>0,00348398416084706+0,000468209722460646i</v>
      </c>
      <c r="T465" s="2">
        <f t="shared" si="91"/>
        <v>-49.080740910157424</v>
      </c>
      <c r="U465">
        <f t="shared" si="92"/>
        <v>7.6540731528672792</v>
      </c>
      <c r="W465" s="2" t="str">
        <f t="shared" si="93"/>
        <v>0,0017104502682708+0,000468809884797522i</v>
      </c>
      <c r="X465" s="2">
        <f t="shared" si="94"/>
        <v>-55.02320965589324</v>
      </c>
    </row>
    <row r="466" spans="12:24" x14ac:dyDescent="0.45">
      <c r="L466">
        <f t="shared" si="95"/>
        <v>4.6399999999999455</v>
      </c>
      <c r="M466" s="1">
        <f t="shared" si="84"/>
        <v>43651.58322401117</v>
      </c>
      <c r="N466" s="1">
        <f t="shared" si="85"/>
        <v>0.55526982883711107</v>
      </c>
      <c r="O466" s="2" t="str">
        <f t="shared" si="86"/>
        <v>-0,94030512598101-0,340332587410956i</v>
      </c>
      <c r="P466" s="2" t="str">
        <f t="shared" si="87"/>
        <v>1,90921127796173E-06+3,26710904680508E-10i</v>
      </c>
      <c r="Q466" s="2" t="str">
        <f t="shared" si="88"/>
        <v>120,530128479004+21,1411751363047i</v>
      </c>
      <c r="R466" s="2" t="str">
        <f t="shared" si="89"/>
        <v>0,00349590019772471+0,000613803077104327i</v>
      </c>
      <c r="S466" s="2" t="str">
        <f t="shared" si="90"/>
        <v>0,00348409428545969+0,000609533660466847i</v>
      </c>
      <c r="T466" s="2">
        <f t="shared" si="91"/>
        <v>-49.027272672866175</v>
      </c>
      <c r="U466">
        <f t="shared" si="92"/>
        <v>9.9233280398177417</v>
      </c>
      <c r="W466" s="2" t="str">
        <f t="shared" si="93"/>
        <v>0,00168859055876193+0,000610324653865599i</v>
      </c>
      <c r="X466" s="2">
        <f t="shared" si="94"/>
        <v>-54.916272939683992</v>
      </c>
    </row>
    <row r="467" spans="12:24" x14ac:dyDescent="0.45">
      <c r="L467">
        <f t="shared" si="95"/>
        <v>4.6499999999999453</v>
      </c>
      <c r="M467" s="1">
        <f t="shared" si="84"/>
        <v>44668.359215090757</v>
      </c>
      <c r="N467" s="1">
        <f t="shared" si="85"/>
        <v>0.56820372467394953</v>
      </c>
      <c r="O467" s="2" t="str">
        <f t="shared" si="86"/>
        <v>-0,909574807956511-0,41554021313331i</v>
      </c>
      <c r="P467" s="2" t="str">
        <f t="shared" si="87"/>
        <v>1,90921127796173E-06+4,05327908117342E-10i</v>
      </c>
      <c r="Q467" s="2" t="str">
        <f t="shared" si="88"/>
        <v>120,530128479004+26,2284122457334i</v>
      </c>
      <c r="R467" s="2" t="str">
        <f t="shared" si="89"/>
        <v>0,00349584362090402+0,000761503560714835i</v>
      </c>
      <c r="S467" s="2" t="str">
        <f t="shared" si="90"/>
        <v>0,00348423911991273+0,00075620671978121i</v>
      </c>
      <c r="T467" s="2">
        <f t="shared" si="91"/>
        <v>-48.957939446588355</v>
      </c>
      <c r="U467">
        <f t="shared" si="92"/>
        <v>12.245355469580351</v>
      </c>
      <c r="W467" s="2" t="str">
        <f t="shared" si="93"/>
        <v>0,00165984095526347+0,000757203843533173i</v>
      </c>
      <c r="X467" s="2">
        <f t="shared" si="94"/>
        <v>-54.777606169343969</v>
      </c>
    </row>
    <row r="468" spans="12:24" x14ac:dyDescent="0.45">
      <c r="L468">
        <f t="shared" si="95"/>
        <v>4.6599999999999451</v>
      </c>
      <c r="M468" s="1">
        <f t="shared" si="84"/>
        <v>45708.818961481731</v>
      </c>
      <c r="N468" s="1">
        <f t="shared" si="85"/>
        <v>0.58143888964667445</v>
      </c>
      <c r="O468" s="2" t="str">
        <f t="shared" si="86"/>
        <v>-0,87191548303683-0,489656400387712i</v>
      </c>
      <c r="P468" s="2" t="str">
        <f t="shared" si="87"/>
        <v>1,90921127796173E-06+4,8723146276548E-10i</v>
      </c>
      <c r="Q468" s="2" t="str">
        <f t="shared" si="88"/>
        <v>120,530128479004+31,5283191918213i</v>
      </c>
      <c r="R468" s="2" t="str">
        <f t="shared" si="89"/>
        <v>0,00349577175418648+0,000915378601761584i</v>
      </c>
      <c r="S468" s="2" t="str">
        <f t="shared" si="90"/>
        <v>0,00348442309587698+0,000909011339256125i</v>
      </c>
      <c r="T468" s="2">
        <f t="shared" si="91"/>
        <v>-48.871435448675513</v>
      </c>
      <c r="U468">
        <f t="shared" si="92"/>
        <v>14.621357430521973</v>
      </c>
      <c r="W468" s="2" t="str">
        <f t="shared" si="93"/>
        <v>0,00162332177317962+0,000910234062821058i</v>
      </c>
      <c r="X468" s="2">
        <f t="shared" si="94"/>
        <v>-54.604597769852532</v>
      </c>
    </row>
    <row r="469" spans="12:24" x14ac:dyDescent="0.45">
      <c r="L469">
        <f t="shared" si="95"/>
        <v>4.6699999999999449</v>
      </c>
      <c r="M469" s="1">
        <f t="shared" si="84"/>
        <v>46773.514128713912</v>
      </c>
      <c r="N469" s="1">
        <f t="shared" si="85"/>
        <v>0.59498234121494464</v>
      </c>
      <c r="O469" s="2" t="str">
        <f t="shared" si="86"/>
        <v>-0,827142934255905-0,561991606975168i</v>
      </c>
      <c r="P469" s="2" t="str">
        <f t="shared" si="87"/>
        <v>1,90921127796173E-06+5,7291135850165E-10i</v>
      </c>
      <c r="Q469" s="2" t="str">
        <f t="shared" si="88"/>
        <v>120,530128479004+37,072589846631i</v>
      </c>
      <c r="R469" s="2" t="str">
        <f t="shared" si="89"/>
        <v>0,00349568245834159+0,00107634838543162i</v>
      </c>
      <c r="S469" s="2" t="str">
        <f t="shared" si="90"/>
        <v>0,0034846516896766+0,00106886128656181i</v>
      </c>
      <c r="T469" s="2">
        <f t="shared" si="91"/>
        <v>-48.766298813635316</v>
      </c>
      <c r="U469">
        <f t="shared" si="92"/>
        <v>17.05255922511768</v>
      </c>
      <c r="W469" s="2" t="str">
        <f t="shared" si="93"/>
        <v>0,00157794596497055+0,00107033425709085i</v>
      </c>
      <c r="X469" s="2">
        <f t="shared" si="94"/>
        <v>-54.394323998209458</v>
      </c>
    </row>
    <row r="470" spans="12:24" x14ac:dyDescent="0.45">
      <c r="L470">
        <f t="shared" si="95"/>
        <v>4.6799999999999446</v>
      </c>
      <c r="M470" s="1">
        <f t="shared" si="84"/>
        <v>47863.009232257784</v>
      </c>
      <c r="N470" s="1">
        <f t="shared" si="85"/>
        <v>0.60884126029604935</v>
      </c>
      <c r="O470" s="2" t="str">
        <f t="shared" si="86"/>
        <v>-0,775133594631572-0,631797365041623i</v>
      </c>
      <c r="P470" s="2" t="str">
        <f t="shared" si="87"/>
        <v>1,90921127796173E-06+6,62944074094942E-10i</v>
      </c>
      <c r="Q470" s="2" t="str">
        <f t="shared" si="88"/>
        <v>120,530128479004+42,898527644038i</v>
      </c>
      <c r="R470" s="2" t="str">
        <f t="shared" si="89"/>
        <v>0,00349557307379645+0,00124549596232889i</v>
      </c>
      <c r="S470" s="2" t="str">
        <f t="shared" si="90"/>
        <v>0,00348493170968128+0,00123683205711981i</v>
      </c>
      <c r="T470" s="2">
        <f t="shared" si="91"/>
        <v>-48.640884631632943</v>
      </c>
      <c r="U470">
        <f t="shared" si="92"/>
        <v>19.540208880804272</v>
      </c>
      <c r="W470" s="2" t="str">
        <f t="shared" si="93"/>
        <v>0,00152236207306035+0,00123858644226435i</v>
      </c>
      <c r="X470" s="2">
        <f t="shared" si="94"/>
        <v>-54.143495019806451</v>
      </c>
    </row>
    <row r="471" spans="12:24" x14ac:dyDescent="0.45">
      <c r="L471">
        <f t="shared" si="95"/>
        <v>4.6899999999999444</v>
      </c>
      <c r="M471" s="1">
        <f t="shared" si="84"/>
        <v>48977.881936838421</v>
      </c>
      <c r="N471" s="1">
        <f t="shared" si="85"/>
        <v>0.62302299507232972</v>
      </c>
      <c r="O471" s="2" t="str">
        <f t="shared" si="86"/>
        <v>-0,715835603003613-0,698268851856113i</v>
      </c>
      <c r="P471" s="2" t="str">
        <f t="shared" si="87"/>
        <v>1,90921127796174E-06+7,58013814079561E-10i</v>
      </c>
      <c r="Q471" s="2" t="str">
        <f t="shared" si="88"/>
        <v>120,530128479004+49,0504068570298i</v>
      </c>
      <c r="R471" s="2" t="str">
        <f t="shared" si="89"/>
        <v>0,00349544026970414+0,00142410677116819i</v>
      </c>
      <c r="S471" s="2" t="str">
        <f t="shared" si="90"/>
        <v>0,0034852716826805+0,00141420012011625i</v>
      </c>
      <c r="T471" s="2">
        <f t="shared" si="91"/>
        <v>-48.493331696503184</v>
      </c>
      <c r="U471">
        <f t="shared" si="92"/>
        <v>22.085576210051109</v>
      </c>
      <c r="W471" s="2" t="str">
        <f t="shared" si="93"/>
        <v>0,00145487753499677+0,00141627541812033i</v>
      </c>
      <c r="X471" s="2">
        <f t="shared" si="94"/>
        <v>-53.84838840360446</v>
      </c>
    </row>
    <row r="472" spans="12:24" x14ac:dyDescent="0.45">
      <c r="L472">
        <f t="shared" si="95"/>
        <v>4.6999999999999442</v>
      </c>
      <c r="M472" s="1">
        <f t="shared" si="84"/>
        <v>50118.723362720884</v>
      </c>
      <c r="N472" s="1">
        <f t="shared" si="85"/>
        <v>0.63753506488728184</v>
      </c>
      <c r="O472" s="2" t="str">
        <f t="shared" si="86"/>
        <v>-0,649280500546981-0,760549033008038i</v>
      </c>
      <c r="P472" s="2" t="str">
        <f t="shared" si="87"/>
        <v>1,90921127796173E-06+8,58939984201448E-10i</v>
      </c>
      <c r="Q472" s="2" t="str">
        <f t="shared" si="88"/>
        <v>120,530128479004+55,5812505105343i</v>
      </c>
      <c r="R472" s="2" t="str">
        <f t="shared" si="89"/>
        <v>0,00349527983831325+0,00161372025787189i</v>
      </c>
      <c r="S472" s="2" t="str">
        <f t="shared" si="90"/>
        <v>0,00348568238028166+0,00160249417601788i</v>
      </c>
      <c r="T472" s="2">
        <f t="shared" si="91"/>
        <v>-48.321521090569618</v>
      </c>
      <c r="U472">
        <f t="shared" si="92"/>
        <v>24.689951388965902</v>
      </c>
      <c r="W472" s="2" t="str">
        <f t="shared" si="93"/>
        <v>0,00137335419397274+0,00160494068737459i</v>
      </c>
      <c r="X472" s="2">
        <f t="shared" si="94"/>
        <v>-53.504766290615876</v>
      </c>
    </row>
    <row r="473" spans="12:24" x14ac:dyDescent="0.45">
      <c r="L473">
        <f t="shared" si="95"/>
        <v>4.709999999999944</v>
      </c>
      <c r="M473" s="1">
        <f t="shared" si="84"/>
        <v>51286.138399129894</v>
      </c>
      <c r="N473" s="1">
        <f t="shared" si="85"/>
        <v>0.65238516423241011</v>
      </c>
      <c r="O473" s="2" t="str">
        <f t="shared" si="86"/>
        <v>-0,575595425486514-0,817734618417857i</v>
      </c>
      <c r="P473" s="2" t="str">
        <f t="shared" si="87"/>
        <v>1,90921127796174E-06+9,6671353299943E-10i</v>
      </c>
      <c r="Q473" s="2" t="str">
        <f t="shared" si="88"/>
        <v>120,530128479004+62,5551820126664i</v>
      </c>
      <c r="R473" s="2" t="str">
        <f t="shared" si="89"/>
        <v>0,00349508641069406+0,00181619815174131i</v>
      </c>
      <c r="S473" s="2" t="str">
        <f t="shared" si="90"/>
        <v>0,00348617754662946+0,0018035629541526i</v>
      </c>
      <c r="T473" s="2">
        <f t="shared" si="91"/>
        <v>-48.12302404589677</v>
      </c>
      <c r="U473">
        <f t="shared" si="92"/>
        <v>27.354642867258992</v>
      </c>
      <c r="W473" s="2" t="str">
        <f t="shared" si="93"/>
        <v>0,00127506384754702+0,0018064452060122i</v>
      </c>
      <c r="X473" s="2">
        <f t="shared" si="94"/>
        <v>-53.10777111481363</v>
      </c>
    </row>
    <row r="474" spans="12:24" x14ac:dyDescent="0.45">
      <c r="L474">
        <f t="shared" si="95"/>
        <v>4.7199999999999438</v>
      </c>
      <c r="M474" s="1">
        <f t="shared" si="84"/>
        <v>52480.746024970511</v>
      </c>
      <c r="N474" s="1">
        <f t="shared" si="85"/>
        <v>0.66758116682695412</v>
      </c>
      <c r="O474" s="2" t="str">
        <f t="shared" si="86"/>
        <v>-0,495015613922812-0,868884078558597i</v>
      </c>
      <c r="P474" s="2" t="str">
        <f t="shared" si="87"/>
        <v>1,90921127796173E-06+1,08254569323313E-09i</v>
      </c>
      <c r="Q474" s="2" t="str">
        <f t="shared" si="88"/>
        <v>120,530128479004+70,050579169025i</v>
      </c>
      <c r="R474" s="2" t="str">
        <f t="shared" si="89"/>
        <v>0,00349485305736579+0,00203381603764545i</v>
      </c>
      <c r="S474" s="2" t="str">
        <f t="shared" si="90"/>
        <v>0,0034867749207649+0,00201966614249896i</v>
      </c>
      <c r="T474" s="2">
        <f t="shared" si="91"/>
        <v>-47.895035528831862</v>
      </c>
      <c r="U474">
        <f t="shared" si="92"/>
        <v>30.080974336946088</v>
      </c>
      <c r="W474" s="2" t="str">
        <f t="shared" si="93"/>
        <v>0,00115648531070637+0,00202306771106056i</v>
      </c>
      <c r="X474" s="2">
        <f t="shared" si="94"/>
        <v>-52.651792769969845</v>
      </c>
    </row>
    <row r="475" spans="12:24" x14ac:dyDescent="0.45">
      <c r="L475">
        <f t="shared" si="95"/>
        <v>4.7299999999999436</v>
      </c>
      <c r="M475" s="1">
        <f t="shared" si="84"/>
        <v>53703.179637018366</v>
      </c>
      <c r="N475" s="1">
        <f t="shared" si="85"/>
        <v>0.68313112979263113</v>
      </c>
      <c r="O475" s="2" t="str">
        <f t="shared" si="86"/>
        <v>-0,407896957850449-0,913027968780995i</v>
      </c>
      <c r="P475" s="2" t="str">
        <f t="shared" si="87"/>
        <v>1,90921127796173E-06+1,20793436457332E-09i</v>
      </c>
      <c r="Q475" s="2" t="str">
        <f t="shared" si="88"/>
        <v>120,530128479004+78,1643697491299i</v>
      </c>
      <c r="R475" s="2" t="str">
        <f t="shared" si="89"/>
        <v>0,00349457071713854+0,0022693880715054i</v>
      </c>
      <c r="S475" s="2" t="str">
        <f t="shared" si="90"/>
        <v>0,00348749769873978+0,00225359822745462i</v>
      </c>
      <c r="T475" s="2">
        <f t="shared" si="91"/>
        <v>-47.634288535402113</v>
      </c>
      <c r="U475">
        <f t="shared" si="92"/>
        <v>32.870280355232246</v>
      </c>
      <c r="W475" s="2" t="str">
        <f t="shared" si="93"/>
        <v>0,00101301418850279+0,00225762865428912i</v>
      </c>
      <c r="X475" s="2">
        <f t="shared" si="94"/>
        <v>-52.130297197243948</v>
      </c>
    </row>
    <row r="476" spans="12:24" x14ac:dyDescent="0.45">
      <c r="L476">
        <f t="shared" si="95"/>
        <v>4.7399999999999434</v>
      </c>
      <c r="M476" s="1">
        <f t="shared" si="84"/>
        <v>54954.087385755382</v>
      </c>
      <c r="N476" s="1">
        <f t="shared" si="85"/>
        <v>0.69904329792563369</v>
      </c>
      <c r="O476" s="2" t="str">
        <f t="shared" si="86"/>
        <v>-0,314728307449411-0,949181801600741i</v>
      </c>
      <c r="P476" s="2" t="str">
        <f t="shared" si="87"/>
        <v>1,90921127796173E-06+1,34475607505499E-09i</v>
      </c>
      <c r="Q476" s="2" t="str">
        <f t="shared" si="88"/>
        <v>120,530128479004+87,0179822314898i</v>
      </c>
      <c r="R476" s="2" t="str">
        <f t="shared" si="89"/>
        <v>0,00349422736392861+0,00252643975146757i</v>
      </c>
      <c r="S476" s="2" t="str">
        <f t="shared" si="90"/>
        <v>0,00348837666648745+0,00250886005054837i</v>
      </c>
      <c r="T476" s="2">
        <f t="shared" si="91"/>
        <v>-47.336941897165445</v>
      </c>
      <c r="U476">
        <f t="shared" si="92"/>
        <v>35.723900008754399</v>
      </c>
      <c r="W476" s="2" t="str">
        <f t="shared" si="93"/>
        <v>0,00083853950479357+0,00251366496765636i</v>
      </c>
      <c r="X476" s="2">
        <f t="shared" si="94"/>
        <v>-51.535601992202785</v>
      </c>
    </row>
    <row r="477" spans="12:24" x14ac:dyDescent="0.45">
      <c r="L477">
        <f t="shared" si="95"/>
        <v>4.7499999999999432</v>
      </c>
      <c r="M477" s="1">
        <f t="shared" si="84"/>
        <v>56234.13251902756</v>
      </c>
      <c r="N477" s="1">
        <f t="shared" si="85"/>
        <v>0.71532610806812702</v>
      </c>
      <c r="O477" s="2" t="str">
        <f t="shared" si="86"/>
        <v>-0,216143133941173-0,976361687926195i</v>
      </c>
      <c r="P477" s="2" t="str">
        <f t="shared" si="87"/>
        <v>1,90921127796173E-06+1,49539582237289E-09i</v>
      </c>
      <c r="Q477" s="2" t="str">
        <f t="shared" si="88"/>
        <v>120,530128479004+96,765747717829i</v>
      </c>
      <c r="R477" s="2" t="str">
        <f t="shared" si="89"/>
        <v>0,0034938067641006+0,00280945185518604i</v>
      </c>
      <c r="S477" s="2" t="str">
        <f t="shared" si="90"/>
        <v>0,00348945338089663+0,00278990102882581i</v>
      </c>
      <c r="T477" s="2">
        <f t="shared" si="91"/>
        <v>-46.998431043469395</v>
      </c>
      <c r="U477">
        <f t="shared" si="92"/>
        <v>38.643167669253245</v>
      </c>
      <c r="W477" s="2" t="str">
        <f t="shared" si="93"/>
        <v>0,000624812265234305+0,00279567732765856i</v>
      </c>
      <c r="X477" s="2">
        <f t="shared" si="94"/>
        <v>-50.858577922359473</v>
      </c>
    </row>
    <row r="478" spans="12:24" x14ac:dyDescent="0.45">
      <c r="L478">
        <f t="shared" si="95"/>
        <v>4.7599999999999429</v>
      </c>
      <c r="M478" s="1">
        <f t="shared" si="84"/>
        <v>57543.993733708172</v>
      </c>
      <c r="N478" s="1">
        <f t="shared" si="85"/>
        <v>0.73198819358157974</v>
      </c>
      <c r="O478" s="2" t="str">
        <f t="shared" si="86"/>
        <v>-0,112930092552421-0,993602935883395i</v>
      </c>
      <c r="P478" s="2" t="str">
        <f t="shared" si="87"/>
        <v>1,90921127796173E-06+1,66293435784403E-09i</v>
      </c>
      <c r="Q478" s="2" t="str">
        <f t="shared" si="88"/>
        <v>120,530128479004+107,607018913904i</v>
      </c>
      <c r="R478" s="2" t="str">
        <f t="shared" si="89"/>
        <v>0,00349328657626802+0,00312421229669273i</v>
      </c>
      <c r="S478" s="2" t="str">
        <f t="shared" si="90"/>
        <v>0,00349078503410392+0,00310246853148972i</v>
      </c>
      <c r="T478" s="2">
        <f t="shared" si="91"/>
        <v>-46.613265897779563</v>
      </c>
      <c r="U478">
        <f t="shared" si="92"/>
        <v>41.629399329714445</v>
      </c>
      <c r="W478" s="2" t="str">
        <f t="shared" si="93"/>
        <v>0,000360479905737685+0,00310948769137955i</v>
      </c>
      <c r="X478" s="2">
        <f t="shared" si="94"/>
        <v>-50.088244709156953</v>
      </c>
    </row>
    <row r="479" spans="12:24" x14ac:dyDescent="0.45">
      <c r="L479">
        <f t="shared" si="95"/>
        <v>4.7699999999999427</v>
      </c>
      <c r="M479" s="1">
        <f t="shared" si="84"/>
        <v>58884.365535551195</v>
      </c>
      <c r="N479" s="1">
        <f t="shared" si="85"/>
        <v>0.74903838892427854</v>
      </c>
      <c r="O479" s="2" t="str">
        <f t="shared" si="86"/>
        <v>-0,00604194382130677-0,999981747290849i</v>
      </c>
      <c r="P479" s="2" t="str">
        <f t="shared" si="87"/>
        <v>1,90921127796173E-06+1,85142494540609E-09i</v>
      </c>
      <c r="Q479" s="2" t="str">
        <f t="shared" si="88"/>
        <v>120,530128479004+119,804078962967i</v>
      </c>
      <c r="R479" s="2" t="str">
        <f t="shared" si="89"/>
        <v>0,00349263536220013+0,00347833608316499i</v>
      </c>
      <c r="S479" s="2" t="str">
        <f t="shared" si="90"/>
        <v>0,00349245210519484+0,00345412416478541i</v>
      </c>
      <c r="T479" s="2">
        <f t="shared" si="91"/>
        <v>-46.174751577506534</v>
      </c>
      <c r="U479">
        <f t="shared" si="92"/>
        <v>44.683872046706476</v>
      </c>
      <c r="W479" s="2" t="str">
        <f t="shared" si="93"/>
        <v>0,0000295674486122228+0,00346276921663852i</v>
      </c>
      <c r="X479" s="2">
        <f t="shared" si="94"/>
        <v>-49.211212410832594</v>
      </c>
    </row>
    <row r="480" spans="12:24" x14ac:dyDescent="0.45">
      <c r="L480">
        <f t="shared" si="95"/>
        <v>4.7799999999999425</v>
      </c>
      <c r="M480" s="1">
        <f t="shared" si="84"/>
        <v>60255.958607427885</v>
      </c>
      <c r="N480" s="1">
        <f t="shared" si="85"/>
        <v>0.76648573433548017</v>
      </c>
      <c r="O480" s="2" t="str">
        <f t="shared" si="86"/>
        <v>0,103397792281908-0,994640083925451i</v>
      </c>
      <c r="P480" s="2" t="str">
        <f t="shared" si="87"/>
        <v>1,90921127796173E-06+2,06631381409514E-09i</v>
      </c>
      <c r="Q480" s="2" t="str">
        <f t="shared" si="88"/>
        <v>120,530128479004+133,709348553819i</v>
      </c>
      <c r="R480" s="2" t="str">
        <f t="shared" si="89"/>
        <v>0,00349180773007977+0,00388205523348664i</v>
      </c>
      <c r="S480" s="2" t="str">
        <f t="shared" si="90"/>
        <v>0,00349457079278203+0,00385502809973341i</v>
      </c>
      <c r="T480" s="2">
        <f t="shared" si="91"/>
        <v>-45.674593388527072</v>
      </c>
      <c r="U480">
        <f t="shared" si="92"/>
        <v>47.807792300644088</v>
      </c>
      <c r="W480" s="2" t="str">
        <f t="shared" si="93"/>
        <v>-0,000390990329257992+0,00386585423947118i</v>
      </c>
      <c r="X480" s="2">
        <f t="shared" si="94"/>
        <v>-48.210891384180911</v>
      </c>
    </row>
    <row r="481" spans="12:24" x14ac:dyDescent="0.45">
      <c r="L481">
        <f t="shared" si="95"/>
        <v>4.7899999999999423</v>
      </c>
      <c r="M481" s="1">
        <f t="shared" si="84"/>
        <v>61659.50018614014</v>
      </c>
      <c r="N481" s="1">
        <f t="shared" si="85"/>
        <v>0.78433948062866465</v>
      </c>
      <c r="O481" s="2" t="str">
        <f t="shared" si="86"/>
        <v>0,214091158207321-0,976813685396272i</v>
      </c>
      <c r="P481" s="2" t="str">
        <f t="shared" si="87"/>
        <v>1,90921127796173E-06+2,31509963503295E-09i</v>
      </c>
      <c r="Q481" s="2" t="str">
        <f t="shared" si="88"/>
        <v>120,530128479004+149,808060095499i</v>
      </c>
      <c r="R481" s="2" t="str">
        <f t="shared" si="89"/>
        <v>0,00349073614216629+0,00434945776045067i</v>
      </c>
      <c r="S481" s="2" t="str">
        <f t="shared" si="90"/>
        <v>0,00349731398609438+0,00431916926075047i</v>
      </c>
      <c r="T481" s="2">
        <f t="shared" si="91"/>
        <v>-45.102323116365419</v>
      </c>
      <c r="U481">
        <f t="shared" si="92"/>
        <v>51.002245909526174</v>
      </c>
      <c r="W481" s="2" t="str">
        <f t="shared" si="93"/>
        <v>-0,000935511589291352+0,00433300728582741i</v>
      </c>
      <c r="X481" s="2">
        <f t="shared" si="94"/>
        <v>-47.066344820901342</v>
      </c>
    </row>
    <row r="482" spans="12:24" x14ac:dyDescent="0.45">
      <c r="L482">
        <f t="shared" si="95"/>
        <v>4.7999999999999421</v>
      </c>
      <c r="M482" s="1">
        <f t="shared" si="84"/>
        <v>63095.734448010939</v>
      </c>
      <c r="N482" s="1">
        <f t="shared" si="85"/>
        <v>0.80260909409643733</v>
      </c>
      <c r="O482" s="2" t="str">
        <f t="shared" si="86"/>
        <v>0,324565844229415-0,945863104661371i</v>
      </c>
      <c r="P482" s="2" t="str">
        <f t="shared" si="87"/>
        <v>1,90921127796173E-06+2,60840721287501E-09i</v>
      </c>
      <c r="Q482" s="2" t="str">
        <f t="shared" si="88"/>
        <v>120,530128479004+168,787735346785i</v>
      </c>
      <c r="R482" s="2" t="str">
        <f t="shared" si="89"/>
        <v>0,00348931647749703+0,00490050485204184i</v>
      </c>
      <c r="S482" s="2" t="str">
        <f t="shared" si="90"/>
        <v>0,00350094822186033+0,00486636813975823i</v>
      </c>
      <c r="T482" s="2">
        <f t="shared" si="91"/>
        <v>-44.444439527776403</v>
      </c>
      <c r="U482">
        <f t="shared" si="92"/>
        <v>54.268115962209379</v>
      </c>
      <c r="W482" s="2" t="str">
        <f t="shared" si="93"/>
        <v>-0,00165690323131095+0,00488450943305209i</v>
      </c>
      <c r="X482" s="2">
        <f t="shared" si="94"/>
        <v>-45.750569669672885</v>
      </c>
    </row>
    <row r="483" spans="12:24" x14ac:dyDescent="0.45">
      <c r="L483">
        <f t="shared" si="95"/>
        <v>4.8099999999999419</v>
      </c>
      <c r="M483" s="1">
        <f t="shared" si="84"/>
        <v>64565.422903456965</v>
      </c>
      <c r="N483" s="1">
        <f t="shared" si="85"/>
        <v>0.82130426152968861</v>
      </c>
      <c r="O483" s="2" t="str">
        <f t="shared" si="86"/>
        <v>0,433179894178776-0,901307483203853i</v>
      </c>
      <c r="P483" s="2" t="str">
        <f t="shared" si="87"/>
        <v>1,90921127796172E-06+2,96181450572199E-09i</v>
      </c>
      <c r="Q483" s="2" t="str">
        <f t="shared" si="88"/>
        <v>120,530128479004+191,656410268396i</v>
      </c>
      <c r="R483" s="2" t="str">
        <f t="shared" si="89"/>
        <v>0,00348738123258589+0,00556446335698218i</v>
      </c>
      <c r="S483" s="2" t="str">
        <f t="shared" si="90"/>
        <v>0,00350590228491746+0,00552568472298445i</v>
      </c>
      <c r="T483" s="2">
        <f t="shared" si="91"/>
        <v>-43.683072680698999</v>
      </c>
      <c r="U483">
        <f t="shared" si="92"/>
        <v>57.60594257342747</v>
      </c>
      <c r="W483" s="2" t="str">
        <f t="shared" si="93"/>
        <v>-0,00264027780223039+0,00555023110469802i</v>
      </c>
      <c r="X483" s="2">
        <f t="shared" si="94"/>
        <v>-44.227825105533853</v>
      </c>
    </row>
    <row r="484" spans="12:24" x14ac:dyDescent="0.45">
      <c r="L484">
        <f t="shared" si="95"/>
        <v>4.8199999999999417</v>
      </c>
      <c r="M484" s="1">
        <f t="shared" si="84"/>
        <v>66069.344800750812</v>
      </c>
      <c r="N484" s="1">
        <f t="shared" si="85"/>
        <v>0.84043489535365012</v>
      </c>
      <c r="O484" s="2" t="str">
        <f t="shared" si="86"/>
        <v>0,538131941456372-0,842860613378272i</v>
      </c>
      <c r="P484" s="2" t="str">
        <f t="shared" si="87"/>
        <v>1,90921127796173E-06+3,39913142714246E-09i</v>
      </c>
      <c r="Q484" s="2" t="str">
        <f t="shared" si="88"/>
        <v>120,530128479004+219,954803414445i</v>
      </c>
      <c r="R484" s="2" t="str">
        <f t="shared" si="89"/>
        <v>0,00348464655626082+0,00638606578343981i</v>
      </c>
      <c r="S484" s="2" t="str">
        <f t="shared" si="90"/>
        <v>0,00351290278591537+0,00634153415002085i</v>
      </c>
      <c r="T484" s="2">
        <f t="shared" si="91"/>
        <v>-42.793814860137843</v>
      </c>
      <c r="U484">
        <f t="shared" si="92"/>
        <v>61.015670502453801</v>
      </c>
      <c r="W484" s="2" t="str">
        <f t="shared" si="93"/>
        <v>-0,0040298649202984+0,00637610606966964i</v>
      </c>
      <c r="X484" s="2">
        <f t="shared" si="94"/>
        <v>-42.449294104150923</v>
      </c>
    </row>
    <row r="485" spans="12:24" x14ac:dyDescent="0.45">
      <c r="L485">
        <f t="shared" si="95"/>
        <v>4.8299999999999415</v>
      </c>
      <c r="M485" s="1">
        <f t="shared" si="84"/>
        <v>67608.297539189167</v>
      </c>
      <c r="N485" s="1">
        <f t="shared" si="85"/>
        <v>0.86001113888359881</v>
      </c>
      <c r="O485" s="2" t="str">
        <f t="shared" si="86"/>
        <v>0,637477914613893-0,770468629069038i</v>
      </c>
      <c r="P485" s="2" t="str">
        <f t="shared" si="87"/>
        <v>1,90921127796173E-06+3,95868200151836E-09i</v>
      </c>
      <c r="Q485" s="2" t="str">
        <f t="shared" si="88"/>
        <v>120,530128479004+256,162828677946i</v>
      </c>
      <c r="R485" s="2" t="str">
        <f t="shared" si="89"/>
        <v>0,00348059915687268+0,00743731280160783i</v>
      </c>
      <c r="S485" s="2" t="str">
        <f t="shared" si="90"/>
        <v>0,00352326364483098+0,00738540355840018i</v>
      </c>
      <c r="T485" s="2">
        <f t="shared" si="91"/>
        <v>-41.742003002171728</v>
      </c>
      <c r="U485">
        <f t="shared" si="92"/>
        <v>64.496164771687972</v>
      </c>
      <c r="W485" s="2" t="str">
        <f t="shared" si="93"/>
        <v>-0,00608647176098655+0,00743670003435542i</v>
      </c>
      <c r="X485" s="2">
        <f t="shared" si="94"/>
        <v>-40.345647654616698</v>
      </c>
    </row>
    <row r="486" spans="12:24" x14ac:dyDescent="0.45">
      <c r="L486">
        <f t="shared" si="95"/>
        <v>4.8399999999999412</v>
      </c>
      <c r="M486" s="1">
        <f t="shared" si="84"/>
        <v>69183.097091884309</v>
      </c>
      <c r="N486" s="1">
        <f t="shared" si="85"/>
        <v>0.88004337170297553</v>
      </c>
      <c r="O486" s="2" t="str">
        <f t="shared" si="86"/>
        <v>0,729155147958236-0,684348427488515i</v>
      </c>
      <c r="P486" s="2" t="str">
        <f t="shared" si="87"/>
        <v>1,90921127796173E-06+4,70637809519175E-09i</v>
      </c>
      <c r="Q486" s="2" t="str">
        <f t="shared" si="88"/>
        <v>120,530128479004+304,545584927256i</v>
      </c>
      <c r="R486" s="2" t="str">
        <f t="shared" si="89"/>
        <v>0,00347422996055491+0,00884203531457812i</v>
      </c>
      <c r="S486" s="2" t="str">
        <f t="shared" si="90"/>
        <v>0,00353956782511903+0,00878023377961223i</v>
      </c>
      <c r="T486" s="2">
        <f t="shared" si="91"/>
        <v>-40.475899934577825</v>
      </c>
      <c r="U486">
        <f t="shared" si="92"/>
        <v>68.04420163742806</v>
      </c>
      <c r="W486" s="2" t="str">
        <f t="shared" si="93"/>
        <v>-0,00932280126076441+0,00886186087321333i</v>
      </c>
      <c r="X486" s="2">
        <f t="shared" si="94"/>
        <v>-37.813405744719653</v>
      </c>
    </row>
    <row r="487" spans="12:24" x14ac:dyDescent="0.45">
      <c r="L487">
        <f t="shared" si="95"/>
        <v>4.849999999999941</v>
      </c>
      <c r="M487" s="1">
        <f t="shared" si="84"/>
        <v>70794.57843840422</v>
      </c>
      <c r="N487" s="1">
        <f t="shared" si="85"/>
        <v>0.90054221516678168</v>
      </c>
      <c r="O487" s="2" t="str">
        <f t="shared" si="86"/>
        <v>0,811014784909059-0,585025656410821i</v>
      </c>
      <c r="P487" s="2" t="str">
        <f t="shared" si="87"/>
        <v>1,90921127796172E-06+5,76603413428432E-09i</v>
      </c>
      <c r="Q487" s="2" t="str">
        <f t="shared" si="88"/>
        <v>120,530128479004+373,114994719447i</v>
      </c>
      <c r="R487" s="2" t="str">
        <f t="shared" si="89"/>
        <v>0,00346332059256868+0,0108328477672595i</v>
      </c>
      <c r="S487" s="2" t="str">
        <f t="shared" si="90"/>
        <v>0,00356749358673749+0,0107569468966234i</v>
      </c>
      <c r="T487" s="2">
        <f t="shared" si="91"/>
        <v>-38.913033649761701</v>
      </c>
      <c r="U487">
        <f t="shared" si="92"/>
        <v>71.652127694530662</v>
      </c>
      <c r="W487" s="2" t="str">
        <f t="shared" si="93"/>
        <v>-0,0148659416919056+0,0109002685694755i</v>
      </c>
      <c r="X487" s="2">
        <f t="shared" si="94"/>
        <v>-34.687611899161404</v>
      </c>
    </row>
    <row r="488" spans="12:24" x14ac:dyDescent="0.45">
      <c r="L488">
        <f t="shared" si="95"/>
        <v>4.8599999999999408</v>
      </c>
      <c r="M488" s="1">
        <f t="shared" si="84"/>
        <v>72443.596007489206</v>
      </c>
      <c r="N488" s="1">
        <f t="shared" si="85"/>
        <v>0.92151853803315464</v>
      </c>
      <c r="O488" s="2" t="str">
        <f t="shared" si="86"/>
        <v>0,88086325813456-0,47337080652335i</v>
      </c>
      <c r="P488" s="2" t="str">
        <f t="shared" si="87"/>
        <v>1,90921127796173E-06+7,40092286185528E-09i</v>
      </c>
      <c r="Q488" s="2" t="str">
        <f t="shared" si="88"/>
        <v>120,530128479003+478,9072055782i</v>
      </c>
      <c r="R488" s="2" t="str">
        <f t="shared" si="89"/>
        <v>0,00344215835618879+0,0139043697682888i</v>
      </c>
      <c r="S488" s="2" t="str">
        <f t="shared" si="90"/>
        <v>0,00362166254445981+0,0138064887126029i</v>
      </c>
      <c r="T488" s="2">
        <f t="shared" si="91"/>
        <v>-36.909331409832554</v>
      </c>
      <c r="U488">
        <f t="shared" si="92"/>
        <v>75.301560713632085</v>
      </c>
      <c r="W488" s="2" t="str">
        <f t="shared" si="93"/>
        <v>-0,0256181070838402+0,0140982930574095i</v>
      </c>
      <c r="X488" s="2">
        <f t="shared" si="94"/>
        <v>-30.680088555491484</v>
      </c>
    </row>
    <row r="489" spans="12:24" x14ac:dyDescent="0.45">
      <c r="L489">
        <f t="shared" si="95"/>
        <v>4.8699999999999406</v>
      </c>
      <c r="M489" s="1">
        <f t="shared" si="84"/>
        <v>74131.024130081714</v>
      </c>
      <c r="N489" s="1">
        <f t="shared" si="85"/>
        <v>0.94298346222613261</v>
      </c>
      <c r="O489" s="2" t="str">
        <f t="shared" si="86"/>
        <v>0,936513457706789-0,350631635101675i</v>
      </c>
      <c r="P489" s="2" t="str">
        <f t="shared" si="87"/>
        <v>1,90921127796173E-06+1,02872560183473E-08i</v>
      </c>
      <c r="Q489" s="2" t="str">
        <f t="shared" si="88"/>
        <v>120,530128479004+665,679284161101i</v>
      </c>
      <c r="R489" s="2" t="str">
        <f t="shared" si="89"/>
        <v>0,00339196831819264+0,0193270237036648i</v>
      </c>
      <c r="S489" s="2" t="str">
        <f t="shared" si="90"/>
        <v>0,00375012307047689+0,0191894549629125i</v>
      </c>
      <c r="T489" s="2">
        <f t="shared" si="91"/>
        <v>-34.175972869174693</v>
      </c>
      <c r="U489">
        <f t="shared" si="92"/>
        <v>78.942265634603729</v>
      </c>
      <c r="W489" s="2" t="str">
        <f t="shared" si="93"/>
        <v>-0,05111593251891+0,0199505583121931i</v>
      </c>
      <c r="X489" s="2">
        <f t="shared" si="94"/>
        <v>-25.213089570511272</v>
      </c>
    </row>
    <row r="490" spans="12:24" x14ac:dyDescent="0.45">
      <c r="L490">
        <f t="shared" si="95"/>
        <v>4.8799999999999404</v>
      </c>
      <c r="M490" s="1">
        <f t="shared" si="84"/>
        <v>75857.757502908105</v>
      </c>
      <c r="N490" s="1">
        <f t="shared" si="85"/>
        <v>0.96494836873264467</v>
      </c>
      <c r="O490" s="2" t="str">
        <f t="shared" si="86"/>
        <v>0,975845942995092-0,218459825917764i</v>
      </c>
      <c r="P490" s="2" t="str">
        <f t="shared" si="87"/>
        <v>1,90921127796173E-06+1,68465750894462E-08i</v>
      </c>
      <c r="Q490" s="2" t="str">
        <f t="shared" si="88"/>
        <v>120,530128479004+1090,12704905095i</v>
      </c>
      <c r="R490" s="2" t="str">
        <f t="shared" si="89"/>
        <v>0,00321700064387112+0,0316502433203479i</v>
      </c>
      <c r="S490" s="2" t="str">
        <f t="shared" si="90"/>
        <v>0,0041978302247996+0,0314163146678011i</v>
      </c>
      <c r="T490" s="2">
        <f t="shared" si="91"/>
        <v>-29.980039704153821</v>
      </c>
      <c r="U490">
        <f t="shared" si="92"/>
        <v>82.38925113159388</v>
      </c>
      <c r="W490" s="2" t="str">
        <f t="shared" si="93"/>
        <v>-0,139972510650795+0,0346916610152015i</v>
      </c>
      <c r="X490" s="2">
        <f t="shared" si="94"/>
        <v>-16.820240530039861</v>
      </c>
    </row>
    <row r="491" spans="12:24" x14ac:dyDescent="0.45">
      <c r="L491">
        <f t="shared" si="95"/>
        <v>4.8899999999999402</v>
      </c>
      <c r="M491" s="1">
        <f t="shared" si="84"/>
        <v>77624.711662858521</v>
      </c>
      <c r="N491" s="1">
        <f t="shared" si="85"/>
        <v>0.98742490363685875</v>
      </c>
      <c r="O491" s="2" t="str">
        <f t="shared" si="86"/>
        <v>0,996880202276867-0,0789294768032406i</v>
      </c>
      <c r="P491" s="2" t="str">
        <f t="shared" si="87"/>
        <v>1,90921127796174E-06+4,71240830803533E-08i</v>
      </c>
      <c r="Q491" s="2" t="str">
        <f t="shared" si="88"/>
        <v>120,530128479016+3049,35794693787i</v>
      </c>
      <c r="R491" s="2" t="str">
        <f t="shared" si="89"/>
        <v>0,00131290442333435+0,0885336448402445i</v>
      </c>
      <c r="S491" s="2" t="str">
        <f t="shared" si="90"/>
        <v>0,00905803537745373+0,0876166716374364i</v>
      </c>
      <c r="T491" s="2">
        <f t="shared" si="91"/>
        <v>-21.102094084743868</v>
      </c>
      <c r="U491">
        <f t="shared" si="92"/>
        <v>84.097584567083885</v>
      </c>
      <c r="W491" s="2" t="str">
        <f t="shared" si="93"/>
        <v>-1,10380214114018+0,158390442842256i</v>
      </c>
      <c r="X491" s="2">
        <f t="shared" si="94"/>
        <v>0.94634159078715652</v>
      </c>
    </row>
    <row r="492" spans="12:24" x14ac:dyDescent="0.45">
      <c r="L492">
        <f t="shared" si="95"/>
        <v>4.89999999999994</v>
      </c>
      <c r="M492" s="1">
        <f t="shared" si="84"/>
        <v>79432.823472417236</v>
      </c>
      <c r="N492" s="1">
        <f t="shared" si="85"/>
        <v>1.0104249842950963</v>
      </c>
      <c r="O492" s="2" t="str">
        <f t="shared" si="86"/>
        <v>0,997855503829847+0,0654552784462973i</v>
      </c>
      <c r="P492" s="2" t="str">
        <f t="shared" si="87"/>
        <v>1,90921127796174E-06-5,68524945795639E-08i</v>
      </c>
      <c r="Q492" s="2" t="str">
        <f t="shared" si="88"/>
        <v>120,530128479008-3678,8748940494i</v>
      </c>
      <c r="R492" s="2" t="str">
        <f t="shared" si="89"/>
        <v>0,000318494623279776-0,106810748016162i</v>
      </c>
      <c r="S492" s="2" t="str">
        <f t="shared" si="90"/>
        <v>0,0115875526220485-0,105539459102656i</v>
      </c>
      <c r="T492" s="2">
        <f t="shared" si="91"/>
        <v>-19.479663179136125</v>
      </c>
      <c r="U492">
        <f t="shared" si="92"/>
        <v>-83.734388671798115</v>
      </c>
      <c r="W492" s="2" t="str">
        <f t="shared" si="93"/>
        <v>-1,60486768785539-0,229609980875531i</v>
      </c>
      <c r="X492" s="2">
        <f t="shared" si="94"/>
        <v>4.1967841145136697</v>
      </c>
    </row>
    <row r="493" spans="12:24" x14ac:dyDescent="0.45">
      <c r="L493">
        <f t="shared" si="95"/>
        <v>4.9099999999999397</v>
      </c>
      <c r="M493" s="1">
        <f t="shared" si="84"/>
        <v>81283.051616398749</v>
      </c>
      <c r="N493" s="1">
        <f t="shared" si="85"/>
        <v>1.0339608056545631</v>
      </c>
      <c r="O493" s="2" t="str">
        <f t="shared" si="86"/>
        <v>0,97732030393569+0,211766436233531i</v>
      </c>
      <c r="P493" s="2" t="str">
        <f t="shared" si="87"/>
        <v>1,90921127796173E-06-1,73920198975407E-08i</v>
      </c>
      <c r="Q493" s="2" t="str">
        <f t="shared" si="88"/>
        <v>120,530128479003-1125,42230259138i</v>
      </c>
      <c r="R493" s="2" t="str">
        <f t="shared" si="89"/>
        <v>0,00319864140419758-0,0326749893475019i</v>
      </c>
      <c r="S493" s="2" t="str">
        <f t="shared" si="90"/>
        <v>0,00424479706427627-0,0324325505496126i</v>
      </c>
      <c r="T493" s="2">
        <f t="shared" si="91"/>
        <v>-29.706614248718761</v>
      </c>
      <c r="U493">
        <f t="shared" si="92"/>
        <v>-82.543467958719191</v>
      </c>
      <c r="W493" s="2" t="str">
        <f t="shared" si="93"/>
        <v>-0,149293335355571-0,036033682533868i</v>
      </c>
      <c r="X493" s="2">
        <f t="shared" si="94"/>
        <v>-16.273286507180337</v>
      </c>
    </row>
    <row r="494" spans="12:24" x14ac:dyDescent="0.45">
      <c r="L494">
        <f t="shared" si="95"/>
        <v>4.9199999999999395</v>
      </c>
      <c r="M494" s="1">
        <f t="shared" si="84"/>
        <v>83176.377110255649</v>
      </c>
      <c r="N494" s="1">
        <f t="shared" si="85"/>
        <v>1.0580448467192769</v>
      </c>
      <c r="O494" s="2" t="str">
        <f t="shared" si="86"/>
        <v>0,934228475537587+0,356675140000976i</v>
      </c>
      <c r="P494" s="2" t="str">
        <f t="shared" si="87"/>
        <v>1,90921127796173E-06-1,01010159762044E-08i</v>
      </c>
      <c r="Q494" s="2" t="str">
        <f t="shared" si="88"/>
        <v>120,530128479003-653,62785492607i</v>
      </c>
      <c r="R494" s="2" t="str">
        <f t="shared" si="89"/>
        <v>0,00339570117580668-0,0189771280947275i</v>
      </c>
      <c r="S494" s="2" t="str">
        <f t="shared" si="90"/>
        <v>0,00374056941292644-0,0188421604833232i</v>
      </c>
      <c r="T494" s="2">
        <f t="shared" si="91"/>
        <v>-34.329514239391102</v>
      </c>
      <c r="U494">
        <f t="shared" si="92"/>
        <v>-78.771557610184416</v>
      </c>
      <c r="W494" s="2" t="str">
        <f t="shared" si="93"/>
        <v>-0,0492196838113778-0,0195635250910383i</v>
      </c>
      <c r="X494" s="2">
        <f t="shared" si="94"/>
        <v>-25.520193277226639</v>
      </c>
    </row>
    <row r="495" spans="12:24" x14ac:dyDescent="0.45">
      <c r="L495">
        <f t="shared" si="95"/>
        <v>4.9299999999999393</v>
      </c>
      <c r="M495" s="1">
        <f t="shared" si="84"/>
        <v>85113.803820225774</v>
      </c>
      <c r="N495" s="1">
        <f t="shared" si="85"/>
        <v>1.0826898771665987</v>
      </c>
      <c r="O495" s="2" t="str">
        <f t="shared" si="86"/>
        <v>0,86803979765306+0,496494622015621i</v>
      </c>
      <c r="P495" s="2" t="str">
        <f t="shared" si="87"/>
        <v>1,90921127796173E-06-7,00812277390673E-09i</v>
      </c>
      <c r="Q495" s="2" t="str">
        <f t="shared" si="88"/>
        <v>120,530128479004-453,489457551329i</v>
      </c>
      <c r="R495" s="2" t="str">
        <f t="shared" si="89"/>
        <v>0,00344772245376805-0,0131664026566516i</v>
      </c>
      <c r="S495" s="2" t="str">
        <f t="shared" si="90"/>
        <v>0,00360742039225321-0,0130738309666349i</v>
      </c>
      <c r="T495" s="2">
        <f t="shared" si="91"/>
        <v>-37.353272696711841</v>
      </c>
      <c r="U495">
        <f t="shared" si="92"/>
        <v>-74.574392001054477</v>
      </c>
      <c r="W495" s="2" t="str">
        <f t="shared" si="93"/>
        <v>-0,0227911549549954-0,0133232980147502i</v>
      </c>
      <c r="X495" s="2">
        <f t="shared" si="94"/>
        <v>-31.568002381533944</v>
      </c>
    </row>
    <row r="496" spans="12:24" x14ac:dyDescent="0.45">
      <c r="L496">
        <f t="shared" si="95"/>
        <v>4.9399999999999391</v>
      </c>
      <c r="M496" s="1">
        <f t="shared" si="84"/>
        <v>87096.358995595903</v>
      </c>
      <c r="N496" s="1">
        <f t="shared" si="85"/>
        <v>1.1079089641178907</v>
      </c>
      <c r="O496" s="2" t="str">
        <f t="shared" si="86"/>
        <v>0,778821210718441+0,627245981840507i</v>
      </c>
      <c r="P496" s="2" t="str">
        <f t="shared" si="87"/>
        <v>1,90921127796172E-06-5,28231793493527E-09i</v>
      </c>
      <c r="Q496" s="2" t="str">
        <f t="shared" si="88"/>
        <v>120,530128479005-341,814145130049i</v>
      </c>
      <c r="R496" s="2" t="str">
        <f t="shared" si="89"/>
        <v>0,0034685744233608-0,00992407341247164i</v>
      </c>
      <c r="S496" s="2" t="str">
        <f t="shared" si="90"/>
        <v>0,00355404493943714-0,00985462132211167i</v>
      </c>
      <c r="T496" s="2">
        <f t="shared" si="91"/>
        <v>-39.596160611537677</v>
      </c>
      <c r="U496">
        <f t="shared" si="92"/>
        <v>-70.1682857722748</v>
      </c>
      <c r="W496" s="2" t="str">
        <f t="shared" si="93"/>
        <v>-0,0121964504092418-0,00996680928292571i</v>
      </c>
      <c r="X496" s="2">
        <f t="shared" si="94"/>
        <v>-36.053895332494356</v>
      </c>
    </row>
    <row r="497" spans="12:24" x14ac:dyDescent="0.45">
      <c r="L497">
        <f t="shared" si="95"/>
        <v>4.9499999999999389</v>
      </c>
      <c r="M497" s="1">
        <f t="shared" si="84"/>
        <v>89125.093813362109</v>
      </c>
      <c r="N497" s="1">
        <f t="shared" si="85"/>
        <v>1.1337154790668671</v>
      </c>
      <c r="O497" s="2" t="str">
        <f t="shared" si="86"/>
        <v>0,667344319787627+0,744749326181091i</v>
      </c>
      <c r="P497" s="2" t="str">
        <f t="shared" si="87"/>
        <v>1,90921127796173E-06-4,1700887804452E-09i</v>
      </c>
      <c r="Q497" s="2" t="str">
        <f t="shared" si="88"/>
        <v>120,530128479004-269,842775304336i</v>
      </c>
      <c r="R497" s="2" t="str">
        <f t="shared" si="89"/>
        <v>0,00347890975982431-0,00783449002944706i</v>
      </c>
      <c r="S497" s="2" t="str">
        <f t="shared" si="90"/>
        <v>0,00352758827003277-0,00777978799393606i</v>
      </c>
      <c r="T497" s="2">
        <f t="shared" si="91"/>
        <v>-41.368617231193198</v>
      </c>
      <c r="U497">
        <f t="shared" si="92"/>
        <v>-65.60904078114082</v>
      </c>
      <c r="W497" s="2" t="str">
        <f t="shared" si="93"/>
        <v>-0,00694489808183778-0,00783867518939199i</v>
      </c>
      <c r="X497" s="2">
        <f t="shared" si="94"/>
        <v>-39.598866623592265</v>
      </c>
    </row>
    <row r="498" spans="12:24" x14ac:dyDescent="0.45">
      <c r="L498">
        <f t="shared" si="95"/>
        <v>4.9599999999999387</v>
      </c>
      <c r="M498" s="1">
        <f t="shared" si="84"/>
        <v>91201.083935578223</v>
      </c>
      <c r="N498" s="1">
        <f t="shared" si="85"/>
        <v>1.1601231049693428</v>
      </c>
      <c r="O498" s="2" t="str">
        <f t="shared" si="86"/>
        <v>0,535173554420576+0,844742130267484i</v>
      </c>
      <c r="P498" s="2" t="str">
        <f t="shared" si="87"/>
        <v>1,90921127796173E-06-3,38503724617625E-09i</v>
      </c>
      <c r="Q498" s="2" t="str">
        <f t="shared" si="88"/>
        <v>120,530128479005-219,042781367245i</v>
      </c>
      <c r="R498" s="2" t="str">
        <f t="shared" si="89"/>
        <v>0,00348474055551877-0,00635958655816736i</v>
      </c>
      <c r="S498" s="2" t="str">
        <f t="shared" si="90"/>
        <v>0,00351266215786294-0,00631524050442121i</v>
      </c>
      <c r="T498" s="2">
        <f t="shared" si="91"/>
        <v>-42.821543330744269</v>
      </c>
      <c r="U498">
        <f t="shared" si="92"/>
        <v>-60.916319329228074</v>
      </c>
      <c r="W498" s="2" t="str">
        <f t="shared" si="93"/>
        <v>-0,00398210072458425-0,00634944995807456i</v>
      </c>
      <c r="X498" s="2">
        <f t="shared" si="94"/>
        <v>-42.504751573343079</v>
      </c>
    </row>
    <row r="499" spans="12:24" x14ac:dyDescent="0.45">
      <c r="L499">
        <f t="shared" si="95"/>
        <v>4.9699999999999385</v>
      </c>
      <c r="M499" s="1">
        <f t="shared" si="84"/>
        <v>93325.430079686048</v>
      </c>
      <c r="N499" s="1">
        <f t="shared" si="85"/>
        <v>1.1871458434981181</v>
      </c>
      <c r="O499" s="2" t="str">
        <f t="shared" si="86"/>
        <v>0,384738328521597+0,923025686839975i</v>
      </c>
      <c r="P499" s="2" t="str">
        <f t="shared" si="87"/>
        <v>1,90921127796173E-06-2,79437091225816E-09i</v>
      </c>
      <c r="Q499" s="2" t="str">
        <f t="shared" si="88"/>
        <v>120,530128479004-180,821282685977i</v>
      </c>
      <c r="R499" s="2" t="str">
        <f t="shared" si="89"/>
        <v>0,00348832875884646-0,00524988128630601i</v>
      </c>
      <c r="S499" s="2" t="str">
        <f t="shared" si="90"/>
        <v>0,00350347670078702-0,00521330273567609i</v>
      </c>
      <c r="T499" s="2">
        <f t="shared" si="91"/>
        <v>-44.039213500332465</v>
      </c>
      <c r="U499">
        <f t="shared" si="92"/>
        <v>-56.097860014439618</v>
      </c>
      <c r="W499" s="2" t="str">
        <f t="shared" si="93"/>
        <v>-0,00215880293746165-0,00523463807494215i</v>
      </c>
      <c r="X499" s="2">
        <f t="shared" si="94"/>
        <v>-44.940112066914693</v>
      </c>
    </row>
    <row r="500" spans="12:24" x14ac:dyDescent="0.45">
      <c r="L500">
        <f t="shared" si="95"/>
        <v>4.9799999999999383</v>
      </c>
      <c r="M500" s="1">
        <f t="shared" si="84"/>
        <v>95499.258602130067</v>
      </c>
      <c r="N500" s="1">
        <f t="shared" si="85"/>
        <v>1.2147980224668471</v>
      </c>
      <c r="O500" s="2" t="str">
        <f t="shared" si="86"/>
        <v>0,219381564542163+0,975639138790072i</v>
      </c>
      <c r="P500" s="2" t="str">
        <f t="shared" si="87"/>
        <v>1,90921127796173E-06-2,32798692257273E-09i</v>
      </c>
      <c r="Q500" s="2" t="str">
        <f t="shared" si="88"/>
        <v>120,530128479004-150,641985131369i</v>
      </c>
      <c r="R500" s="2" t="str">
        <f t="shared" si="89"/>
        <v>0,00349067731793737-0,00437366955330472i</v>
      </c>
      <c r="S500" s="2" t="str">
        <f t="shared" si="90"/>
        <v>0,0034974645719801-0,00434321204721228i</v>
      </c>
      <c r="T500" s="2">
        <f t="shared" si="91"/>
        <v>-45.072989734599211</v>
      </c>
      <c r="U500">
        <f t="shared" si="92"/>
        <v>-51.156499705170482</v>
      </c>
      <c r="W500" s="2" t="str">
        <f t="shared" si="93"/>
        <v>-0,000965402731100334-0,00435722140748709i</v>
      </c>
      <c r="X500" s="2">
        <f t="shared" si="94"/>
        <v>-47.00767772696171</v>
      </c>
    </row>
    <row r="501" spans="12:24" x14ac:dyDescent="0.45">
      <c r="L501">
        <f t="shared" si="95"/>
        <v>4.989999999999938</v>
      </c>
      <c r="M501" s="1">
        <f t="shared" si="84"/>
        <v>97723.722095567209</v>
      </c>
      <c r="N501" s="1">
        <f t="shared" si="85"/>
        <v>1.2430943034268425</v>
      </c>
      <c r="O501" s="2" t="str">
        <f t="shared" si="86"/>
        <v>0,0433761577394884+0,999058811552032i</v>
      </c>
      <c r="P501" s="2" t="str">
        <f t="shared" si="87"/>
        <v>1,90921127796173E-06-1,9452704050699E-09i</v>
      </c>
      <c r="Q501" s="2" t="str">
        <f t="shared" si="88"/>
        <v>120,530128479004-125,876736074131i</v>
      </c>
      <c r="R501" s="2" t="str">
        <f t="shared" si="89"/>
        <v>0,00349228508895909-0,00365464679423i</v>
      </c>
      <c r="S501" s="2" t="str">
        <f t="shared" si="90"/>
        <v>0,00349334878376709-0,00362920561763305i</v>
      </c>
      <c r="T501" s="2">
        <f t="shared" si="91"/>
        <v>-45.956004675650959</v>
      </c>
      <c r="U501">
        <f t="shared" si="92"/>
        <v>-46.092737094154849</v>
      </c>
      <c r="W501" s="2" t="str">
        <f t="shared" si="93"/>
        <v>-0,000148422557959697-0,00363875809852791i</v>
      </c>
      <c r="X501" s="2">
        <f t="shared" si="94"/>
        <v>-48.773716639685965</v>
      </c>
    </row>
    <row r="502" spans="12:24" x14ac:dyDescent="0.45">
      <c r="L502">
        <f t="shared" si="95"/>
        <v>4.9999999999999378</v>
      </c>
      <c r="M502" s="1">
        <f t="shared" si="84"/>
        <v>99999.999999985812</v>
      </c>
      <c r="N502" s="1">
        <f t="shared" si="85"/>
        <v>1.2720496894408133</v>
      </c>
      <c r="O502" s="2" t="str">
        <f t="shared" si="86"/>
        <v>-0,138099513909711+0,990418358199151i</v>
      </c>
      <c r="P502" s="2" t="str">
        <f t="shared" si="87"/>
        <v>1,90921127796173E-06-1,62094608429278E-09i</v>
      </c>
      <c r="Q502" s="2" t="str">
        <f t="shared" si="88"/>
        <v>120,530128479004-104,889994682116i</v>
      </c>
      <c r="R502" s="2" t="str">
        <f t="shared" si="89"/>
        <v>0,00349342212744712-0,00304532747485638i</v>
      </c>
      <c r="S502" s="2" t="str">
        <f t="shared" si="90"/>
        <v>0,00349043803044725-0,00302413337357935i</v>
      </c>
      <c r="T502" s="2">
        <f t="shared" si="91"/>
        <v>-46.710388660189437</v>
      </c>
      <c r="U502">
        <f t="shared" si="92"/>
        <v>-40.905824325252425</v>
      </c>
      <c r="W502" s="2" t="str">
        <f t="shared" si="93"/>
        <v>0,000429359912294012-0,00303082399283387i</v>
      </c>
      <c r="X502" s="2">
        <f t="shared" si="94"/>
        <v>-50.282490995348851</v>
      </c>
    </row>
    <row r="503" spans="12:24" x14ac:dyDescent="0.45">
      <c r="L503">
        <f t="shared" si="95"/>
        <v>5.0099999999999376</v>
      </c>
      <c r="M503" s="1">
        <f t="shared" si="84"/>
        <v>102329.29922806089</v>
      </c>
      <c r="N503" s="1">
        <f t="shared" si="85"/>
        <v>1.3016795330376938</v>
      </c>
      <c r="O503" s="2" t="str">
        <f t="shared" si="86"/>
        <v>-0,319035927553709+0,94774262167001i</v>
      </c>
      <c r="P503" s="2" t="str">
        <f t="shared" si="87"/>
        <v>1,90921127796173E-06-1,33833215615732E-09i</v>
      </c>
      <c r="Q503" s="2" t="str">
        <f t="shared" si="88"/>
        <v>120,530128479004-86,6022960926993i</v>
      </c>
      <c r="R503" s="2" t="str">
        <f t="shared" si="89"/>
        <v>0,00349424430820192-0,00251437091284086i</v>
      </c>
      <c r="S503" s="2" t="str">
        <f t="shared" si="90"/>
        <v>0,00348833328997732-0,00249687525692744i</v>
      </c>
      <c r="T503" s="2">
        <f t="shared" si="91"/>
        <v>-47.351147912657787</v>
      </c>
      <c r="U503">
        <f t="shared" si="92"/>
        <v>-35.594286736242417</v>
      </c>
      <c r="W503" s="2" t="str">
        <f t="shared" si="93"/>
        <v>0,000847149720524696-0,00250164160435287i</v>
      </c>
      <c r="X503" s="2">
        <f t="shared" si="94"/>
        <v>-51.564014118361143</v>
      </c>
    </row>
    <row r="504" spans="12:24" x14ac:dyDescent="0.45">
      <c r="L504">
        <f t="shared" si="95"/>
        <v>5.0199999999999374</v>
      </c>
      <c r="M504" s="1">
        <f t="shared" si="84"/>
        <v>104712.85480507489</v>
      </c>
      <c r="N504" s="1">
        <f t="shared" si="85"/>
        <v>1.3319995443527539</v>
      </c>
      <c r="O504" s="2" t="str">
        <f t="shared" si="86"/>
        <v>-0,49272485028321+0,870185165302988i</v>
      </c>
      <c r="P504" s="2" t="str">
        <f t="shared" si="87"/>
        <v>1,90921127796173E-06-1,08583050437808E-09i</v>
      </c>
      <c r="Q504" s="2" t="str">
        <f t="shared" si="88"/>
        <v>120,530128479004-70,2631364076193i</v>
      </c>
      <c r="R504" s="2" t="str">
        <f t="shared" si="89"/>
        <v>0,00349484605519045-0,00203998732596168i</v>
      </c>
      <c r="S504" s="2" t="str">
        <f t="shared" si="90"/>
        <v>0,00348679284601705-0,00202579447292522i</v>
      </c>
      <c r="T504" s="2">
        <f t="shared" si="91"/>
        <v>-47.888375912044758</v>
      </c>
      <c r="U504">
        <f t="shared" si="92"/>
        <v>-30.156192545651397</v>
      </c>
      <c r="W504" s="2" t="str">
        <f t="shared" si="93"/>
        <v>0,00115292715536089-0,00202921159892297i</v>
      </c>
      <c r="X504" s="2">
        <f t="shared" si="94"/>
        <v>-52.638473497065419</v>
      </c>
    </row>
    <row r="505" spans="12:24" x14ac:dyDescent="0.45">
      <c r="L505">
        <f t="shared" si="95"/>
        <v>5.0299999999999372</v>
      </c>
      <c r="M505" s="1">
        <f t="shared" si="84"/>
        <v>107151.93052374522</v>
      </c>
      <c r="N505" s="1">
        <f t="shared" si="85"/>
        <v>1.3630257994573305</v>
      </c>
      <c r="O505" s="2" t="str">
        <f t="shared" si="86"/>
        <v>-0,651956649304188+0,758256241272075i</v>
      </c>
      <c r="P505" s="2" t="str">
        <f t="shared" si="87"/>
        <v>1,90921127796173E-06-8,54963300810266E-10i</v>
      </c>
      <c r="Q505" s="2" t="str">
        <f t="shared" si="88"/>
        <v>120,530128479004-55,3239228275302i</v>
      </c>
      <c r="R505" s="2" t="str">
        <f t="shared" si="89"/>
        <v>0,00349528653862904-0,00160624912522985i</v>
      </c>
      <c r="S505" s="2" t="str">
        <f t="shared" si="90"/>
        <v>0,00348566522775866-0,00159507503421173i</v>
      </c>
      <c r="T505" s="2">
        <f t="shared" si="91"/>
        <v>-48.328562273179514</v>
      </c>
      <c r="U505">
        <f t="shared" si="92"/>
        <v>-24.589303038853757</v>
      </c>
      <c r="W505" s="2" t="str">
        <f t="shared" si="93"/>
        <v>0,00137675896403575-0,00159750627386661i</v>
      </c>
      <c r="X505" s="2">
        <f t="shared" si="94"/>
        <v>-53.51884869347046</v>
      </c>
    </row>
    <row r="506" spans="12:24" x14ac:dyDescent="0.45">
      <c r="L506">
        <f t="shared" si="95"/>
        <v>5.039999999999937</v>
      </c>
      <c r="M506" s="1">
        <f t="shared" si="84"/>
        <v>109647.8196143027</v>
      </c>
      <c r="N506" s="1">
        <f t="shared" si="85"/>
        <v>1.3947747488825586</v>
      </c>
      <c r="O506" s="2" t="str">
        <f t="shared" si="86"/>
        <v>-0,789286777312919+0,614024741487659i</v>
      </c>
      <c r="P506" s="2" t="str">
        <f t="shared" si="87"/>
        <v>1,90921127796173E-06-6,39198937105729E-10i</v>
      </c>
      <c r="Q506" s="2" t="str">
        <f t="shared" si="88"/>
        <v>120,530128479004-41,3620007251925i</v>
      </c>
      <c r="R506" s="2" t="str">
        <f t="shared" si="89"/>
        <v>0,00349560347013748-0,00120088515215584i</v>
      </c>
      <c r="S506" s="2" t="str">
        <f t="shared" si="90"/>
        <v>0,00348485389628683-0,00119253162516717i</v>
      </c>
      <c r="T506" s="2">
        <f t="shared" si="91"/>
        <v>-48.675373554790582</v>
      </c>
      <c r="U506">
        <f t="shared" si="92"/>
        <v>-18.89116173867027</v>
      </c>
      <c r="W506" s="2" t="str">
        <f t="shared" si="93"/>
        <v>0,00153780800942897-0,00119420979225219i</v>
      </c>
      <c r="X506" s="2">
        <f t="shared" si="94"/>
        <v>-54.212473036853865</v>
      </c>
    </row>
    <row r="507" spans="12:24" x14ac:dyDescent="0.45">
      <c r="L507">
        <f t="shared" si="95"/>
        <v>5.0499999999999368</v>
      </c>
      <c r="M507" s="1">
        <f t="shared" si="84"/>
        <v>112201.84543018017</v>
      </c>
      <c r="N507" s="1">
        <f t="shared" si="85"/>
        <v>1.4272632263416707</v>
      </c>
      <c r="O507" s="2" t="str">
        <f t="shared" si="86"/>
        <v>-0,8973720879088+0,441274671652703i</v>
      </c>
      <c r="P507" s="2" t="str">
        <f t="shared" si="87"/>
        <v>1,90921127796173E-06-4,33198175449923E-10i</v>
      </c>
      <c r="Q507" s="2" t="str">
        <f t="shared" si="88"/>
        <v>120,530128479004-28,0318727189935i</v>
      </c>
      <c r="R507" s="2" t="str">
        <f t="shared" si="89"/>
        <v>0,00349582064642586-0,000813864395946843i</v>
      </c>
      <c r="S507" s="2" t="str">
        <f t="shared" si="90"/>
        <v>0,00348429793367465-0,000808203316074906i</v>
      </c>
      <c r="T507" s="2">
        <f t="shared" si="91"/>
        <v>-48.930097883714907</v>
      </c>
      <c r="U507">
        <f t="shared" si="92"/>
        <v>-13.059151075641745</v>
      </c>
      <c r="W507" s="2" t="str">
        <f t="shared" si="93"/>
        <v>0,0016481664382647-0,000809275855660722i</v>
      </c>
      <c r="X507" s="2">
        <f t="shared" si="94"/>
        <v>-54.721922914552444</v>
      </c>
    </row>
    <row r="508" spans="12:24" x14ac:dyDescent="0.45">
      <c r="L508">
        <f t="shared" si="95"/>
        <v>5.0599999999999365</v>
      </c>
      <c r="M508" s="1">
        <f t="shared" si="84"/>
        <v>114815.36214967171</v>
      </c>
      <c r="N508" s="1">
        <f t="shared" si="85"/>
        <v>1.4605084576554512</v>
      </c>
      <c r="O508" s="2" t="str">
        <f t="shared" si="86"/>
        <v>-0,969372714900874+0,245594258087823i</v>
      </c>
      <c r="P508" s="2" t="str">
        <f t="shared" si="87"/>
        <v>1,90921127796174E-06-2,32284600088006E-10i</v>
      </c>
      <c r="Q508" s="2" t="str">
        <f t="shared" si="88"/>
        <v>120,530128479004-15,0309320612888i</v>
      </c>
      <c r="R508" s="2" t="str">
        <f t="shared" si="89"/>
        <v>0,0034959520883918-0,000436401112591029i</v>
      </c>
      <c r="S508" s="2" t="str">
        <f t="shared" si="90"/>
        <v>0,00348396144735994-0,000433365682277183i</v>
      </c>
      <c r="T508" s="2">
        <f t="shared" si="91"/>
        <v>-49.091851237210768</v>
      </c>
      <c r="U508">
        <f t="shared" si="92"/>
        <v>-7.0905316930035154</v>
      </c>
      <c r="W508" s="2" t="str">
        <f t="shared" si="93"/>
        <v>0,00171495889017576-0,000433919761401806i</v>
      </c>
      <c r="X508" s="2">
        <f t="shared" si="94"/>
        <v>-55.045430359836026</v>
      </c>
    </row>
    <row r="509" spans="12:24" x14ac:dyDescent="0.45">
      <c r="L509">
        <f t="shared" si="95"/>
        <v>5.0699999999999363</v>
      </c>
      <c r="M509" s="1">
        <f t="shared" si="84"/>
        <v>117489.75549393578</v>
      </c>
      <c r="N509" s="1">
        <f t="shared" si="85"/>
        <v>1.4945280698855929</v>
      </c>
      <c r="O509" s="2" t="str">
        <f t="shared" si="86"/>
        <v>-0,999409026448972+0,0343743778462755i</v>
      </c>
      <c r="P509" s="2" t="str">
        <f t="shared" si="87"/>
        <v>1,90921127796173E-06-3,20230964781452E-11i</v>
      </c>
      <c r="Q509" s="2" t="str">
        <f t="shared" si="88"/>
        <v>120,530128479004-2,07218639277417i</v>
      </c>
      <c r="R509" s="2" t="str">
        <f t="shared" si="89"/>
        <v>0,00349600412335202-0,0000601628989882548i</v>
      </c>
      <c r="S509" s="2" t="str">
        <f t="shared" si="90"/>
        <v>0,00348382823985884-0,0000597444349906931i</v>
      </c>
      <c r="T509" s="2">
        <f t="shared" si="91"/>
        <v>-49.157588263197034</v>
      </c>
      <c r="U509">
        <f t="shared" si="92"/>
        <v>-0.98247336840519495</v>
      </c>
      <c r="W509" s="2" t="str">
        <f t="shared" si="93"/>
        <v>0,00174140054873028-0,0000598196736397057i</v>
      </c>
      <c r="X509" s="2">
        <f t="shared" si="94"/>
        <v>-55.176904704081942</v>
      </c>
    </row>
    <row r="510" spans="12:24" x14ac:dyDescent="0.45">
      <c r="L510">
        <f t="shared" si="95"/>
        <v>5.0799999999999361</v>
      </c>
      <c r="M510" s="1">
        <f t="shared" si="84"/>
        <v>120226.44346172371</v>
      </c>
      <c r="N510" s="1">
        <f t="shared" si="85"/>
        <v>1.5293401006808085</v>
      </c>
      <c r="O510" s="2" t="str">
        <f t="shared" si="86"/>
        <v>-0,983055738461505-0,183306887699033i</v>
      </c>
      <c r="P510" s="2" t="str">
        <f t="shared" si="87"/>
        <v>1,90921127796173E-06+1,72176544800328E-10i</v>
      </c>
      <c r="Q510" s="2" t="str">
        <f t="shared" si="88"/>
        <v>120,530128479003+11,1413926986197i</v>
      </c>
      <c r="R510" s="2" t="str">
        <f t="shared" si="89"/>
        <v>0,00349597598836576+0,000323474030064529i</v>
      </c>
      <c r="S510" s="2" t="str">
        <f t="shared" si="90"/>
        <v>0,00348390026434574+0,000321224087110255i</v>
      </c>
      <c r="T510" s="2">
        <f t="shared" si="91"/>
        <v>-49.121921149464505</v>
      </c>
      <c r="U510">
        <f t="shared" si="92"/>
        <v>5.267916043686669</v>
      </c>
      <c r="W510" s="2" t="str">
        <f t="shared" si="93"/>
        <v>0,00172710370437961+0,000321631953919954i</v>
      </c>
      <c r="X510" s="2">
        <f t="shared" si="94"/>
        <v>-55.105570318586309</v>
      </c>
    </row>
    <row r="511" spans="12:24" x14ac:dyDescent="0.45">
      <c r="L511">
        <f t="shared" si="95"/>
        <v>5.0899999999999359</v>
      </c>
      <c r="M511" s="1">
        <f t="shared" si="84"/>
        <v>123026.87708122015</v>
      </c>
      <c r="N511" s="1">
        <f t="shared" si="85"/>
        <v>1.564963007840614</v>
      </c>
      <c r="O511" s="2" t="str">
        <f t="shared" si="86"/>
        <v>-0,917846909418366-0,396934567493376i</v>
      </c>
      <c r="P511" s="2" t="str">
        <f t="shared" si="87"/>
        <v>1,90921127796173E-06+3,85509522722593E-10i</v>
      </c>
      <c r="Q511" s="2" t="str">
        <f t="shared" si="88"/>
        <v>120,530128479004+24,9459819669568i</v>
      </c>
      <c r="R511" s="2" t="str">
        <f t="shared" si="89"/>
        <v>0,00349585902880329+0,000724270074581274i</v>
      </c>
      <c r="S511" s="2" t="str">
        <f t="shared" si="90"/>
        <v>0,0034841996762938+0,00071923223850708i</v>
      </c>
      <c r="T511" s="2">
        <f t="shared" si="91"/>
        <v>-48.97671196404567</v>
      </c>
      <c r="U511">
        <f t="shared" si="92"/>
        <v>11.663557575539794</v>
      </c>
      <c r="W511" s="2" t="str">
        <f t="shared" si="93"/>
        <v>0,00166767050384573+0,000720176517682231i</v>
      </c>
      <c r="X511" s="2">
        <f t="shared" si="94"/>
        <v>-54.815151290802675</v>
      </c>
    </row>
    <row r="512" spans="12:24" x14ac:dyDescent="0.45">
      <c r="L512">
        <f t="shared" si="95"/>
        <v>5.0999999999999357</v>
      </c>
      <c r="M512" s="1">
        <f t="shared" si="84"/>
        <v>125892.54117939829</v>
      </c>
      <c r="N512" s="1">
        <f t="shared" si="85"/>
        <v>1.6014156791019112</v>
      </c>
      <c r="O512" s="2" t="str">
        <f t="shared" si="86"/>
        <v>-0,80375672397496-0,594958089839142i</v>
      </c>
      <c r="P512" s="2" t="str">
        <f t="shared" si="87"/>
        <v>1,90921127796173E-06+6,14382075643659E-10i</v>
      </c>
      <c r="Q512" s="2" t="str">
        <f t="shared" si="88"/>
        <v>120,530128479004+39,7561234587698i</v>
      </c>
      <c r="R512" s="2" t="str">
        <f t="shared" si="89"/>
        <v>0,00349563405363898+0,00115426085614452i</v>
      </c>
      <c r="S512" s="2" t="str">
        <f t="shared" si="90"/>
        <v>0,00348477560376349+0,00114623170947564i</v>
      </c>
      <c r="T512" s="2">
        <f t="shared" si="91"/>
        <v>-48.710353488092082</v>
      </c>
      <c r="U512">
        <f t="shared" si="92"/>
        <v>18.207356085589993</v>
      </c>
      <c r="W512" s="2" t="str">
        <f t="shared" si="93"/>
        <v>0,00155334905310862+0,0011478317821064i</v>
      </c>
      <c r="X512" s="2">
        <f t="shared" si="94"/>
        <v>-54.28243307524027</v>
      </c>
    </row>
    <row r="513" spans="12:24" x14ac:dyDescent="0.45">
      <c r="L513">
        <f t="shared" si="95"/>
        <v>5.1099999999999355</v>
      </c>
      <c r="M513" s="1">
        <f t="shared" si="84"/>
        <v>128824.95516929429</v>
      </c>
      <c r="N513" s="1">
        <f t="shared" si="85"/>
        <v>1.6387174421535076</v>
      </c>
      <c r="O513" s="2" t="str">
        <f t="shared" si="86"/>
        <v>-0,643612443860457-0,76535156765239i</v>
      </c>
      <c r="P513" s="2" t="str">
        <f t="shared" si="87"/>
        <v>1,90921127796173E-06+8,67344604424374E-10i</v>
      </c>
      <c r="Q513" s="2" t="str">
        <f t="shared" si="88"/>
        <v>120,530128479004+56,1251060889275i</v>
      </c>
      <c r="R513" s="2" t="str">
        <f t="shared" si="89"/>
        <v>0,00349526557506531+0,00162951030858411i</v>
      </c>
      <c r="S513" s="2" t="str">
        <f t="shared" si="90"/>
        <v>0,00348571889358785+0,00161817434463293i</v>
      </c>
      <c r="T513" s="2">
        <f t="shared" si="91"/>
        <v>-48.306570133922627</v>
      </c>
      <c r="U513">
        <f t="shared" si="92"/>
        <v>24.902129969968207</v>
      </c>
      <c r="W513" s="2" t="str">
        <f t="shared" si="93"/>
        <v>0,00136610631498786+0,00162065331419142i</v>
      </c>
      <c r="X513" s="2">
        <f t="shared" si="94"/>
        <v>-53.474864297207162</v>
      </c>
    </row>
    <row r="514" spans="12:24" x14ac:dyDescent="0.45">
      <c r="L514">
        <f t="shared" si="95"/>
        <v>5.1199999999999353</v>
      </c>
      <c r="M514" s="1">
        <f t="shared" ref="M514:M577" si="96">10^L514</f>
        <v>131825.67385562113</v>
      </c>
      <c r="N514" s="1">
        <f t="shared" ref="N514:N577" si="97">M514/(CEdsp)</f>
        <v>1.6768880748839259</v>
      </c>
      <c r="O514" s="2" t="str">
        <f t="shared" ref="O514:O577" si="98">IMEXP(2*PI()*N514&amp;"i")</f>
        <v>-0,443388680944833-0,896329447028268i</v>
      </c>
      <c r="P514" s="2" t="str">
        <f t="shared" ref="P514:P577" si="99">IMDIV(IMSUB(IMPRODUCT(gg1_+gg2_,$O514),gg2_),IMSUB($O514,1))</f>
        <v>1,90921127796174E-06+1,15668337895098E-09i</v>
      </c>
      <c r="Q514" s="2" t="str">
        <f t="shared" ref="Q514:Q577" si="100">IMDIV(IMPRODUCT(gpi,$O514),IMSUB($O514,1))</f>
        <v>120,530128479004+74,8479635707774i</v>
      </c>
      <c r="R514" s="2" t="str">
        <f t="shared" ref="R514:R577" si="101">IMPRODUCT($P514,$Q514,gpd)</f>
        <v>0,00349468985535946+0,00217310107212735i</v>
      </c>
      <c r="S514" s="2" t="str">
        <f t="shared" ref="S514:S577" si="102">IMDIV($R514,IMSUM(1,$R514))</f>
        <v>0,00348719271044181+0,00215798157359627i</v>
      </c>
      <c r="T514" s="2">
        <f t="shared" ref="T514:T577" si="103">20*LOG10(SQRT(IMPRODUCT(IMCONJUGATE(S514),S514)+0))</f>
        <v>-47.742412113391396</v>
      </c>
      <c r="U514">
        <f t="shared" ref="U514:U577" si="104">ATAN(IMAGINARY(S514)/IMREAL(S514))*180/PI()</f>
        <v>31.75049003543571</v>
      </c>
      <c r="W514" s="2" t="str">
        <f t="shared" ref="W514:W577" si="105">IMPRODUCT($S514,IMDIV($O514,IMSUB($O514,1)))</f>
        <v>0,0010735542327856+0,00216174609557099i</v>
      </c>
      <c r="X514" s="2">
        <f t="shared" ref="X514:X577" si="106">20*LOG10(SQRT(IMPRODUCT(IMCONJUGATE(W514),W514)+0))</f>
        <v>-52.346545022405593</v>
      </c>
    </row>
    <row r="515" spans="12:24" x14ac:dyDescent="0.45">
      <c r="L515">
        <f t="shared" ref="L515:L578" si="107">L514+Graph_Step_Size</f>
        <v>5.1299999999999351</v>
      </c>
      <c r="M515" s="1">
        <f t="shared" si="96"/>
        <v>134896.28825914534</v>
      </c>
      <c r="N515" s="1">
        <f t="shared" si="97"/>
        <v>1.715947815867886</v>
      </c>
      <c r="O515" s="2" t="str">
        <f t="shared" si="98"/>
        <v>-0,212327527706246-0,977198557601347i</v>
      </c>
      <c r="P515" s="2" t="str">
        <f t="shared" si="99"/>
        <v>1,90921127796173E-06+1,5013881245425E-09i</v>
      </c>
      <c r="Q515" s="2" t="str">
        <f t="shared" si="100"/>
        <v>120,530128479003+97,1535043174626i</v>
      </c>
      <c r="R515" s="2" t="str">
        <f t="shared" si="101"/>
        <v>0,00349378911034607+0,00282070980052202i</v>
      </c>
      <c r="S515" s="2" t="str">
        <f t="shared" si="102"/>
        <v>0,00348949857359685+0,00280108055296341i</v>
      </c>
      <c r="T515" s="2">
        <f t="shared" si="103"/>
        <v>-46.984783886165722</v>
      </c>
      <c r="U515">
        <f t="shared" si="104"/>
        <v>38.754612118427872</v>
      </c>
      <c r="W515" s="2" t="str">
        <f t="shared" si="105"/>
        <v>0,000615841539706383+0,00280689825109706i</v>
      </c>
      <c r="X515" s="2">
        <f t="shared" si="106"/>
        <v>-50.831283508593408</v>
      </c>
    </row>
    <row r="516" spans="12:24" x14ac:dyDescent="0.45">
      <c r="L516">
        <f t="shared" si="107"/>
        <v>5.1399999999999348</v>
      </c>
      <c r="M516" s="1">
        <f t="shared" si="96"/>
        <v>138038.42646026798</v>
      </c>
      <c r="N516" s="1">
        <f t="shared" si="97"/>
        <v>1.7559173750970734</v>
      </c>
      <c r="O516" s="2" t="str">
        <f t="shared" si="98"/>
        <v>0,0371713989067199-0,999308904745333i</v>
      </c>
      <c r="P516" s="2" t="str">
        <f t="shared" si="99"/>
        <v>1,90921127796173E-06+1,9332183130971E-09i</v>
      </c>
      <c r="Q516" s="2" t="str">
        <f t="shared" si="100"/>
        <v>120,530128479004+125,096855808398i</v>
      </c>
      <c r="R516" s="2" t="str">
        <f t="shared" si="101"/>
        <v>0,00349233104185805+0,00363200411217502i</v>
      </c>
      <c r="S516" s="2" t="str">
        <f t="shared" si="102"/>
        <v>0,00349323114713335+0,00360672081920761i</v>
      </c>
      <c r="T516" s="2">
        <f t="shared" si="103"/>
        <v>-45.984082236483211</v>
      </c>
      <c r="U516">
        <f t="shared" si="104"/>
        <v>45.915770351044017</v>
      </c>
      <c r="W516" s="2" t="str">
        <f t="shared" si="105"/>
        <v>-0,000125071779442984+0,00361615293970747i</v>
      </c>
      <c r="X516" s="2">
        <f t="shared" si="106"/>
        <v>-48.829872019461391</v>
      </c>
    </row>
    <row r="517" spans="12:24" x14ac:dyDescent="0.45">
      <c r="L517">
        <f t="shared" si="107"/>
        <v>5.1499999999999346</v>
      </c>
      <c r="M517" s="1">
        <f t="shared" si="96"/>
        <v>141253.75446225444</v>
      </c>
      <c r="N517" s="1">
        <f t="shared" si="97"/>
        <v>1.7968179449608515</v>
      </c>
      <c r="O517" s="2" t="str">
        <f t="shared" si="98"/>
        <v>0,289941607571771-0,957044337634729i</v>
      </c>
      <c r="P517" s="2" t="str">
        <f t="shared" si="99"/>
        <v>1,90921127796173E-06+2,51054562850143E-09i</v>
      </c>
      <c r="Q517" s="2" t="str">
        <f t="shared" si="100"/>
        <v>120,530128479004+162,455198340433i</v>
      </c>
      <c r="R517" s="2" t="str">
        <f t="shared" si="101"/>
        <v>0,00348980894923911+0,00471664890858952i</v>
      </c>
      <c r="S517" s="2" t="str">
        <f t="shared" si="102"/>
        <v>0,00349968753228366+0,00468379655607217i</v>
      </c>
      <c r="T517" s="2">
        <f t="shared" si="103"/>
        <v>-44.661547225070031</v>
      </c>
      <c r="U517">
        <f t="shared" si="104"/>
        <v>53.233269710493516</v>
      </c>
      <c r="W517" s="2" t="str">
        <f t="shared" si="105"/>
        <v>-0,00140665788247082+0,00470040581204955i</v>
      </c>
      <c r="X517" s="2">
        <f t="shared" si="106"/>
        <v>-46.184787830402037</v>
      </c>
    </row>
    <row r="518" spans="12:24" x14ac:dyDescent="0.45">
      <c r="L518">
        <f t="shared" si="107"/>
        <v>5.1599999999999344</v>
      </c>
      <c r="M518" s="1">
        <f t="shared" si="96"/>
        <v>144543.97707457098</v>
      </c>
      <c r="N518" s="1">
        <f t="shared" si="97"/>
        <v>1.8386712114827415</v>
      </c>
      <c r="O518" s="2" t="str">
        <f t="shared" si="98"/>
        <v>0,528758887230637-0,848772077282599i</v>
      </c>
      <c r="P518" s="2" t="str">
        <f t="shared" si="99"/>
        <v>1,90921127796173E-06+3,35488808109896E-09i</v>
      </c>
      <c r="Q518" s="2" t="str">
        <f t="shared" si="100"/>
        <v>120,530128479003+217,091855426316i</v>
      </c>
      <c r="R518" s="2" t="str">
        <f t="shared" si="101"/>
        <v>0,00348494032002175+0,00630294427891731i</v>
      </c>
      <c r="S518" s="2" t="str">
        <f t="shared" si="102"/>
        <v>0,00351215078191026+0,00625899516363123i</v>
      </c>
      <c r="T518" s="2">
        <f t="shared" si="103"/>
        <v>-42.881065651182517</v>
      </c>
      <c r="U518">
        <f t="shared" si="104"/>
        <v>60.701625547937041</v>
      </c>
      <c r="W518" s="2" t="str">
        <f t="shared" si="105"/>
        <v>-0,00388059359099877+0,00629243841413499i</v>
      </c>
      <c r="X518" s="2">
        <f t="shared" si="106"/>
        <v>-42.623797336265966</v>
      </c>
    </row>
    <row r="519" spans="12:24" x14ac:dyDescent="0.45">
      <c r="L519">
        <f t="shared" si="107"/>
        <v>5.1699999999999342</v>
      </c>
      <c r="M519" s="1">
        <f t="shared" si="96"/>
        <v>147910.83881679847</v>
      </c>
      <c r="N519" s="1">
        <f t="shared" si="97"/>
        <v>1.8814993658186538</v>
      </c>
      <c r="O519" s="2" t="str">
        <f t="shared" si="98"/>
        <v>0,735385160571723-0,677649367749208i</v>
      </c>
      <c r="P519" s="2" t="str">
        <f t="shared" si="99"/>
        <v>1,90921127796173E-06+4,77002843243889E-09i</v>
      </c>
      <c r="Q519" s="2" t="str">
        <f t="shared" si="100"/>
        <v>120,530128479005+308,664342237942i</v>
      </c>
      <c r="R519" s="2" t="str">
        <f t="shared" si="101"/>
        <v>0,00347363699108051+0,00896161740473373i</v>
      </c>
      <c r="S519" s="2" t="str">
        <f t="shared" si="102"/>
        <v>0,00354108572485333+0,00889897175181057i</v>
      </c>
      <c r="T519" s="2">
        <f t="shared" si="103"/>
        <v>-40.374839366550347</v>
      </c>
      <c r="U519">
        <f t="shared" si="104"/>
        <v>68.301363132056451</v>
      </c>
      <c r="W519" s="2" t="str">
        <f t="shared" si="105"/>
        <v>-0,00962409886337684+0,00898365052777661i</v>
      </c>
      <c r="X519" s="2">
        <f t="shared" si="106"/>
        <v>-37.611281278058179</v>
      </c>
    </row>
    <row r="520" spans="12:24" x14ac:dyDescent="0.45">
      <c r="L520">
        <f t="shared" si="107"/>
        <v>5.179999999999934</v>
      </c>
      <c r="M520" s="1">
        <f t="shared" si="96"/>
        <v>151356.12484359799</v>
      </c>
      <c r="N520" s="1">
        <f t="shared" si="97"/>
        <v>1.9253251160229112</v>
      </c>
      <c r="O520" s="2" t="str">
        <f t="shared" si="98"/>
        <v>0,891932060058172-0,452169437534631i</v>
      </c>
      <c r="P520" s="2" t="str">
        <f t="shared" si="99"/>
        <v>1,90921127796173E-06+7,79353441832125E-09i</v>
      </c>
      <c r="Q520" s="2" t="str">
        <f t="shared" si="100"/>
        <v>120,530128479003+504,312753899677i</v>
      </c>
      <c r="R520" s="2" t="str">
        <f t="shared" si="101"/>
        <v>0,00343629378562953+0,0146419826793358i</v>
      </c>
      <c r="S520" s="2" t="str">
        <f t="shared" si="102"/>
        <v>0,00363667359942108+0,0145387750650759i</v>
      </c>
      <c r="T520" s="2">
        <f t="shared" si="103"/>
        <v>-36.48587588828368</v>
      </c>
      <c r="U520">
        <f t="shared" si="104"/>
        <v>75.95641341333463</v>
      </c>
      <c r="W520" s="2" t="str">
        <f t="shared" si="105"/>
        <v>-0,0285976669991804+0,0148775304139163i</v>
      </c>
      <c r="X520" s="2">
        <f t="shared" si="106"/>
        <v>-29.833144572480311</v>
      </c>
    </row>
    <row r="521" spans="12:24" x14ac:dyDescent="0.45">
      <c r="L521">
        <f t="shared" si="107"/>
        <v>5.1899999999999338</v>
      </c>
      <c r="M521" s="1">
        <f t="shared" si="96"/>
        <v>154881.66189122476</v>
      </c>
      <c r="N521" s="1">
        <f t="shared" si="97"/>
        <v>1.9701716990883746</v>
      </c>
      <c r="O521" s="2" t="str">
        <f t="shared" si="98"/>
        <v>0,98248882925686-0,186321497378815i</v>
      </c>
      <c r="P521" s="2" t="str">
        <f t="shared" si="99"/>
        <v>1,90921127796173E-06+1,98188252733326E-08i</v>
      </c>
      <c r="Q521" s="2" t="str">
        <f t="shared" si="100"/>
        <v>120,530128479001+1282,4587428723i</v>
      </c>
      <c r="R521" s="2" t="str">
        <f t="shared" si="101"/>
        <v>0,00310986604726092+0,037234312546921i</v>
      </c>
      <c r="S521" s="2" t="str">
        <f t="shared" si="102"/>
        <v>0,00447187445512109+0,0369528868476327i</v>
      </c>
      <c r="T521" s="2">
        <f t="shared" si="103"/>
        <v>-28.583892358787164</v>
      </c>
      <c r="U521">
        <f t="shared" si="104"/>
        <v>83.099871953843149</v>
      </c>
      <c r="W521" s="2" t="str">
        <f t="shared" si="105"/>
        <v>-0,194356207036073+0,0422671527027675i</v>
      </c>
      <c r="X521" s="2">
        <f t="shared" si="106"/>
        <v>-14.027344141931511</v>
      </c>
    </row>
    <row r="522" spans="12:24" x14ac:dyDescent="0.45">
      <c r="L522">
        <f t="shared" si="107"/>
        <v>5.1999999999999336</v>
      </c>
      <c r="M522" s="1">
        <f t="shared" si="96"/>
        <v>158489.31924608714</v>
      </c>
      <c r="N522" s="1">
        <f t="shared" si="97"/>
        <v>2.0160628932669966</v>
      </c>
      <c r="O522" s="2" t="str">
        <f t="shared" si="98"/>
        <v>0,99491127935288+0,100754881849046i</v>
      </c>
      <c r="P522" s="2" t="str">
        <f t="shared" si="99"/>
        <v>1,90921127796174E-06-3,68797198650415E-08i</v>
      </c>
      <c r="Q522" s="2" t="str">
        <f t="shared" si="100"/>
        <v>120,530128479-2386,45421831631i</v>
      </c>
      <c r="R522" s="2" t="str">
        <f t="shared" si="101"/>
        <v>0,00215890733956397-0,069287205329268i</v>
      </c>
      <c r="S522" s="2" t="str">
        <f t="shared" si="102"/>
        <v>0,00690132294587689-0,0686607996449798i</v>
      </c>
      <c r="T522" s="2">
        <f t="shared" si="103"/>
        <v>-23.222166586086441</v>
      </c>
      <c r="U522">
        <f t="shared" si="104"/>
        <v>-84.260290110062144</v>
      </c>
      <c r="W522" s="2" t="str">
        <f t="shared" si="105"/>
        <v>-0,6762791994899-0,102652285246431i</v>
      </c>
      <c r="X522" s="2">
        <f t="shared" si="106"/>
        <v>-3.2985526455948562</v>
      </c>
    </row>
    <row r="523" spans="12:24" x14ac:dyDescent="0.45">
      <c r="L523">
        <f t="shared" si="107"/>
        <v>5.2099999999999334</v>
      </c>
      <c r="M523" s="1">
        <f t="shared" si="96"/>
        <v>162181.00973586823</v>
      </c>
      <c r="N523" s="1">
        <f t="shared" si="97"/>
        <v>2.0630230306773796</v>
      </c>
      <c r="O523" s="2" t="str">
        <f t="shared" si="98"/>
        <v>0,92261693388753+0,385717504534048i</v>
      </c>
      <c r="P523" s="2" t="str">
        <f t="shared" si="99"/>
        <v>1,90921127796173E-06-9,28439353578716E-09i</v>
      </c>
      <c r="Q523" s="2" t="str">
        <f t="shared" si="100"/>
        <v>120,530128479004-600,784935434313i</v>
      </c>
      <c r="R523" s="2" t="str">
        <f t="shared" si="101"/>
        <v>0,00341126385031477-0,0174429112700668i</v>
      </c>
      <c r="S523" s="2" t="str">
        <f t="shared" si="102"/>
        <v>0,00370073830220728-0,017319278989896i</v>
      </c>
      <c r="T523" s="2">
        <f t="shared" si="103"/>
        <v>-35.035507083001193</v>
      </c>
      <c r="U523">
        <f t="shared" si="104"/>
        <v>-77.938571385236855</v>
      </c>
      <c r="W523" s="2" t="str">
        <f t="shared" si="105"/>
        <v>-0,0413137842477957-0,0178828430624203i</v>
      </c>
      <c r="X523" s="2">
        <f t="shared" si="106"/>
        <v>-26.932266375342021</v>
      </c>
    </row>
    <row r="524" spans="12:24" x14ac:dyDescent="0.45">
      <c r="L524">
        <f t="shared" si="107"/>
        <v>5.2199999999999331</v>
      </c>
      <c r="M524" s="1">
        <f t="shared" si="96"/>
        <v>165958.69074373069</v>
      </c>
      <c r="N524" s="1">
        <f t="shared" si="97"/>
        <v>2.1110770102059657</v>
      </c>
      <c r="O524" s="2" t="str">
        <f t="shared" si="98"/>
        <v>0,766182150689663+0,642623460484103i</v>
      </c>
      <c r="P524" s="2" t="str">
        <f t="shared" si="99"/>
        <v>1,90921127796173E-06-5,1192818468913E-09i</v>
      </c>
      <c r="Q524" s="2" t="str">
        <f t="shared" si="100"/>
        <v>120,530128479004-331,264223344075i</v>
      </c>
      <c r="R524" s="2" t="str">
        <f t="shared" si="101"/>
        <v>0,00347024156243391-0,00961777187465792i</v>
      </c>
      <c r="S524" s="2" t="str">
        <f t="shared" si="102"/>
        <v>0,00354977739632541-0,00955048842358521i</v>
      </c>
      <c r="T524" s="2">
        <f t="shared" si="103"/>
        <v>-39.837493098129571</v>
      </c>
      <c r="U524">
        <f t="shared" si="104"/>
        <v>-69.610633147077891</v>
      </c>
      <c r="W524" s="2" t="str">
        <f t="shared" si="105"/>
        <v>-0,0113493615209294-0,00965333679775933i</v>
      </c>
      <c r="X524" s="2">
        <f t="shared" si="106"/>
        <v>-36.536569669695496</v>
      </c>
    </row>
    <row r="525" spans="12:24" x14ac:dyDescent="0.45">
      <c r="L525">
        <f t="shared" si="107"/>
        <v>5.2299999999999329</v>
      </c>
      <c r="M525" s="1">
        <f t="shared" si="96"/>
        <v>169824.36524614846</v>
      </c>
      <c r="N525" s="1">
        <f t="shared" si="97"/>
        <v>2.1602503107087703</v>
      </c>
      <c r="O525" s="2" t="str">
        <f t="shared" si="98"/>
        <v>0,534498217297177+0,845169601740467i</v>
      </c>
      <c r="P525" s="2" t="str">
        <f t="shared" si="99"/>
        <v>1,90921127796173E-06-3,38183679945853E-09i</v>
      </c>
      <c r="Q525" s="2" t="str">
        <f t="shared" si="100"/>
        <v>120,530128479004-218,835683276771i</v>
      </c>
      <c r="R525" s="2" t="str">
        <f t="shared" si="101"/>
        <v>0,00348476184605687-0,0063535737682266i</v>
      </c>
      <c r="S525" s="2" t="str">
        <f t="shared" si="102"/>
        <v>0,0035126076563537-0,00630926985350114i</v>
      </c>
      <c r="T525" s="2">
        <f t="shared" si="103"/>
        <v>-42.827848410307006</v>
      </c>
      <c r="U525">
        <f t="shared" si="104"/>
        <v>-60.893669555499152</v>
      </c>
      <c r="W525" s="2" t="str">
        <f t="shared" si="105"/>
        <v>-0,0039712822815856-0,00634339738084221i</v>
      </c>
      <c r="X525" s="2">
        <f t="shared" si="106"/>
        <v>-42.517361852054194</v>
      </c>
    </row>
    <row r="526" spans="12:24" x14ac:dyDescent="0.45">
      <c r="L526">
        <f t="shared" si="107"/>
        <v>5.2399999999999327</v>
      </c>
      <c r="M526" s="1">
        <f t="shared" si="96"/>
        <v>173780.08287491094</v>
      </c>
      <c r="N526" s="1">
        <f t="shared" si="97"/>
        <v>2.2105690045206061</v>
      </c>
      <c r="O526" s="2" t="str">
        <f t="shared" si="98"/>
        <v>0,245225464602868+0,969466075481916i</v>
      </c>
      <c r="P526" s="2" t="str">
        <f t="shared" si="99"/>
        <v>1,90921127796173E-06-2,39246450185087E-09i</v>
      </c>
      <c r="Q526" s="2" t="str">
        <f t="shared" si="100"/>
        <v>120,530128479004-154,814272546157i</v>
      </c>
      <c r="R526" s="2" t="str">
        <f t="shared" si="101"/>
        <v>0,00349037810511441-0,00449480581168435i</v>
      </c>
      <c r="S526" s="2" t="str">
        <f t="shared" si="102"/>
        <v>0,00349823053542169-0,00446350263288121i</v>
      </c>
      <c r="T526" s="2">
        <f t="shared" si="103"/>
        <v>-44.926775774527286</v>
      </c>
      <c r="U526">
        <f t="shared" si="104"/>
        <v>-51.91274152176873</v>
      </c>
      <c r="W526" s="2" t="str">
        <f t="shared" si="105"/>
        <v>-0,00111744565708621-0,0044783929751459i</v>
      </c>
      <c r="X526" s="2">
        <f t="shared" si="106"/>
        <v>-46.71524812618263</v>
      </c>
    </row>
    <row r="527" spans="12:24" x14ac:dyDescent="0.45">
      <c r="L527">
        <f t="shared" si="107"/>
        <v>5.2499999999999325</v>
      </c>
      <c r="M527" s="1">
        <f t="shared" si="96"/>
        <v>177827.94100386472</v>
      </c>
      <c r="N527" s="1">
        <f t="shared" si="97"/>
        <v>2.2620597712789747</v>
      </c>
      <c r="O527" s="2" t="str">
        <f t="shared" si="98"/>
        <v>-0,0757012872424944+0,997130540656453i</v>
      </c>
      <c r="P527" s="2" t="str">
        <f t="shared" si="99"/>
        <v>1,90921127796173E-06-1,72659490764518E-09i</v>
      </c>
      <c r="Q527" s="2" t="str">
        <f t="shared" si="100"/>
        <v>120,530128479005-111,726437070413i</v>
      </c>
      <c r="R527" s="2" t="str">
        <f t="shared" si="101"/>
        <v>0,00349307444840468-0,00324381357353957i</v>
      </c>
      <c r="S527" s="2" t="str">
        <f t="shared" si="102"/>
        <v>0,00349132806968964-0,00322123633781356i</v>
      </c>
      <c r="T527" s="2">
        <f t="shared" si="103"/>
        <v>-46.465505117792347</v>
      </c>
      <c r="U527">
        <f t="shared" si="104"/>
        <v>-42.695847354196459</v>
      </c>
      <c r="W527" s="2" t="str">
        <f t="shared" si="105"/>
        <v>0,000252687699685822-0,00322877642855842i</v>
      </c>
      <c r="X527" s="2">
        <f t="shared" si="106"/>
        <v>-49.792721957689992</v>
      </c>
    </row>
    <row r="528" spans="12:24" x14ac:dyDescent="0.45">
      <c r="L528">
        <f t="shared" si="107"/>
        <v>5.2599999999999323</v>
      </c>
      <c r="M528" s="1">
        <f t="shared" si="96"/>
        <v>181970.08586097014</v>
      </c>
      <c r="N528" s="1">
        <f t="shared" si="97"/>
        <v>2.3147499120699804</v>
      </c>
      <c r="O528" s="2" t="str">
        <f t="shared" si="98"/>
        <v>-0,39570528828546+0,918377550260742i</v>
      </c>
      <c r="P528" s="2" t="str">
        <f t="shared" si="99"/>
        <v>1,90921127796173E-06-1,22562513985719E-09i</v>
      </c>
      <c r="Q528" s="2" t="str">
        <f t="shared" si="100"/>
        <v>120,530128479004-79,3091242501049i</v>
      </c>
      <c r="R528" s="2" t="str">
        <f t="shared" si="101"/>
        <v>0,00349452839410579-0,00230262434293767i</v>
      </c>
      <c r="S528" s="2" t="str">
        <f t="shared" si="102"/>
        <v>0,00348760604371216-0,00228660309691461i</v>
      </c>
      <c r="T528" s="2">
        <f t="shared" si="103"/>
        <v>-47.596517308218729</v>
      </c>
      <c r="U528">
        <f t="shared" si="104"/>
        <v>-33.250326060901564</v>
      </c>
      <c r="W528" s="2" t="str">
        <f t="shared" si="105"/>
        <v>0,000991507760030875-0,00229072827298937i</v>
      </c>
      <c r="X528" s="2">
        <f t="shared" si="106"/>
        <v>-52.054754505154492</v>
      </c>
    </row>
    <row r="529" spans="12:24" x14ac:dyDescent="0.45">
      <c r="L529">
        <f t="shared" si="107"/>
        <v>5.2699999999999321</v>
      </c>
      <c r="M529" s="1">
        <f t="shared" si="96"/>
        <v>186208.71366625786</v>
      </c>
      <c r="N529" s="1">
        <f t="shared" si="97"/>
        <v>2.3686673639037026</v>
      </c>
      <c r="O529" s="2" t="str">
        <f t="shared" si="98"/>
        <v>-0,678419380656283+0,73467485593965i</v>
      </c>
      <c r="P529" s="2" t="str">
        <f t="shared" si="99"/>
        <v>1,90921127796173E-06-8,15313843756646E-10i</v>
      </c>
      <c r="Q529" s="2" t="str">
        <f t="shared" si="100"/>
        <v>120,530128479004-52,7582413532874i</v>
      </c>
      <c r="R529" s="2" t="str">
        <f t="shared" si="101"/>
        <v>0,00349535164353674-0,00153175831884816i</v>
      </c>
      <c r="S529" s="2" t="str">
        <f t="shared" si="102"/>
        <v>0,00348549856195417-0,00152110258899611i</v>
      </c>
      <c r="T529" s="2">
        <f t="shared" si="103"/>
        <v>-48.397580300475845</v>
      </c>
      <c r="U529">
        <f t="shared" si="104"/>
        <v>-23.576884689420289</v>
      </c>
      <c r="W529" s="2" t="str">
        <f t="shared" si="105"/>
        <v>0,00140984207127745-0,00152338452420024i</v>
      </c>
      <c r="X529" s="2">
        <f t="shared" si="106"/>
        <v>-53.656885113748501</v>
      </c>
    </row>
    <row r="530" spans="12:24" x14ac:dyDescent="0.45">
      <c r="L530">
        <f t="shared" si="107"/>
        <v>5.2799999999999319</v>
      </c>
      <c r="M530" s="1">
        <f t="shared" si="96"/>
        <v>190546.07179629515</v>
      </c>
      <c r="N530" s="1">
        <f t="shared" si="97"/>
        <v>2.4238407145267855</v>
      </c>
      <c r="O530" s="2" t="str">
        <f t="shared" si="98"/>
        <v>-0,887676047310735+0,460468495155521i</v>
      </c>
      <c r="P530" s="2" t="str">
        <f t="shared" si="99"/>
        <v>1,90921127796173E-06-4,54362606390173E-10i</v>
      </c>
      <c r="Q530" s="2" t="str">
        <f t="shared" si="100"/>
        <v>120,530128479003-29,4014044203701i</v>
      </c>
      <c r="R530" s="2" t="str">
        <f t="shared" si="101"/>
        <v>0,00349580217958337-0,00085362674440085i</v>
      </c>
      <c r="S530" s="2" t="str">
        <f t="shared" si="102"/>
        <v>0,00348434520806391-0,000847689060877899i</v>
      </c>
      <c r="T530" s="2">
        <f t="shared" si="103"/>
        <v>-48.907847564256699</v>
      </c>
      <c r="U530">
        <f t="shared" si="104"/>
        <v>-13.673568073134359</v>
      </c>
      <c r="W530" s="2" t="str">
        <f t="shared" si="105"/>
        <v>0,00163878248400094-0,000848819778931739i</v>
      </c>
      <c r="X530" s="2">
        <f t="shared" si="106"/>
        <v>-54.67742217191028</v>
      </c>
    </row>
    <row r="531" spans="12:24" x14ac:dyDescent="0.45">
      <c r="L531">
        <f t="shared" si="107"/>
        <v>5.2899999999999316</v>
      </c>
      <c r="M531" s="1">
        <f t="shared" si="96"/>
        <v>194984.45997577391</v>
      </c>
      <c r="N531" s="1">
        <f t="shared" si="97"/>
        <v>2.4802992175800309</v>
      </c>
      <c r="O531" s="2" t="str">
        <f t="shared" si="98"/>
        <v>-0,992348579267486+0,123467798335445i</v>
      </c>
      <c r="P531" s="2" t="str">
        <f t="shared" si="99"/>
        <v>1,90921127796173E-06-1,15429949382167E-10i</v>
      </c>
      <c r="Q531" s="2" t="str">
        <f t="shared" si="100"/>
        <v>120,530128479004-7,4693704461407i</v>
      </c>
      <c r="R531" s="2" t="str">
        <f t="shared" si="101"/>
        <v>0,00349599203287524-0,000216862238466592i</v>
      </c>
      <c r="S531" s="2" t="str">
        <f t="shared" si="102"/>
        <v>0,0034838591910168-0,000215353845635334i</v>
      </c>
      <c r="T531" s="2">
        <f t="shared" si="103"/>
        <v>-49.142225091396128</v>
      </c>
      <c r="U531">
        <f t="shared" si="104"/>
        <v>-3.537222906053346</v>
      </c>
      <c r="W531" s="2" t="str">
        <f t="shared" si="105"/>
        <v>0,00173525675084147-0,000215626010768857i</v>
      </c>
      <c r="X531" s="2">
        <f t="shared" si="106"/>
        <v>-55.146178292569516</v>
      </c>
    </row>
    <row r="532" spans="12:24" x14ac:dyDescent="0.45">
      <c r="L532">
        <f t="shared" si="107"/>
        <v>5.2999999999999314</v>
      </c>
      <c r="M532" s="1">
        <f t="shared" si="96"/>
        <v>199526.23149685661</v>
      </c>
      <c r="N532" s="1">
        <f t="shared" si="97"/>
        <v>2.5380728081090829</v>
      </c>
      <c r="O532" s="2" t="str">
        <f t="shared" si="98"/>
        <v>-0,971523440799774-0,236943461561125i</v>
      </c>
      <c r="P532" s="2" t="str">
        <f t="shared" si="99"/>
        <v>1,90921127796173E-06+2,23858149583958E-10i</v>
      </c>
      <c r="Q532" s="2" t="str">
        <f t="shared" si="100"/>
        <v>120,530128479004+14,4856638644058i</v>
      </c>
      <c r="R532" s="2" t="str">
        <f t="shared" si="101"/>
        <v>0,00349595586701331+0,000420570048568519i</v>
      </c>
      <c r="S532" s="2" t="str">
        <f t="shared" si="102"/>
        <v>0,00348395177423438+0,000417644735239134i</v>
      </c>
      <c r="T532" s="2">
        <f t="shared" si="103"/>
        <v>-49.096591500662178</v>
      </c>
      <c r="U532">
        <f t="shared" si="104"/>
        <v>6.8358105444143762</v>
      </c>
      <c r="W532" s="2" t="str">
        <f t="shared" si="105"/>
        <v>0,00171687900335146+0,000418178131851374i</v>
      </c>
      <c r="X532" s="2">
        <f t="shared" si="106"/>
        <v>-55.054910907962871</v>
      </c>
    </row>
    <row r="533" spans="12:24" x14ac:dyDescent="0.45">
      <c r="L533">
        <f t="shared" si="107"/>
        <v>5.3099999999999312</v>
      </c>
      <c r="M533" s="1">
        <f t="shared" si="96"/>
        <v>204173.79446692081</v>
      </c>
      <c r="N533" s="1">
        <f t="shared" si="97"/>
        <v>2.5971921184363591</v>
      </c>
      <c r="O533" s="2" t="str">
        <f t="shared" si="98"/>
        <v>-0,819260520278634-0,573421485395151i</v>
      </c>
      <c r="P533" s="2" t="str">
        <f t="shared" si="99"/>
        <v>1,90921127796174E-06+5,87096095545881E-10i</v>
      </c>
      <c r="Q533" s="2" t="str">
        <f t="shared" si="100"/>
        <v>120,530128479004+37,9904716982006i</v>
      </c>
      <c r="R533" s="2" t="str">
        <f t="shared" si="101"/>
        <v>0,0034956662823835+0,00110299774154732i</v>
      </c>
      <c r="S533" s="2" t="str">
        <f t="shared" si="102"/>
        <v>0,00348469309947875+0,00109532524141396i</v>
      </c>
      <c r="T533" s="2">
        <f t="shared" si="103"/>
        <v>-48.747522626611016</v>
      </c>
      <c r="U533">
        <f t="shared" si="104"/>
        <v>17.449223235582199</v>
      </c>
      <c r="W533" s="2" t="str">
        <f t="shared" si="105"/>
        <v>0,00156972613064014+0,00109684122129116i</v>
      </c>
      <c r="X533" s="2">
        <f t="shared" si="106"/>
        <v>-54.356771533302791</v>
      </c>
    </row>
    <row r="534" spans="12:24" x14ac:dyDescent="0.45">
      <c r="L534">
        <f t="shared" si="107"/>
        <v>5.319999999999931</v>
      </c>
      <c r="M534" s="1">
        <f t="shared" si="96"/>
        <v>208929.61308537106</v>
      </c>
      <c r="N534" s="1">
        <f t="shared" si="97"/>
        <v>2.6576884944027324</v>
      </c>
      <c r="O534" s="2" t="str">
        <f t="shared" si="98"/>
        <v>-0,548032548691487-0,836457007606914i</v>
      </c>
      <c r="P534" s="2" t="str">
        <f t="shared" si="99"/>
        <v>1,90921127796173E-06+1,00645337791993E-09i</v>
      </c>
      <c r="Q534" s="2" t="str">
        <f t="shared" si="100"/>
        <v>120,530128479004+65,1267124061723i</v>
      </c>
      <c r="R534" s="2" t="str">
        <f t="shared" si="101"/>
        <v>0,00349500932426347+0,00189085877293311i</v>
      </c>
      <c r="S534" s="2" t="str">
        <f t="shared" si="102"/>
        <v>0,00348637488449772+0,00187770393762682i</v>
      </c>
      <c r="T534" s="2">
        <f t="shared" si="103"/>
        <v>-48.046378245114454</v>
      </c>
      <c r="U534">
        <f t="shared" si="104"/>
        <v>28.306172064364883</v>
      </c>
      <c r="W534" s="2" t="str">
        <f t="shared" si="105"/>
        <v>0,00123589235398774+0,00188075810177807i</v>
      </c>
      <c r="X534" s="2">
        <f t="shared" si="106"/>
        <v>-52.954479080265003</v>
      </c>
    </row>
    <row r="535" spans="12:24" x14ac:dyDescent="0.45">
      <c r="L535">
        <f t="shared" si="107"/>
        <v>5.3299999999999308</v>
      </c>
      <c r="M535" s="1">
        <f t="shared" si="96"/>
        <v>213796.20895018952</v>
      </c>
      <c r="N535" s="1">
        <f t="shared" si="97"/>
        <v>2.7195940119875042</v>
      </c>
      <c r="O535" s="2" t="str">
        <f t="shared" si="98"/>
        <v>-0,189886416715749-0,98180606473318i</v>
      </c>
      <c r="P535" s="2" t="str">
        <f t="shared" si="99"/>
        <v>1,90921127796173E-06+1,53691669916438E-09i</v>
      </c>
      <c r="Q535" s="2" t="str">
        <f t="shared" si="100"/>
        <v>120,530128479004+99,452527116313i</v>
      </c>
      <c r="R535" s="2" t="str">
        <f t="shared" si="101"/>
        <v>0,00349368299038747+0,00288745856255484i</v>
      </c>
      <c r="S535" s="2" t="str">
        <f t="shared" si="102"/>
        <v>0,00348977023517352+0,00286736433360836i</v>
      </c>
      <c r="T535" s="2">
        <f t="shared" si="103"/>
        <v>-46.903639884583576</v>
      </c>
      <c r="U535">
        <f t="shared" si="104"/>
        <v>39.408182544553014</v>
      </c>
      <c r="W535" s="2" t="str">
        <f t="shared" si="105"/>
        <v>0,000561916872471973+0,00287343201741417i</v>
      </c>
      <c r="X535" s="2">
        <f t="shared" si="106"/>
        <v>-50.668994909368038</v>
      </c>
    </row>
    <row r="536" spans="12:24" x14ac:dyDescent="0.45">
      <c r="L536">
        <f t="shared" si="107"/>
        <v>5.3399999999999306</v>
      </c>
      <c r="M536" s="1">
        <f t="shared" si="96"/>
        <v>218776.16239492039</v>
      </c>
      <c r="N536" s="1">
        <f t="shared" si="97"/>
        <v>2.7829414943155091</v>
      </c>
      <c r="O536" s="2" t="str">
        <f t="shared" si="98"/>
        <v>0,205502866515188-0,978656513723809i</v>
      </c>
      <c r="P536" s="2" t="str">
        <f t="shared" si="99"/>
        <v>1,90921127796173E-06+2,29439444300758E-09i</v>
      </c>
      <c r="Q536" s="2" t="str">
        <f t="shared" si="100"/>
        <v>120,530128479004+148,468245339742i</v>
      </c>
      <c r="R536" s="2" t="str">
        <f t="shared" si="101"/>
        <v>0,00349082996757579+0,00431055820001796i</v>
      </c>
      <c r="S536" s="2" t="str">
        <f t="shared" si="102"/>
        <v>0,0034970737996064+0,00428054121831265i</v>
      </c>
      <c r="T536" s="2">
        <f t="shared" si="103"/>
        <v>-45.14952418774935</v>
      </c>
      <c r="U536">
        <f t="shared" si="104"/>
        <v>50.752208016740703</v>
      </c>
      <c r="W536" s="2" t="str">
        <f t="shared" si="105"/>
        <v>-0,000887834818235861+0,00429410723657513i</v>
      </c>
      <c r="X536" s="2">
        <f t="shared" si="106"/>
        <v>-47.160747490673067</v>
      </c>
    </row>
    <row r="537" spans="12:24" x14ac:dyDescent="0.45">
      <c r="L537">
        <f t="shared" si="107"/>
        <v>5.3499999999999304</v>
      </c>
      <c r="M537" s="1">
        <f t="shared" si="96"/>
        <v>223872.11385679827</v>
      </c>
      <c r="N537" s="1">
        <f t="shared" si="97"/>
        <v>2.8477645290603903</v>
      </c>
      <c r="O537" s="2" t="str">
        <f t="shared" si="98"/>
        <v>0,57636429164305-0,817192880119991i</v>
      </c>
      <c r="P537" s="2" t="str">
        <f t="shared" si="99"/>
        <v>1,90921127796174E-06+3,59304072842206E-09i</v>
      </c>
      <c r="Q537" s="2" t="str">
        <f t="shared" si="100"/>
        <v>120,530128479004+232,502503660523i</v>
      </c>
      <c r="R537" s="2" t="str">
        <f t="shared" si="101"/>
        <v>0,00348331365279074+0,00675036989482291i</v>
      </c>
      <c r="S537" s="2" t="str">
        <f t="shared" si="102"/>
        <v>0,00351631487054837+0,006703283828701i</v>
      </c>
      <c r="T537" s="2">
        <f t="shared" si="103"/>
        <v>-42.418568657134614</v>
      </c>
      <c r="U537">
        <f t="shared" si="104"/>
        <v>62.320023577858279</v>
      </c>
      <c r="W537" s="2" t="str">
        <f t="shared" si="105"/>
        <v>-0,00470715664257302+0,00674312594153146i</v>
      </c>
      <c r="X537" s="2">
        <f t="shared" si="106"/>
        <v>-41.698794211433395</v>
      </c>
    </row>
    <row r="538" spans="12:24" x14ac:dyDescent="0.45">
      <c r="L538">
        <f t="shared" si="107"/>
        <v>5.3599999999999302</v>
      </c>
      <c r="M538" s="1">
        <f t="shared" si="96"/>
        <v>229086.76527674074</v>
      </c>
      <c r="N538" s="1">
        <f t="shared" si="97"/>
        <v>2.914097486253199</v>
      </c>
      <c r="O538" s="2" t="str">
        <f t="shared" si="98"/>
        <v>0,857841601968684-0,513914181485394i</v>
      </c>
      <c r="P538" s="2" t="str">
        <f t="shared" si="99"/>
        <v>1,90921127796173E-06+6,7336138456987E-09i</v>
      </c>
      <c r="Q538" s="2" t="str">
        <f t="shared" si="100"/>
        <v>120,530128479004+435,726226374409i</v>
      </c>
      <c r="R538" s="2" t="str">
        <f t="shared" si="101"/>
        <v>0,00345143084921407+0,0126506732383287i</v>
      </c>
      <c r="S538" s="2" t="str">
        <f t="shared" si="102"/>
        <v>0,00359792808691863+0,0125618008388293i</v>
      </c>
      <c r="T538" s="2">
        <f t="shared" si="103"/>
        <v>-37.676547347316458</v>
      </c>
      <c r="U538">
        <f t="shared" si="104"/>
        <v>74.017324848159106</v>
      </c>
      <c r="W538" s="2" t="str">
        <f t="shared" si="105"/>
        <v>-0,0209070022781623+0,0127843018836911i</v>
      </c>
      <c r="X538" s="2">
        <f t="shared" si="106"/>
        <v>-32.214572511996266</v>
      </c>
    </row>
    <row r="539" spans="12:24" x14ac:dyDescent="0.45">
      <c r="L539">
        <f t="shared" si="107"/>
        <v>5.3699999999999299</v>
      </c>
      <c r="M539" s="1">
        <f t="shared" si="96"/>
        <v>234422.88153195477</v>
      </c>
      <c r="N539" s="1">
        <f t="shared" si="97"/>
        <v>2.9819755365058596</v>
      </c>
      <c r="O539" s="2" t="str">
        <f t="shared" si="98"/>
        <v>0,993593951777897-0,11300911020967i</v>
      </c>
      <c r="P539" s="2" t="str">
        <f t="shared" si="99"/>
        <v>1,90921127796173E-06+3,28589270097438E-08i</v>
      </c>
      <c r="Q539" s="2" t="str">
        <f t="shared" si="100"/>
        <v>120,530128478997+2126,27225094454i</v>
      </c>
      <c r="R539" s="2" t="str">
        <f t="shared" si="101"/>
        <v>0,00243456696434755+0,0617332027182395i</v>
      </c>
      <c r="S539" s="2" t="str">
        <f t="shared" si="102"/>
        <v>0,00619764931065667+0,0612016025771685i</v>
      </c>
      <c r="T539" s="2">
        <f t="shared" si="103"/>
        <v>-24.220434763335227</v>
      </c>
      <c r="U539">
        <f t="shared" si="104"/>
        <v>84.217590376619356</v>
      </c>
      <c r="W539" s="2" t="str">
        <f t="shared" si="105"/>
        <v>-0,53672997547674+0,085267173575037i</v>
      </c>
      <c r="X539" s="2">
        <f t="shared" si="106"/>
        <v>-5.2966367552828197</v>
      </c>
    </row>
    <row r="540" spans="12:24" x14ac:dyDescent="0.45">
      <c r="L540">
        <f t="shared" si="107"/>
        <v>5.3799999999999297</v>
      </c>
      <c r="M540" s="1">
        <f t="shared" si="96"/>
        <v>239883.2919019103</v>
      </c>
      <c r="N540" s="1">
        <f t="shared" si="97"/>
        <v>3.0514346696590824</v>
      </c>
      <c r="O540" s="2" t="str">
        <f t="shared" si="98"/>
        <v>0,948232343587398+0,317577427684575i</v>
      </c>
      <c r="P540" s="2" t="str">
        <f t="shared" si="99"/>
        <v>1,90921127796173E-06-1,14267111199149E-08i</v>
      </c>
      <c r="Q540" s="2" t="str">
        <f t="shared" si="100"/>
        <v>120,530128479005-739,412421064034i</v>
      </c>
      <c r="R540" s="2" t="str">
        <f t="shared" si="101"/>
        <v>0,00336764491505195-0,0214677574151914i</v>
      </c>
      <c r="S540" s="2" t="str">
        <f t="shared" si="102"/>
        <v>0,00381237289538678-0,0213141358773908i</v>
      </c>
      <c r="T540" s="2">
        <f t="shared" si="103"/>
        <v>-33.289877784401781</v>
      </c>
      <c r="U540">
        <f t="shared" si="104"/>
        <v>-79.858976510535683</v>
      </c>
      <c r="W540" s="2" t="str">
        <f t="shared" si="105"/>
        <v>-0,0634713959496184-0,0223508905046769i</v>
      </c>
      <c r="X540" s="2">
        <f t="shared" si="106"/>
        <v>-23.440762784695774</v>
      </c>
    </row>
    <row r="541" spans="12:24" x14ac:dyDescent="0.45">
      <c r="L541">
        <f t="shared" si="107"/>
        <v>5.3899999999999295</v>
      </c>
      <c r="M541" s="1">
        <f t="shared" si="96"/>
        <v>245470.89156846335</v>
      </c>
      <c r="N541" s="1">
        <f t="shared" si="97"/>
        <v>3.1225117138646765</v>
      </c>
      <c r="O541" s="2" t="str">
        <f t="shared" si="98"/>
        <v>0,718075076370209+0,695965649077538i</v>
      </c>
      <c r="P541" s="2" t="str">
        <f t="shared" si="99"/>
        <v>1,90921127796173E-06-4,59816402039229E-09i</v>
      </c>
      <c r="Q541" s="2" t="str">
        <f t="shared" si="100"/>
        <v>120,530128479004-297,543147375087i</v>
      </c>
      <c r="R541" s="2" t="str">
        <f t="shared" si="101"/>
        <v>0,00347521980443257-0,00863872978926836i</v>
      </c>
      <c r="S541" s="2" t="str">
        <f t="shared" si="102"/>
        <v>0,00353703399050554-0,00857836261272759i</v>
      </c>
      <c r="T541" s="2">
        <f t="shared" si="103"/>
        <v>-40.650023235894793</v>
      </c>
      <c r="U541">
        <f t="shared" si="104"/>
        <v>-67.592646555162432</v>
      </c>
      <c r="W541" s="2" t="str">
        <f t="shared" si="105"/>
        <v>-0,00881984395368774-0,00865497863516615i</v>
      </c>
      <c r="X541" s="2">
        <f t="shared" si="106"/>
        <v>-38.161657907136252</v>
      </c>
    </row>
    <row r="542" spans="12:24" x14ac:dyDescent="0.45">
      <c r="L542">
        <f t="shared" si="107"/>
        <v>5.3999999999999293</v>
      </c>
      <c r="M542" s="1">
        <f t="shared" si="96"/>
        <v>251188.6431509174</v>
      </c>
      <c r="N542" s="1">
        <f t="shared" si="97"/>
        <v>3.1952443551122909</v>
      </c>
      <c r="O542" s="2" t="str">
        <f t="shared" si="98"/>
        <v>0,337292960556841+0,941399733778803i</v>
      </c>
      <c r="P542" s="2" t="str">
        <f t="shared" si="99"/>
        <v>1,90921127796173E-06-2,64595597035092E-09i</v>
      </c>
      <c r="Q542" s="2" t="str">
        <f t="shared" si="100"/>
        <v>120,530128479004-171,217482400368i</v>
      </c>
      <c r="R542" s="2" t="str">
        <f t="shared" si="101"/>
        <v>0,00348912252132553-0,00497104900147813i</v>
      </c>
      <c r="S542" s="2" t="str">
        <f t="shared" si="102"/>
        <v>0,00350144473425652-0,00493641937610826i</v>
      </c>
      <c r="T542" s="2">
        <f t="shared" si="103"/>
        <v>-44.361826269966471</v>
      </c>
      <c r="U542">
        <f t="shared" si="104"/>
        <v>-54.651594162499535</v>
      </c>
      <c r="W542" s="2" t="str">
        <f t="shared" si="105"/>
        <v>-0,00175546031232058-0,00495517522824212i</v>
      </c>
      <c r="X542" s="2">
        <f t="shared" si="106"/>
        <v>-45.585342064629572</v>
      </c>
    </row>
    <row r="543" spans="12:24" x14ac:dyDescent="0.45">
      <c r="L543">
        <f t="shared" si="107"/>
        <v>5.4099999999999291</v>
      </c>
      <c r="M543" s="1">
        <f t="shared" si="96"/>
        <v>257039.57827684478</v>
      </c>
      <c r="N543" s="1">
        <f t="shared" si="97"/>
        <v>3.2696711572110444</v>
      </c>
      <c r="O543" s="2" t="str">
        <f t="shared" si="98"/>
        <v>-0,12328307976075+0,992371544455354i</v>
      </c>
      <c r="P543" s="2" t="str">
        <f t="shared" si="99"/>
        <v>1,90921127796173E-06-1,64556564308681E-09i</v>
      </c>
      <c r="Q543" s="2" t="str">
        <f t="shared" si="100"/>
        <v>120,530128479004-106,483104666357i</v>
      </c>
      <c r="R543" s="2" t="str">
        <f t="shared" si="101"/>
        <v>0,0034933430682441-0,0030915810915162i</v>
      </c>
      <c r="S543" s="2" t="str">
        <f t="shared" si="102"/>
        <v>0,00349064041772681-0,00307006470434949i</v>
      </c>
      <c r="T543" s="2">
        <f t="shared" si="103"/>
        <v>-46.653478896413162</v>
      </c>
      <c r="U543">
        <f t="shared" si="104"/>
        <v>-41.332058063112811</v>
      </c>
      <c r="W543" s="2" t="str">
        <f t="shared" si="105"/>
        <v>0,000389186164325814-0,0030769465343129i</v>
      </c>
      <c r="X543" s="2">
        <f t="shared" si="106"/>
        <v>-50.168671023731761</v>
      </c>
    </row>
    <row r="544" spans="12:24" x14ac:dyDescent="0.45">
      <c r="L544">
        <f t="shared" si="107"/>
        <v>5.4199999999999289</v>
      </c>
      <c r="M544" s="1">
        <f t="shared" si="96"/>
        <v>263026.79918949562</v>
      </c>
      <c r="N544" s="1">
        <f t="shared" si="97"/>
        <v>3.3458315822365656</v>
      </c>
      <c r="O544" s="2" t="str">
        <f t="shared" si="98"/>
        <v>-0,566397169470591+0,824132420437215i</v>
      </c>
      <c r="P544" s="2" t="str">
        <f t="shared" si="99"/>
        <v>1,90921127796173E-06-9,79998103397463E-10i</v>
      </c>
      <c r="Q544" s="2" t="str">
        <f t="shared" si="100"/>
        <v>120,530128479004-63,4148148726433i</v>
      </c>
      <c r="R544" s="2" t="str">
        <f t="shared" si="101"/>
        <v>0,00349506098709187-0,00184115633364141i</v>
      </c>
      <c r="S544" s="2" t="str">
        <f t="shared" si="102"/>
        <v>0,0034862426299356-0,00182834743016866i</v>
      </c>
      <c r="T544" s="2">
        <f t="shared" si="103"/>
        <v>-48.097595973179288</v>
      </c>
      <c r="U544">
        <f t="shared" si="104"/>
        <v>-27.674602159269377</v>
      </c>
      <c r="W544" s="2" t="str">
        <f t="shared" si="105"/>
        <v>0,00126214483518575-0,00183128644767797i</v>
      </c>
      <c r="X544" s="2">
        <f t="shared" si="106"/>
        <v>-53.056914826577668</v>
      </c>
    </row>
    <row r="545" spans="12:24" x14ac:dyDescent="0.45">
      <c r="L545">
        <f t="shared" si="107"/>
        <v>5.4299999999999287</v>
      </c>
      <c r="M545" s="1">
        <f t="shared" si="96"/>
        <v>269153.4803926475</v>
      </c>
      <c r="N545" s="1">
        <f t="shared" si="97"/>
        <v>3.4237660114542985</v>
      </c>
      <c r="O545" s="2" t="str">
        <f t="shared" si="98"/>
        <v>-0,887459817943229+0,460885095806071i</v>
      </c>
      <c r="P545" s="2" t="str">
        <f t="shared" si="99"/>
        <v>1,90921127796173E-06-4,54825782194124E-10i</v>
      </c>
      <c r="Q545" s="2" t="str">
        <f t="shared" si="100"/>
        <v>120,530128479004-29,4313761190941i</v>
      </c>
      <c r="R545" s="2" t="str">
        <f t="shared" si="101"/>
        <v>0,00349580176559546-0,000854496928805652i</v>
      </c>
      <c r="S545" s="2" t="str">
        <f t="shared" si="102"/>
        <v>0,00348434626785671-0,000848553191874513i</v>
      </c>
      <c r="T545" s="2">
        <f t="shared" si="103"/>
        <v>-48.907350062785653</v>
      </c>
      <c r="U545">
        <f t="shared" si="104"/>
        <v>-13.686978841980931</v>
      </c>
      <c r="W545" s="2" t="str">
        <f t="shared" si="105"/>
        <v>0,00163857211540183-0,0008496851922465i</v>
      </c>
      <c r="X545" s="2">
        <f t="shared" si="106"/>
        <v>-54.676427166642839</v>
      </c>
    </row>
    <row r="546" spans="12:24" x14ac:dyDescent="0.45">
      <c r="L546">
        <f t="shared" si="107"/>
        <v>5.4399999999999284</v>
      </c>
      <c r="M546" s="1">
        <f t="shared" si="96"/>
        <v>275422.87033377151</v>
      </c>
      <c r="N546" s="1">
        <f t="shared" si="97"/>
        <v>3.5035157667302115</v>
      </c>
      <c r="O546" s="2" t="str">
        <f t="shared" si="98"/>
        <v>-0,999756021147341-0,0220884173185122i</v>
      </c>
      <c r="P546" s="2" t="str">
        <f t="shared" si="99"/>
        <v>1,90921127796173E-06+2,05739514908041E-11i</v>
      </c>
      <c r="Q546" s="2" t="str">
        <f t="shared" si="100"/>
        <v>120,530128479004+1,3313222958922i</v>
      </c>
      <c r="R546" s="2" t="str">
        <f t="shared" si="101"/>
        <v>0,00349600471535292+0,0000386529942904141i</v>
      </c>
      <c r="S546" s="2" t="str">
        <f t="shared" si="102"/>
        <v>0,00348382672435915+0,0000383841428116644i</v>
      </c>
      <c r="T546" s="2">
        <f t="shared" si="103"/>
        <v>-49.158341906602288</v>
      </c>
      <c r="U546">
        <f t="shared" si="104"/>
        <v>0.63124850151237821</v>
      </c>
      <c r="W546" s="2" t="str">
        <f t="shared" si="105"/>
        <v>0,00174170137507818+0,0000384324731696633i</v>
      </c>
      <c r="X546" s="2">
        <f t="shared" si="106"/>
        <v>-55.178411994217655</v>
      </c>
    </row>
    <row r="547" spans="12:24" x14ac:dyDescent="0.45">
      <c r="L547">
        <f t="shared" si="107"/>
        <v>5.4499999999999282</v>
      </c>
      <c r="M547" s="1">
        <f t="shared" si="96"/>
        <v>281838.29312639916</v>
      </c>
      <c r="N547" s="1">
        <f t="shared" si="97"/>
        <v>3.5851231324401582</v>
      </c>
      <c r="O547" s="2" t="str">
        <f t="shared" si="98"/>
        <v>-0,860347942455376-0,50970718840605i</v>
      </c>
      <c r="P547" s="2" t="str">
        <f t="shared" si="99"/>
        <v>1,90921127796173E-06+5,1033658830583E-10i</v>
      </c>
      <c r="Q547" s="2" t="str">
        <f t="shared" si="100"/>
        <v>120,530128479003+33,023431533011i</v>
      </c>
      <c r="R547" s="2" t="str">
        <f t="shared" si="101"/>
        <v>0,00349574909528718+0,000958787000288257i</v>
      </c>
      <c r="S547" s="2" t="str">
        <f t="shared" si="102"/>
        <v>0,00348448110175947+0,000952117760305941i</v>
      </c>
      <c r="T547" s="2">
        <f t="shared" si="103"/>
        <v>-48.844514994215544</v>
      </c>
      <c r="U547">
        <f t="shared" si="104"/>
        <v>15.282736069348529</v>
      </c>
      <c r="W547" s="2" t="str">
        <f t="shared" si="105"/>
        <v>0,00161180762068376+0,000953406430280529i</v>
      </c>
      <c r="X547" s="2">
        <f t="shared" si="106"/>
        <v>-54.550756733660549</v>
      </c>
    </row>
    <row r="548" spans="12:24" x14ac:dyDescent="0.45">
      <c r="L548">
        <f t="shared" si="107"/>
        <v>5.459999999999928</v>
      </c>
      <c r="M548" s="1">
        <f t="shared" si="96"/>
        <v>288403.15031261329</v>
      </c>
      <c r="N548" s="1">
        <f t="shared" si="97"/>
        <v>3.66863137788964</v>
      </c>
      <c r="O548" s="2" t="str">
        <f t="shared" si="98"/>
        <v>-0,489271398545543-0,872131583286197i</v>
      </c>
      <c r="P548" s="2" t="str">
        <f t="shared" si="99"/>
        <v>1,90921127796174E-06+1,09078282486599E-09i</v>
      </c>
      <c r="Q548" s="2" t="str">
        <f t="shared" si="100"/>
        <v>120,530128479004+70,5835967082585i</v>
      </c>
      <c r="R548" s="2" t="str">
        <f t="shared" si="101"/>
        <v>0,00349483545831158+0,00204929142175362i</v>
      </c>
      <c r="S548" s="2" t="str">
        <f t="shared" si="102"/>
        <v>0,00348681997354716+0,00203503380319835i</v>
      </c>
      <c r="T548" s="2">
        <f t="shared" si="103"/>
        <v>-47.87831683279741</v>
      </c>
      <c r="U548">
        <f t="shared" si="104"/>
        <v>30.269375941389523</v>
      </c>
      <c r="W548" s="2" t="str">
        <f t="shared" si="105"/>
        <v>0,00114754235158042+0,00203847447425299i</v>
      </c>
      <c r="X548" s="2">
        <f t="shared" si="106"/>
        <v>-52.618355279049581</v>
      </c>
    </row>
    <row r="549" spans="12:24" x14ac:dyDescent="0.45">
      <c r="L549">
        <f t="shared" si="107"/>
        <v>5.4699999999999278</v>
      </c>
      <c r="M549" s="1">
        <f t="shared" si="96"/>
        <v>295120.92266659014</v>
      </c>
      <c r="N549" s="1">
        <f t="shared" si="97"/>
        <v>3.7540847802557553</v>
      </c>
      <c r="O549" s="2" t="str">
        <f t="shared" si="98"/>
        <v>0,0256626136808156-0,999670660897412i</v>
      </c>
      <c r="P549" s="2" t="str">
        <f t="shared" si="99"/>
        <v>1,90921127796173E-06+1,9110748838107E-09i</v>
      </c>
      <c r="Q549" s="2" t="str">
        <f t="shared" si="100"/>
        <v>120,530128479004+123,663973985275i</v>
      </c>
      <c r="R549" s="2" t="str">
        <f t="shared" si="101"/>
        <v>0,00349241472718694+0,00359040248565762i</v>
      </c>
      <c r="S549" s="2" t="str">
        <f t="shared" si="102"/>
        <v>0,00349301691773499+0,00356540926122139i</v>
      </c>
      <c r="T549" s="2">
        <f t="shared" si="103"/>
        <v>-46.035685612013339</v>
      </c>
      <c r="U549">
        <f t="shared" si="104"/>
        <v>45.587614040532912</v>
      </c>
      <c r="W549" s="2" t="str">
        <f t="shared" si="105"/>
        <v>-0,0000825474116045277+0,0035746232102053i</v>
      </c>
      <c r="X549" s="2">
        <f t="shared" si="106"/>
        <v>-48.933079240570336</v>
      </c>
    </row>
    <row r="550" spans="12:24" x14ac:dyDescent="0.45">
      <c r="L550">
        <f t="shared" si="107"/>
        <v>5.4799999999999276</v>
      </c>
      <c r="M550" s="1">
        <f t="shared" si="96"/>
        <v>301995.17204015149</v>
      </c>
      <c r="N550" s="1">
        <f t="shared" si="97"/>
        <v>3.8415286480635418</v>
      </c>
      <c r="O550" s="2" t="str">
        <f t="shared" si="98"/>
        <v>0,54391153816681-0,839142561576408i</v>
      </c>
      <c r="P550" s="2" t="str">
        <f t="shared" si="99"/>
        <v>1,90921127796173E-06+3,42702118696506E-09i</v>
      </c>
      <c r="Q550" s="2" t="str">
        <f t="shared" si="100"/>
        <v>120,530128479004+221,75952522999i</v>
      </c>
      <c r="R550" s="2" t="str">
        <f t="shared" si="101"/>
        <v>0,00348445939812423+0,0064384632398989i</v>
      </c>
      <c r="S550" s="2" t="str">
        <f t="shared" si="102"/>
        <v>0,00351338189057964+0,00639356434438141i</v>
      </c>
      <c r="T550" s="2">
        <f t="shared" si="103"/>
        <v>-42.739127479594437</v>
      </c>
      <c r="U550">
        <f t="shared" si="104"/>
        <v>61.210391289946458</v>
      </c>
      <c r="W550" s="2" t="str">
        <f t="shared" si="105"/>
        <v>-0,00412496624461519+0,00642886161091091i</v>
      </c>
      <c r="X550" s="2">
        <f t="shared" si="106"/>
        <v>-42.339918291825825</v>
      </c>
    </row>
    <row r="551" spans="12:24" x14ac:dyDescent="0.45">
      <c r="L551">
        <f t="shared" si="107"/>
        <v>5.4899999999999274</v>
      </c>
      <c r="M551" s="1">
        <f t="shared" si="96"/>
        <v>309029.54325130774</v>
      </c>
      <c r="N551" s="1">
        <f t="shared" si="97"/>
        <v>3.9310093452091817</v>
      </c>
      <c r="O551" s="2" t="str">
        <f t="shared" si="98"/>
        <v>0,907509089436518-0,420032442306666i</v>
      </c>
      <c r="P551" s="2" t="str">
        <f t="shared" si="99"/>
        <v>1,90921127796173E-06+8,45890030074333E-09i</v>
      </c>
      <c r="Q551" s="2" t="str">
        <f t="shared" si="100"/>
        <v>120,530128479003+547,367994629311i</v>
      </c>
      <c r="R551" s="2" t="str">
        <f t="shared" si="101"/>
        <v>0,00342566296224923+0,0158920285767342i</v>
      </c>
      <c r="S551" s="2" t="str">
        <f t="shared" si="102"/>
        <v>0,00366388390423783+0,0157797459378133i</v>
      </c>
      <c r="T551" s="2">
        <f t="shared" si="103"/>
        <v>-35.809957421922043</v>
      </c>
      <c r="U551">
        <f t="shared" si="104"/>
        <v>76.928171892166503</v>
      </c>
      <c r="W551" s="2" t="str">
        <f t="shared" si="105"/>
        <v>-0,0339986341815715+0,0162093396886598i</v>
      </c>
      <c r="X551" s="2">
        <f t="shared" si="106"/>
        <v>-28.481247929078179</v>
      </c>
    </row>
    <row r="552" spans="12:24" x14ac:dyDescent="0.45">
      <c r="L552">
        <f t="shared" si="107"/>
        <v>5.4999999999999272</v>
      </c>
      <c r="M552" s="1">
        <f t="shared" si="96"/>
        <v>316227.76601678535</v>
      </c>
      <c r="N552" s="1">
        <f t="shared" si="97"/>
        <v>4.0225743155427107</v>
      </c>
      <c r="O552" s="2" t="str">
        <f t="shared" si="98"/>
        <v>0,989957757605454+0,141363496549785i</v>
      </c>
      <c r="P552" s="2" t="str">
        <f t="shared" si="99"/>
        <v>1,90921127796173E-06-2,62202425297055E-08i</v>
      </c>
      <c r="Q552" s="2" t="str">
        <f t="shared" si="100"/>
        <v>120,530128479003-1696,68882028188i</v>
      </c>
      <c r="R552" s="2" t="str">
        <f t="shared" si="101"/>
        <v>0,00282013795801183-0,0492608765625866i</v>
      </c>
      <c r="S552" s="2" t="str">
        <f t="shared" si="102"/>
        <v>0,00521263379180977-0,0488662879792051i</v>
      </c>
      <c r="T552" s="2">
        <f t="shared" si="103"/>
        <v>-26.170674622234273</v>
      </c>
      <c r="U552">
        <f t="shared" si="104"/>
        <v>-83.911205505072374</v>
      </c>
      <c r="W552" s="2" t="str">
        <f t="shared" si="105"/>
        <v>-0,34133625393374-0,0611219685614928i</v>
      </c>
      <c r="X552" s="2">
        <f t="shared" si="106"/>
        <v>-9.199281578318546</v>
      </c>
    </row>
    <row r="553" spans="12:24" x14ac:dyDescent="0.45">
      <c r="L553">
        <f t="shared" si="107"/>
        <v>5.509999999999927</v>
      </c>
      <c r="M553" s="1">
        <f t="shared" si="96"/>
        <v>323593.65692957444</v>
      </c>
      <c r="N553" s="1">
        <f t="shared" si="97"/>
        <v>4.1162721080234066</v>
      </c>
      <c r="O553" s="2" t="str">
        <f t="shared" si="98"/>
        <v>0,744801371842556+0,667286232812761i</v>
      </c>
      <c r="P553" s="2" t="str">
        <f t="shared" si="99"/>
        <v>1,90921127796173E-06-4,87039242205798E-09i</v>
      </c>
      <c r="Q553" s="2" t="str">
        <f t="shared" si="100"/>
        <v>120,530128479004-315,158807685959i</v>
      </c>
      <c r="R553" s="2" t="str">
        <f t="shared" si="101"/>
        <v>0,00347268581295328-0,00915017470348554i</v>
      </c>
      <c r="S553" s="2" t="str">
        <f t="shared" si="102"/>
        <v>0,00354352057259023-0,0090861973625065i</v>
      </c>
      <c r="T553" s="2">
        <f t="shared" si="103"/>
        <v>-40.21748610895753</v>
      </c>
      <c r="U553">
        <f t="shared" si="104"/>
        <v>-68.694744004808143</v>
      </c>
      <c r="W553" s="2" t="str">
        <f t="shared" si="105"/>
        <v>-0,01010740703603-0,00917584790653406i</v>
      </c>
      <c r="X553" s="2">
        <f t="shared" si="106"/>
        <v>-37.296569420271453</v>
      </c>
    </row>
    <row r="554" spans="12:24" x14ac:dyDescent="0.45">
      <c r="L554">
        <f t="shared" si="107"/>
        <v>5.5199999999999267</v>
      </c>
      <c r="M554" s="1">
        <f t="shared" si="96"/>
        <v>331131.12148253538</v>
      </c>
      <c r="N554" s="1">
        <f t="shared" si="97"/>
        <v>4.2121524024610713</v>
      </c>
      <c r="O554" s="2" t="str">
        <f t="shared" si="98"/>
        <v>0,235568480517251+0,971857752444664i</v>
      </c>
      <c r="P554" s="2" t="str">
        <f t="shared" si="99"/>
        <v>1,90921127796173E-06-2,36806840403358E-09i</v>
      </c>
      <c r="Q554" s="2" t="str">
        <f t="shared" si="100"/>
        <v>120,530128479004-153,235622524739i</v>
      </c>
      <c r="R554" s="2" t="str">
        <f t="shared" si="101"/>
        <v>0,00349049227823779-0,00444897201888099i</v>
      </c>
      <c r="S554" s="2" t="str">
        <f t="shared" si="102"/>
        <v>0,00349793826045002-0,0044179888335277i</v>
      </c>
      <c r="T554" s="2">
        <f t="shared" si="103"/>
        <v>-44.981988596553286</v>
      </c>
      <c r="U554">
        <f t="shared" si="104"/>
        <v>-51.629614687945825</v>
      </c>
      <c r="W554" s="2" t="str">
        <f t="shared" si="105"/>
        <v>-0,00105942939119071-0,0044325411500876i</v>
      </c>
      <c r="X554" s="2">
        <f t="shared" si="106"/>
        <v>-46.825674411528553</v>
      </c>
    </row>
    <row r="555" spans="12:24" x14ac:dyDescent="0.45">
      <c r="L555">
        <f t="shared" si="107"/>
        <v>5.5299999999999265</v>
      </c>
      <c r="M555" s="1">
        <f t="shared" si="96"/>
        <v>338844.15613914555</v>
      </c>
      <c r="N555" s="1">
        <f t="shared" si="97"/>
        <v>4.3102660358569569</v>
      </c>
      <c r="O555" s="2" t="str">
        <f t="shared" si="98"/>
        <v>-0,369678207965703+0,929159847687827i</v>
      </c>
      <c r="P555" s="2" t="str">
        <f t="shared" si="99"/>
        <v>1,90921127796174E-06-1,26357787769904E-09i</v>
      </c>
      <c r="Q555" s="2" t="str">
        <f t="shared" si="100"/>
        <v>120,530128479004-81,7650125175605i</v>
      </c>
      <c r="R555" s="2" t="str">
        <f t="shared" si="101"/>
        <v>0,00349443552069961-0,00237392746425755i</v>
      </c>
      <c r="S555" s="2" t="str">
        <f t="shared" si="102"/>
        <v>0,00348784379522394-0,00235740975967996i</v>
      </c>
      <c r="T555" s="2">
        <f t="shared" si="103"/>
        <v>-47.514766050047257</v>
      </c>
      <c r="U555">
        <f t="shared" si="104"/>
        <v>-34.054491615725354</v>
      </c>
      <c r="W555" s="2" t="str">
        <f t="shared" si="105"/>
        <v>0,000944314193954591-0,00236174349090999i</v>
      </c>
      <c r="X555" s="2">
        <f t="shared" si="106"/>
        <v>-51.891251467154419</v>
      </c>
    </row>
    <row r="556" spans="12:24" x14ac:dyDescent="0.45">
      <c r="L556">
        <f t="shared" si="107"/>
        <v>5.5399999999999263</v>
      </c>
      <c r="M556" s="1">
        <f t="shared" si="96"/>
        <v>346736.85045247327</v>
      </c>
      <c r="N556" s="1">
        <f t="shared" si="97"/>
        <v>4.4106650293581691</v>
      </c>
      <c r="O556" s="2" t="str">
        <f t="shared" si="98"/>
        <v>-0,84655950176863+0,532294101005496i</v>
      </c>
      <c r="P556" s="2" t="str">
        <f t="shared" si="99"/>
        <v>1,90921127796173E-06-5,36930992072263E-10i</v>
      </c>
      <c r="Q556" s="2" t="str">
        <f t="shared" si="100"/>
        <v>120,530128479004-34,7443319976198i</v>
      </c>
      <c r="R556" s="2" t="str">
        <f t="shared" si="101"/>
        <v>0,00349572171513474-0,00100875082650685i</v>
      </c>
      <c r="S556" s="2" t="str">
        <f t="shared" si="102"/>
        <v>0,00348455119385864-0,00100173399931585i</v>
      </c>
      <c r="T556" s="2">
        <f t="shared" si="103"/>
        <v>-48.812206430228841</v>
      </c>
      <c r="U556">
        <f t="shared" si="104"/>
        <v>-16.038812305783768</v>
      </c>
      <c r="W556" s="2" t="str">
        <f t="shared" si="105"/>
        <v>0,00159789435762949-0,0010030999478424i</v>
      </c>
      <c r="X556" s="2">
        <f t="shared" si="106"/>
        <v>-54.486139451896641</v>
      </c>
    </row>
    <row r="557" spans="12:24" x14ac:dyDescent="0.45">
      <c r="L557">
        <f t="shared" si="107"/>
        <v>5.5499999999999261</v>
      </c>
      <c r="M557" s="1">
        <f t="shared" si="96"/>
        <v>354813.38923351566</v>
      </c>
      <c r="N557" s="1">
        <f t="shared" si="97"/>
        <v>4.5134026158400005</v>
      </c>
      <c r="O557" s="2" t="str">
        <f t="shared" si="98"/>
        <v>-0,996456338627484-0,084111623507742i</v>
      </c>
      <c r="P557" s="2" t="str">
        <f t="shared" si="99"/>
        <v>1,90921127796173E-06+7,84740965727093E-11i</v>
      </c>
      <c r="Q557" s="2" t="str">
        <f t="shared" si="100"/>
        <v>120,530128479004+5,07798973201456i</v>
      </c>
      <c r="R557" s="2" t="str">
        <f t="shared" si="101"/>
        <v>0,00349599907750291+0,00014743199954208i</v>
      </c>
      <c r="S557" s="2" t="str">
        <f t="shared" si="102"/>
        <v>0,00348384115703962+0,000146406532770704i</v>
      </c>
      <c r="T557" s="2">
        <f t="shared" si="103"/>
        <v>-49.151169975885615</v>
      </c>
      <c r="U557">
        <f t="shared" si="104"/>
        <v>2.4064080705363815</v>
      </c>
      <c r="W557" s="2" t="str">
        <f t="shared" si="105"/>
        <v>0,00173883649124848+0,000146591181285396i</v>
      </c>
      <c r="X557" s="2">
        <f t="shared" si="106"/>
        <v>-55.164068101117223</v>
      </c>
    </row>
    <row r="558" spans="12:24" x14ac:dyDescent="0.45">
      <c r="L558">
        <f t="shared" si="107"/>
        <v>5.5599999999999259</v>
      </c>
      <c r="M558" s="1">
        <f t="shared" si="96"/>
        <v>363078.05477004015</v>
      </c>
      <c r="N558" s="1">
        <f t="shared" si="97"/>
        <v>4.6185332681306974</v>
      </c>
      <c r="O558" s="2" t="str">
        <f t="shared" si="98"/>
        <v>-0,735246196396614-0,677800140664128i</v>
      </c>
      <c r="P558" s="2" t="str">
        <f t="shared" si="99"/>
        <v>1,90921127796174E-06+7,2756312434389E-10i</v>
      </c>
      <c r="Q558" s="2" t="str">
        <f t="shared" si="100"/>
        <v>120,530128479004+47,0799695207411i</v>
      </c>
      <c r="R558" s="2" t="str">
        <f t="shared" si="101"/>
        <v>0,00349548474104537+0,00136689800711145i</v>
      </c>
      <c r="S558" s="2" t="str">
        <f t="shared" si="102"/>
        <v>0,00348515783789294+0,00135738941781074i</v>
      </c>
      <c r="T558" s="2">
        <f t="shared" si="103"/>
        <v>-48.5421857074125</v>
      </c>
      <c r="U558">
        <f t="shared" si="104"/>
        <v>21.279777930284236</v>
      </c>
      <c r="W558" s="2" t="str">
        <f t="shared" si="105"/>
        <v>0,00147747569029838+0,00135935906583233i</v>
      </c>
      <c r="X558" s="2">
        <f t="shared" si="106"/>
        <v>-53.946096675212544</v>
      </c>
    </row>
    <row r="559" spans="12:24" x14ac:dyDescent="0.45">
      <c r="L559">
        <f t="shared" si="107"/>
        <v>5.5699999999999257</v>
      </c>
      <c r="M559" s="1">
        <f t="shared" si="96"/>
        <v>371535.22909710923</v>
      </c>
      <c r="N559" s="1">
        <f t="shared" si="97"/>
        <v>4.7261127278936623</v>
      </c>
      <c r="O559" s="2" t="str">
        <f t="shared" si="98"/>
        <v>-0,14952529911042-0,98875790005741i</v>
      </c>
      <c r="P559" s="2" t="str">
        <f t="shared" si="99"/>
        <v>1,90921127796173E-06+1,60214403957048E-09i</v>
      </c>
      <c r="Q559" s="2" t="str">
        <f t="shared" si="100"/>
        <v>120,530128479004+103,673330913878i</v>
      </c>
      <c r="R559" s="2" t="str">
        <f t="shared" si="101"/>
        <v>0,0034934817026425+0,0030100034230981i</v>
      </c>
      <c r="S559" s="2" t="str">
        <f t="shared" si="102"/>
        <v>0,00349028552114734+0,00298905544123971i</v>
      </c>
      <c r="T559" s="2">
        <f t="shared" si="103"/>
        <v>-46.753771285029757</v>
      </c>
      <c r="U559">
        <f t="shared" si="104"/>
        <v>40.576512058194588</v>
      </c>
      <c r="W559" s="2" t="str">
        <f t="shared" si="105"/>
        <v>0,000459632914238632+0,00299560272312788i</v>
      </c>
      <c r="X559" s="2">
        <f t="shared" si="106"/>
        <v>-50.369256579655101</v>
      </c>
    </row>
    <row r="560" spans="12:24" x14ac:dyDescent="0.45">
      <c r="L560">
        <f t="shared" si="107"/>
        <v>5.5799999999999255</v>
      </c>
      <c r="M560" s="1">
        <f t="shared" si="96"/>
        <v>380189.39632049634</v>
      </c>
      <c r="N560" s="1">
        <f t="shared" si="97"/>
        <v>4.8361980351824627</v>
      </c>
      <c r="O560" s="2" t="str">
        <f t="shared" si="98"/>
        <v>0,51550614860525-0,856885879653867i</v>
      </c>
      <c r="P560" s="2" t="str">
        <f t="shared" si="99"/>
        <v>1,90921127796173E-06+3,29431286400519E-09i</v>
      </c>
      <c r="Q560" s="2" t="str">
        <f t="shared" si="100"/>
        <v>120,530128479004+213,172086434541i</v>
      </c>
      <c r="R560" s="2" t="str">
        <f t="shared" si="101"/>
        <v>0,00348533628099383+0,00618913952335488i</v>
      </c>
      <c r="S560" s="2" t="str">
        <f t="shared" si="102"/>
        <v>0,00351113716307788+0,00614598777140476i</v>
      </c>
      <c r="T560" s="2">
        <f t="shared" si="103"/>
        <v>-43.001514397543929</v>
      </c>
      <c r="U560">
        <f t="shared" si="104"/>
        <v>60.261133721180734</v>
      </c>
      <c r="W560" s="2" t="str">
        <f t="shared" si="105"/>
        <v>-0,00367939217459992+0,00617792891006663i</v>
      </c>
      <c r="X560" s="2">
        <f t="shared" si="106"/>
        <v>-42.864697053040722</v>
      </c>
    </row>
    <row r="561" spans="12:24" x14ac:dyDescent="0.45">
      <c r="L561">
        <f t="shared" si="107"/>
        <v>5.5899999999999253</v>
      </c>
      <c r="M561" s="1">
        <f t="shared" si="96"/>
        <v>389045.14499421424</v>
      </c>
      <c r="N561" s="1">
        <f t="shared" si="97"/>
        <v>4.9488475586841663</v>
      </c>
      <c r="O561" s="2" t="str">
        <f t="shared" si="98"/>
        <v>0,948794010225066-0,315895435486234i</v>
      </c>
      <c r="P561" s="2" t="str">
        <f t="shared" si="99"/>
        <v>1,90921127796173E-06+1,14908647046757E-08i</v>
      </c>
      <c r="Q561" s="2" t="str">
        <f t="shared" si="100"/>
        <v>120,530128479004+743,563743078447i</v>
      </c>
      <c r="R561" s="2" t="str">
        <f t="shared" si="101"/>
        <v>0,00336619954999756+0,0215882849738568i</v>
      </c>
      <c r="S561" s="2" t="str">
        <f t="shared" si="102"/>
        <v>0,0038160718421026+0,0214337522403027i</v>
      </c>
      <c r="T561" s="2">
        <f t="shared" si="103"/>
        <v>-33.242508510403056</v>
      </c>
      <c r="U561">
        <f t="shared" si="104"/>
        <v>79.904821653240006</v>
      </c>
      <c r="W561" s="2" t="str">
        <f t="shared" si="105"/>
        <v>-0,0642055625838726+0,02248776153518i</v>
      </c>
      <c r="X561" s="2">
        <f t="shared" si="106"/>
        <v>-23.346016118608194</v>
      </c>
    </row>
    <row r="562" spans="12:24" x14ac:dyDescent="0.45">
      <c r="L562">
        <f t="shared" si="107"/>
        <v>5.599999999999925</v>
      </c>
      <c r="M562" s="1">
        <f t="shared" si="96"/>
        <v>398107.17055342929</v>
      </c>
      <c r="N562" s="1">
        <f t="shared" si="97"/>
        <v>5.064121026667225</v>
      </c>
      <c r="O562" s="2" t="str">
        <f t="shared" si="98"/>
        <v>0,919933967886008+0,392073328255704i</v>
      </c>
      <c r="P562" s="2" t="str">
        <f t="shared" si="99"/>
        <v>1,90921127796173E-06-9,12113993583663E-09i</v>
      </c>
      <c r="Q562" s="2" t="str">
        <f t="shared" si="100"/>
        <v>120,530128479004-590,220938644372i</v>
      </c>
      <c r="R562" s="2" t="str">
        <f t="shared" si="101"/>
        <v>0,00341421777297934-0,0171362010851136i</v>
      </c>
      <c r="S562" s="2" t="str">
        <f t="shared" si="102"/>
        <v>0,00369317786622969-0,0170148217397668i</v>
      </c>
      <c r="T562" s="2">
        <f t="shared" si="103"/>
        <v>-35.183514220128004</v>
      </c>
      <c r="U562">
        <f t="shared" si="104"/>
        <v>-77.753544088014195</v>
      </c>
      <c r="W562" s="2" t="str">
        <f t="shared" si="105"/>
        <v>-0,03981313625278-0,0175499255269818i</v>
      </c>
      <c r="X562" s="2">
        <f t="shared" si="106"/>
        <v>-27.228297240945686</v>
      </c>
    </row>
    <row r="563" spans="12:24" x14ac:dyDescent="0.45">
      <c r="L563">
        <f t="shared" si="107"/>
        <v>5.6099999999999248</v>
      </c>
      <c r="M563" s="1">
        <f t="shared" si="96"/>
        <v>407380.27780404239</v>
      </c>
      <c r="N563" s="1">
        <f t="shared" si="97"/>
        <v>5.1820795586501793</v>
      </c>
      <c r="O563" s="2" t="str">
        <f t="shared" si="98"/>
        <v>0,413920583881862+0,910312995754152i</v>
      </c>
      <c r="P563" s="2" t="str">
        <f t="shared" si="99"/>
        <v>1,90921127796173E-06-2,89310635929531E-09i</v>
      </c>
      <c r="Q563" s="2" t="str">
        <f t="shared" si="100"/>
        <v>120,530128479004-187,210366576393i</v>
      </c>
      <c r="R563" s="2" t="str">
        <f t="shared" si="101"/>
        <v>0,00348777670592119-0,00543537898577309i</v>
      </c>
      <c r="S563" s="2" t="str">
        <f t="shared" si="102"/>
        <v>0,0035048899085243-0,00539750329455597i</v>
      </c>
      <c r="T563" s="2">
        <f t="shared" si="103"/>
        <v>-43.828182677735505</v>
      </c>
      <c r="U563">
        <f t="shared" si="104"/>
        <v>-57.002163189435144</v>
      </c>
      <c r="W563" s="2" t="str">
        <f t="shared" si="105"/>
        <v>-0,00243932262751361-0,00542069234735379i</v>
      </c>
      <c r="X563" s="2">
        <f t="shared" si="106"/>
        <v>-44.518047320921596</v>
      </c>
    </row>
    <row r="564" spans="12:24" x14ac:dyDescent="0.45">
      <c r="L564">
        <f t="shared" si="107"/>
        <v>5.6199999999999246</v>
      </c>
      <c r="M564" s="1">
        <f t="shared" si="96"/>
        <v>416869.38347026339</v>
      </c>
      <c r="N564" s="1">
        <f t="shared" si="97"/>
        <v>5.302785697808071</v>
      </c>
      <c r="O564" s="2" t="str">
        <f t="shared" si="98"/>
        <v>-0,325615205911871+0,945502373174689i</v>
      </c>
      <c r="P564" s="2" t="str">
        <f t="shared" si="99"/>
        <v>1,90921127796173E-06-1,32854194877068E-09i</v>
      </c>
      <c r="Q564" s="2" t="str">
        <f t="shared" si="100"/>
        <v>120,530128479004-85,9687803879378i</v>
      </c>
      <c r="R564" s="2" t="str">
        <f t="shared" si="101"/>
        <v>0,00349426997562982-0,0024959777115893i</v>
      </c>
      <c r="S564" s="2" t="str">
        <f t="shared" si="102"/>
        <v>0,00348826758261522-0,00247861014045595i</v>
      </c>
      <c r="T564" s="2">
        <f t="shared" si="103"/>
        <v>-47.372756291021119</v>
      </c>
      <c r="U564">
        <f t="shared" si="104"/>
        <v>-35.395933452111692</v>
      </c>
      <c r="W564" s="2" t="str">
        <f t="shared" si="105"/>
        <v>0,000860192599503059-0,00248331813786711i</v>
      </c>
      <c r="X564" s="2">
        <f t="shared" si="106"/>
        <v>-51.607231019258215</v>
      </c>
    </row>
    <row r="565" spans="12:24" x14ac:dyDescent="0.45">
      <c r="L565">
        <f t="shared" si="107"/>
        <v>5.6299999999999244</v>
      </c>
      <c r="M565" s="1">
        <f t="shared" si="96"/>
        <v>426579.51880151895</v>
      </c>
      <c r="N565" s="1">
        <f t="shared" si="97"/>
        <v>5.4263034441336071</v>
      </c>
      <c r="O565" s="2" t="str">
        <f t="shared" si="98"/>
        <v>-0,894694684550657+0,446678207926915i</v>
      </c>
      <c r="P565" s="2" t="str">
        <f t="shared" si="99"/>
        <v>1,90921127796173E-06-4,39122463395857E-10i</v>
      </c>
      <c r="Q565" s="2" t="str">
        <f t="shared" si="100"/>
        <v>120,530128479004-28,4152281785553i</v>
      </c>
      <c r="R565" s="2" t="str">
        <f t="shared" si="101"/>
        <v>0,00349581556599844-0,000824994560622492i</v>
      </c>
      <c r="S565" s="2" t="str">
        <f t="shared" si="102"/>
        <v>0,00348431093936893-0,000819256054980455i</v>
      </c>
      <c r="T565" s="2">
        <f t="shared" si="103"/>
        <v>-48.923965205380213</v>
      </c>
      <c r="U565">
        <f t="shared" si="104"/>
        <v>-13.231454172330309</v>
      </c>
      <c r="W565" s="2" t="str">
        <f t="shared" si="105"/>
        <v>0,00164558481124122-0,000820344798627039i</v>
      </c>
      <c r="X565" s="2">
        <f t="shared" si="106"/>
        <v>-54.709657529346984</v>
      </c>
    </row>
    <row r="566" spans="12:24" x14ac:dyDescent="0.45">
      <c r="L566">
        <f t="shared" si="107"/>
        <v>5.6399999999999242</v>
      </c>
      <c r="M566" s="1">
        <f t="shared" si="96"/>
        <v>436515.83224009047</v>
      </c>
      <c r="N566" s="1">
        <f t="shared" si="97"/>
        <v>5.5526982883708405</v>
      </c>
      <c r="O566" s="2" t="str">
        <f t="shared" si="98"/>
        <v>-0,945681061596005-0,325095877763242i</v>
      </c>
      <c r="P566" s="2" t="str">
        <f t="shared" si="99"/>
        <v>1,90921127796174E-06+3,11221747336233E-10i</v>
      </c>
      <c r="Q566" s="2" t="str">
        <f t="shared" si="100"/>
        <v>120,530128479004+20,1388853950484i</v>
      </c>
      <c r="R566" s="2" t="str">
        <f t="shared" si="101"/>
        <v>0,00349590991155627+0,000584703061453981i</v>
      </c>
      <c r="S566" s="2" t="str">
        <f t="shared" si="102"/>
        <v>0,00348406941842805+0,000580636064027465i</v>
      </c>
      <c r="T566" s="2">
        <f t="shared" si="103"/>
        <v>-49.03928882499946</v>
      </c>
      <c r="U566">
        <f t="shared" si="104"/>
        <v>9.4616474228322378</v>
      </c>
      <c r="W566" s="2" t="str">
        <f t="shared" si="105"/>
        <v>0,00169352665858286+0,000581387475029959i</v>
      </c>
      <c r="X566" s="2">
        <f t="shared" si="106"/>
        <v>-54.940305298511788</v>
      </c>
    </row>
    <row r="567" spans="12:24" x14ac:dyDescent="0.45">
      <c r="L567">
        <f t="shared" si="107"/>
        <v>5.649999999999924</v>
      </c>
      <c r="M567" s="1">
        <f t="shared" si="96"/>
        <v>446683.59215088584</v>
      </c>
      <c r="N567" s="1">
        <f t="shared" si="97"/>
        <v>5.6820372467392186</v>
      </c>
      <c r="O567" s="2" t="str">
        <f t="shared" si="98"/>
        <v>-0,414162579217824-0,9102029213179i</v>
      </c>
      <c r="P567" s="2" t="str">
        <f t="shared" si="99"/>
        <v>1,90921127796174E-06+1,1988614895647E-09i</v>
      </c>
      <c r="Q567" s="2" t="str">
        <f t="shared" si="100"/>
        <v>120,530128479004+77,5772719916617i</v>
      </c>
      <c r="R567" s="2" t="str">
        <f t="shared" si="101"/>
        <v>0,00349459218417666+0,00225234254741454i</v>
      </c>
      <c r="S567" s="2" t="str">
        <f t="shared" si="102"/>
        <v>0,00348744274412822+0,00223667137742614i</v>
      </c>
      <c r="T567" s="2">
        <f t="shared" si="103"/>
        <v>-47.653573119636945</v>
      </c>
      <c r="U567">
        <f t="shared" si="104"/>
        <v>32.674082360448288</v>
      </c>
      <c r="W567" s="2" t="str">
        <f t="shared" si="105"/>
        <v>0,00102392265454769+0,00224065380838433i</v>
      </c>
      <c r="X567" s="2">
        <f t="shared" si="106"/>
        <v>-52.168866486291051</v>
      </c>
    </row>
    <row r="568" spans="12:24" x14ac:dyDescent="0.45">
      <c r="L568">
        <f t="shared" si="107"/>
        <v>5.6599999999999238</v>
      </c>
      <c r="M568" s="1">
        <f t="shared" si="96"/>
        <v>457088.18961479509</v>
      </c>
      <c r="N568" s="1">
        <f t="shared" si="97"/>
        <v>5.8143888964664621</v>
      </c>
      <c r="O568" s="2" t="str">
        <f t="shared" si="98"/>
        <v>0,39362109060609-0,919272776182387i</v>
      </c>
      <c r="P568" s="2" t="str">
        <f t="shared" si="99"/>
        <v>1,90921127796173E-06+2,82377726344359E-09i</v>
      </c>
      <c r="Q568" s="2" t="str">
        <f t="shared" si="100"/>
        <v>120,530128479004+182,724141793224i</v>
      </c>
      <c r="R568" s="2" t="str">
        <f t="shared" si="101"/>
        <v>0,00348816634529118+0,00530512801539245i</v>
      </c>
      <c r="S568" s="2" t="str">
        <f t="shared" si="102"/>
        <v>0,00350389246563218+0,005268163187777i</v>
      </c>
      <c r="T568" s="2">
        <f t="shared" si="103"/>
        <v>-43.976056678534341</v>
      </c>
      <c r="U568">
        <f t="shared" si="104"/>
        <v>56.371841333529041</v>
      </c>
      <c r="W568" s="2" t="str">
        <f t="shared" si="105"/>
        <v>-0,00224133166981593+0,0052900388711178i</v>
      </c>
      <c r="X568" s="2">
        <f t="shared" si="106"/>
        <v>-44.813797511065623</v>
      </c>
    </row>
    <row r="569" spans="12:24" x14ac:dyDescent="0.45">
      <c r="L569">
        <f t="shared" si="107"/>
        <v>5.6699999999999235</v>
      </c>
      <c r="M569" s="1">
        <f t="shared" si="96"/>
        <v>467735.14128711633</v>
      </c>
      <c r="N569" s="1">
        <f t="shared" si="97"/>
        <v>5.9498234121491569</v>
      </c>
      <c r="O569" s="2" t="str">
        <f t="shared" si="98"/>
        <v>0,950713066038334-0,310072033669581i</v>
      </c>
      <c r="P569" s="2" t="str">
        <f t="shared" si="99"/>
        <v>1,90921127796173E-06+1,17182004032954E-08i</v>
      </c>
      <c r="Q569" s="2" t="str">
        <f t="shared" si="100"/>
        <v>120,530128479003+758,27443608094i</v>
      </c>
      <c r="R569" s="2" t="str">
        <f t="shared" si="101"/>
        <v>0,00336101258604379+0,022015388414089i</v>
      </c>
      <c r="S569" s="2" t="str">
        <f t="shared" si="102"/>
        <v>0,00382934610269553+0,0218576201358886i</v>
      </c>
      <c r="T569" s="2">
        <f t="shared" si="103"/>
        <v>-33.076648016423661</v>
      </c>
      <c r="U569">
        <f t="shared" si="104"/>
        <v>80.062913298958222</v>
      </c>
      <c r="W569" s="2" t="str">
        <f t="shared" si="105"/>
        <v>-0,0668402299416392+0,0229743263766986i</v>
      </c>
      <c r="X569" s="2">
        <f t="shared" si="106"/>
        <v>-23.014265997388982</v>
      </c>
    </row>
    <row r="570" spans="12:24" x14ac:dyDescent="0.45">
      <c r="L570">
        <f t="shared" si="107"/>
        <v>5.6799999999999233</v>
      </c>
      <c r="M570" s="1">
        <f t="shared" si="96"/>
        <v>478630.09232255456</v>
      </c>
      <c r="N570" s="1">
        <f t="shared" si="97"/>
        <v>6.0884126029601973</v>
      </c>
      <c r="O570" s="2" t="str">
        <f t="shared" si="98"/>
        <v>0,849630128945468+0,527379032563968i</v>
      </c>
      <c r="P570" s="2" t="str">
        <f t="shared" si="99"/>
        <v>1,90921127796174E-06-6,53269162182089E-09i</v>
      </c>
      <c r="Q570" s="2" t="str">
        <f t="shared" si="100"/>
        <v>120,530128479004-422,724726079043i</v>
      </c>
      <c r="R570" s="2" t="str">
        <f t="shared" si="101"/>
        <v>0,00345405123909731-0,0122731937067125i</v>
      </c>
      <c r="S570" s="2" t="str">
        <f t="shared" si="102"/>
        <v>0,00359122067723067-0,0121870233565716i</v>
      </c>
      <c r="T570" s="2">
        <f t="shared" si="103"/>
        <v>-37.920415694191441</v>
      </c>
      <c r="U570">
        <f t="shared" si="104"/>
        <v>-73.581031248847637</v>
      </c>
      <c r="W570" s="2" t="str">
        <f t="shared" si="105"/>
        <v>-0,0195756276046972-0,0123910980005976i</v>
      </c>
      <c r="X570" s="2">
        <f t="shared" si="106"/>
        <v>-32.702323923922705</v>
      </c>
    </row>
    <row r="571" spans="12:24" x14ac:dyDescent="0.45">
      <c r="L571">
        <f t="shared" si="107"/>
        <v>5.6899999999999231</v>
      </c>
      <c r="M571" s="1">
        <f t="shared" si="96"/>
        <v>489778.81936836039</v>
      </c>
      <c r="N571" s="1">
        <f t="shared" si="97"/>
        <v>6.2302299507229941</v>
      </c>
      <c r="O571" s="2" t="str">
        <f t="shared" si="98"/>
        <v>0,123899673102491+0,992294750064262i</v>
      </c>
      <c r="P571" s="2" t="str">
        <f t="shared" si="99"/>
        <v>1,90921127796173E-06-2,10968190065415E-09i</v>
      </c>
      <c r="Q571" s="2" t="str">
        <f t="shared" si="100"/>
        <v>120,530128479004-136,515659271382i</v>
      </c>
      <c r="R571" s="2" t="str">
        <f t="shared" si="101"/>
        <v>0,00349162968980741-0,00396353235775457i</v>
      </c>
      <c r="S571" s="2" t="str">
        <f t="shared" si="102"/>
        <v>0,00349502656444188-0,00393593687283279i</v>
      </c>
      <c r="T571" s="2">
        <f t="shared" si="103"/>
        <v>-45.574134773356427</v>
      </c>
      <c r="U571">
        <f t="shared" si="104"/>
        <v>-48.395618452431293</v>
      </c>
      <c r="W571" s="2" t="str">
        <f t="shared" si="105"/>
        <v>-0,000481460601014024-0,00394724889366278i</v>
      </c>
      <c r="X571" s="2">
        <f t="shared" si="106"/>
        <v>-48.00997315381268</v>
      </c>
    </row>
    <row r="572" spans="12:24" x14ac:dyDescent="0.45">
      <c r="L572">
        <f t="shared" si="107"/>
        <v>5.6999999999999229</v>
      </c>
      <c r="M572" s="1">
        <f t="shared" si="96"/>
        <v>501187.23362718354</v>
      </c>
      <c r="N572" s="1">
        <f t="shared" si="97"/>
        <v>6.3753506488724963</v>
      </c>
      <c r="O572" s="2" t="str">
        <f t="shared" si="98"/>
        <v>-0,708662955652429+0,705547174387342i</v>
      </c>
      <c r="P572" s="2" t="str">
        <f t="shared" si="99"/>
        <v>1,90921127796173E-06-7,69130048484371E-10i</v>
      </c>
      <c r="Q572" s="2" t="str">
        <f t="shared" si="100"/>
        <v>120,530128479004-49,7697286030487i</v>
      </c>
      <c r="R572" s="2" t="str">
        <f t="shared" si="101"/>
        <v>0,00349542358088561-0,00144499122523887i</v>
      </c>
      <c r="S572" s="2" t="str">
        <f t="shared" si="102"/>
        <v>0,00348531440535996-0,00143493925599338i</v>
      </c>
      <c r="T572" s="2">
        <f t="shared" si="103"/>
        <v>-48.47513907871307</v>
      </c>
      <c r="U572">
        <f t="shared" si="104"/>
        <v>-22.377461478188831</v>
      </c>
      <c r="W572" s="2" t="str">
        <f t="shared" si="105"/>
        <v>0,00144639709645645-0,00143705382756584i</v>
      </c>
      <c r="X572" s="2">
        <f t="shared" si="106"/>
        <v>-53.812003074285279</v>
      </c>
    </row>
    <row r="573" spans="12:24" x14ac:dyDescent="0.45">
      <c r="L573">
        <f t="shared" si="107"/>
        <v>5.7099999999999227</v>
      </c>
      <c r="M573" s="1">
        <f t="shared" si="96"/>
        <v>512861.38399127399</v>
      </c>
      <c r="N573" s="1">
        <f t="shared" si="97"/>
        <v>6.5238516423237831</v>
      </c>
      <c r="O573" s="2" t="str">
        <f t="shared" si="98"/>
        <v>-0,988791349288631-0,14930394359148i</v>
      </c>
      <c r="P573" s="2" t="str">
        <f t="shared" si="99"/>
        <v>1,90921127796173E-06+1,39833807297205E-10i</v>
      </c>
      <c r="Q573" s="2" t="str">
        <f t="shared" si="100"/>
        <v>120,530128479004+9,04852261648256i</v>
      </c>
      <c r="R573" s="2" t="str">
        <f t="shared" si="101"/>
        <v>0,00349598590886951+0,000262710610429003i</v>
      </c>
      <c r="S573" s="2" t="str">
        <f t="shared" si="102"/>
        <v>0,00348387486823686+0,000260883315142114i</v>
      </c>
      <c r="T573" s="2">
        <f t="shared" si="103"/>
        <v>-49.134464103626634</v>
      </c>
      <c r="U573">
        <f t="shared" si="104"/>
        <v>4.2824922865132038</v>
      </c>
      <c r="W573" s="2" t="str">
        <f t="shared" si="105"/>
        <v>0,00173214482621568+0,000261213610343545i</v>
      </c>
      <c r="X573" s="2">
        <f t="shared" si="106"/>
        <v>-55.130656282632785</v>
      </c>
    </row>
    <row r="574" spans="12:24" x14ac:dyDescent="0.45">
      <c r="L574">
        <f t="shared" si="107"/>
        <v>5.7199999999999225</v>
      </c>
      <c r="M574" s="1">
        <f t="shared" si="96"/>
        <v>524807.46024967963</v>
      </c>
      <c r="N574" s="1">
        <f t="shared" si="97"/>
        <v>6.6758116682692163</v>
      </c>
      <c r="O574" s="2" t="str">
        <f t="shared" si="98"/>
        <v>-0,449440605179985-0,893310216226955i</v>
      </c>
      <c r="P574" s="2" t="str">
        <f t="shared" si="99"/>
        <v>1,90921127796173E-06+1,1479738701068E-09i</v>
      </c>
      <c r="Q574" s="2" t="str">
        <f t="shared" si="100"/>
        <v>120,530128479004+74,2843789173902i</v>
      </c>
      <c r="R574" s="2" t="str">
        <f t="shared" si="101"/>
        <v>0,00349470958812495+0,00215673821659886i</v>
      </c>
      <c r="S574" s="2" t="str">
        <f t="shared" si="102"/>
        <v>0,00348714219547255+0,00214173263020119i</v>
      </c>
      <c r="T574" s="2">
        <f t="shared" si="103"/>
        <v>-47.760583286614377</v>
      </c>
      <c r="U574">
        <f t="shared" si="104"/>
        <v>31.557409726627316</v>
      </c>
      <c r="W574" s="2" t="str">
        <f t="shared" si="105"/>
        <v>0,00108358143270692+0,00214545320659481i</v>
      </c>
      <c r="X574" s="2">
        <f t="shared" si="106"/>
        <v>-52.382887479687753</v>
      </c>
    </row>
    <row r="575" spans="12:24" x14ac:dyDescent="0.45">
      <c r="L575">
        <f t="shared" si="107"/>
        <v>5.7299999999999223</v>
      </c>
      <c r="M575" s="1">
        <f t="shared" si="96"/>
        <v>537031.79637015751</v>
      </c>
      <c r="N575" s="1">
        <f t="shared" si="97"/>
        <v>6.8313112979259785</v>
      </c>
      <c r="O575" s="2" t="str">
        <f t="shared" si="98"/>
        <v>0,488957243794128-0,872307751737453i</v>
      </c>
      <c r="P575" s="2" t="str">
        <f t="shared" si="99"/>
        <v>1,90921127796173E-06+3,17938133880199E-09i</v>
      </c>
      <c r="Q575" s="2" t="str">
        <f t="shared" si="100"/>
        <v>120,530128479004+205,734968578229i</v>
      </c>
      <c r="R575" s="2" t="str">
        <f t="shared" si="101"/>
        <v>0,00348606772198529+0,00597321369162793i</v>
      </c>
      <c r="S575" s="2" t="str">
        <f t="shared" si="102"/>
        <v>0,00350926474784681+0,00593157423391112i</v>
      </c>
      <c r="T575" s="2">
        <f t="shared" si="103"/>
        <v>-43.233199957737313</v>
      </c>
      <c r="U575">
        <f t="shared" si="104"/>
        <v>59.390400373923171</v>
      </c>
      <c r="W575" s="2" t="str">
        <f t="shared" si="105"/>
        <v>-0,00330772113898151+0,00596079957459479i</v>
      </c>
      <c r="X575" s="2">
        <f t="shared" si="106"/>
        <v>-43.328072281819765</v>
      </c>
    </row>
    <row r="576" spans="12:24" x14ac:dyDescent="0.45">
      <c r="L576">
        <f t="shared" si="107"/>
        <v>5.7399999999999221</v>
      </c>
      <c r="M576" s="1">
        <f t="shared" si="96"/>
        <v>549540.87385752704</v>
      </c>
      <c r="N576" s="1">
        <f t="shared" si="97"/>
        <v>6.9904329792559965</v>
      </c>
      <c r="O576" s="2" t="str">
        <f t="shared" si="98"/>
        <v>0,998193855903443-0,0600751698842007i</v>
      </c>
      <c r="P576" s="2" t="str">
        <f t="shared" si="99"/>
        <v>1,90921127796173E-06+6,19544830267613E-08i</v>
      </c>
      <c r="Q576" s="2" t="str">
        <f t="shared" si="100"/>
        <v>120,530128478975+4009,02007671789i</v>
      </c>
      <c r="R576" s="2" t="str">
        <f t="shared" si="101"/>
        <v>-0,000277399857795449+0,116396030182672i</v>
      </c>
      <c r="S576" s="2" t="str">
        <f t="shared" si="102"/>
        <v>0,0131004941136837+0,11490305876657i</v>
      </c>
      <c r="T576" s="2">
        <f t="shared" si="103"/>
        <v>-18.737277748787811</v>
      </c>
      <c r="U576">
        <f t="shared" si="104"/>
        <v>83.495597208212175</v>
      </c>
      <c r="W576" s="2" t="str">
        <f t="shared" si="105"/>
        <v>-1,90437723341837+0,275322963602439i</v>
      </c>
      <c r="X576" s="2">
        <f t="shared" si="106"/>
        <v>5.6848983351134557</v>
      </c>
    </row>
    <row r="577" spans="12:24" x14ac:dyDescent="0.45">
      <c r="L577">
        <f t="shared" si="107"/>
        <v>5.7499999999999218</v>
      </c>
      <c r="M577" s="1">
        <f t="shared" si="96"/>
        <v>562341.32519024832</v>
      </c>
      <c r="N577" s="1">
        <f t="shared" si="97"/>
        <v>7.1532610806809229</v>
      </c>
      <c r="O577" s="2" t="str">
        <f t="shared" si="98"/>
        <v>0,571086291554668+0,820890033803759i</v>
      </c>
      <c r="P577" s="2" t="str">
        <f t="shared" si="99"/>
        <v>1,90921127796173E-06-3,56488218821184E-09i</v>
      </c>
      <c r="Q577" s="2" t="str">
        <f t="shared" si="100"/>
        <v>120,530128479004-230,680389302856i</v>
      </c>
      <c r="R577" s="2" t="str">
        <f t="shared" si="101"/>
        <v>0,00348351179869427-0,00669746747135961i</v>
      </c>
      <c r="S577" s="2" t="str">
        <f t="shared" si="102"/>
        <v>0,00351580763975634-0,00665075248929017i</v>
      </c>
      <c r="T577" s="2">
        <f t="shared" si="103"/>
        <v>-42.472341215324221</v>
      </c>
      <c r="U577">
        <f t="shared" si="104"/>
        <v>-62.137589288366655</v>
      </c>
      <c r="W577" s="2" t="str">
        <f t="shared" si="105"/>
        <v>-0,0046064724267366-0,00668979593492289i</v>
      </c>
      <c r="X577" s="2">
        <f t="shared" si="106"/>
        <v>-41.806340440767038</v>
      </c>
    </row>
    <row r="578" spans="12:24" x14ac:dyDescent="0.45">
      <c r="L578">
        <f t="shared" si="107"/>
        <v>5.7599999999999216</v>
      </c>
      <c r="M578" s="1">
        <f t="shared" ref="M578:M612" si="108">10^L578</f>
        <v>575439.93733705371</v>
      </c>
      <c r="N578" s="1">
        <f t="shared" ref="N578:N612" si="109">M578/(CEdsp)</f>
        <v>7.3198819358154408</v>
      </c>
      <c r="O578" s="2" t="str">
        <f t="shared" ref="O578:O612" si="110">IMEXP(2*PI()*N578&amp;"i")</f>
        <v>-0,425107956439642+0,905142654707926i</v>
      </c>
      <c r="P578" s="2" t="str">
        <f t="shared" ref="P578:P612" si="111">IMDIV(IMSUB(IMPRODUCT(gg1_+gg2_,$O578),gg2_),IMSUB($O578,1))</f>
        <v>1,90921127796173E-06-1,18303990061676E-09i</v>
      </c>
      <c r="Q578" s="2" t="str">
        <f t="shared" ref="Q578:Q612" si="112">IMDIV(IMPRODUCT(gpi,$O578),IMSUB($O578,1))</f>
        <v>120,530128479004-76,5534708937634i</v>
      </c>
      <c r="R578" s="2" t="str">
        <f t="shared" ref="R578:R612" si="113">IMPRODUCT($P578,$Q578,gpd)</f>
        <v>0,00349462923192513-0,00222261798100887i</v>
      </c>
      <c r="S578" s="2" t="str">
        <f t="shared" ref="S578:S612" si="114">IMDIV($R578,IMSUM(1,$R578))</f>
        <v>0,00348734790362154-0,00220715375482128i</v>
      </c>
      <c r="T578" s="2">
        <f t="shared" ref="T578:T612" si="115">20*LOG10(SQRT(IMPRODUCT(IMCONJUGATE(S578),S578)+0))</f>
        <v>-47.687057149257569</v>
      </c>
      <c r="U578">
        <f t="shared" ref="U578:U612" si="116">ATAN(IMAGINARY(S578)/IMREAL(S578))*180/PI()</f>
        <v>-32.32985184958271</v>
      </c>
      <c r="W578" s="2" t="str">
        <f t="shared" ref="W578:W612" si="117">IMPRODUCT($S578,IMDIV($O578,IMSUB($O578,1)))</f>
        <v>0,00104274845351428-0,0022110534461543i</v>
      </c>
      <c r="X578" s="2">
        <f t="shared" ref="X578:X612" si="118">20*LOG10(SQRT(IMPRODUCT(IMCONJUGATE(W578),W578)+0))</f>
        <v>-52.235834753624324</v>
      </c>
    </row>
    <row r="579" spans="12:24" x14ac:dyDescent="0.45">
      <c r="L579">
        <f t="shared" ref="L579:L612" si="119">L578+Graph_Step_Size</f>
        <v>5.7699999999999214</v>
      </c>
      <c r="M579" s="1">
        <f t="shared" si="108"/>
        <v>588843.65535548329</v>
      </c>
      <c r="N579" s="1">
        <f t="shared" si="109"/>
        <v>7.4903838892424206</v>
      </c>
      <c r="O579" s="2" t="str">
        <f t="shared" si="110"/>
        <v>-0,998175278736883+0,0603830515835858i</v>
      </c>
      <c r="P579" s="2" t="str">
        <f t="shared" si="111"/>
        <v>1,90921127796173E-06-5,62874535206169E-11i</v>
      </c>
      <c r="Q579" s="2" t="str">
        <f t="shared" si="112"/>
        <v>120,530128479004-3,64231158435938i</v>
      </c>
      <c r="R579" s="2" t="str">
        <f t="shared" si="113"/>
        <v>0,0034960020168139-0,000105749185834676i</v>
      </c>
      <c r="S579" s="2" t="str">
        <f t="shared" si="114"/>
        <v>0,00348383363251589-0,000105013645348523i</v>
      </c>
      <c r="T579" s="2">
        <f t="shared" si="115"/>
        <v>-49.154907606908012</v>
      </c>
      <c r="U579">
        <f t="shared" si="116"/>
        <v>-1.7265512595394685</v>
      </c>
      <c r="W579" s="2" t="str">
        <f t="shared" si="117"/>
        <v>0,00174033010751634-0,000105145975049777i</v>
      </c>
      <c r="X579" s="2">
        <f t="shared" si="118"/>
        <v>-55.171543379671732</v>
      </c>
    </row>
    <row r="580" spans="12:24" x14ac:dyDescent="0.45">
      <c r="L580">
        <f t="shared" si="119"/>
        <v>5.7799999999999212</v>
      </c>
      <c r="M580" s="1">
        <f t="shared" si="108"/>
        <v>602559.58607424959</v>
      </c>
      <c r="N580" s="1">
        <f t="shared" si="109"/>
        <v>7.6648573433544298</v>
      </c>
      <c r="O580" s="2" t="str">
        <f t="shared" si="110"/>
        <v>-0,509812727066538-0,860285408060011i</v>
      </c>
      <c r="P580" s="2" t="str">
        <f t="shared" si="111"/>
        <v>1,90921127796173E-06+1,06132794720241E-09i</v>
      </c>
      <c r="Q580" s="2" t="str">
        <f t="shared" si="112"/>
        <v>120,530128479004+68,6775974948554i</v>
      </c>
      <c r="R580" s="2" t="str">
        <f t="shared" si="113"/>
        <v>0,00349489777577809+0,00199395352428091i</v>
      </c>
      <c r="S580" s="2" t="str">
        <f t="shared" si="114"/>
        <v>0,00348666044364508+0,00198008110435386i</v>
      </c>
      <c r="T580" s="2">
        <f t="shared" si="115"/>
        <v>-47.937808812806857</v>
      </c>
      <c r="U580">
        <f t="shared" si="116"/>
        <v>29.592325359053916</v>
      </c>
      <c r="W580" s="2" t="str">
        <f t="shared" si="117"/>
        <v>0,00117920897343412+0,0019833833187185i</v>
      </c>
      <c r="X580" s="2">
        <f t="shared" si="118"/>
        <v>-52.73733958909709</v>
      </c>
    </row>
    <row r="581" spans="12:24" x14ac:dyDescent="0.45">
      <c r="L581">
        <f t="shared" si="119"/>
        <v>5.789999999999921</v>
      </c>
      <c r="M581" s="1">
        <f t="shared" si="108"/>
        <v>616595.00186137029</v>
      </c>
      <c r="N581" s="1">
        <f t="shared" si="109"/>
        <v>7.8433948062862502</v>
      </c>
      <c r="O581" s="2" t="str">
        <f t="shared" si="110"/>
        <v>0,553713220415878-0,832707433338191i</v>
      </c>
      <c r="P581" s="2" t="str">
        <f t="shared" si="111"/>
        <v>1,90921127796173E-06+3,47542999791168E-09i</v>
      </c>
      <c r="Q581" s="2" t="str">
        <f t="shared" si="112"/>
        <v>120,530128479003+224,89201678616i</v>
      </c>
      <c r="R581" s="2" t="str">
        <f t="shared" si="113"/>
        <v>0,00348413091300235+0,0065294105474059i</v>
      </c>
      <c r="S581" s="2" t="str">
        <f t="shared" si="114"/>
        <v>0,00351422277658443+0,00648387407803127i</v>
      </c>
      <c r="T581" s="2">
        <f t="shared" si="115"/>
        <v>-42.644778687699976</v>
      </c>
      <c r="U581">
        <f t="shared" si="116"/>
        <v>61.54255981454736</v>
      </c>
      <c r="W581" s="2" t="str">
        <f t="shared" si="117"/>
        <v>-0,00429188041316416+0,00652045610157352i</v>
      </c>
      <c r="X581" s="2">
        <f t="shared" si="118"/>
        <v>-42.151218862986966</v>
      </c>
    </row>
    <row r="582" spans="12:24" x14ac:dyDescent="0.45">
      <c r="L582">
        <f t="shared" si="119"/>
        <v>5.7999999999999208</v>
      </c>
      <c r="M582" s="1">
        <f t="shared" si="108"/>
        <v>630957.34448007867</v>
      </c>
      <c r="N582" s="1">
        <f t="shared" si="109"/>
        <v>8.0260909409639822</v>
      </c>
      <c r="O582" s="2" t="str">
        <f t="shared" si="110"/>
        <v>0,986592852436094+0,163200929905473i</v>
      </c>
      <c r="P582" s="2" t="str">
        <f t="shared" si="111"/>
        <v>1,90921127796173E-06-2,26733851469455E-08i</v>
      </c>
      <c r="Q582" s="2" t="str">
        <f t="shared" si="112"/>
        <v>120,530128479001-1467,17480028013i</v>
      </c>
      <c r="R582" s="2" t="str">
        <f t="shared" si="113"/>
        <v>0,00299062207780742-0,0425972729167448i</v>
      </c>
      <c r="S582" s="2" t="str">
        <f t="shared" si="114"/>
        <v>0,0047768118996401-0,0422673879729406i</v>
      </c>
      <c r="T582" s="2">
        <f t="shared" si="115"/>
        <v>-27.424774109329157</v>
      </c>
      <c r="U582">
        <f t="shared" si="116"/>
        <v>-83.552125856451084</v>
      </c>
      <c r="W582" s="2" t="str">
        <f t="shared" si="117"/>
        <v>-0,254865308495379-0,0502069976212994i</v>
      </c>
      <c r="X582" s="2">
        <f t="shared" si="118"/>
        <v>-11.708437960050631</v>
      </c>
    </row>
    <row r="583" spans="12:24" x14ac:dyDescent="0.45">
      <c r="L583">
        <f t="shared" si="119"/>
        <v>5.8099999999999206</v>
      </c>
      <c r="M583" s="1">
        <f t="shared" si="108"/>
        <v>645654.22903453826</v>
      </c>
      <c r="N583" s="1">
        <f t="shared" si="109"/>
        <v>8.2130426152964873</v>
      </c>
      <c r="O583" s="2" t="str">
        <f t="shared" si="110"/>
        <v>0,230128861753477+0,973160165125993i</v>
      </c>
      <c r="P583" s="2" t="str">
        <f t="shared" si="111"/>
        <v>1,90921127796173E-06-2,35448761610335E-09i</v>
      </c>
      <c r="Q583" s="2" t="str">
        <f t="shared" si="112"/>
        <v>120,530128479004-152,356821688937i</v>
      </c>
      <c r="R583" s="2" t="str">
        <f t="shared" si="113"/>
        <v>0,00349055532895491-0,00442345732285773i</v>
      </c>
      <c r="S583" s="2" t="str">
        <f t="shared" si="114"/>
        <v>0,00349777685512208-0,00439265226045825i</v>
      </c>
      <c r="T583" s="2">
        <f t="shared" si="115"/>
        <v>-45.012782770447089</v>
      </c>
      <c r="U583">
        <f t="shared" si="116"/>
        <v>-51.470425603114236</v>
      </c>
      <c r="W583" s="2" t="str">
        <f t="shared" si="117"/>
        <v>-0,00102739060587883-0,00440701888957667i</v>
      </c>
      <c r="X583" s="2">
        <f t="shared" si="118"/>
        <v>-46.887263113462993</v>
      </c>
    </row>
    <row r="584" spans="12:24" x14ac:dyDescent="0.45">
      <c r="L584">
        <f t="shared" si="119"/>
        <v>5.8199999999999203</v>
      </c>
      <c r="M584" s="1">
        <f t="shared" si="108"/>
        <v>660693.44800747593</v>
      </c>
      <c r="N584" s="1">
        <f t="shared" si="109"/>
        <v>8.4043489535360916</v>
      </c>
      <c r="O584" s="2" t="str">
        <f t="shared" si="110"/>
        <v>-0,824774376886255+0,565461959137739i</v>
      </c>
      <c r="P584" s="2" t="str">
        <f t="shared" si="111"/>
        <v>1,90921127796173E-06-5,77197372235637E-10i</v>
      </c>
      <c r="Q584" s="2" t="str">
        <f t="shared" si="112"/>
        <v>120,530128479004-37,3499340237117i</v>
      </c>
      <c r="R584" s="2" t="str">
        <f t="shared" si="113"/>
        <v>0,00349567761237514-0,00108440066768233i</v>
      </c>
      <c r="S584" s="2" t="str">
        <f t="shared" si="114"/>
        <v>0,00348466409515594-0,00107685754878588i</v>
      </c>
      <c r="T584" s="2">
        <f t="shared" si="115"/>
        <v>-48.760665353279052</v>
      </c>
      <c r="U584">
        <f t="shared" si="116"/>
        <v>-17.172595039577299</v>
      </c>
      <c r="W584" s="2" t="str">
        <f t="shared" si="117"/>
        <v>0,00157548348071905-0,00107834346498229i</v>
      </c>
      <c r="X584" s="2">
        <f t="shared" si="118"/>
        <v>-54.383057050277721</v>
      </c>
    </row>
    <row r="585" spans="12:24" x14ac:dyDescent="0.45">
      <c r="L585">
        <f t="shared" si="119"/>
        <v>5.8299999999999201</v>
      </c>
      <c r="M585" s="1">
        <f t="shared" si="108"/>
        <v>676082.97539185884</v>
      </c>
      <c r="N585" s="1">
        <f t="shared" si="109"/>
        <v>8.60011138883557</v>
      </c>
      <c r="O585" s="2" t="str">
        <f t="shared" si="110"/>
        <v>-0,808605419069421-0,588351320429865i</v>
      </c>
      <c r="P585" s="2" t="str">
        <f t="shared" si="111"/>
        <v>1,90921127796173E-06+6,05930802534664E-10i</v>
      </c>
      <c r="Q585" s="2" t="str">
        <f t="shared" si="112"/>
        <v>120,530128479004+39,2092490128058i</v>
      </c>
      <c r="R585" s="2" t="str">
        <f t="shared" si="113"/>
        <v>0,00349564419231571+0,00113838315703092i</v>
      </c>
      <c r="S585" s="2" t="str">
        <f t="shared" si="114"/>
        <v>0,00348474964916106+0,00113046447514668i</v>
      </c>
      <c r="T585" s="2">
        <f t="shared" si="115"/>
        <v>-48.722012078340853</v>
      </c>
      <c r="U585">
        <f t="shared" si="116"/>
        <v>17.973236769058058</v>
      </c>
      <c r="W585" s="2" t="str">
        <f t="shared" si="117"/>
        <v>0,0015585010344108+0,00113203830699956i</v>
      </c>
      <c r="X585" s="2">
        <f t="shared" si="118"/>
        <v>-54.305750312685454</v>
      </c>
    </row>
    <row r="586" spans="12:24" x14ac:dyDescent="0.45">
      <c r="L586">
        <f t="shared" si="119"/>
        <v>5.8399999999999199</v>
      </c>
      <c r="M586" s="1">
        <f t="shared" si="108"/>
        <v>691830.97091880941</v>
      </c>
      <c r="N586" s="1">
        <f t="shared" si="109"/>
        <v>8.8004337170293265</v>
      </c>
      <c r="O586" s="2" t="str">
        <f t="shared" si="110"/>
        <v>0,311607591122072-0,95021087615071i</v>
      </c>
      <c r="P586" s="2" t="str">
        <f t="shared" si="111"/>
        <v>1,90921127796173E-06+2,57107088396785E-09i</v>
      </c>
      <c r="Q586" s="2" t="str">
        <f t="shared" si="112"/>
        <v>120,530128479004+166,371734359002i</v>
      </c>
      <c r="R586" s="2" t="str">
        <f t="shared" si="113"/>
        <v>0,00348950658775849+0,00483035979950682i</v>
      </c>
      <c r="S586" s="2" t="str">
        <f t="shared" si="114"/>
        <v>0,00350046155446675+0,00479671314860276i</v>
      </c>
      <c r="T586" s="2">
        <f t="shared" si="115"/>
        <v>-44.526969000483447</v>
      </c>
      <c r="U586">
        <f t="shared" si="116"/>
        <v>53.879432620842294</v>
      </c>
      <c r="W586" s="2" t="str">
        <f t="shared" si="117"/>
        <v>-0,00156030035646024+0,00481425817178076i</v>
      </c>
      <c r="X586" s="2">
        <f t="shared" si="118"/>
        <v>-45.915629682908516</v>
      </c>
    </row>
    <row r="587" spans="12:24" x14ac:dyDescent="0.45">
      <c r="L587">
        <f t="shared" si="119"/>
        <v>5.8499999999999197</v>
      </c>
      <c r="M587" s="1">
        <f t="shared" si="108"/>
        <v>707945.7843840078</v>
      </c>
      <c r="N587" s="1">
        <f t="shared" si="109"/>
        <v>9.0054221516673785</v>
      </c>
      <c r="O587" s="2" t="str">
        <f t="shared" si="110"/>
        <v>0,999419728744192+0,0340617938001699i</v>
      </c>
      <c r="P587" s="2" t="str">
        <f t="shared" si="111"/>
        <v>1,90921127796173E-06-1,09336856446097E-07i</v>
      </c>
      <c r="Q587" s="2" t="str">
        <f t="shared" si="112"/>
        <v>120,530128478974-7075,09176418625i</v>
      </c>
      <c r="R587" s="2" t="str">
        <f t="shared" si="113"/>
        <v>-0,00825624729624416-0,205414934016392i</v>
      </c>
      <c r="S587" s="2" t="str">
        <f t="shared" si="114"/>
        <v>0,033153479316695-0,20025809460225i</v>
      </c>
      <c r="T587" s="2">
        <f t="shared" si="115"/>
        <v>-13.850768783934873</v>
      </c>
      <c r="U587">
        <f t="shared" si="116"/>
        <v>-80.59973078536629</v>
      </c>
      <c r="W587" s="2" t="str">
        <f t="shared" si="117"/>
        <v>-5,86097609178505-1,07317998248088i</v>
      </c>
      <c r="X587" s="2">
        <f t="shared" si="118"/>
        <v>15.502620679632852</v>
      </c>
    </row>
    <row r="588" spans="12:24" x14ac:dyDescent="0.45">
      <c r="L588">
        <f t="shared" si="119"/>
        <v>5.8599999999999195</v>
      </c>
      <c r="M588" s="1">
        <f t="shared" si="108"/>
        <v>724435.96007485688</v>
      </c>
      <c r="N588" s="1">
        <f t="shared" si="109"/>
        <v>9.2151853803310981</v>
      </c>
      <c r="O588" s="2" t="str">
        <f t="shared" si="110"/>
        <v>0,217006366351705+0,976170188523922i</v>
      </c>
      <c r="P588" s="2" t="str">
        <f t="shared" si="111"/>
        <v>1,90921127796173E-06-2,32218831461973E-09i</v>
      </c>
      <c r="Q588" s="2" t="str">
        <f t="shared" si="112"/>
        <v>120,530128479004-150,266762313181i</v>
      </c>
      <c r="R588" s="2" t="str">
        <f t="shared" si="113"/>
        <v>0,00349070382618449-0,00436277550796814i</v>
      </c>
      <c r="S588" s="2" t="str">
        <f t="shared" si="114"/>
        <v>0,0034973967127358-0,00433239404677258i</v>
      </c>
      <c r="T588" s="2">
        <f t="shared" si="115"/>
        <v>-45.086183859162396</v>
      </c>
      <c r="U588">
        <f t="shared" si="116"/>
        <v>-51.087223278950077</v>
      </c>
      <c r="W588" s="2" t="str">
        <f t="shared" si="117"/>
        <v>-0,000951932741801128-0,00434632612131186i</v>
      </c>
      <c r="X588" s="2">
        <f t="shared" si="118"/>
        <v>-47.034066124981209</v>
      </c>
    </row>
    <row r="589" spans="12:24" x14ac:dyDescent="0.45">
      <c r="L589">
        <f t="shared" si="119"/>
        <v>5.8699999999999193</v>
      </c>
      <c r="M589" s="1">
        <f t="shared" si="108"/>
        <v>741310.24130078114</v>
      </c>
      <c r="N589" s="1">
        <f t="shared" si="109"/>
        <v>9.4298346222608682</v>
      </c>
      <c r="O589" s="2" t="str">
        <f t="shared" si="110"/>
        <v>-0,904384137234895+0,426719266401102i</v>
      </c>
      <c r="P589" s="2" t="str">
        <f t="shared" si="111"/>
        <v>1,90921127796173E-06-4,17366725601061E-10i</v>
      </c>
      <c r="Q589" s="2" t="str">
        <f t="shared" si="112"/>
        <v>120,530128479004-27,0074335309625i</v>
      </c>
      <c r="R589" s="2" t="str">
        <f t="shared" si="113"/>
        <v>0,00349583388423428-0,000784121303528112i</v>
      </c>
      <c r="S589" s="2" t="str">
        <f t="shared" si="114"/>
        <v>0,00348426404540534-0,000778667126936113i</v>
      </c>
      <c r="T589" s="2">
        <f t="shared" si="115"/>
        <v>-48.9461182883284</v>
      </c>
      <c r="U589">
        <f t="shared" si="116"/>
        <v>-12.597522922021035</v>
      </c>
      <c r="W589" s="2" t="str">
        <f t="shared" si="117"/>
        <v>0,0016548932512069-0,000779696665200749i</v>
      </c>
      <c r="X589" s="2">
        <f t="shared" si="118"/>
        <v>-54.753963798134457</v>
      </c>
    </row>
    <row r="590" spans="12:24" x14ac:dyDescent="0.45">
      <c r="L590">
        <f t="shared" si="119"/>
        <v>5.8799999999999191</v>
      </c>
      <c r="M590" s="1">
        <f t="shared" si="108"/>
        <v>758577.57502904278</v>
      </c>
      <c r="N590" s="1">
        <f t="shared" si="109"/>
        <v>9.6494836873259597</v>
      </c>
      <c r="O590" s="2" t="str">
        <f t="shared" si="110"/>
        <v>-0,590406677224949-0,807105913426605i</v>
      </c>
      <c r="P590" s="2" t="str">
        <f t="shared" si="111"/>
        <v>1,90921127796173E-06+9,45262577232873E-10i</v>
      </c>
      <c r="Q590" s="2" t="str">
        <f t="shared" si="112"/>
        <v>120,530128479004+61,167109541576i</v>
      </c>
      <c r="R590" s="2" t="str">
        <f t="shared" si="113"/>
        <v>0,00349512673037189+0,0017758974991756i</v>
      </c>
      <c r="S590" s="2" t="str">
        <f t="shared" si="114"/>
        <v>0,00348607433001496+0,00176354278297008i</v>
      </c>
      <c r="T590" s="2">
        <f t="shared" si="115"/>
        <v>-48.163658611307916</v>
      </c>
      <c r="U590">
        <f t="shared" si="116"/>
        <v>26.834034288915792</v>
      </c>
      <c r="W590" s="2" t="str">
        <f t="shared" si="117"/>
        <v>0,00129555230811555+0,00176633483261356i</v>
      </c>
      <c r="X590" s="2">
        <f t="shared" si="118"/>
        <v>-53.189040472106015</v>
      </c>
    </row>
    <row r="591" spans="12:24" x14ac:dyDescent="0.45">
      <c r="L591">
        <f t="shared" si="119"/>
        <v>5.8899999999999189</v>
      </c>
      <c r="M591" s="1">
        <f t="shared" si="108"/>
        <v>776247.11662854743</v>
      </c>
      <c r="N591" s="1">
        <f t="shared" si="109"/>
        <v>9.8742490363681057</v>
      </c>
      <c r="O591" s="2" t="str">
        <f t="shared" si="110"/>
        <v>0,703762478663754-0,710435340917841i</v>
      </c>
      <c r="P591" s="2" t="str">
        <f t="shared" si="111"/>
        <v>1,90921127796173E-06+4,46698627382433E-09i</v>
      </c>
      <c r="Q591" s="2" t="str">
        <f t="shared" si="112"/>
        <v>120,530128479004+289,054750831711i</v>
      </c>
      <c r="R591" s="2" t="str">
        <f t="shared" si="113"/>
        <v>0,00347638882760393+0,00839228161955148i</v>
      </c>
      <c r="S591" s="2" t="str">
        <f t="shared" si="114"/>
        <v>0,0035340414792364+0,00833365193372704i</v>
      </c>
      <c r="T591" s="2">
        <f t="shared" si="115"/>
        <v>-40.865082607584569</v>
      </c>
      <c r="U591">
        <f t="shared" si="116"/>
        <v>67.019716034266494</v>
      </c>
      <c r="W591" s="2" t="str">
        <f t="shared" si="117"/>
        <v>-0,00822584043799722+0,00840448626018826i</v>
      </c>
      <c r="X591" s="2">
        <f t="shared" si="118"/>
        <v>-38.591783216719847</v>
      </c>
    </row>
    <row r="592" spans="12:24" x14ac:dyDescent="0.45">
      <c r="L592">
        <f t="shared" si="119"/>
        <v>5.8999999999999186</v>
      </c>
      <c r="M592" s="1">
        <f t="shared" si="108"/>
        <v>794328.23472413374</v>
      </c>
      <c r="N592" s="1">
        <f t="shared" si="109"/>
        <v>10.104249842950471</v>
      </c>
      <c r="O592" s="2" t="str">
        <f t="shared" si="110"/>
        <v>0,793035085933546+0,609175961835636i</v>
      </c>
      <c r="P592" s="2" t="str">
        <f t="shared" si="111"/>
        <v>1,90921127796173E-06-5,48246863705838E-09i</v>
      </c>
      <c r="Q592" s="2" t="str">
        <f t="shared" si="112"/>
        <v>120,530128479004-354,765720931783i</v>
      </c>
      <c r="R592" s="2" t="str">
        <f t="shared" si="113"/>
        <v>0,00346645630372563-0,0103001034594866i</v>
      </c>
      <c r="S592" s="2" t="str">
        <f t="shared" si="114"/>
        <v>0,00355946687839246-0,010227985716816i</v>
      </c>
      <c r="T592" s="2">
        <f t="shared" si="115"/>
        <v>-39.307705019221778</v>
      </c>
      <c r="U592">
        <f t="shared" si="116"/>
        <v>-70.811464570134135</v>
      </c>
      <c r="W592" s="2" t="str">
        <f t="shared" si="117"/>
        <v>-0,0132726803111894-0,0103524209974176i</v>
      </c>
      <c r="X592" s="2">
        <f t="shared" si="118"/>
        <v>-35.47697225077637</v>
      </c>
    </row>
    <row r="593" spans="12:24" x14ac:dyDescent="0.45">
      <c r="L593">
        <f t="shared" si="119"/>
        <v>5.9099999999999184</v>
      </c>
      <c r="M593" s="1">
        <f t="shared" si="108"/>
        <v>812830.51616394799</v>
      </c>
      <c r="N593" s="1">
        <f t="shared" si="109"/>
        <v>10.339608056545128</v>
      </c>
      <c r="O593" s="2" t="str">
        <f t="shared" si="110"/>
        <v>-0,53374588527735+0,845644919543362i</v>
      </c>
      <c r="P593" s="2" t="str">
        <f t="shared" si="111"/>
        <v>1,90921127796173E-06-1,02698655786567E-09i</v>
      </c>
      <c r="Q593" s="2" t="str">
        <f t="shared" si="112"/>
        <v>120,530128479004-66,4553964112166i</v>
      </c>
      <c r="R593" s="2" t="str">
        <f t="shared" si="113"/>
        <v>0,00349496827782251-0,00192943516831026i</v>
      </c>
      <c r="S593" s="2" t="str">
        <f t="shared" si="114"/>
        <v>0,00348647996156462-0,00191601183069062i</v>
      </c>
      <c r="T593" s="2">
        <f t="shared" si="115"/>
        <v>-48.006111703300505</v>
      </c>
      <c r="U593">
        <f t="shared" si="116"/>
        <v>-28.791206534881884</v>
      </c>
      <c r="W593" s="2" t="str">
        <f t="shared" si="117"/>
        <v>0,0012150345961871-0,00191915733387176i</v>
      </c>
      <c r="X593" s="2">
        <f t="shared" si="118"/>
        <v>-52.873945766084802</v>
      </c>
    </row>
    <row r="594" spans="12:24" x14ac:dyDescent="0.45">
      <c r="L594">
        <f t="shared" si="119"/>
        <v>5.9199999999999182</v>
      </c>
      <c r="M594" s="1">
        <f t="shared" si="108"/>
        <v>831763.7711025161</v>
      </c>
      <c r="N594" s="1">
        <f t="shared" si="109"/>
        <v>10.580448467192255</v>
      </c>
      <c r="O594" s="2" t="str">
        <f t="shared" si="110"/>
        <v>-0,874945716205989-0,484221017400928i</v>
      </c>
      <c r="P594" s="2" t="str">
        <f t="shared" si="111"/>
        <v>1,90921127796173E-06+4,81044289134528E-10i</v>
      </c>
      <c r="Q594" s="2" t="str">
        <f t="shared" si="112"/>
        <v>120,530128479004+31,1279526308996i</v>
      </c>
      <c r="R594" s="2" t="str">
        <f t="shared" si="113"/>
        <v>0,00349577764369839+0,000903754544656006i</v>
      </c>
      <c r="S594" s="2" t="str">
        <f t="shared" si="114"/>
        <v>0,00348440801895981+0,000897468145992741i</v>
      </c>
      <c r="T594" s="2">
        <f t="shared" si="115"/>
        <v>-48.87846003572988</v>
      </c>
      <c r="U594">
        <f t="shared" si="116"/>
        <v>14.443559399592036</v>
      </c>
      <c r="W594" s="2" t="str">
        <f t="shared" si="117"/>
        <v>0,00162631453732577+0,000898673391611637i</v>
      </c>
      <c r="X594" s="2">
        <f t="shared" si="118"/>
        <v>-54.618646977041905</v>
      </c>
    </row>
    <row r="595" spans="12:24" x14ac:dyDescent="0.45">
      <c r="L595">
        <f t="shared" si="119"/>
        <v>5.929999999999918</v>
      </c>
      <c r="M595" s="1">
        <f t="shared" si="108"/>
        <v>851138.03820221638</v>
      </c>
      <c r="N595" s="1">
        <f t="shared" si="109"/>
        <v>10.82689877166546</v>
      </c>
      <c r="O595" s="2" t="str">
        <f t="shared" si="110"/>
        <v>0,464587944706272-0,885526985265611i</v>
      </c>
      <c r="P595" s="2" t="str">
        <f t="shared" si="111"/>
        <v>1,90921127796173E-06+3,0806600772381E-09i</v>
      </c>
      <c r="Q595" s="2" t="str">
        <f t="shared" si="112"/>
        <v>120,530128479004+199,346802617538i</v>
      </c>
      <c r="R595" s="2" t="str">
        <f t="shared" si="113"/>
        <v>0,0034866752633433+0,00578774264290689i</v>
      </c>
      <c r="S595" s="2" t="str">
        <f t="shared" si="114"/>
        <v>0,00350770950072274+0,00574740160006321i</v>
      </c>
      <c r="T595" s="2">
        <f t="shared" si="115"/>
        <v>-43.435505632824693</v>
      </c>
      <c r="U595">
        <f t="shared" si="116"/>
        <v>58.603772639858811</v>
      </c>
      <c r="W595" s="2" t="str">
        <f t="shared" si="117"/>
        <v>-0,00299900723854419+0,00577443061051234i</v>
      </c>
      <c r="X595" s="2">
        <f t="shared" si="118"/>
        <v>-43.732687044462281</v>
      </c>
    </row>
    <row r="596" spans="12:24" x14ac:dyDescent="0.45">
      <c r="L596">
        <f t="shared" si="119"/>
        <v>5.9399999999999178</v>
      </c>
      <c r="M596" s="1">
        <f t="shared" si="108"/>
        <v>870963.58995591674</v>
      </c>
      <c r="N596" s="1">
        <f t="shared" si="109"/>
        <v>11.079089641178369</v>
      </c>
      <c r="O596" s="2" t="str">
        <f t="shared" si="110"/>
        <v>0,879047938071637+0,476733387305738i</v>
      </c>
      <c r="P596" s="2" t="str">
        <f t="shared" si="111"/>
        <v>1,90921127796173E-06-7,34162871790088E-09i</v>
      </c>
      <c r="Q596" s="2" t="str">
        <f t="shared" si="112"/>
        <v>120,530128479004-475,070333701497i</v>
      </c>
      <c r="R596" s="2" t="str">
        <f t="shared" si="113"/>
        <v>0,0034430177107846-0,0137929718091313i</v>
      </c>
      <c r="S596" s="2" t="str">
        <f t="shared" si="114"/>
        <v>0,00361946290822123-0,0136958934555416i</v>
      </c>
      <c r="T596" s="2">
        <f t="shared" si="115"/>
        <v>-36.975002157908762</v>
      </c>
      <c r="U596">
        <f t="shared" si="116"/>
        <v>-75.196669255250441</v>
      </c>
      <c r="W596" s="2" t="str">
        <f t="shared" si="117"/>
        <v>-0,0251814978607976-0,0139810157509586i</v>
      </c>
      <c r="X596" s="2">
        <f t="shared" si="118"/>
        <v>-30.81143487844173</v>
      </c>
    </row>
    <row r="597" spans="12:24" x14ac:dyDescent="0.45">
      <c r="L597">
        <f t="shared" si="119"/>
        <v>5.9499999999999176</v>
      </c>
      <c r="M597" s="1">
        <f t="shared" si="108"/>
        <v>891250.9381335777</v>
      </c>
      <c r="N597" s="1">
        <f t="shared" si="109"/>
        <v>11.337154790668119</v>
      </c>
      <c r="O597" s="2" t="str">
        <f t="shared" si="110"/>
        <v>-0,520647948461615+0,853771464598525i</v>
      </c>
      <c r="P597" s="2" t="str">
        <f t="shared" si="111"/>
        <v>1,90921127796174E-06-1,0457866192473E-09i</v>
      </c>
      <c r="Q597" s="2" t="str">
        <f t="shared" si="112"/>
        <v>120,530128479004-67,6719318392352i</v>
      </c>
      <c r="R597" s="2" t="str">
        <f t="shared" si="113"/>
        <v>0,0034949299689834-0,00196475549389813i</v>
      </c>
      <c r="S597" s="2" t="str">
        <f t="shared" si="114"/>
        <v>0,00348657803048318-0,00195108631053906i</v>
      </c>
      <c r="T597" s="2">
        <f t="shared" si="115"/>
        <v>-47.968864615993205</v>
      </c>
      <c r="U597">
        <f t="shared" si="116"/>
        <v>-29.231341931731752</v>
      </c>
      <c r="W597" s="2" t="str">
        <f t="shared" si="117"/>
        <v>0,00119556795377162-0,00195431698471971i</v>
      </c>
      <c r="X597" s="2">
        <f t="shared" si="118"/>
        <v>-52.799451376294684</v>
      </c>
    </row>
    <row r="598" spans="12:24" x14ac:dyDescent="0.45">
      <c r="L598">
        <f t="shared" si="119"/>
        <v>5.9599999999999174</v>
      </c>
      <c r="M598" s="1">
        <f t="shared" si="108"/>
        <v>912010.8393557379</v>
      </c>
      <c r="N598" s="1">
        <f t="shared" si="109"/>
        <v>11.601231049692865</v>
      </c>
      <c r="O598" s="2" t="str">
        <f t="shared" si="110"/>
        <v>-0,804446370547826-0,594025283058246i</v>
      </c>
      <c r="P598" s="2" t="str">
        <f t="shared" si="111"/>
        <v>1,90921127796173E-06+6,13184370601808E-10i</v>
      </c>
      <c r="Q598" s="2" t="str">
        <f t="shared" si="112"/>
        <v>120,530128479004+39,6786210193933i</v>
      </c>
      <c r="R598" s="2" t="str">
        <f t="shared" si="113"/>
        <v>0,00349563549902162+0,00115201068625257i</v>
      </c>
      <c r="S598" s="2" t="str">
        <f t="shared" si="114"/>
        <v>0,00348477190364245+0,00114399719457628i</v>
      </c>
      <c r="T598" s="2">
        <f t="shared" si="115"/>
        <v>-48.71201363987506</v>
      </c>
      <c r="U598">
        <f t="shared" si="116"/>
        <v>18.174215324676609</v>
      </c>
      <c r="W598" s="2" t="str">
        <f t="shared" si="117"/>
        <v>0,00155408352609723+0,00114559353760941i</v>
      </c>
      <c r="X598" s="2">
        <f t="shared" si="118"/>
        <v>-54.28575338692481</v>
      </c>
    </row>
    <row r="599" spans="12:24" x14ac:dyDescent="0.45">
      <c r="L599">
        <f t="shared" si="119"/>
        <v>5.9699999999999172</v>
      </c>
      <c r="M599" s="1">
        <f t="shared" si="108"/>
        <v>933254.30079681345</v>
      </c>
      <c r="N599" s="1">
        <f t="shared" si="109"/>
        <v>11.871458434980584</v>
      </c>
      <c r="O599" s="2" t="str">
        <f t="shared" si="110"/>
        <v>0,691198260770373-0,722665181330892i</v>
      </c>
      <c r="P599" s="2" t="str">
        <f t="shared" si="111"/>
        <v>1,90921127796173E-06+4,35900651946334E-09i</v>
      </c>
      <c r="Q599" s="2" t="str">
        <f t="shared" si="112"/>
        <v>120,530128479004+282,067475948847i</v>
      </c>
      <c r="R599" s="2" t="str">
        <f t="shared" si="113"/>
        <v>0,00347732572891832+0,00818941632015236i</v>
      </c>
      <c r="S599" s="2" t="str">
        <f t="shared" si="114"/>
        <v>0,00353164315659237+0,0081322158606036i</v>
      </c>
      <c r="T599" s="2">
        <f t="shared" si="115"/>
        <v>-41.04547406966234</v>
      </c>
      <c r="U599">
        <f t="shared" si="116"/>
        <v>66.525750013771784</v>
      </c>
      <c r="W599" s="2" t="str">
        <f t="shared" si="117"/>
        <v>-0,00774978099600633+0,00819852562412995i</v>
      </c>
      <c r="X599" s="2">
        <f t="shared" si="118"/>
        <v>-38.952571403292204</v>
      </c>
    </row>
    <row r="600" spans="12:24" x14ac:dyDescent="0.45">
      <c r="L600">
        <f t="shared" si="119"/>
        <v>5.9799999999999169</v>
      </c>
      <c r="M600" s="1">
        <f t="shared" si="108"/>
        <v>954992.58602125419</v>
      </c>
      <c r="N600" s="1">
        <f t="shared" si="109"/>
        <v>12.147980224667879</v>
      </c>
      <c r="O600" s="2" t="str">
        <f t="shared" si="110"/>
        <v>0,598004574803963+0,801492687748011i</v>
      </c>
      <c r="P600" s="2" t="str">
        <f t="shared" si="111"/>
        <v>1,90921127796173E-06-3,71371506590881E-09i</v>
      </c>
      <c r="Q600" s="2" t="str">
        <f t="shared" si="112"/>
        <v>120,530128479004-240,311233845859i</v>
      </c>
      <c r="R600" s="2" t="str">
        <f t="shared" si="113"/>
        <v>0,00348244683571037-0,00697708494661798i</v>
      </c>
      <c r="S600" s="2" t="str">
        <f t="shared" si="114"/>
        <v>0,00351853382007523-0,00692840802466576i</v>
      </c>
      <c r="T600" s="2">
        <f t="shared" si="115"/>
        <v>-42.190859035626957</v>
      </c>
      <c r="U600">
        <f t="shared" si="116"/>
        <v>-63.07664488889489</v>
      </c>
      <c r="W600" s="2" t="str">
        <f t="shared" si="117"/>
        <v>-0,00514761314562004-0,00697180503417179i</v>
      </c>
      <c r="X600" s="2">
        <f t="shared" si="118"/>
        <v>-41.243370099643272</v>
      </c>
    </row>
    <row r="601" spans="12:24" x14ac:dyDescent="0.45">
      <c r="L601">
        <f t="shared" si="119"/>
        <v>5.9899999999999167</v>
      </c>
      <c r="M601" s="1">
        <f t="shared" si="108"/>
        <v>977237.22095562459</v>
      </c>
      <c r="N601" s="1">
        <f t="shared" si="109"/>
        <v>12.430943034267822</v>
      </c>
      <c r="O601" s="2" t="str">
        <f t="shared" si="110"/>
        <v>-0,907334006704813+0,420410513994347i</v>
      </c>
      <c r="P601" s="2" t="str">
        <f t="shared" si="111"/>
        <v>1,90921127796173E-06-4,10560290869164E-10i</v>
      </c>
      <c r="Q601" s="2" t="str">
        <f t="shared" si="112"/>
        <v>120,530128479004-26,5669951290836i</v>
      </c>
      <c r="R601" s="2" t="str">
        <f t="shared" si="113"/>
        <v>0,00349583942410568-0,00077133381917092i</v>
      </c>
      <c r="S601" s="2" t="str">
        <f t="shared" si="114"/>
        <v>0,0034842498635519-0,000765968596200493i</v>
      </c>
      <c r="T601" s="2">
        <f t="shared" si="115"/>
        <v>-48.952840224789114</v>
      </c>
      <c r="U601">
        <f t="shared" si="116"/>
        <v>-12.398534614752672</v>
      </c>
      <c r="W601" s="2" t="str">
        <f t="shared" si="117"/>
        <v>0,00165770834556185-0,000766979778407145i</v>
      </c>
      <c r="X601" s="2">
        <f t="shared" si="118"/>
        <v>-54.767407702172541</v>
      </c>
    </row>
    <row r="602" spans="12:24" x14ac:dyDescent="0.45">
      <c r="L602">
        <f t="shared" si="119"/>
        <v>5.9999999999999165</v>
      </c>
      <c r="M602" s="1">
        <f t="shared" si="108"/>
        <v>999999.99999980943</v>
      </c>
      <c r="N602" s="1">
        <f t="shared" si="109"/>
        <v>12.720496894407514</v>
      </c>
      <c r="O602" s="2" t="str">
        <f t="shared" si="110"/>
        <v>-0,184313627303497-0,982867481805268i</v>
      </c>
      <c r="P602" s="2" t="str">
        <f t="shared" si="111"/>
        <v>1,90921127796173E-06+1,54581802076637E-09i</v>
      </c>
      <c r="Q602" s="2" t="str">
        <f t="shared" si="112"/>
        <v>120,530128479004+100,028523803742i</v>
      </c>
      <c r="R602" s="2" t="str">
        <f t="shared" si="113"/>
        <v>0,00349365601432303+0,00290418178332504i</v>
      </c>
      <c r="S602" s="2" t="str">
        <f t="shared" si="114"/>
        <v>0,00348983929248504+0,00288397105281129i</v>
      </c>
      <c r="T602" s="2">
        <f t="shared" si="115"/>
        <v>-46.883252233135536</v>
      </c>
      <c r="U602">
        <f t="shared" si="116"/>
        <v>39.570013679678425</v>
      </c>
      <c r="W602" s="2" t="str">
        <f t="shared" si="117"/>
        <v>0,000548209036431419+0,00289010259532748i</v>
      </c>
      <c r="X602" s="2">
        <f t="shared" si="118"/>
        <v>-50.628219454951136</v>
      </c>
    </row>
    <row r="603" spans="12:24" x14ac:dyDescent="0.45">
      <c r="L603">
        <f t="shared" si="119"/>
        <v>6.0099999999999163</v>
      </c>
      <c r="M603" s="1">
        <f t="shared" si="108"/>
        <v>1023292.992280559</v>
      </c>
      <c r="N603" s="1">
        <f t="shared" si="109"/>
        <v>13.016795330376304</v>
      </c>
      <c r="O603" s="2" t="str">
        <f t="shared" si="110"/>
        <v>0,994437067713907+0,105332418355256i</v>
      </c>
      <c r="P603" s="2" t="str">
        <f t="shared" si="111"/>
        <v>1,90921127796173E-06-3,52686151864162E-08i</v>
      </c>
      <c r="Q603" s="2" t="str">
        <f t="shared" si="112"/>
        <v>120,530128479009-2282,20105233015i</v>
      </c>
      <c r="R603" s="2" t="str">
        <f t="shared" si="113"/>
        <v>0,00227317886287474-0,0662603672435133i</v>
      </c>
      <c r="S603" s="2" t="str">
        <f t="shared" si="114"/>
        <v>0,00660967897840014-0,0656731207371244i</v>
      </c>
      <c r="T603" s="2">
        <f t="shared" si="115"/>
        <v>-23.608476631488074</v>
      </c>
      <c r="U603">
        <f t="shared" si="116"/>
        <v>-84.252812638481927</v>
      </c>
      <c r="W603" s="2" t="str">
        <f t="shared" si="117"/>
        <v>-0,618445369970582-0,0954126834940648i</v>
      </c>
      <c r="X603" s="2">
        <f t="shared" si="118"/>
        <v>-4.0718143240541096</v>
      </c>
    </row>
    <row r="604" spans="12:24" x14ac:dyDescent="0.45">
      <c r="L604">
        <f t="shared" si="119"/>
        <v>6.0199999999999161</v>
      </c>
      <c r="M604" s="1">
        <f t="shared" si="108"/>
        <v>1047128.5480506979</v>
      </c>
      <c r="N604" s="1">
        <f t="shared" si="109"/>
        <v>13.31999544352689</v>
      </c>
      <c r="O604" s="2" t="str">
        <f t="shared" si="110"/>
        <v>-0,425753386947699+0,904839241800754i</v>
      </c>
      <c r="P604" s="2" t="str">
        <f t="shared" si="111"/>
        <v>1,90921127796173E-06-1,1821079578044E-09i</v>
      </c>
      <c r="Q604" s="2" t="str">
        <f t="shared" si="112"/>
        <v>120,530128479004-76,4931656943631i</v>
      </c>
      <c r="R604" s="2" t="str">
        <f t="shared" si="113"/>
        <v>0,00349463139880834-0,00222086710780913i</v>
      </c>
      <c r="S604" s="2" t="str">
        <f t="shared" si="114"/>
        <v>0,00348734235650143-0,00220541507112096i</v>
      </c>
      <c r="T604" s="2">
        <f t="shared" si="115"/>
        <v>-47.689023608823398</v>
      </c>
      <c r="U604">
        <f t="shared" si="116"/>
        <v>-32.309492461833713</v>
      </c>
      <c r="W604" s="2" t="str">
        <f t="shared" si="117"/>
        <v>0,00104384955444199-0,00220930992649422i</v>
      </c>
      <c r="X604" s="2">
        <f t="shared" si="118"/>
        <v>-52.239767684927152</v>
      </c>
    </row>
    <row r="605" spans="12:24" x14ac:dyDescent="0.45">
      <c r="L605">
        <f t="shared" si="119"/>
        <v>6.0299999999999159</v>
      </c>
      <c r="M605" s="1">
        <f t="shared" si="108"/>
        <v>1071519.3052374001</v>
      </c>
      <c r="N605" s="1">
        <f t="shared" si="109"/>
        <v>13.630257994572643</v>
      </c>
      <c r="O605" s="2" t="str">
        <f t="shared" si="110"/>
        <v>-0,683364528700231-0,730077338995199i</v>
      </c>
      <c r="P605" s="2" t="str">
        <f t="shared" si="111"/>
        <v>1,90921127796173E-06+8,07831572343007E-10i</v>
      </c>
      <c r="Q605" s="2" t="str">
        <f t="shared" si="112"/>
        <v>120,530128479004+52,2740701543976i</v>
      </c>
      <c r="R605" s="2" t="str">
        <f t="shared" si="113"/>
        <v>0,00349536358283584+0,00151770111673864i</v>
      </c>
      <c r="S605" s="2" t="str">
        <f t="shared" si="114"/>
        <v>0,00348546799785169+0,00150714320459448i</v>
      </c>
      <c r="T605" s="2">
        <f t="shared" si="115"/>
        <v>-48.410357093049825</v>
      </c>
      <c r="U605">
        <f t="shared" si="116"/>
        <v>23.384027282984025</v>
      </c>
      <c r="W605" s="2" t="str">
        <f t="shared" si="117"/>
        <v>0,00141590903572413+0,00150939755610574i</v>
      </c>
      <c r="X605" s="2">
        <f t="shared" si="118"/>
        <v>-53.682438765957876</v>
      </c>
    </row>
    <row r="606" spans="12:24" x14ac:dyDescent="0.45">
      <c r="L606">
        <f t="shared" si="119"/>
        <v>6.0399999999999157</v>
      </c>
      <c r="M606" s="1">
        <f t="shared" si="108"/>
        <v>1096478.1961429736</v>
      </c>
      <c r="N606" s="1">
        <f t="shared" si="109"/>
        <v>13.947747488824907</v>
      </c>
      <c r="O606" s="2" t="str">
        <f t="shared" si="110"/>
        <v>0,946587912232911-0,322445847258944i</v>
      </c>
      <c r="P606" s="2" t="str">
        <f t="shared" si="111"/>
        <v>1,90921127796173E-06+1,12446867065911E-08i</v>
      </c>
      <c r="Q606" s="2" t="str">
        <f t="shared" si="112"/>
        <v>120,530128479003+727,633781460031i</v>
      </c>
      <c r="R606" s="2" t="str">
        <f t="shared" si="113"/>
        <v>0,00337170182980692+0,0211257818539263i</v>
      </c>
      <c r="S606" s="2" t="str">
        <f t="shared" si="114"/>
        <v>0,00380199045990446+0,0209747412593756i</v>
      </c>
      <c r="T606" s="2">
        <f t="shared" si="115"/>
        <v>-33.425665494174837</v>
      </c>
      <c r="U606">
        <f t="shared" si="116"/>
        <v>79.7258267189398</v>
      </c>
      <c r="W606" s="2" t="str">
        <f t="shared" si="117"/>
        <v>-0,0614106866304209+0,0219635746723025i</v>
      </c>
      <c r="X606" s="2">
        <f t="shared" si="118"/>
        <v>-23.712360990477062</v>
      </c>
    </row>
    <row r="607" spans="12:24" x14ac:dyDescent="0.45">
      <c r="L607">
        <f t="shared" si="119"/>
        <v>6.0499999999999154</v>
      </c>
      <c r="M607" s="1">
        <f t="shared" si="108"/>
        <v>1122018.454301747</v>
      </c>
      <c r="N607" s="1">
        <f t="shared" si="109"/>
        <v>14.272632263416012</v>
      </c>
      <c r="O607" s="2" t="str">
        <f t="shared" si="110"/>
        <v>-0,141723928045315+0,989906221931859i</v>
      </c>
      <c r="P607" s="2" t="str">
        <f t="shared" si="111"/>
        <v>1,90921127796173E-06-1,61496485900521E-09i</v>
      </c>
      <c r="Q607" s="2" t="str">
        <f t="shared" si="112"/>
        <v>120,530128479004-104,502954856944i</v>
      </c>
      <c r="R607" s="2" t="str">
        <f t="shared" si="113"/>
        <v>0,00349344115463761-0,00303409034001782i</v>
      </c>
      <c r="S607" s="2" t="str">
        <f t="shared" si="114"/>
        <v>0,00349038932186401-0,00301297453425759i</v>
      </c>
      <c r="T607" s="2">
        <f t="shared" si="115"/>
        <v>-46.724197204954493</v>
      </c>
      <c r="U607">
        <f t="shared" si="116"/>
        <v>-40.801423108602499</v>
      </c>
      <c r="W607" s="2" t="str">
        <f t="shared" si="117"/>
        <v>0,000439028535864393-0,00301961930448264i</v>
      </c>
      <c r="X607" s="2">
        <f t="shared" si="118"/>
        <v>-50.31010819175205</v>
      </c>
    </row>
    <row r="608" spans="12:24" x14ac:dyDescent="0.45">
      <c r="L608">
        <f t="shared" si="119"/>
        <v>6.0599999999999152</v>
      </c>
      <c r="M608" s="1">
        <f t="shared" si="108"/>
        <v>1148153.6214966592</v>
      </c>
      <c r="N608" s="1">
        <f t="shared" si="109"/>
        <v>14.605084576553777</v>
      </c>
      <c r="O608" s="2" t="str">
        <f t="shared" si="110"/>
        <v>-0,789829195786943-0,613326863493317i</v>
      </c>
      <c r="P608" s="2" t="str">
        <f t="shared" si="111"/>
        <v>1,90921127796173E-06+6,38278954138026E-10i</v>
      </c>
      <c r="Q608" s="2" t="str">
        <f t="shared" si="112"/>
        <v>120,530128479004+41,3024694370188i</v>
      </c>
      <c r="R608" s="2" t="str">
        <f t="shared" si="113"/>
        <v>0,00349560462550757+0,00119915674833583i</v>
      </c>
      <c r="S608" s="2" t="str">
        <f t="shared" si="114"/>
        <v>0,00348485093858633+0,00119081524653197i</v>
      </c>
      <c r="T608" s="2">
        <f t="shared" si="115"/>
        <v>-48.6766899032542</v>
      </c>
      <c r="U608">
        <f t="shared" si="116"/>
        <v>18.865911393574628</v>
      </c>
      <c r="W608" s="2" t="str">
        <f t="shared" si="117"/>
        <v>0,00153839511212985+0,00119249049042895i</v>
      </c>
      <c r="X608" s="2">
        <f t="shared" si="118"/>
        <v>-54.215105740270666</v>
      </c>
    </row>
    <row r="609" spans="12:24" x14ac:dyDescent="0.45">
      <c r="L609">
        <f t="shared" si="119"/>
        <v>6.069999999999915</v>
      </c>
      <c r="M609" s="1">
        <f t="shared" si="108"/>
        <v>1174897.5549393008</v>
      </c>
      <c r="N609" s="1">
        <f t="shared" si="109"/>
        <v>14.945280698855205</v>
      </c>
      <c r="O609" s="2" t="str">
        <f t="shared" si="110"/>
        <v>0,941476731588865-0,337077978925868i</v>
      </c>
      <c r="P609" s="2" t="str">
        <f t="shared" si="111"/>
        <v>1,90921127796173E-06+1,07283253209364E-08i</v>
      </c>
      <c r="Q609" s="2" t="str">
        <f t="shared" si="112"/>
        <v>120,530128479004+694,220490591188i</v>
      </c>
      <c r="R609" s="2" t="str">
        <f t="shared" si="113"/>
        <v>0,00338285584663946+0,0201556758584343i</v>
      </c>
      <c r="S609" s="2" t="str">
        <f t="shared" si="114"/>
        <v>0,00377344464219361+0,020011922083733i</v>
      </c>
      <c r="T609" s="2">
        <f t="shared" si="115"/>
        <v>-33.822493032607746</v>
      </c>
      <c r="U609">
        <f t="shared" si="116"/>
        <v>79.321694490078258</v>
      </c>
      <c r="W609" s="2" t="str">
        <f t="shared" si="117"/>
        <v>-0,0557448696383437+0,0208729642707673i</v>
      </c>
      <c r="X609" s="2">
        <f t="shared" si="118"/>
        <v>-24.506078715605785</v>
      </c>
    </row>
    <row r="610" spans="12:24" x14ac:dyDescent="0.45">
      <c r="L610">
        <f t="shared" si="119"/>
        <v>6.0799999999999148</v>
      </c>
      <c r="M610" s="1">
        <f t="shared" si="108"/>
        <v>1202264.4346171785</v>
      </c>
      <c r="N610" s="1">
        <f t="shared" si="109"/>
        <v>15.29340100680734</v>
      </c>
      <c r="O610" s="2" t="str">
        <f t="shared" si="110"/>
        <v>-0,269329337810303+0,963048133685261i</v>
      </c>
      <c r="P610" s="2" t="str">
        <f t="shared" si="111"/>
        <v>1,90921127796173E-06-1,41320056288719E-09i</v>
      </c>
      <c r="Q610" s="2" t="str">
        <f t="shared" si="112"/>
        <v>120,530128479004-91,4469648080384i</v>
      </c>
      <c r="R610" s="2" t="str">
        <f t="shared" si="113"/>
        <v>0,00349404179132702-0,00265502877816073i</v>
      </c>
      <c r="S610" s="2" t="str">
        <f t="shared" si="114"/>
        <v>0,00348885172314809-0,00263655354815072i</v>
      </c>
      <c r="T610" s="2">
        <f t="shared" si="115"/>
        <v>-47.1843259805771</v>
      </c>
      <c r="U610">
        <f t="shared" si="116"/>
        <v>-37.078637254188429</v>
      </c>
      <c r="W610" s="2" t="str">
        <f t="shared" si="117"/>
        <v>0,000744241000847516-0,00264178362158845i</v>
      </c>
      <c r="X610" s="2">
        <f t="shared" si="118"/>
        <v>-51.230369116690298</v>
      </c>
    </row>
    <row r="611" spans="12:24" x14ac:dyDescent="0.45">
      <c r="L611">
        <f t="shared" si="119"/>
        <v>6.0899999999999146</v>
      </c>
      <c r="M611" s="1">
        <f t="shared" si="108"/>
        <v>1230268.7708121417</v>
      </c>
      <c r="N611" s="1">
        <f t="shared" si="109"/>
        <v>15.64963007840538</v>
      </c>
      <c r="O611" s="2" t="str">
        <f t="shared" si="110"/>
        <v>-0,589664049718134-0,807648629337047i</v>
      </c>
      <c r="P611" s="2" t="str">
        <f t="shared" si="111"/>
        <v>1,90921127796173E-06+9,46340078572501E-10i</v>
      </c>
      <c r="Q611" s="2" t="str">
        <f t="shared" si="112"/>
        <v>120,530128479004+61,2368337053014i</v>
      </c>
      <c r="R611" s="2" t="str">
        <f t="shared" si="113"/>
        <v>0,00349512472665813+0,00177792183821859i</v>
      </c>
      <c r="S611" s="2" t="str">
        <f t="shared" si="114"/>
        <v>0,00348607945943489+0,00176555303335479i</v>
      </c>
      <c r="T611" s="2">
        <f t="shared" si="115"/>
        <v>-48.161630246077387</v>
      </c>
      <c r="U611">
        <f t="shared" si="116"/>
        <v>26.86030143726515</v>
      </c>
      <c r="W611" s="2" t="str">
        <f t="shared" si="117"/>
        <v>0,00129453412010022+0,00176834957145958i</v>
      </c>
      <c r="X611" s="2">
        <f t="shared" si="118"/>
        <v>-53.184983730390336</v>
      </c>
    </row>
    <row r="612" spans="12:24" x14ac:dyDescent="0.45">
      <c r="L612">
        <f t="shared" si="119"/>
        <v>6.0999999999999144</v>
      </c>
      <c r="M612" s="1">
        <f t="shared" si="108"/>
        <v>1258925.4117939216</v>
      </c>
      <c r="N612" s="1">
        <f t="shared" si="109"/>
        <v>16.014156791018333</v>
      </c>
      <c r="O612" s="2" t="str">
        <f t="shared" si="110"/>
        <v>0,996046579431319+0,0888324918212321i</v>
      </c>
      <c r="P612" s="2" t="str">
        <f t="shared" si="111"/>
        <v>1,90921127796172E-06-4,18532273788251E-08i</v>
      </c>
      <c r="Q612" s="2" t="str">
        <f t="shared" si="112"/>
        <v>120,530128479006-2708,28551284015i</v>
      </c>
      <c r="R612" s="2" t="str">
        <f t="shared" si="113"/>
        <v>0,00177395476209948-0,078631105922001i</v>
      </c>
      <c r="S612" s="2" t="str">
        <f t="shared" si="114"/>
        <v>0,007883217983368-0,0778730964235046i</v>
      </c>
      <c r="T612" s="2">
        <f t="shared" si="115"/>
        <v>-22.127971837012595</v>
      </c>
      <c r="U612">
        <f t="shared" si="116"/>
        <v>-84.21954872160191</v>
      </c>
      <c r="W612" s="2" t="str">
        <f t="shared" si="117"/>
        <v>-0,870954077029754-0,127503636492239i</v>
      </c>
      <c r="X612" s="2">
        <f t="shared" si="118"/>
        <v>-1.1080019683035545</v>
      </c>
    </row>
  </sheetData>
  <dataConsolidate/>
  <mergeCells count="2">
    <mergeCell ref="A2:B2"/>
    <mergeCell ref="A14:B14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2"/>
  <dimension ref="A1:G512"/>
  <sheetViews>
    <sheetView workbookViewId="0">
      <selection activeCell="F1" sqref="F1"/>
    </sheetView>
  </sheetViews>
  <sheetFormatPr defaultRowHeight="14.25" x14ac:dyDescent="0.45"/>
  <sheetData>
    <row r="1" spans="1:7" x14ac:dyDescent="0.45">
      <c r="A1" t="s">
        <v>22</v>
      </c>
      <c r="G1">
        <f>IMREAL(A1)</f>
        <v>9771041762411.4199</v>
      </c>
    </row>
    <row r="2" spans="1:7" x14ac:dyDescent="0.45">
      <c r="A2" t="s">
        <v>23</v>
      </c>
      <c r="F2">
        <f>ATAN(IMAGINARY(A2)/IMREAL(A2))*180/PI()</f>
        <v>-0.35156249999995853</v>
      </c>
      <c r="G2">
        <f t="shared" ref="G2:G65" si="0">IMREAL(A2)</f>
        <v>8953507896024.9707</v>
      </c>
    </row>
    <row r="3" spans="1:7" x14ac:dyDescent="0.45">
      <c r="A3" t="s">
        <v>24</v>
      </c>
      <c r="F3">
        <f t="shared" ref="F3:F66" si="1">ATAN(IMAGINARY(A3)/IMREAL(A3))*180/PI()</f>
        <v>-0.70312499999995759</v>
      </c>
      <c r="G3">
        <f t="shared" si="0"/>
        <v>8168188597191.3496</v>
      </c>
    </row>
    <row r="4" spans="1:7" x14ac:dyDescent="0.45">
      <c r="A4" t="s">
        <v>25</v>
      </c>
      <c r="F4">
        <f t="shared" si="1"/>
        <v>-1.0546874999999183</v>
      </c>
      <c r="G4">
        <f t="shared" si="0"/>
        <v>7450537305578.3398</v>
      </c>
    </row>
    <row r="5" spans="1:7" x14ac:dyDescent="0.45">
      <c r="A5" t="s">
        <v>26</v>
      </c>
      <c r="F5">
        <f t="shared" si="1"/>
        <v>-0.14065296142949341</v>
      </c>
      <c r="G5">
        <f t="shared" si="0"/>
        <v>6783306471051.6396</v>
      </c>
    </row>
    <row r="6" spans="1:7" x14ac:dyDescent="0.45">
      <c r="A6" t="s">
        <v>27</v>
      </c>
      <c r="F6">
        <f t="shared" si="1"/>
        <v>-0.17583586946072807</v>
      </c>
      <c r="G6">
        <f t="shared" si="0"/>
        <v>6174667078293.4404</v>
      </c>
    </row>
    <row r="7" spans="1:7" x14ac:dyDescent="0.45">
      <c r="A7" t="s">
        <v>28</v>
      </c>
      <c r="F7">
        <f t="shared" si="1"/>
        <v>-2.1093749999999183</v>
      </c>
      <c r="G7">
        <f t="shared" si="0"/>
        <v>5612690716561.5801</v>
      </c>
    </row>
    <row r="8" spans="1:7" x14ac:dyDescent="0.45">
      <c r="A8" t="s">
        <v>29</v>
      </c>
      <c r="F8">
        <f t="shared" si="1"/>
        <v>-2.4609374999998743</v>
      </c>
      <c r="G8">
        <f t="shared" si="0"/>
        <v>5100762419562.7402</v>
      </c>
    </row>
    <row r="9" spans="1:7" x14ac:dyDescent="0.45">
      <c r="A9" t="s">
        <v>30</v>
      </c>
      <c r="F9">
        <f t="shared" si="1"/>
        <v>-2.8124999999999516</v>
      </c>
      <c r="G9">
        <f t="shared" si="0"/>
        <v>4629587496251.5703</v>
      </c>
    </row>
    <row r="10" spans="1:7" x14ac:dyDescent="0.45">
      <c r="A10" t="s">
        <v>31</v>
      </c>
      <c r="F10">
        <f t="shared" si="1"/>
        <v>-0.31672505562767761</v>
      </c>
      <c r="G10">
        <f t="shared" si="0"/>
        <v>4200885624688.5698</v>
      </c>
    </row>
    <row r="11" spans="1:7" x14ac:dyDescent="0.45">
      <c r="A11" t="s">
        <v>32</v>
      </c>
      <c r="F11">
        <f t="shared" si="1"/>
        <v>-3.5156249999999072</v>
      </c>
      <c r="G11">
        <f t="shared" si="0"/>
        <v>3807080824898.1602</v>
      </c>
    </row>
    <row r="12" spans="1:7" x14ac:dyDescent="0.45">
      <c r="A12" t="s">
        <v>33</v>
      </c>
      <c r="F12">
        <f t="shared" si="1"/>
        <v>-3.8671874999998708</v>
      </c>
      <c r="G12">
        <f t="shared" si="0"/>
        <v>3449175722334.6499</v>
      </c>
    </row>
    <row r="13" spans="1:7" x14ac:dyDescent="0.45">
      <c r="A13" t="s">
        <v>34</v>
      </c>
      <c r="F13">
        <f t="shared" si="1"/>
        <v>-4.218749999999913</v>
      </c>
      <c r="G13">
        <f t="shared" si="0"/>
        <v>3120831051158.1899</v>
      </c>
    </row>
    <row r="14" spans="1:7" x14ac:dyDescent="0.45">
      <c r="A14" t="s">
        <v>35</v>
      </c>
      <c r="F14">
        <f t="shared" si="1"/>
        <v>-4.5703124999998535</v>
      </c>
      <c r="G14">
        <f t="shared" si="0"/>
        <v>2822745464300.9502</v>
      </c>
    </row>
    <row r="15" spans="1:7" x14ac:dyDescent="0.45">
      <c r="A15" t="s">
        <v>36</v>
      </c>
      <c r="F15">
        <f t="shared" si="1"/>
        <v>-4.9218749999998597</v>
      </c>
      <c r="G15">
        <f t="shared" si="0"/>
        <v>2549540296678.1299</v>
      </c>
    </row>
    <row r="16" spans="1:7" x14ac:dyDescent="0.45">
      <c r="A16" t="s">
        <v>37</v>
      </c>
      <c r="F16">
        <f t="shared" si="1"/>
        <v>-42.706893390071151</v>
      </c>
      <c r="G16">
        <f t="shared" si="0"/>
        <v>230179230769.89001</v>
      </c>
    </row>
    <row r="17" spans="1:7" x14ac:dyDescent="0.45">
      <c r="A17" t="s">
        <v>38</v>
      </c>
      <c r="F17">
        <f t="shared" si="1"/>
        <v>-5.6249999999999529</v>
      </c>
      <c r="G17">
        <f t="shared" si="0"/>
        <v>2074892575156.0601</v>
      </c>
    </row>
    <row r="18" spans="1:7" x14ac:dyDescent="0.45">
      <c r="A18" t="s">
        <v>39</v>
      </c>
      <c r="F18">
        <f t="shared" si="1"/>
        <v>-5.9765624999999263</v>
      </c>
      <c r="G18">
        <f t="shared" si="0"/>
        <v>1869394347598.6299</v>
      </c>
    </row>
    <row r="19" spans="1:7" x14ac:dyDescent="0.45">
      <c r="A19" t="s">
        <v>40</v>
      </c>
      <c r="F19">
        <f t="shared" si="1"/>
        <v>-6.3281249999999289</v>
      </c>
      <c r="G19">
        <f t="shared" si="0"/>
        <v>1681309829360.1101</v>
      </c>
    </row>
    <row r="20" spans="1:7" x14ac:dyDescent="0.45">
      <c r="A20" t="s">
        <v>41</v>
      </c>
      <c r="F20">
        <f t="shared" si="1"/>
        <v>-6.6796874999998677</v>
      </c>
      <c r="G20">
        <f t="shared" si="0"/>
        <v>1511180760542.51</v>
      </c>
    </row>
    <row r="21" spans="1:7" x14ac:dyDescent="0.45">
      <c r="A21" t="s">
        <v>42</v>
      </c>
      <c r="F21">
        <f t="shared" si="1"/>
        <v>-0.70664020765137769</v>
      </c>
      <c r="G21">
        <f t="shared" si="0"/>
        <v>1355534717592.3501</v>
      </c>
    </row>
    <row r="22" spans="1:7" x14ac:dyDescent="0.45">
      <c r="A22" t="s">
        <v>43</v>
      </c>
      <c r="F22">
        <f t="shared" si="1"/>
        <v>-7.3828124999998828</v>
      </c>
      <c r="G22">
        <f t="shared" si="0"/>
        <v>1214957801122.73</v>
      </c>
    </row>
    <row r="23" spans="1:7" x14ac:dyDescent="0.45">
      <c r="A23" t="s">
        <v>44</v>
      </c>
      <c r="F23">
        <f t="shared" si="1"/>
        <v>-7.7343749999998748</v>
      </c>
      <c r="G23">
        <f t="shared" si="0"/>
        <v>1086401686506.52</v>
      </c>
    </row>
    <row r="24" spans="1:7" x14ac:dyDescent="0.45">
      <c r="A24" t="s">
        <v>45</v>
      </c>
      <c r="F24">
        <f t="shared" si="1"/>
        <v>-0.8139502536056088</v>
      </c>
      <c r="G24">
        <f t="shared" si="0"/>
        <v>970469145164.92603</v>
      </c>
    </row>
    <row r="25" spans="1:7" x14ac:dyDescent="0.45">
      <c r="A25" t="s">
        <v>46</v>
      </c>
      <c r="F25">
        <f t="shared" si="1"/>
        <v>-56.014308076834837</v>
      </c>
      <c r="G25">
        <f t="shared" si="0"/>
        <v>86447001557.209</v>
      </c>
    </row>
    <row r="26" spans="1:7" x14ac:dyDescent="0.45">
      <c r="A26" t="s">
        <v>47</v>
      </c>
      <c r="F26">
        <f t="shared" si="1"/>
        <v>-8.7890624999998508</v>
      </c>
      <c r="G26">
        <f t="shared" si="0"/>
        <v>769038507608.54102</v>
      </c>
    </row>
    <row r="27" spans="1:7" x14ac:dyDescent="0.45">
      <c r="A27" t="s">
        <v>48</v>
      </c>
      <c r="F27">
        <f t="shared" si="1"/>
        <v>-58.139099334349588</v>
      </c>
      <c r="G27">
        <f t="shared" si="0"/>
        <v>68179016478.723</v>
      </c>
    </row>
    <row r="28" spans="1:7" x14ac:dyDescent="0.45">
      <c r="A28" t="s">
        <v>49</v>
      </c>
      <c r="F28">
        <f t="shared" si="1"/>
        <v>-9.4921874999997975</v>
      </c>
      <c r="G28">
        <f t="shared" si="0"/>
        <v>603392212931.04797</v>
      </c>
    </row>
    <row r="29" spans="1:7" x14ac:dyDescent="0.45">
      <c r="A29" t="s">
        <v>50</v>
      </c>
      <c r="F29">
        <f t="shared" si="1"/>
        <v>-9.8437499999998419</v>
      </c>
      <c r="G29">
        <f t="shared" si="0"/>
        <v>531722706111.87598</v>
      </c>
    </row>
    <row r="30" spans="1:7" x14ac:dyDescent="0.45">
      <c r="A30" t="s">
        <v>51</v>
      </c>
      <c r="F30">
        <f t="shared" si="1"/>
        <v>-10.195312499999808</v>
      </c>
      <c r="G30">
        <f t="shared" si="0"/>
        <v>467478166559.104</v>
      </c>
    </row>
    <row r="31" spans="1:7" x14ac:dyDescent="0.45">
      <c r="A31" t="s">
        <v>52</v>
      </c>
      <c r="F31">
        <f t="shared" si="1"/>
        <v>-10.54687499999979</v>
      </c>
      <c r="G31">
        <f t="shared" si="0"/>
        <v>408752177906.41602</v>
      </c>
    </row>
    <row r="32" spans="1:7" x14ac:dyDescent="0.45">
      <c r="A32" t="s">
        <v>53</v>
      </c>
      <c r="F32">
        <f t="shared" si="1"/>
        <v>-10.898437499999764</v>
      </c>
      <c r="G32">
        <f t="shared" si="0"/>
        <v>356241384257.04102</v>
      </c>
    </row>
    <row r="33" spans="1:7" x14ac:dyDescent="0.45">
      <c r="A33" t="s">
        <v>54</v>
      </c>
      <c r="F33">
        <f t="shared" si="1"/>
        <v>-11.249999999999931</v>
      </c>
      <c r="G33">
        <f t="shared" si="0"/>
        <v>308233360020.125</v>
      </c>
    </row>
    <row r="34" spans="1:7" x14ac:dyDescent="0.45">
      <c r="A34" t="s">
        <v>55</v>
      </c>
      <c r="F34">
        <f t="shared" si="1"/>
        <v>-11.601562499999929</v>
      </c>
      <c r="G34">
        <f t="shared" si="0"/>
        <v>265444266690.48901</v>
      </c>
    </row>
    <row r="35" spans="1:7" x14ac:dyDescent="0.45">
      <c r="A35" t="s">
        <v>56</v>
      </c>
      <c r="F35">
        <f t="shared" si="1"/>
        <v>-11.953124999999938</v>
      </c>
      <c r="G35">
        <f t="shared" si="0"/>
        <v>226315607206.422</v>
      </c>
    </row>
    <row r="36" spans="1:7" x14ac:dyDescent="0.45">
      <c r="A36" t="s">
        <v>57</v>
      </c>
      <c r="F36">
        <f t="shared" si="1"/>
        <v>-12.304687499999872</v>
      </c>
      <c r="G36">
        <f t="shared" si="0"/>
        <v>191563750634.146</v>
      </c>
    </row>
    <row r="37" spans="1:7" x14ac:dyDescent="0.45">
      <c r="A37" t="s">
        <v>58</v>
      </c>
      <c r="F37">
        <f t="shared" si="1"/>
        <v>-1.2864035556452325</v>
      </c>
      <c r="G37">
        <f t="shared" si="0"/>
        <v>159764840073.922</v>
      </c>
    </row>
    <row r="38" spans="1:7" x14ac:dyDescent="0.45">
      <c r="A38" t="s">
        <v>59</v>
      </c>
      <c r="F38">
        <f t="shared" si="1"/>
        <v>-13.007812499999874</v>
      </c>
      <c r="G38">
        <f t="shared" si="0"/>
        <v>131635493493.39799</v>
      </c>
    </row>
    <row r="39" spans="1:7" x14ac:dyDescent="0.45">
      <c r="A39" t="s">
        <v>60</v>
      </c>
      <c r="F39">
        <f t="shared" si="1"/>
        <v>-13.359374999999844</v>
      </c>
      <c r="G39">
        <f t="shared" si="0"/>
        <v>105875658818.653</v>
      </c>
    </row>
    <row r="40" spans="1:7" x14ac:dyDescent="0.45">
      <c r="A40" t="s">
        <v>61</v>
      </c>
      <c r="F40">
        <f t="shared" si="1"/>
        <v>-13.710937499999789</v>
      </c>
      <c r="G40">
        <f t="shared" si="0"/>
        <v>83205980278.729401</v>
      </c>
    </row>
    <row r="41" spans="1:7" x14ac:dyDescent="0.45">
      <c r="A41" t="s">
        <v>62</v>
      </c>
      <c r="F41">
        <f t="shared" si="1"/>
        <v>-14.062499999999801</v>
      </c>
      <c r="G41">
        <f t="shared" si="0"/>
        <v>62434144079.011703</v>
      </c>
    </row>
    <row r="42" spans="1:7" x14ac:dyDescent="0.45">
      <c r="A42" t="s">
        <v>63</v>
      </c>
      <c r="F42">
        <f t="shared" si="1"/>
        <v>-14.414062499999785</v>
      </c>
      <c r="G42">
        <f t="shared" si="0"/>
        <v>44266545030.218102</v>
      </c>
    </row>
    <row r="43" spans="1:7" x14ac:dyDescent="0.45">
      <c r="A43" t="s">
        <v>64</v>
      </c>
      <c r="F43">
        <f t="shared" si="1"/>
        <v>-1.5097933641277421</v>
      </c>
      <c r="G43">
        <f t="shared" si="0"/>
        <v>27598715451.741798</v>
      </c>
    </row>
    <row r="44" spans="1:7" x14ac:dyDescent="0.45">
      <c r="A44" t="s">
        <v>65</v>
      </c>
      <c r="F44">
        <f t="shared" si="1"/>
        <v>-15.11718750000019</v>
      </c>
      <c r="G44">
        <f t="shared" si="0"/>
        <v>13134365621.1936</v>
      </c>
    </row>
    <row r="45" spans="1:7" x14ac:dyDescent="0.45">
      <c r="A45" t="s">
        <v>66</v>
      </c>
      <c r="F45">
        <f t="shared" si="1"/>
        <v>-15.468749999984858</v>
      </c>
      <c r="G45">
        <f t="shared" si="0"/>
        <v>-159621059.56308499</v>
      </c>
    </row>
    <row r="46" spans="1:7" x14ac:dyDescent="0.45">
      <c r="A46" t="s">
        <v>67</v>
      </c>
      <c r="F46">
        <f t="shared" si="1"/>
        <v>-15.820312499999524</v>
      </c>
      <c r="G46">
        <f t="shared" si="0"/>
        <v>-11594703803.865499</v>
      </c>
    </row>
    <row r="47" spans="1:7" x14ac:dyDescent="0.45">
      <c r="A47" t="s">
        <v>68</v>
      </c>
      <c r="F47">
        <f t="shared" si="1"/>
        <v>-16.171874999999737</v>
      </c>
      <c r="G47">
        <f t="shared" si="0"/>
        <v>-22126303186.2635</v>
      </c>
    </row>
    <row r="48" spans="1:7" x14ac:dyDescent="0.45">
      <c r="A48" t="s">
        <v>69</v>
      </c>
      <c r="F48">
        <f t="shared" si="1"/>
        <v>-16.523437499999911</v>
      </c>
      <c r="G48">
        <f t="shared" si="0"/>
        <v>-31081074175.358799</v>
      </c>
    </row>
    <row r="49" spans="1:7" x14ac:dyDescent="0.45">
      <c r="A49" t="s">
        <v>70</v>
      </c>
      <c r="F49">
        <f t="shared" si="1"/>
        <v>-16.874999999999936</v>
      </c>
      <c r="G49">
        <f t="shared" si="0"/>
        <v>-39360067294.123703</v>
      </c>
    </row>
    <row r="50" spans="1:7" x14ac:dyDescent="0.45">
      <c r="A50" t="s">
        <v>71</v>
      </c>
      <c r="F50">
        <f t="shared" si="1"/>
        <v>-17.226562499999705</v>
      </c>
      <c r="G50">
        <f t="shared" si="0"/>
        <v>-46300461407.748901</v>
      </c>
    </row>
    <row r="51" spans="1:7" x14ac:dyDescent="0.45">
      <c r="A51" t="s">
        <v>72</v>
      </c>
      <c r="F51">
        <f t="shared" si="1"/>
        <v>-17.578124999999737</v>
      </c>
      <c r="G51">
        <f t="shared" si="0"/>
        <v>-52739561091.5177</v>
      </c>
    </row>
    <row r="52" spans="1:7" x14ac:dyDescent="0.45">
      <c r="A52" t="s">
        <v>73</v>
      </c>
      <c r="F52">
        <f t="shared" si="1"/>
        <v>-17.929687499999673</v>
      </c>
      <c r="G52">
        <f t="shared" si="0"/>
        <v>-58025469761.1045</v>
      </c>
    </row>
    <row r="53" spans="1:7" x14ac:dyDescent="0.45">
      <c r="A53" t="s">
        <v>74</v>
      </c>
      <c r="F53">
        <f t="shared" si="1"/>
        <v>-18.281249999999769</v>
      </c>
      <c r="G53">
        <f t="shared" si="0"/>
        <v>-62957932140.923897</v>
      </c>
    </row>
    <row r="54" spans="1:7" x14ac:dyDescent="0.45">
      <c r="A54" t="s">
        <v>75</v>
      </c>
      <c r="F54">
        <f t="shared" si="1"/>
        <v>-18.63281249999984</v>
      </c>
      <c r="G54">
        <f t="shared" si="0"/>
        <v>-66906226874.427399</v>
      </c>
    </row>
    <row r="55" spans="1:7" x14ac:dyDescent="0.45">
      <c r="A55" t="s">
        <v>76</v>
      </c>
      <c r="F55">
        <f t="shared" si="1"/>
        <v>-18.984374999999837</v>
      </c>
      <c r="G55">
        <f t="shared" si="0"/>
        <v>-70615332744.692093</v>
      </c>
    </row>
    <row r="56" spans="1:7" x14ac:dyDescent="0.45">
      <c r="A56" t="s">
        <v>77</v>
      </c>
      <c r="F56">
        <f t="shared" si="1"/>
        <v>-19.335937499999865</v>
      </c>
      <c r="G56">
        <f t="shared" si="0"/>
        <v>-73466505196.023605</v>
      </c>
    </row>
    <row r="57" spans="1:7" x14ac:dyDescent="0.45">
      <c r="A57" t="s">
        <v>78</v>
      </c>
      <c r="F57">
        <f t="shared" si="1"/>
        <v>-74.385317179180319</v>
      </c>
      <c r="G57">
        <f t="shared" si="0"/>
        <v>-7617682652.4438</v>
      </c>
    </row>
    <row r="58" spans="1:7" x14ac:dyDescent="0.45">
      <c r="A58" t="s">
        <v>79</v>
      </c>
      <c r="F58">
        <f t="shared" si="1"/>
        <v>-20.039062499999869</v>
      </c>
      <c r="G58">
        <f t="shared" si="0"/>
        <v>-78149904124.798401</v>
      </c>
    </row>
    <row r="59" spans="1:7" x14ac:dyDescent="0.45">
      <c r="A59" t="s">
        <v>80</v>
      </c>
      <c r="F59">
        <f t="shared" si="1"/>
        <v>-20.390624999999883</v>
      </c>
      <c r="G59">
        <f t="shared" si="0"/>
        <v>-80065034775.743698</v>
      </c>
    </row>
    <row r="60" spans="1:7" x14ac:dyDescent="0.45">
      <c r="A60" t="s">
        <v>81</v>
      </c>
      <c r="F60">
        <f t="shared" si="1"/>
        <v>-20.742187499999869</v>
      </c>
      <c r="G60">
        <f t="shared" si="0"/>
        <v>-81332546055.988602</v>
      </c>
    </row>
    <row r="61" spans="1:7" x14ac:dyDescent="0.45">
      <c r="A61" t="s">
        <v>82</v>
      </c>
      <c r="F61">
        <f t="shared" si="1"/>
        <v>-2.20904686943478</v>
      </c>
      <c r="G61">
        <f t="shared" si="0"/>
        <v>-82595216538.2314</v>
      </c>
    </row>
    <row r="62" spans="1:7" x14ac:dyDescent="0.45">
      <c r="A62" t="s">
        <v>83</v>
      </c>
      <c r="F62">
        <f t="shared" si="1"/>
        <v>-75.717201545021595</v>
      </c>
      <c r="G62">
        <f t="shared" si="0"/>
        <v>-8328152358.3804998</v>
      </c>
    </row>
    <row r="63" spans="1:7" x14ac:dyDescent="0.45">
      <c r="A63" t="s">
        <v>84</v>
      </c>
      <c r="F63">
        <f t="shared" si="1"/>
        <v>-2.2900848989086469</v>
      </c>
      <c r="G63">
        <f t="shared" si="0"/>
        <v>-84015849367.566803</v>
      </c>
    </row>
    <row r="64" spans="1:7" x14ac:dyDescent="0.45">
      <c r="A64" t="s">
        <v>85</v>
      </c>
      <c r="F64">
        <f t="shared" si="1"/>
        <v>-22.14843749999973</v>
      </c>
      <c r="G64">
        <f t="shared" si="0"/>
        <v>-84250302664.640396</v>
      </c>
    </row>
    <row r="65" spans="1:7" x14ac:dyDescent="0.45">
      <c r="A65" t="s">
        <v>86</v>
      </c>
      <c r="F65">
        <f t="shared" si="1"/>
        <v>-22.499999999999954</v>
      </c>
      <c r="G65">
        <f t="shared" si="0"/>
        <v>-84574950561.804596</v>
      </c>
    </row>
    <row r="66" spans="1:7" x14ac:dyDescent="0.45">
      <c r="A66" t="s">
        <v>87</v>
      </c>
      <c r="F66">
        <f t="shared" si="1"/>
        <v>-76.651030994643975</v>
      </c>
      <c r="G66">
        <f t="shared" ref="G66:G129" si="2">IMREAL(A66)</f>
        <v>-8444838497.0433998</v>
      </c>
    </row>
    <row r="67" spans="1:7" x14ac:dyDescent="0.45">
      <c r="A67" t="s">
        <v>88</v>
      </c>
      <c r="F67">
        <f t="shared" ref="F67:F130" si="3">ATAN(IMAGINARY(A67)/IMREAL(A67))*180/PI()</f>
        <v>-23.203124999999758</v>
      </c>
      <c r="G67">
        <f t="shared" si="2"/>
        <v>-84443721376.415497</v>
      </c>
    </row>
    <row r="68" spans="1:7" x14ac:dyDescent="0.45">
      <c r="A68" t="s">
        <v>89</v>
      </c>
      <c r="F68">
        <f t="shared" si="3"/>
        <v>-23.554687499999851</v>
      </c>
      <c r="G68">
        <f t="shared" si="2"/>
        <v>-84038968041.243607</v>
      </c>
    </row>
    <row r="69" spans="1:7" x14ac:dyDescent="0.45">
      <c r="A69" t="s">
        <v>90</v>
      </c>
      <c r="F69">
        <f t="shared" si="3"/>
        <v>-23.906249999999972</v>
      </c>
      <c r="G69">
        <f t="shared" si="2"/>
        <v>-83782737412.184494</v>
      </c>
    </row>
    <row r="70" spans="1:7" x14ac:dyDescent="0.45">
      <c r="A70" t="s">
        <v>91</v>
      </c>
      <c r="F70">
        <f t="shared" si="3"/>
        <v>-24.257812499999847</v>
      </c>
      <c r="G70">
        <f t="shared" si="2"/>
        <v>-83167606079.444305</v>
      </c>
    </row>
    <row r="71" spans="1:7" x14ac:dyDescent="0.45">
      <c r="A71" t="s">
        <v>92</v>
      </c>
      <c r="F71">
        <f t="shared" si="3"/>
        <v>-24.609374999999797</v>
      </c>
      <c r="G71">
        <f t="shared" si="2"/>
        <v>-82717251970.564697</v>
      </c>
    </row>
    <row r="72" spans="1:7" x14ac:dyDescent="0.45">
      <c r="A72" t="s">
        <v>93</v>
      </c>
      <c r="F72">
        <f t="shared" si="3"/>
        <v>-24.960937499999812</v>
      </c>
      <c r="G72">
        <f t="shared" si="2"/>
        <v>-81927951005.707504</v>
      </c>
    </row>
    <row r="73" spans="1:7" x14ac:dyDescent="0.45">
      <c r="A73" t="s">
        <v>94</v>
      </c>
      <c r="F73">
        <f t="shared" si="3"/>
        <v>-25.312499999999925</v>
      </c>
      <c r="G73">
        <f t="shared" si="2"/>
        <v>-81308392593.365204</v>
      </c>
    </row>
    <row r="74" spans="1:7" x14ac:dyDescent="0.45">
      <c r="A74" t="s">
        <v>95</v>
      </c>
      <c r="F74">
        <f t="shared" si="3"/>
        <v>-25.664062499999819</v>
      </c>
      <c r="G74">
        <f t="shared" si="2"/>
        <v>-80381229593.094803</v>
      </c>
    </row>
    <row r="75" spans="1:7" x14ac:dyDescent="0.45">
      <c r="A75" t="s">
        <v>96</v>
      </c>
      <c r="F75">
        <f t="shared" si="3"/>
        <v>-78.421001809841542</v>
      </c>
      <c r="G75">
        <f t="shared" si="2"/>
        <v>-7963557617.7442999</v>
      </c>
    </row>
    <row r="76" spans="1:7" x14ac:dyDescent="0.45">
      <c r="A76" t="s">
        <v>97</v>
      </c>
      <c r="F76">
        <f t="shared" si="3"/>
        <v>-2.8377758452423105</v>
      </c>
      <c r="G76">
        <f t="shared" si="2"/>
        <v>-78604987200.297501</v>
      </c>
    </row>
    <row r="77" spans="1:7" x14ac:dyDescent="0.45">
      <c r="A77" t="s">
        <v>98</v>
      </c>
      <c r="F77">
        <f t="shared" si="3"/>
        <v>-26.718749999999961</v>
      </c>
      <c r="G77">
        <f t="shared" si="2"/>
        <v>-77770887561.751099</v>
      </c>
    </row>
    <row r="78" spans="1:7" x14ac:dyDescent="0.45">
      <c r="A78" t="s">
        <v>99</v>
      </c>
      <c r="F78">
        <f t="shared" si="3"/>
        <v>-27.070312499999925</v>
      </c>
      <c r="G78">
        <f t="shared" si="2"/>
        <v>-76679830031.330307</v>
      </c>
    </row>
    <row r="79" spans="1:7" x14ac:dyDescent="0.45">
      <c r="A79" t="s">
        <v>100</v>
      </c>
      <c r="F79">
        <f t="shared" si="3"/>
        <v>-27.421874999999897</v>
      </c>
      <c r="G79">
        <f t="shared" si="2"/>
        <v>-75794723274.351807</v>
      </c>
    </row>
    <row r="80" spans="1:7" x14ac:dyDescent="0.45">
      <c r="A80" t="s">
        <v>101</v>
      </c>
      <c r="F80">
        <f t="shared" si="3"/>
        <v>-0.30174420527210127</v>
      </c>
      <c r="G80">
        <f t="shared" si="2"/>
        <v>-74669838545.328293</v>
      </c>
    </row>
    <row r="81" spans="1:7" x14ac:dyDescent="0.45">
      <c r="A81" t="s">
        <v>102</v>
      </c>
      <c r="F81">
        <f t="shared" si="3"/>
        <v>-3.0596116437660643</v>
      </c>
      <c r="G81">
        <f t="shared" si="2"/>
        <v>-73749516889.485596</v>
      </c>
    </row>
    <row r="82" spans="1:7" x14ac:dyDescent="0.45">
      <c r="A82" t="s">
        <v>103</v>
      </c>
      <c r="F82">
        <f t="shared" si="3"/>
        <v>-28.476562499999648</v>
      </c>
      <c r="G82">
        <f t="shared" si="2"/>
        <v>-72589075032.203293</v>
      </c>
    </row>
    <row r="83" spans="1:7" x14ac:dyDescent="0.45">
      <c r="A83" t="s">
        <v>104</v>
      </c>
      <c r="F83">
        <f t="shared" si="3"/>
        <v>-28.828124999999826</v>
      </c>
      <c r="G83">
        <f t="shared" si="2"/>
        <v>-71625264508.424805</v>
      </c>
    </row>
    <row r="84" spans="1:7" x14ac:dyDescent="0.45">
      <c r="A84" t="s">
        <v>105</v>
      </c>
      <c r="F84">
        <f t="shared" si="3"/>
        <v>-29.179687499999872</v>
      </c>
      <c r="G84">
        <f t="shared" si="2"/>
        <v>-70442721146.101807</v>
      </c>
    </row>
    <row r="85" spans="1:7" x14ac:dyDescent="0.45">
      <c r="A85" t="s">
        <v>106</v>
      </c>
      <c r="F85">
        <f t="shared" si="3"/>
        <v>-29.531249999999911</v>
      </c>
      <c r="G85">
        <f t="shared" si="2"/>
        <v>-69464307146.179199</v>
      </c>
    </row>
    <row r="86" spans="1:7" x14ac:dyDescent="0.45">
      <c r="A86" t="s">
        <v>107</v>
      </c>
      <c r="F86">
        <f t="shared" si="3"/>
        <v>-29.882812499999858</v>
      </c>
      <c r="G86">
        <f t="shared" si="2"/>
        <v>-68270174040.430702</v>
      </c>
    </row>
    <row r="87" spans="1:7" x14ac:dyDescent="0.45">
      <c r="A87" t="s">
        <v>108</v>
      </c>
      <c r="F87">
        <f t="shared" si="3"/>
        <v>-30.234374999999755</v>
      </c>
      <c r="G87">
        <f t="shared" si="2"/>
        <v>-67278811575.1707</v>
      </c>
    </row>
    <row r="88" spans="1:7" x14ac:dyDescent="0.45">
      <c r="A88" t="s">
        <v>109</v>
      </c>
      <c r="F88">
        <f t="shared" si="3"/>
        <v>-3.3826296156562012</v>
      </c>
      <c r="G88">
        <f t="shared" si="2"/>
        <v>-66081304881.992104</v>
      </c>
    </row>
    <row r="89" spans="1:7" x14ac:dyDescent="0.45">
      <c r="A89" t="s">
        <v>110</v>
      </c>
      <c r="F89">
        <f t="shared" si="3"/>
        <v>-30.937499999999876</v>
      </c>
      <c r="G89">
        <f t="shared" si="2"/>
        <v>-65093443226.865601</v>
      </c>
    </row>
    <row r="90" spans="1:7" x14ac:dyDescent="0.45">
      <c r="A90" t="s">
        <v>111</v>
      </c>
      <c r="F90">
        <f t="shared" si="3"/>
        <v>-31.289062499999893</v>
      </c>
      <c r="G90">
        <f t="shared" si="2"/>
        <v>-63916035843.2556</v>
      </c>
    </row>
    <row r="91" spans="1:7" x14ac:dyDescent="0.45">
      <c r="A91" t="s">
        <v>112</v>
      </c>
      <c r="F91">
        <f t="shared" si="3"/>
        <v>-31.640624999999936</v>
      </c>
      <c r="G91">
        <f t="shared" si="2"/>
        <v>-62945101447.936401</v>
      </c>
    </row>
    <row r="92" spans="1:7" x14ac:dyDescent="0.45">
      <c r="A92" t="s">
        <v>113</v>
      </c>
      <c r="F92">
        <f t="shared" si="3"/>
        <v>-31.992187499999886</v>
      </c>
      <c r="G92">
        <f t="shared" si="2"/>
        <v>-61780845508.147499</v>
      </c>
    </row>
    <row r="93" spans="1:7" x14ac:dyDescent="0.45">
      <c r="A93" t="s">
        <v>114</v>
      </c>
      <c r="F93">
        <f t="shared" si="3"/>
        <v>-32.343749999999844</v>
      </c>
      <c r="G93">
        <f t="shared" si="2"/>
        <v>-60815419694.321098</v>
      </c>
    </row>
    <row r="94" spans="1:7" x14ac:dyDescent="0.45">
      <c r="A94" t="s">
        <v>115</v>
      </c>
      <c r="F94">
        <f t="shared" si="3"/>
        <v>-32.695312499999901</v>
      </c>
      <c r="G94">
        <f t="shared" si="2"/>
        <v>-59672357920.8573</v>
      </c>
    </row>
    <row r="95" spans="1:7" x14ac:dyDescent="0.45">
      <c r="A95" t="s">
        <v>116</v>
      </c>
      <c r="F95">
        <f t="shared" si="3"/>
        <v>-33.046874999999893</v>
      </c>
      <c r="G95">
        <f t="shared" si="2"/>
        <v>-58722609893.3647</v>
      </c>
    </row>
    <row r="96" spans="1:7" x14ac:dyDescent="0.45">
      <c r="A96" t="s">
        <v>117</v>
      </c>
      <c r="F96">
        <f t="shared" si="3"/>
        <v>-33.398437499999822</v>
      </c>
      <c r="G96">
        <f t="shared" si="2"/>
        <v>-57602290846.310204</v>
      </c>
    </row>
    <row r="97" spans="1:7" x14ac:dyDescent="0.45">
      <c r="A97" t="s">
        <v>118</v>
      </c>
      <c r="F97">
        <f t="shared" si="3"/>
        <v>-33.749999999999886</v>
      </c>
      <c r="G97">
        <f t="shared" si="2"/>
        <v>-56663966157.630302</v>
      </c>
    </row>
    <row r="98" spans="1:7" x14ac:dyDescent="0.45">
      <c r="A98" t="s">
        <v>119</v>
      </c>
      <c r="F98">
        <f t="shared" si="3"/>
        <v>-34.101562500000121</v>
      </c>
      <c r="G98">
        <f t="shared" si="2"/>
        <v>-55579339591.286697</v>
      </c>
    </row>
    <row r="99" spans="1:7" x14ac:dyDescent="0.45">
      <c r="A99" t="s">
        <v>120</v>
      </c>
      <c r="F99">
        <f t="shared" si="3"/>
        <v>-34.453124999999694</v>
      </c>
      <c r="G99">
        <f t="shared" si="2"/>
        <v>-54669761515.724602</v>
      </c>
    </row>
    <row r="100" spans="1:7" x14ac:dyDescent="0.45">
      <c r="A100" t="s">
        <v>121</v>
      </c>
      <c r="F100">
        <f t="shared" si="3"/>
        <v>-34.804687500000007</v>
      </c>
      <c r="G100">
        <f t="shared" si="2"/>
        <v>-53625409931.6576</v>
      </c>
    </row>
    <row r="101" spans="1:7" x14ac:dyDescent="0.45">
      <c r="A101" t="s">
        <v>122</v>
      </c>
      <c r="F101">
        <f t="shared" si="3"/>
        <v>-35.15624999999995</v>
      </c>
      <c r="G101">
        <f t="shared" si="2"/>
        <v>-52729960651.578598</v>
      </c>
    </row>
    <row r="102" spans="1:7" x14ac:dyDescent="0.45">
      <c r="A102" t="s">
        <v>123</v>
      </c>
      <c r="F102">
        <f t="shared" si="3"/>
        <v>-35.507812499999979</v>
      </c>
      <c r="G102">
        <f t="shared" si="2"/>
        <v>-51693648955.134598</v>
      </c>
    </row>
    <row r="103" spans="1:7" x14ac:dyDescent="0.45">
      <c r="A103" t="s">
        <v>124</v>
      </c>
      <c r="F103">
        <f t="shared" si="3"/>
        <v>-35.859374999999964</v>
      </c>
      <c r="G103">
        <f t="shared" si="2"/>
        <v>-50813321573.827599</v>
      </c>
    </row>
    <row r="104" spans="1:7" x14ac:dyDescent="0.45">
      <c r="A104" t="s">
        <v>125</v>
      </c>
      <c r="F104">
        <f t="shared" si="3"/>
        <v>-36.210937499999893</v>
      </c>
      <c r="G104">
        <f t="shared" si="2"/>
        <v>-49792639796.771896</v>
      </c>
    </row>
    <row r="105" spans="1:7" x14ac:dyDescent="0.45">
      <c r="A105" t="s">
        <v>126</v>
      </c>
      <c r="F105">
        <f t="shared" si="3"/>
        <v>-4.2415791196146628</v>
      </c>
      <c r="G105">
        <f t="shared" si="2"/>
        <v>-48942730199.8629</v>
      </c>
    </row>
    <row r="106" spans="1:7" x14ac:dyDescent="0.45">
      <c r="A106" t="s">
        <v>127</v>
      </c>
      <c r="F106">
        <f t="shared" si="3"/>
        <v>-0.43040072565964971</v>
      </c>
      <c r="G106">
        <f t="shared" si="2"/>
        <v>-47936589730.9338</v>
      </c>
    </row>
    <row r="107" spans="1:7" x14ac:dyDescent="0.45">
      <c r="A107" t="s">
        <v>128</v>
      </c>
      <c r="F107">
        <f t="shared" si="3"/>
        <v>-37.265624999999972</v>
      </c>
      <c r="G107">
        <f t="shared" si="2"/>
        <v>-47120362197.6577</v>
      </c>
    </row>
    <row r="108" spans="1:7" x14ac:dyDescent="0.45">
      <c r="A108" t="s">
        <v>129</v>
      </c>
      <c r="F108">
        <f t="shared" si="3"/>
        <v>-4.4063998160828932</v>
      </c>
      <c r="G108">
        <f t="shared" si="2"/>
        <v>-46148413543.817596</v>
      </c>
    </row>
    <row r="109" spans="1:7" x14ac:dyDescent="0.45">
      <c r="A109" t="s">
        <v>130</v>
      </c>
      <c r="F109">
        <f t="shared" si="3"/>
        <v>-37.968749999999829</v>
      </c>
      <c r="G109">
        <f t="shared" si="2"/>
        <v>-45360257954.089302</v>
      </c>
    </row>
    <row r="110" spans="1:7" x14ac:dyDescent="0.45">
      <c r="A110" t="s">
        <v>131</v>
      </c>
      <c r="F110">
        <f t="shared" si="3"/>
        <v>-38.32031249999978</v>
      </c>
      <c r="G110">
        <f t="shared" si="2"/>
        <v>-44428894822.136597</v>
      </c>
    </row>
    <row r="111" spans="1:7" x14ac:dyDescent="0.45">
      <c r="A111" t="s">
        <v>132</v>
      </c>
      <c r="F111">
        <f t="shared" si="3"/>
        <v>-38.671874999999723</v>
      </c>
      <c r="G111">
        <f t="shared" si="2"/>
        <v>-43636949180.623299</v>
      </c>
    </row>
    <row r="112" spans="1:7" x14ac:dyDescent="0.45">
      <c r="A112" t="s">
        <v>133</v>
      </c>
      <c r="F112">
        <f t="shared" si="3"/>
        <v>-39.023437499999694</v>
      </c>
      <c r="G112">
        <f t="shared" si="2"/>
        <v>-42735635613.113197</v>
      </c>
    </row>
    <row r="113" spans="1:7" x14ac:dyDescent="0.45">
      <c r="A113" t="s">
        <v>134</v>
      </c>
      <c r="F113">
        <f t="shared" si="3"/>
        <v>-39.374999999999851</v>
      </c>
      <c r="G113">
        <f t="shared" si="2"/>
        <v>-41963204055.516098</v>
      </c>
    </row>
    <row r="114" spans="1:7" x14ac:dyDescent="0.45">
      <c r="A114" t="s">
        <v>135</v>
      </c>
      <c r="F114">
        <f t="shared" si="3"/>
        <v>-89.310552917955434</v>
      </c>
      <c r="G114">
        <f t="shared" si="2"/>
        <v>-410740645.05080003</v>
      </c>
    </row>
    <row r="115" spans="1:7" x14ac:dyDescent="0.45">
      <c r="A115" t="s">
        <v>136</v>
      </c>
      <c r="F115">
        <f t="shared" si="3"/>
        <v>-40.078124999999829</v>
      </c>
      <c r="G115">
        <f t="shared" si="2"/>
        <v>-40333156680.638901</v>
      </c>
    </row>
    <row r="116" spans="1:7" x14ac:dyDescent="0.45">
      <c r="A116" t="s">
        <v>137</v>
      </c>
      <c r="F116">
        <f t="shared" si="3"/>
        <v>-83.305463685305952</v>
      </c>
      <c r="G116">
        <f t="shared" si="2"/>
        <v>-3945123158.1336999</v>
      </c>
    </row>
    <row r="117" spans="1:7" x14ac:dyDescent="0.45">
      <c r="A117" t="s">
        <v>138</v>
      </c>
      <c r="F117">
        <f t="shared" si="3"/>
        <v>-40.781249999999801</v>
      </c>
      <c r="G117">
        <f t="shared" si="2"/>
        <v>-38745627958.480103</v>
      </c>
    </row>
    <row r="118" spans="1:7" x14ac:dyDescent="0.45">
      <c r="A118" t="s">
        <v>139</v>
      </c>
      <c r="F118">
        <f t="shared" si="3"/>
        <v>-41.132812499999773</v>
      </c>
      <c r="G118">
        <f t="shared" si="2"/>
        <v>-37907672801.661301</v>
      </c>
    </row>
    <row r="119" spans="1:7" x14ac:dyDescent="0.45">
      <c r="A119" t="s">
        <v>140</v>
      </c>
      <c r="F119">
        <f t="shared" si="3"/>
        <v>-41.484374999999673</v>
      </c>
      <c r="G119">
        <f t="shared" si="2"/>
        <v>-37218606388.781197</v>
      </c>
    </row>
    <row r="120" spans="1:7" x14ac:dyDescent="0.45">
      <c r="A120" t="s">
        <v>141</v>
      </c>
      <c r="F120">
        <f t="shared" si="3"/>
        <v>-41.83593749999973</v>
      </c>
      <c r="G120">
        <f t="shared" si="2"/>
        <v>-36425649471.338097</v>
      </c>
    </row>
    <row r="121" spans="1:7" x14ac:dyDescent="0.45">
      <c r="A121" t="s">
        <v>142</v>
      </c>
      <c r="F121">
        <f t="shared" si="3"/>
        <v>-42.187499999999844</v>
      </c>
      <c r="G121">
        <f t="shared" si="2"/>
        <v>-35744918313.386902</v>
      </c>
    </row>
    <row r="122" spans="1:7" x14ac:dyDescent="0.45">
      <c r="A122" t="s">
        <v>143</v>
      </c>
      <c r="F122">
        <f t="shared" si="3"/>
        <v>-5.2427005673698543</v>
      </c>
      <c r="G122">
        <f t="shared" si="2"/>
        <v>-34966167956.597801</v>
      </c>
    </row>
    <row r="123" spans="1:7" x14ac:dyDescent="0.45">
      <c r="A123" t="s">
        <v>144</v>
      </c>
      <c r="F123">
        <f t="shared" si="3"/>
        <v>-83.855876321864187</v>
      </c>
      <c r="G123">
        <f t="shared" si="2"/>
        <v>-3432574123.1608</v>
      </c>
    </row>
    <row r="124" spans="1:7" x14ac:dyDescent="0.45">
      <c r="A124" t="s">
        <v>145</v>
      </c>
      <c r="F124">
        <f t="shared" si="3"/>
        <v>-43.242187499999609</v>
      </c>
      <c r="G124">
        <f t="shared" si="2"/>
        <v>-33549123266.4398</v>
      </c>
    </row>
    <row r="125" spans="1:7" x14ac:dyDescent="0.45">
      <c r="A125" t="s">
        <v>146</v>
      </c>
      <c r="F125">
        <f t="shared" si="3"/>
        <v>-43.593749999999766</v>
      </c>
      <c r="G125">
        <f t="shared" si="2"/>
        <v>-32927127184.815899</v>
      </c>
    </row>
    <row r="126" spans="1:7" x14ac:dyDescent="0.45">
      <c r="A126" t="s">
        <v>147</v>
      </c>
      <c r="F126">
        <f t="shared" si="3"/>
        <v>-43.945312499999851</v>
      </c>
      <c r="G126">
        <f t="shared" si="2"/>
        <v>-32193880793.813202</v>
      </c>
    </row>
    <row r="127" spans="1:7" x14ac:dyDescent="0.45">
      <c r="A127" t="s">
        <v>148</v>
      </c>
      <c r="F127">
        <f t="shared" si="3"/>
        <v>-5.5730088049740436</v>
      </c>
      <c r="G127">
        <f t="shared" si="2"/>
        <v>-31582327654.471699</v>
      </c>
    </row>
    <row r="128" spans="1:7" x14ac:dyDescent="0.45">
      <c r="A128" t="s">
        <v>149</v>
      </c>
      <c r="F128">
        <f t="shared" si="3"/>
        <v>-44.648437499999574</v>
      </c>
      <c r="G128">
        <f t="shared" si="2"/>
        <v>-30888127260.949699</v>
      </c>
    </row>
    <row r="129" spans="1:7" x14ac:dyDescent="0.45">
      <c r="A129" t="s">
        <v>150</v>
      </c>
      <c r="F129">
        <f t="shared" si="3"/>
        <v>-45</v>
      </c>
      <c r="G129">
        <f t="shared" si="2"/>
        <v>-30300811358.610199</v>
      </c>
    </row>
    <row r="130" spans="1:7" x14ac:dyDescent="0.45">
      <c r="A130" t="s">
        <v>151</v>
      </c>
      <c r="F130">
        <f t="shared" si="3"/>
        <v>-45.35156250000086</v>
      </c>
      <c r="G130">
        <f t="shared" ref="G130:G193" si="4">IMREAL(A130)</f>
        <v>-29592672895.401501</v>
      </c>
    </row>
    <row r="131" spans="1:7" x14ac:dyDescent="0.45">
      <c r="A131" t="s">
        <v>152</v>
      </c>
      <c r="F131">
        <f t="shared" ref="F131:F194" si="5">ATAN(IMAGINARY(A131)/IMREAL(A131))*180/PI()</f>
        <v>-45.703124999999957</v>
      </c>
      <c r="G131">
        <f t="shared" si="4"/>
        <v>-29029194462.679298</v>
      </c>
    </row>
    <row r="132" spans="1:7" x14ac:dyDescent="0.45">
      <c r="A132" t="s">
        <v>153</v>
      </c>
      <c r="F132">
        <f t="shared" si="5"/>
        <v>-46.054687499999481</v>
      </c>
      <c r="G132">
        <f t="shared" si="4"/>
        <v>-28347993417.998299</v>
      </c>
    </row>
    <row r="133" spans="1:7" x14ac:dyDescent="0.45">
      <c r="A133" t="s">
        <v>154</v>
      </c>
      <c r="F133">
        <f t="shared" si="5"/>
        <v>-46.406249999999815</v>
      </c>
      <c r="G133">
        <f t="shared" si="4"/>
        <v>-27779714382.901199</v>
      </c>
    </row>
    <row r="134" spans="1:7" x14ac:dyDescent="0.45">
      <c r="A134" t="s">
        <v>155</v>
      </c>
      <c r="F134">
        <f t="shared" si="5"/>
        <v>-46.757812499999595</v>
      </c>
      <c r="G134">
        <f t="shared" si="4"/>
        <v>-27138283672.9063</v>
      </c>
    </row>
    <row r="135" spans="1:7" x14ac:dyDescent="0.45">
      <c r="A135" t="s">
        <v>156</v>
      </c>
      <c r="F135">
        <f t="shared" si="5"/>
        <v>-84.692725839331246</v>
      </c>
      <c r="G135">
        <f t="shared" si="4"/>
        <v>-266085740.5927</v>
      </c>
    </row>
    <row r="136" spans="1:7" x14ac:dyDescent="0.45">
      <c r="A136" t="s">
        <v>157</v>
      </c>
      <c r="F136">
        <f t="shared" si="5"/>
        <v>-47.460937499999865</v>
      </c>
      <c r="G136">
        <f t="shared" si="4"/>
        <v>-25976731619.703701</v>
      </c>
    </row>
    <row r="137" spans="1:7" x14ac:dyDescent="0.45">
      <c r="A137" t="s">
        <v>158</v>
      </c>
      <c r="F137">
        <f t="shared" si="5"/>
        <v>-84.821163093891442</v>
      </c>
      <c r="G137">
        <f t="shared" si="4"/>
        <v>-2548083401.7918</v>
      </c>
    </row>
    <row r="138" spans="1:7" x14ac:dyDescent="0.45">
      <c r="A138" t="s">
        <v>159</v>
      </c>
      <c r="F138">
        <f t="shared" si="5"/>
        <v>-48.164062499999915</v>
      </c>
      <c r="G138">
        <f t="shared" si="4"/>
        <v>-24876810232.700199</v>
      </c>
    </row>
    <row r="139" spans="1:7" x14ac:dyDescent="0.45">
      <c r="A139" t="s">
        <v>160</v>
      </c>
      <c r="F139">
        <f t="shared" si="5"/>
        <v>-48.515624999999339</v>
      </c>
      <c r="G139">
        <f t="shared" si="4"/>
        <v>-24368164019.7369</v>
      </c>
    </row>
    <row r="140" spans="1:7" x14ac:dyDescent="0.45">
      <c r="A140" t="s">
        <v>161</v>
      </c>
      <c r="F140">
        <f t="shared" si="5"/>
        <v>-85.008654447084552</v>
      </c>
      <c r="G140">
        <f t="shared" si="4"/>
        <v>-2378378230.7480998</v>
      </c>
    </row>
    <row r="141" spans="1:7" x14ac:dyDescent="0.45">
      <c r="A141" t="s">
        <v>162</v>
      </c>
      <c r="F141">
        <f t="shared" si="5"/>
        <v>-49.218749999999432</v>
      </c>
      <c r="G141">
        <f t="shared" si="4"/>
        <v>-23303427207.5158</v>
      </c>
    </row>
    <row r="142" spans="1:7" x14ac:dyDescent="0.45">
      <c r="A142" t="s">
        <v>163</v>
      </c>
      <c r="F142">
        <f t="shared" si="5"/>
        <v>-6.6945363146939103</v>
      </c>
      <c r="G142">
        <f t="shared" si="4"/>
        <v>-22715608608.980202</v>
      </c>
    </row>
    <row r="143" spans="1:7" x14ac:dyDescent="0.45">
      <c r="A143" t="s">
        <v>164</v>
      </c>
      <c r="F143">
        <f t="shared" si="5"/>
        <v>-49.921874999999723</v>
      </c>
      <c r="G143">
        <f t="shared" si="4"/>
        <v>-22250782297.058601</v>
      </c>
    </row>
    <row r="144" spans="1:7" x14ac:dyDescent="0.45">
      <c r="A144" t="s">
        <v>165</v>
      </c>
      <c r="F144">
        <f t="shared" si="5"/>
        <v>-50.27343749999951</v>
      </c>
      <c r="G144">
        <f t="shared" si="4"/>
        <v>-21706983186.214901</v>
      </c>
    </row>
    <row r="145" spans="1:7" x14ac:dyDescent="0.45">
      <c r="A145" t="s">
        <v>166</v>
      </c>
      <c r="F145">
        <f t="shared" si="5"/>
        <v>-6.9472628385233159</v>
      </c>
      <c r="G145">
        <f t="shared" si="4"/>
        <v>-21247249022.721199</v>
      </c>
    </row>
    <row r="146" spans="1:7" x14ac:dyDescent="0.45">
      <c r="A146" t="s">
        <v>167</v>
      </c>
      <c r="F146">
        <f t="shared" si="5"/>
        <v>-50.976562499999893</v>
      </c>
      <c r="G146">
        <f t="shared" si="4"/>
        <v>-20702215896.536098</v>
      </c>
    </row>
    <row r="147" spans="1:7" x14ac:dyDescent="0.45">
      <c r="A147" t="s">
        <v>168</v>
      </c>
      <c r="F147">
        <f t="shared" si="5"/>
        <v>-51.328124999999837</v>
      </c>
      <c r="G147">
        <f t="shared" si="4"/>
        <v>-20270676787.061199</v>
      </c>
    </row>
    <row r="148" spans="1:7" x14ac:dyDescent="0.45">
      <c r="A148" t="s">
        <v>169</v>
      </c>
      <c r="F148">
        <f t="shared" si="5"/>
        <v>-7.2112976153323718</v>
      </c>
      <c r="G148">
        <f t="shared" si="4"/>
        <v>-19743040640.819698</v>
      </c>
    </row>
    <row r="149" spans="1:7" x14ac:dyDescent="0.45">
      <c r="A149" t="s">
        <v>170</v>
      </c>
      <c r="F149">
        <f t="shared" si="5"/>
        <v>-52.03124999999978</v>
      </c>
      <c r="G149">
        <f t="shared" si="4"/>
        <v>-1930918787.4833</v>
      </c>
    </row>
    <row r="150" spans="1:7" x14ac:dyDescent="0.45">
      <c r="A150" t="s">
        <v>171</v>
      </c>
      <c r="F150">
        <f t="shared" si="5"/>
        <v>-52.382812499999687</v>
      </c>
      <c r="G150">
        <f t="shared" si="4"/>
        <v>-18812092553.622101</v>
      </c>
    </row>
    <row r="151" spans="1:7" x14ac:dyDescent="0.45">
      <c r="A151" t="s">
        <v>172</v>
      </c>
      <c r="F151">
        <f t="shared" si="5"/>
        <v>-52.734374999999666</v>
      </c>
      <c r="G151">
        <f t="shared" si="4"/>
        <v>-18408192583.521702</v>
      </c>
    </row>
    <row r="152" spans="1:7" x14ac:dyDescent="0.45">
      <c r="A152" t="s">
        <v>173</v>
      </c>
      <c r="F152">
        <f t="shared" si="5"/>
        <v>-89.956959125945502</v>
      </c>
      <c r="G152">
        <f t="shared" si="4"/>
        <v>-17915733.3114</v>
      </c>
    </row>
    <row r="153" spans="1:7" x14ac:dyDescent="0.45">
      <c r="A153" t="s">
        <v>174</v>
      </c>
      <c r="F153">
        <f t="shared" si="5"/>
        <v>-53.437499999999972</v>
      </c>
      <c r="G153">
        <f t="shared" si="4"/>
        <v>-17536252287.077801</v>
      </c>
    </row>
    <row r="154" spans="1:7" x14ac:dyDescent="0.45">
      <c r="A154" t="s">
        <v>175</v>
      </c>
      <c r="F154">
        <f t="shared" si="5"/>
        <v>-53.789062499999709</v>
      </c>
      <c r="G154">
        <f t="shared" si="4"/>
        <v>-17084503712.6714</v>
      </c>
    </row>
    <row r="155" spans="1:7" x14ac:dyDescent="0.45">
      <c r="A155" t="s">
        <v>176</v>
      </c>
      <c r="F155">
        <f t="shared" si="5"/>
        <v>-54.140624999999787</v>
      </c>
      <c r="G155">
        <f t="shared" si="4"/>
        <v>-16701269168.286301</v>
      </c>
    </row>
    <row r="156" spans="1:7" x14ac:dyDescent="0.45">
      <c r="A156" t="s">
        <v>177</v>
      </c>
      <c r="F156">
        <f t="shared" si="5"/>
        <v>-54.492187499999858</v>
      </c>
      <c r="G156">
        <f t="shared" si="4"/>
        <v>-16241274842.183201</v>
      </c>
    </row>
    <row r="157" spans="1:7" x14ac:dyDescent="0.45">
      <c r="A157" t="s">
        <v>178</v>
      </c>
      <c r="F157">
        <f t="shared" si="5"/>
        <v>-54.843749999999758</v>
      </c>
      <c r="G157">
        <f t="shared" si="4"/>
        <v>-15887236115.017799</v>
      </c>
    </row>
    <row r="158" spans="1:7" x14ac:dyDescent="0.45">
      <c r="A158" t="s">
        <v>179</v>
      </c>
      <c r="F158">
        <f t="shared" si="5"/>
        <v>-55.195312499999766</v>
      </c>
      <c r="G158">
        <f t="shared" si="4"/>
        <v>-15453606208.5989</v>
      </c>
    </row>
    <row r="159" spans="1:7" x14ac:dyDescent="0.45">
      <c r="A159" t="s">
        <v>180</v>
      </c>
      <c r="F159">
        <f t="shared" si="5"/>
        <v>-55.546874999999787</v>
      </c>
      <c r="G159">
        <f t="shared" si="4"/>
        <v>-15093536617.9303</v>
      </c>
    </row>
    <row r="160" spans="1:7" x14ac:dyDescent="0.45">
      <c r="A160" t="s">
        <v>181</v>
      </c>
      <c r="F160">
        <f t="shared" si="5"/>
        <v>-8.4013207576013844</v>
      </c>
      <c r="G160">
        <f t="shared" si="4"/>
        <v>-14673892198.9144</v>
      </c>
    </row>
    <row r="161" spans="1:7" x14ac:dyDescent="0.45">
      <c r="A161" t="s">
        <v>182</v>
      </c>
      <c r="F161">
        <f t="shared" si="5"/>
        <v>-56.249999999999879</v>
      </c>
      <c r="G161">
        <f t="shared" si="4"/>
        <v>-14354053784.6259</v>
      </c>
    </row>
    <row r="162" spans="1:7" x14ac:dyDescent="0.45">
      <c r="A162" t="s">
        <v>183</v>
      </c>
      <c r="F162">
        <f t="shared" si="5"/>
        <v>-56.601562499999311</v>
      </c>
      <c r="G162">
        <f t="shared" si="4"/>
        <v>-13951145260.8946</v>
      </c>
    </row>
    <row r="163" spans="1:7" x14ac:dyDescent="0.45">
      <c r="A163" t="s">
        <v>184</v>
      </c>
      <c r="F163">
        <f t="shared" si="5"/>
        <v>-56.95312499999914</v>
      </c>
      <c r="G163">
        <f t="shared" si="4"/>
        <v>-13619091490.072701</v>
      </c>
    </row>
    <row r="164" spans="1:7" x14ac:dyDescent="0.45">
      <c r="A164" t="s">
        <v>185</v>
      </c>
      <c r="F164">
        <f t="shared" si="5"/>
        <v>-86.327376458734292</v>
      </c>
      <c r="G164">
        <f t="shared" si="4"/>
        <v>-1323179626.6671</v>
      </c>
    </row>
    <row r="165" spans="1:7" x14ac:dyDescent="0.45">
      <c r="A165" t="s">
        <v>186</v>
      </c>
      <c r="F165">
        <f t="shared" si="5"/>
        <v>-57.656249999999773</v>
      </c>
      <c r="G165">
        <f t="shared" si="4"/>
        <v>-12927213435.820499</v>
      </c>
    </row>
    <row r="166" spans="1:7" x14ac:dyDescent="0.45">
      <c r="A166" t="s">
        <v>187</v>
      </c>
      <c r="F166">
        <f t="shared" si="5"/>
        <v>-58.007812500000249</v>
      </c>
      <c r="G166">
        <f t="shared" si="4"/>
        <v>-12540560550.014601</v>
      </c>
    </row>
    <row r="167" spans="1:7" x14ac:dyDescent="0.45">
      <c r="A167" t="s">
        <v>188</v>
      </c>
      <c r="F167">
        <f t="shared" si="5"/>
        <v>-58.359374999999787</v>
      </c>
      <c r="G167">
        <f t="shared" si="4"/>
        <v>-12233375939.0623</v>
      </c>
    </row>
    <row r="168" spans="1:7" x14ac:dyDescent="0.45">
      <c r="A168" t="s">
        <v>189</v>
      </c>
      <c r="F168">
        <f t="shared" si="5"/>
        <v>-58.710937499999446</v>
      </c>
      <c r="G168">
        <f t="shared" si="4"/>
        <v>-11879674633.473499</v>
      </c>
    </row>
    <row r="169" spans="1:7" x14ac:dyDescent="0.45">
      <c r="A169" t="s">
        <v>190</v>
      </c>
      <c r="F169">
        <f t="shared" si="5"/>
        <v>-59.06249999999995</v>
      </c>
      <c r="G169">
        <f t="shared" si="4"/>
        <v>-11604715695.4907</v>
      </c>
    </row>
    <row r="170" spans="1:7" x14ac:dyDescent="0.45">
      <c r="A170" t="s">
        <v>191</v>
      </c>
      <c r="F170">
        <f t="shared" si="5"/>
        <v>-59.414062499999659</v>
      </c>
      <c r="G170">
        <f t="shared" si="4"/>
        <v>-11249892677.964199</v>
      </c>
    </row>
    <row r="171" spans="1:7" x14ac:dyDescent="0.45">
      <c r="A171" t="s">
        <v>192</v>
      </c>
      <c r="F171">
        <f t="shared" si="5"/>
        <v>-59.765624999999886</v>
      </c>
      <c r="G171">
        <f t="shared" si="4"/>
        <v>-10965502095.706301</v>
      </c>
    </row>
    <row r="172" spans="1:7" x14ac:dyDescent="0.45">
      <c r="A172" t="s">
        <v>193</v>
      </c>
      <c r="F172">
        <f t="shared" si="5"/>
        <v>-60.117187499999766</v>
      </c>
      <c r="G172">
        <f t="shared" si="4"/>
        <v>-10631715599.797701</v>
      </c>
    </row>
    <row r="173" spans="1:7" x14ac:dyDescent="0.45">
      <c r="A173" t="s">
        <v>194</v>
      </c>
      <c r="F173">
        <f t="shared" si="5"/>
        <v>-60.468749999999844</v>
      </c>
      <c r="G173">
        <f t="shared" si="4"/>
        <v>-10365764962.7596</v>
      </c>
    </row>
    <row r="174" spans="1:7" x14ac:dyDescent="0.45">
      <c r="A174" t="s">
        <v>195</v>
      </c>
      <c r="F174">
        <f t="shared" si="5"/>
        <v>-86.803831724603697</v>
      </c>
      <c r="G174">
        <f t="shared" si="4"/>
        <v>-1002640734.1413</v>
      </c>
    </row>
    <row r="175" spans="1:7" x14ac:dyDescent="0.45">
      <c r="A175" t="s">
        <v>196</v>
      </c>
      <c r="F175">
        <f t="shared" si="5"/>
        <v>-61.171874999999567</v>
      </c>
      <c r="G175">
        <f t="shared" si="4"/>
        <v>-9763679094.1922493</v>
      </c>
    </row>
    <row r="176" spans="1:7" x14ac:dyDescent="0.45">
      <c r="A176" t="s">
        <v>197</v>
      </c>
      <c r="F176">
        <f t="shared" si="5"/>
        <v>-61.523437499999915</v>
      </c>
      <c r="G176">
        <f t="shared" si="4"/>
        <v>-9458865508.5159702</v>
      </c>
    </row>
    <row r="177" spans="1:7" x14ac:dyDescent="0.45">
      <c r="A177" t="s">
        <v>198</v>
      </c>
      <c r="F177">
        <f t="shared" si="5"/>
        <v>-10.596785272582999</v>
      </c>
      <c r="G177">
        <f t="shared" si="4"/>
        <v>-9223440557.7978592</v>
      </c>
    </row>
    <row r="178" spans="1:7" x14ac:dyDescent="0.45">
      <c r="A178" t="s">
        <v>199</v>
      </c>
      <c r="F178">
        <f t="shared" si="5"/>
        <v>-62.226562499999829</v>
      </c>
      <c r="G178">
        <f t="shared" si="4"/>
        <v>-8920181952.3223095</v>
      </c>
    </row>
    <row r="179" spans="1:7" x14ac:dyDescent="0.45">
      <c r="A179" t="s">
        <v>200</v>
      </c>
      <c r="F179">
        <f t="shared" si="5"/>
        <v>-62.578124999999943</v>
      </c>
      <c r="G179">
        <f t="shared" si="4"/>
        <v>-8684847315.8522091</v>
      </c>
    </row>
    <row r="180" spans="1:7" x14ac:dyDescent="0.45">
      <c r="A180" t="s">
        <v>201</v>
      </c>
      <c r="F180">
        <f t="shared" si="5"/>
        <v>-62.929687500000057</v>
      </c>
      <c r="G180">
        <f t="shared" si="4"/>
        <v>-8405898400.3529596</v>
      </c>
    </row>
    <row r="181" spans="1:7" x14ac:dyDescent="0.45">
      <c r="A181" t="s">
        <v>202</v>
      </c>
      <c r="F181">
        <f t="shared" si="5"/>
        <v>-63.28124999999995</v>
      </c>
      <c r="G181">
        <f t="shared" si="4"/>
        <v>-8187838635.13132</v>
      </c>
    </row>
    <row r="182" spans="1:7" x14ac:dyDescent="0.45">
      <c r="A182" t="s">
        <v>203</v>
      </c>
      <c r="F182">
        <f t="shared" si="5"/>
        <v>-63.632812499999531</v>
      </c>
      <c r="G182">
        <f t="shared" si="4"/>
        <v>-7905832092.52843</v>
      </c>
    </row>
    <row r="183" spans="1:7" x14ac:dyDescent="0.45">
      <c r="A183" t="s">
        <v>204</v>
      </c>
      <c r="F183">
        <f t="shared" si="5"/>
        <v>-63.984374999999588</v>
      </c>
      <c r="G183">
        <f t="shared" si="4"/>
        <v>-7690496182.4395905</v>
      </c>
    </row>
    <row r="184" spans="1:7" x14ac:dyDescent="0.45">
      <c r="A184" t="s">
        <v>205</v>
      </c>
      <c r="F184">
        <f t="shared" si="5"/>
        <v>-64.335937499999702</v>
      </c>
      <c r="G184">
        <f t="shared" si="4"/>
        <v>-7438000582.7213402</v>
      </c>
    </row>
    <row r="185" spans="1:7" x14ac:dyDescent="0.45">
      <c r="A185" t="s">
        <v>206</v>
      </c>
      <c r="F185">
        <f t="shared" si="5"/>
        <v>-1.2112370088777569</v>
      </c>
      <c r="G185">
        <f t="shared" si="4"/>
        <v>-7245296022.7838097</v>
      </c>
    </row>
    <row r="186" spans="1:7" x14ac:dyDescent="0.45">
      <c r="A186" t="s">
        <v>207</v>
      </c>
      <c r="F186">
        <f t="shared" si="5"/>
        <v>-65.039062499999332</v>
      </c>
      <c r="G186">
        <f t="shared" si="4"/>
        <v>-6987899684.1299696</v>
      </c>
    </row>
    <row r="187" spans="1:7" x14ac:dyDescent="0.45">
      <c r="A187" t="s">
        <v>208</v>
      </c>
      <c r="F187">
        <f t="shared" si="5"/>
        <v>-65.390624999999943</v>
      </c>
      <c r="G187">
        <f t="shared" si="4"/>
        <v>-6784741260.4315701</v>
      </c>
    </row>
    <row r="188" spans="1:7" x14ac:dyDescent="0.45">
      <c r="A188" t="s">
        <v>209</v>
      </c>
      <c r="F188">
        <f t="shared" si="5"/>
        <v>-65.742187499999815</v>
      </c>
      <c r="G188">
        <f t="shared" si="4"/>
        <v>-6543492253.1880598</v>
      </c>
    </row>
    <row r="189" spans="1:7" x14ac:dyDescent="0.45">
      <c r="A189" t="s">
        <v>210</v>
      </c>
      <c r="F189">
        <f t="shared" si="5"/>
        <v>-66.093749999999631</v>
      </c>
      <c r="G189">
        <f t="shared" si="4"/>
        <v>-6358870821.4820805</v>
      </c>
    </row>
    <row r="190" spans="1:7" x14ac:dyDescent="0.45">
      <c r="A190" t="s">
        <v>211</v>
      </c>
      <c r="F190">
        <f t="shared" si="5"/>
        <v>-12.919308329762687</v>
      </c>
      <c r="G190">
        <f t="shared" si="4"/>
        <v>-6121215522.8351698</v>
      </c>
    </row>
    <row r="191" spans="1:7" x14ac:dyDescent="0.45">
      <c r="A191" t="s">
        <v>212</v>
      </c>
      <c r="F191">
        <f t="shared" si="5"/>
        <v>-66.796874999999872</v>
      </c>
      <c r="G191">
        <f t="shared" si="4"/>
        <v>-5936275074.5943804</v>
      </c>
    </row>
    <row r="192" spans="1:7" x14ac:dyDescent="0.45">
      <c r="A192" t="s">
        <v>213</v>
      </c>
      <c r="F192">
        <f t="shared" si="5"/>
        <v>-67.148437499999631</v>
      </c>
      <c r="G192">
        <f t="shared" si="4"/>
        <v>-5719377395.6703596</v>
      </c>
    </row>
    <row r="193" spans="1:7" x14ac:dyDescent="0.45">
      <c r="A193" t="s">
        <v>214</v>
      </c>
      <c r="F193">
        <f t="shared" si="5"/>
        <v>-67.499999999999929</v>
      </c>
      <c r="G193">
        <f t="shared" si="4"/>
        <v>-5557766953.9613705</v>
      </c>
    </row>
    <row r="194" spans="1:7" x14ac:dyDescent="0.45">
      <c r="A194" t="s">
        <v>215</v>
      </c>
      <c r="F194">
        <f t="shared" si="5"/>
        <v>-67.851562499998792</v>
      </c>
      <c r="G194">
        <f t="shared" ref="G194:G257" si="6">IMREAL(A194)</f>
        <v>-5346231314.3691502</v>
      </c>
    </row>
    <row r="195" spans="1:7" x14ac:dyDescent="0.45">
      <c r="A195" t="s">
        <v>216</v>
      </c>
      <c r="F195">
        <f t="shared" ref="F195:F258" si="7">ATAN(IMAGINARY(A195)/IMREAL(A195))*180/PI()</f>
        <v>-68.203124999998892</v>
      </c>
      <c r="G195">
        <f t="shared" si="6"/>
        <v>-5178998126.2558804</v>
      </c>
    </row>
    <row r="196" spans="1:7" x14ac:dyDescent="0.45">
      <c r="A196" t="s">
        <v>217</v>
      </c>
      <c r="F196">
        <f t="shared" si="7"/>
        <v>-87.750530652064683</v>
      </c>
      <c r="G196">
        <f t="shared" si="6"/>
        <v>-497396855.10411</v>
      </c>
    </row>
    <row r="197" spans="1:7" x14ac:dyDescent="0.45">
      <c r="A197" t="s">
        <v>218</v>
      </c>
      <c r="F197">
        <f t="shared" si="7"/>
        <v>-68.906249999999645</v>
      </c>
      <c r="G197">
        <f t="shared" si="6"/>
        <v>-4827072281.2773399</v>
      </c>
    </row>
    <row r="198" spans="1:7" x14ac:dyDescent="0.45">
      <c r="A198" t="s">
        <v>219</v>
      </c>
      <c r="F198">
        <f t="shared" si="7"/>
        <v>-69.257812499999034</v>
      </c>
      <c r="G198">
        <f t="shared" si="6"/>
        <v>-4642830067.1930103</v>
      </c>
    </row>
    <row r="199" spans="1:7" x14ac:dyDescent="0.45">
      <c r="A199" t="s">
        <v>220</v>
      </c>
      <c r="F199">
        <f t="shared" si="7"/>
        <v>-69.609374999999403</v>
      </c>
      <c r="G199">
        <f t="shared" si="6"/>
        <v>-4503529560.6194096</v>
      </c>
    </row>
    <row r="200" spans="1:7" x14ac:dyDescent="0.45">
      <c r="A200" t="s">
        <v>221</v>
      </c>
      <c r="F200">
        <f t="shared" si="7"/>
        <v>-69.960937499999858</v>
      </c>
      <c r="G200">
        <f t="shared" si="6"/>
        <v>-4321834725.9702101</v>
      </c>
    </row>
    <row r="201" spans="1:7" x14ac:dyDescent="0.45">
      <c r="A201" t="s">
        <v>222</v>
      </c>
      <c r="F201">
        <f t="shared" si="7"/>
        <v>-70.312500000000057</v>
      </c>
      <c r="G201">
        <f t="shared" si="6"/>
        <v>-4187811600.1527801</v>
      </c>
    </row>
    <row r="202" spans="1:7" x14ac:dyDescent="0.45">
      <c r="A202" t="s">
        <v>223</v>
      </c>
      <c r="F202">
        <f t="shared" si="7"/>
        <v>-89.798950322692534</v>
      </c>
      <c r="G202">
        <f t="shared" si="6"/>
        <v>-40165997.90512</v>
      </c>
    </row>
    <row r="203" spans="1:7" x14ac:dyDescent="0.45">
      <c r="A203" t="s">
        <v>224</v>
      </c>
      <c r="F203">
        <f t="shared" si="7"/>
        <v>-71.015624999999304</v>
      </c>
      <c r="G203">
        <f t="shared" si="6"/>
        <v>-3884844088.1880498</v>
      </c>
    </row>
    <row r="204" spans="1:7" x14ac:dyDescent="0.45">
      <c r="A204" t="s">
        <v>225</v>
      </c>
      <c r="F204">
        <f t="shared" si="7"/>
        <v>-88.068862000948911</v>
      </c>
      <c r="G204">
        <f t="shared" si="6"/>
        <v>-371023646.63635999</v>
      </c>
    </row>
    <row r="205" spans="1:7" x14ac:dyDescent="0.45">
      <c r="A205" t="s">
        <v>226</v>
      </c>
      <c r="F205">
        <f t="shared" si="7"/>
        <v>-71.718749999999943</v>
      </c>
      <c r="G205">
        <f t="shared" si="6"/>
        <v>-3581785316.0577598</v>
      </c>
    </row>
    <row r="206" spans="1:7" x14ac:dyDescent="0.45">
      <c r="A206" t="s">
        <v>227</v>
      </c>
      <c r="F206">
        <f t="shared" si="7"/>
        <v>-88.146764294493792</v>
      </c>
      <c r="G206">
        <f t="shared" si="6"/>
        <v>-342900492.68358999</v>
      </c>
    </row>
    <row r="207" spans="1:7" x14ac:dyDescent="0.45">
      <c r="A207" t="s">
        <v>228</v>
      </c>
      <c r="F207">
        <f t="shared" si="7"/>
        <v>-72.421874999999261</v>
      </c>
      <c r="G207">
        <f t="shared" si="6"/>
        <v>-3317165998.9580302</v>
      </c>
    </row>
    <row r="208" spans="1:7" x14ac:dyDescent="0.45">
      <c r="A208" t="s">
        <v>229</v>
      </c>
      <c r="F208">
        <f t="shared" si="7"/>
        <v>-72.773437499999773</v>
      </c>
      <c r="G208">
        <f t="shared" si="6"/>
        <v>-3164716832.4154801</v>
      </c>
    </row>
    <row r="209" spans="1:7" x14ac:dyDescent="0.45">
      <c r="A209" t="s">
        <v>230</v>
      </c>
      <c r="F209">
        <f t="shared" si="7"/>
        <v>-73.125000000000085</v>
      </c>
      <c r="G209">
        <f t="shared" si="6"/>
        <v>-3044523812.8440499</v>
      </c>
    </row>
    <row r="210" spans="1:7" x14ac:dyDescent="0.45">
      <c r="A210" t="s">
        <v>231</v>
      </c>
      <c r="F210">
        <f t="shared" si="7"/>
        <v>-73.476562499999162</v>
      </c>
      <c r="G210">
        <f t="shared" si="6"/>
        <v>-2897251335.5290799</v>
      </c>
    </row>
    <row r="211" spans="1:7" x14ac:dyDescent="0.45">
      <c r="A211" t="s">
        <v>232</v>
      </c>
      <c r="F211">
        <f t="shared" si="7"/>
        <v>-73.828125000000099</v>
      </c>
      <c r="G211">
        <f t="shared" si="6"/>
        <v>-2793293413.2628398</v>
      </c>
    </row>
    <row r="212" spans="1:7" x14ac:dyDescent="0.45">
      <c r="A212" t="s">
        <v>233</v>
      </c>
      <c r="F212">
        <f t="shared" si="7"/>
        <v>-74.179687499999673</v>
      </c>
      <c r="G212">
        <f t="shared" si="6"/>
        <v>-2661548035.1881099</v>
      </c>
    </row>
    <row r="213" spans="1:7" x14ac:dyDescent="0.45">
      <c r="A213" t="s">
        <v>234</v>
      </c>
      <c r="F213">
        <f t="shared" si="7"/>
        <v>-74.531249999999687</v>
      </c>
      <c r="G213">
        <f t="shared" si="6"/>
        <v>-2565501653.5011802</v>
      </c>
    </row>
    <row r="214" spans="1:7" x14ac:dyDescent="0.45">
      <c r="A214" t="s">
        <v>235</v>
      </c>
      <c r="F214">
        <f t="shared" si="7"/>
        <v>-74.882812499999986</v>
      </c>
      <c r="G214">
        <f t="shared" si="6"/>
        <v>-2438180043.6419601</v>
      </c>
    </row>
    <row r="215" spans="1:7" x14ac:dyDescent="0.45">
      <c r="A215" t="s">
        <v>236</v>
      </c>
      <c r="F215">
        <f t="shared" si="7"/>
        <v>-75.23437500000027</v>
      </c>
      <c r="G215">
        <f t="shared" si="6"/>
        <v>-2346414991.8583202</v>
      </c>
    </row>
    <row r="216" spans="1:7" x14ac:dyDescent="0.45">
      <c r="A216" t="s">
        <v>237</v>
      </c>
      <c r="F216">
        <f t="shared" si="7"/>
        <v>-75.5859375</v>
      </c>
      <c r="G216">
        <f t="shared" si="6"/>
        <v>-2229961419.7728901</v>
      </c>
    </row>
    <row r="217" spans="1:7" x14ac:dyDescent="0.45">
      <c r="A217" t="s">
        <v>238</v>
      </c>
      <c r="F217">
        <f t="shared" si="7"/>
        <v>-75.937499999999957</v>
      </c>
      <c r="G217">
        <f t="shared" si="6"/>
        <v>-2144635166.48666</v>
      </c>
    </row>
    <row r="218" spans="1:7" x14ac:dyDescent="0.45">
      <c r="A218" t="s">
        <v>239</v>
      </c>
      <c r="F218">
        <f t="shared" si="7"/>
        <v>-76.289062499999105</v>
      </c>
      <c r="G218">
        <f t="shared" si="6"/>
        <v>-2029629254.5949099</v>
      </c>
    </row>
    <row r="219" spans="1:7" x14ac:dyDescent="0.45">
      <c r="A219" t="s">
        <v>240</v>
      </c>
      <c r="F219">
        <f t="shared" si="7"/>
        <v>-76.640625000000071</v>
      </c>
      <c r="G219">
        <f t="shared" si="6"/>
        <v>-1944590030.1249399</v>
      </c>
    </row>
    <row r="220" spans="1:7" x14ac:dyDescent="0.45">
      <c r="A220" t="s">
        <v>241</v>
      </c>
      <c r="F220">
        <f t="shared" si="7"/>
        <v>-76.992187499999503</v>
      </c>
      <c r="G220">
        <f t="shared" si="6"/>
        <v>-1841859724.8529899</v>
      </c>
    </row>
    <row r="221" spans="1:7" x14ac:dyDescent="0.45">
      <c r="A221" t="s">
        <v>242</v>
      </c>
      <c r="F221">
        <f t="shared" si="7"/>
        <v>-77.343749999999815</v>
      </c>
      <c r="G221">
        <f t="shared" si="6"/>
        <v>-1769525326.1173601</v>
      </c>
    </row>
    <row r="222" spans="1:7" x14ac:dyDescent="0.45">
      <c r="A222" t="s">
        <v>243</v>
      </c>
      <c r="F222">
        <f t="shared" si="7"/>
        <v>-77.695312499999673</v>
      </c>
      <c r="G222">
        <f t="shared" si="6"/>
        <v>-1669542470.16308</v>
      </c>
    </row>
    <row r="223" spans="1:7" x14ac:dyDescent="0.45">
      <c r="A223" t="s">
        <v>244</v>
      </c>
      <c r="F223">
        <f t="shared" si="7"/>
        <v>-78.046875000000014</v>
      </c>
      <c r="G223">
        <f t="shared" si="6"/>
        <v>-1593008063.66401</v>
      </c>
    </row>
    <row r="224" spans="1:7" x14ac:dyDescent="0.45">
      <c r="A224" t="s">
        <v>245</v>
      </c>
      <c r="F224">
        <f t="shared" si="7"/>
        <v>-78.398437499999673</v>
      </c>
      <c r="G224">
        <f t="shared" si="6"/>
        <v>-1491924416.77003</v>
      </c>
    </row>
    <row r="225" spans="1:7" x14ac:dyDescent="0.45">
      <c r="A225" t="s">
        <v>246</v>
      </c>
      <c r="F225">
        <f t="shared" si="7"/>
        <v>-78.749999999999943</v>
      </c>
      <c r="G225">
        <f t="shared" si="6"/>
        <v>-1421702744.3271101</v>
      </c>
    </row>
    <row r="226" spans="1:7" x14ac:dyDescent="0.45">
      <c r="A226" t="s">
        <v>247</v>
      </c>
      <c r="F226">
        <f t="shared" si="7"/>
        <v>-79.101562499999091</v>
      </c>
      <c r="G226">
        <f t="shared" si="6"/>
        <v>-1336130781.3487401</v>
      </c>
    </row>
    <row r="227" spans="1:7" x14ac:dyDescent="0.45">
      <c r="A227" t="s">
        <v>248</v>
      </c>
      <c r="F227">
        <f t="shared" si="7"/>
        <v>-79.453125000000313</v>
      </c>
      <c r="G227">
        <f t="shared" si="6"/>
        <v>-1276041667.38361</v>
      </c>
    </row>
    <row r="228" spans="1:7" x14ac:dyDescent="0.45">
      <c r="A228" t="s">
        <v>249</v>
      </c>
      <c r="F228">
        <f t="shared" si="7"/>
        <v>-79.804687499998451</v>
      </c>
      <c r="G228">
        <f t="shared" si="6"/>
        <v>-1193478495.07303</v>
      </c>
    </row>
    <row r="229" spans="1:7" x14ac:dyDescent="0.45">
      <c r="A229" t="s">
        <v>250</v>
      </c>
      <c r="F229">
        <f t="shared" si="7"/>
        <v>-80.156249999999332</v>
      </c>
      <c r="G229">
        <f t="shared" si="6"/>
        <v>-1130811538.0458901</v>
      </c>
    </row>
    <row r="230" spans="1:7" x14ac:dyDescent="0.45">
      <c r="A230" t="s">
        <v>251</v>
      </c>
      <c r="F230">
        <f t="shared" si="7"/>
        <v>-80.507812499999844</v>
      </c>
      <c r="G230">
        <f t="shared" si="6"/>
        <v>-1053399369.27047</v>
      </c>
    </row>
    <row r="231" spans="1:7" x14ac:dyDescent="0.45">
      <c r="A231" t="s">
        <v>252</v>
      </c>
      <c r="F231">
        <f t="shared" si="7"/>
        <v>-80.859374999999304</v>
      </c>
      <c r="G231">
        <f t="shared" si="6"/>
        <v>-1000030865.35138</v>
      </c>
    </row>
    <row r="232" spans="1:7" x14ac:dyDescent="0.45">
      <c r="A232" t="s">
        <v>253</v>
      </c>
      <c r="F232">
        <f t="shared" si="7"/>
        <v>-81.210937499998565</v>
      </c>
      <c r="G232">
        <f t="shared" si="6"/>
        <v>-93135673.943705007</v>
      </c>
    </row>
    <row r="233" spans="1:7" x14ac:dyDescent="0.45">
      <c r="A233" t="s">
        <v>254</v>
      </c>
      <c r="F233">
        <f t="shared" si="7"/>
        <v>-33.985691923166627</v>
      </c>
      <c r="G233">
        <f t="shared" si="6"/>
        <v>-883764947.847844</v>
      </c>
    </row>
    <row r="234" spans="1:7" x14ac:dyDescent="0.45">
      <c r="A234" t="s">
        <v>255</v>
      </c>
      <c r="F234">
        <f t="shared" si="7"/>
        <v>-81.914062499998991</v>
      </c>
      <c r="G234">
        <f t="shared" si="6"/>
        <v>-818883975.56941402</v>
      </c>
    </row>
    <row r="235" spans="1:7" x14ac:dyDescent="0.45">
      <c r="A235" t="s">
        <v>256</v>
      </c>
      <c r="F235">
        <f t="shared" si="7"/>
        <v>-82.265624999999744</v>
      </c>
      <c r="G235">
        <f t="shared" si="6"/>
        <v>-770867828.45666802</v>
      </c>
    </row>
    <row r="236" spans="1:7" x14ac:dyDescent="0.45">
      <c r="A236" t="s">
        <v>257</v>
      </c>
      <c r="F236">
        <f t="shared" si="7"/>
        <v>-82.617187500000668</v>
      </c>
      <c r="G236">
        <f t="shared" si="6"/>
        <v>-711196888.351475</v>
      </c>
    </row>
    <row r="237" spans="1:7" x14ac:dyDescent="0.45">
      <c r="A237" t="s">
        <v>258</v>
      </c>
      <c r="F237">
        <f t="shared" si="7"/>
        <v>-82.968749999999318</v>
      </c>
      <c r="G237">
        <f t="shared" si="6"/>
        <v>-668076340.41866398</v>
      </c>
    </row>
    <row r="238" spans="1:7" x14ac:dyDescent="0.45">
      <c r="A238" t="s">
        <v>259</v>
      </c>
      <c r="F238">
        <f t="shared" si="7"/>
        <v>-83.320312499998579</v>
      </c>
      <c r="G238">
        <f t="shared" si="6"/>
        <v>-612261697.33855605</v>
      </c>
    </row>
    <row r="239" spans="1:7" x14ac:dyDescent="0.45">
      <c r="A239" t="s">
        <v>260</v>
      </c>
      <c r="F239">
        <f t="shared" si="7"/>
        <v>-83.671874999999702</v>
      </c>
      <c r="G239">
        <f t="shared" si="6"/>
        <v>-571436766.24571502</v>
      </c>
    </row>
    <row r="240" spans="1:7" x14ac:dyDescent="0.45">
      <c r="A240" t="s">
        <v>261</v>
      </c>
      <c r="F240">
        <f t="shared" si="7"/>
        <v>-84.023437499999275</v>
      </c>
      <c r="G240">
        <f t="shared" si="6"/>
        <v>-51931961.785653003</v>
      </c>
    </row>
    <row r="241" spans="1:7" x14ac:dyDescent="0.45">
      <c r="A241" t="s">
        <v>262</v>
      </c>
      <c r="F241">
        <f t="shared" si="7"/>
        <v>-84.374999999999687</v>
      </c>
      <c r="G241">
        <f t="shared" si="6"/>
        <v>-481378697.84512597</v>
      </c>
    </row>
    <row r="242" spans="1:7" x14ac:dyDescent="0.45">
      <c r="A242" t="s">
        <v>263</v>
      </c>
      <c r="F242">
        <f t="shared" si="7"/>
        <v>-84.726562499998963</v>
      </c>
      <c r="G242">
        <f t="shared" si="6"/>
        <v>-433959709.90103298</v>
      </c>
    </row>
    <row r="243" spans="1:7" x14ac:dyDescent="0.45">
      <c r="A243" t="s">
        <v>264</v>
      </c>
      <c r="F243">
        <f t="shared" si="7"/>
        <v>-85.078124999999119</v>
      </c>
      <c r="G243">
        <f t="shared" si="6"/>
        <v>-398245445.59142298</v>
      </c>
    </row>
    <row r="244" spans="1:7" x14ac:dyDescent="0.45">
      <c r="A244" t="s">
        <v>265</v>
      </c>
      <c r="F244">
        <f t="shared" si="7"/>
        <v>-85.429687500001023</v>
      </c>
      <c r="G244">
        <f t="shared" si="6"/>
        <v>-354049742.61209202</v>
      </c>
    </row>
    <row r="245" spans="1:7" x14ac:dyDescent="0.45">
      <c r="A245" t="s">
        <v>266</v>
      </c>
      <c r="F245">
        <f t="shared" si="7"/>
        <v>-85.781249999999844</v>
      </c>
      <c r="G245">
        <f t="shared" si="6"/>
        <v>-320996703.09747797</v>
      </c>
    </row>
    <row r="246" spans="1:7" x14ac:dyDescent="0.45">
      <c r="A246" t="s">
        <v>267</v>
      </c>
      <c r="F246">
        <f t="shared" si="7"/>
        <v>-55.942157893992388</v>
      </c>
      <c r="G246">
        <f t="shared" si="6"/>
        <v>-282590256.63617897</v>
      </c>
    </row>
    <row r="247" spans="1:7" x14ac:dyDescent="0.45">
      <c r="A247" t="s">
        <v>268</v>
      </c>
      <c r="F247">
        <f t="shared" si="7"/>
        <v>-86.484374999997556</v>
      </c>
      <c r="G247">
        <f t="shared" si="6"/>
        <v>-254160459.68964201</v>
      </c>
    </row>
    <row r="248" spans="1:7" x14ac:dyDescent="0.45">
      <c r="A248" t="s">
        <v>269</v>
      </c>
      <c r="F248">
        <f t="shared" si="7"/>
        <v>-86.835937499999588</v>
      </c>
      <c r="G248">
        <f t="shared" si="6"/>
        <v>-219625160.36919701</v>
      </c>
    </row>
    <row r="249" spans="1:7" x14ac:dyDescent="0.45">
      <c r="A249" t="s">
        <v>270</v>
      </c>
      <c r="F249">
        <f t="shared" si="7"/>
        <v>-87.187499999999346</v>
      </c>
      <c r="G249">
        <f t="shared" si="6"/>
        <v>-192521027.96145299</v>
      </c>
    </row>
    <row r="250" spans="1:7" x14ac:dyDescent="0.45">
      <c r="A250" t="s">
        <v>271</v>
      </c>
      <c r="F250">
        <f t="shared" si="7"/>
        <v>-89.753756320802538</v>
      </c>
      <c r="G250">
        <f t="shared" si="6"/>
        <v>-16087156.043238999</v>
      </c>
    </row>
    <row r="251" spans="1:7" x14ac:dyDescent="0.45">
      <c r="A251" t="s">
        <v>272</v>
      </c>
      <c r="F251">
        <f t="shared" si="7"/>
        <v>-87.890624999999659</v>
      </c>
      <c r="G251">
        <f t="shared" si="6"/>
        <v>-135868985.49043399</v>
      </c>
    </row>
    <row r="252" spans="1:7" x14ac:dyDescent="0.45">
      <c r="A252" t="s">
        <v>273</v>
      </c>
      <c r="F252">
        <f t="shared" si="7"/>
        <v>-88.242187499999545</v>
      </c>
      <c r="G252">
        <f t="shared" si="6"/>
        <v>-108823287.885428</v>
      </c>
    </row>
    <row r="253" spans="1:7" x14ac:dyDescent="0.45">
      <c r="A253" t="s">
        <v>274</v>
      </c>
      <c r="F253">
        <f t="shared" si="7"/>
        <v>-88.593749999999389</v>
      </c>
      <c r="G253">
        <f t="shared" si="6"/>
        <v>-86417980.517817602</v>
      </c>
    </row>
    <row r="254" spans="1:7" x14ac:dyDescent="0.45">
      <c r="A254" t="s">
        <v>275</v>
      </c>
      <c r="F254">
        <f t="shared" si="7"/>
        <v>-88.945312499998067</v>
      </c>
      <c r="G254">
        <f t="shared" si="6"/>
        <v>-61955966.730944701</v>
      </c>
    </row>
    <row r="255" spans="1:7" x14ac:dyDescent="0.45">
      <c r="A255" t="s">
        <v>276</v>
      </c>
      <c r="F255">
        <f t="shared" si="7"/>
        <v>-83.003383163437817</v>
      </c>
      <c r="G255">
        <f t="shared" si="6"/>
        <v>-40736586.218669496</v>
      </c>
    </row>
    <row r="256" spans="1:7" x14ac:dyDescent="0.45">
      <c r="A256" t="s">
        <v>277</v>
      </c>
      <c r="F256">
        <f t="shared" si="7"/>
        <v>-89.648437499999019</v>
      </c>
      <c r="G256">
        <f t="shared" si="6"/>
        <v>-19309862.705205798</v>
      </c>
    </row>
    <row r="257" spans="1:7" x14ac:dyDescent="0.45">
      <c r="A257" t="s">
        <v>278</v>
      </c>
      <c r="F257" t="e">
        <f t="shared" si="7"/>
        <v>#DIV/0!</v>
      </c>
      <c r="G257">
        <f t="shared" si="6"/>
        <v>0</v>
      </c>
    </row>
    <row r="258" spans="1:7" x14ac:dyDescent="0.45">
      <c r="A258" t="s">
        <v>279</v>
      </c>
      <c r="F258">
        <f t="shared" si="7"/>
        <v>86.488733161241413</v>
      </c>
      <c r="G258">
        <f t="shared" ref="G258:G321" si="8">IMREAL(A258)</f>
        <v>18124435.328253899</v>
      </c>
    </row>
    <row r="259" spans="1:7" x14ac:dyDescent="0.45">
      <c r="A259" t="s">
        <v>280</v>
      </c>
      <c r="F259">
        <f t="shared" ref="F259:F322" si="9">ATAN(IMAGINARY(A259)/IMREAL(A259))*180/PI()</f>
        <v>89.296874999987139</v>
      </c>
      <c r="G259">
        <f t="shared" si="8"/>
        <v>35891793.648268297</v>
      </c>
    </row>
    <row r="260" spans="1:7" x14ac:dyDescent="0.45">
      <c r="A260" t="s">
        <v>281</v>
      </c>
      <c r="F260">
        <f t="shared" si="9"/>
        <v>88.945312500006793</v>
      </c>
      <c r="G260">
        <f t="shared" si="8"/>
        <v>50956044.2028822</v>
      </c>
    </row>
    <row r="261" spans="1:7" x14ac:dyDescent="0.45">
      <c r="A261" t="s">
        <v>282</v>
      </c>
      <c r="F261">
        <f t="shared" si="9"/>
        <v>88.593750000010061</v>
      </c>
      <c r="G261">
        <f t="shared" si="8"/>
        <v>66872694.869796202</v>
      </c>
    </row>
    <row r="262" spans="1:7" x14ac:dyDescent="0.45">
      <c r="A262" t="s">
        <v>283</v>
      </c>
      <c r="F262">
        <f t="shared" si="9"/>
        <v>88.242187500002061</v>
      </c>
      <c r="G262">
        <f t="shared" si="8"/>
        <v>78560581.429076806</v>
      </c>
    </row>
    <row r="263" spans="1:7" x14ac:dyDescent="0.45">
      <c r="A263" t="s">
        <v>284</v>
      </c>
      <c r="F263">
        <f t="shared" si="9"/>
        <v>87.890624999995879</v>
      </c>
      <c r="G263">
        <f t="shared" si="8"/>
        <v>93037940.260276601</v>
      </c>
    </row>
    <row r="264" spans="1:7" x14ac:dyDescent="0.45">
      <c r="A264" t="s">
        <v>285</v>
      </c>
      <c r="F264">
        <f t="shared" si="9"/>
        <v>66.742985269529328</v>
      </c>
      <c r="G264">
        <f t="shared" si="8"/>
        <v>103330598.940146</v>
      </c>
    </row>
    <row r="265" spans="1:7" x14ac:dyDescent="0.45">
      <c r="A265" t="s">
        <v>286</v>
      </c>
      <c r="F265">
        <f t="shared" si="9"/>
        <v>89.718526149135059</v>
      </c>
      <c r="G265">
        <f t="shared" si="8"/>
        <v>11774011.072184</v>
      </c>
    </row>
    <row r="266" spans="1:7" x14ac:dyDescent="0.45">
      <c r="A266" t="s">
        <v>287</v>
      </c>
      <c r="F266">
        <f t="shared" si="9"/>
        <v>86.835937500012591</v>
      </c>
      <c r="G266">
        <f t="shared" si="8"/>
        <v>125166206.368238</v>
      </c>
    </row>
    <row r="267" spans="1:7" x14ac:dyDescent="0.45">
      <c r="A267" t="s">
        <v>288</v>
      </c>
      <c r="F267">
        <f t="shared" si="9"/>
        <v>86.484374999991758</v>
      </c>
      <c r="G267">
        <f t="shared" si="8"/>
        <v>137797755.47145799</v>
      </c>
    </row>
    <row r="268" spans="1:7" x14ac:dyDescent="0.45">
      <c r="A268" t="s">
        <v>289</v>
      </c>
      <c r="F268">
        <f t="shared" si="9"/>
        <v>55.942157893865897</v>
      </c>
      <c r="G268">
        <f t="shared" si="8"/>
        <v>142327815.872215</v>
      </c>
    </row>
    <row r="269" spans="1:7" x14ac:dyDescent="0.45">
      <c r="A269" t="s">
        <v>290</v>
      </c>
      <c r="F269">
        <f t="shared" si="9"/>
        <v>85.781249999983515</v>
      </c>
      <c r="G269">
        <f t="shared" si="8"/>
        <v>154879346.48394901</v>
      </c>
    </row>
    <row r="270" spans="1:7" x14ac:dyDescent="0.45">
      <c r="A270" t="s">
        <v>291</v>
      </c>
      <c r="F270">
        <f t="shared" si="9"/>
        <v>85.429687499997399</v>
      </c>
      <c r="G270">
        <f t="shared" si="8"/>
        <v>159260538.372917</v>
      </c>
    </row>
    <row r="271" spans="1:7" x14ac:dyDescent="0.45">
      <c r="A271" t="s">
        <v>292</v>
      </c>
      <c r="F271">
        <f t="shared" si="9"/>
        <v>85.078124999993221</v>
      </c>
      <c r="G271">
        <f t="shared" si="8"/>
        <v>171646727.750718</v>
      </c>
    </row>
    <row r="272" spans="1:7" x14ac:dyDescent="0.45">
      <c r="A272" t="s">
        <v>293</v>
      </c>
      <c r="F272">
        <f t="shared" si="9"/>
        <v>89.947116226793241</v>
      </c>
      <c r="G272">
        <f t="shared" si="8"/>
        <v>1725409.729968</v>
      </c>
    </row>
    <row r="273" spans="1:7" x14ac:dyDescent="0.45">
      <c r="A273" t="s">
        <v>294</v>
      </c>
      <c r="F273">
        <f t="shared" si="9"/>
        <v>84.374999999996746</v>
      </c>
      <c r="G273">
        <f t="shared" si="8"/>
        <v>182583746.441596</v>
      </c>
    </row>
    <row r="274" spans="1:7" x14ac:dyDescent="0.45">
      <c r="A274" t="s">
        <v>295</v>
      </c>
      <c r="F274">
        <f t="shared" si="9"/>
        <v>84.023437500003226</v>
      </c>
      <c r="G274">
        <f t="shared" si="8"/>
        <v>180818606.60504299</v>
      </c>
    </row>
    <row r="275" spans="1:7" x14ac:dyDescent="0.45">
      <c r="A275" t="s">
        <v>296</v>
      </c>
      <c r="F275">
        <f t="shared" si="9"/>
        <v>83.671874999998437</v>
      </c>
      <c r="G275">
        <f t="shared" si="8"/>
        <v>190772723.51477501</v>
      </c>
    </row>
    <row r="276" spans="1:7" x14ac:dyDescent="0.45">
      <c r="A276" t="s">
        <v>297</v>
      </c>
      <c r="F276">
        <f t="shared" si="9"/>
        <v>89.329019151935967</v>
      </c>
      <c r="G276">
        <f t="shared" si="8"/>
        <v>18699446.452385999</v>
      </c>
    </row>
    <row r="277" spans="1:7" x14ac:dyDescent="0.45">
      <c r="A277" t="s">
        <v>298</v>
      </c>
      <c r="F277">
        <f t="shared" si="9"/>
        <v>82.968750000000753</v>
      </c>
      <c r="G277">
        <f t="shared" si="8"/>
        <v>196127900.12838599</v>
      </c>
    </row>
    <row r="278" spans="1:7" x14ac:dyDescent="0.45">
      <c r="A278" t="s">
        <v>299</v>
      </c>
      <c r="F278">
        <f t="shared" si="9"/>
        <v>82.617187500002629</v>
      </c>
      <c r="G278">
        <f t="shared" si="8"/>
        <v>190478585.03904599</v>
      </c>
    </row>
    <row r="279" spans="1:7" x14ac:dyDescent="0.45">
      <c r="A279" t="s">
        <v>300</v>
      </c>
      <c r="F279">
        <f t="shared" si="9"/>
        <v>82.265625000002743</v>
      </c>
      <c r="G279">
        <f t="shared" si="8"/>
        <v>199680806.331568</v>
      </c>
    </row>
    <row r="280" spans="1:7" x14ac:dyDescent="0.45">
      <c r="A280" t="s">
        <v>301</v>
      </c>
      <c r="F280">
        <f t="shared" si="9"/>
        <v>4.0262663120643731</v>
      </c>
      <c r="G280">
        <f t="shared" si="8"/>
        <v>194844817.776214</v>
      </c>
    </row>
    <row r="281" spans="1:7" x14ac:dyDescent="0.45">
      <c r="A281" t="s">
        <v>302</v>
      </c>
      <c r="F281">
        <f t="shared" si="9"/>
        <v>81.562499999998579</v>
      </c>
      <c r="G281">
        <f t="shared" si="8"/>
        <v>204032168.532424</v>
      </c>
    </row>
    <row r="282" spans="1:7" x14ac:dyDescent="0.45">
      <c r="A282" t="s">
        <v>303</v>
      </c>
      <c r="F282">
        <f t="shared" si="9"/>
        <v>81.210937500001791</v>
      </c>
      <c r="G282">
        <f t="shared" si="8"/>
        <v>194758121.62508801</v>
      </c>
    </row>
    <row r="283" spans="1:7" x14ac:dyDescent="0.45">
      <c r="A283" t="s">
        <v>304</v>
      </c>
      <c r="F283">
        <f t="shared" si="9"/>
        <v>80.859374999997172</v>
      </c>
      <c r="G283">
        <f t="shared" si="8"/>
        <v>205013303.60552299</v>
      </c>
    </row>
    <row r="284" spans="1:7" x14ac:dyDescent="0.45">
      <c r="A284" t="s">
        <v>305</v>
      </c>
      <c r="F284">
        <f t="shared" si="9"/>
        <v>80.507812499997527</v>
      </c>
      <c r="G284">
        <f t="shared" si="8"/>
        <v>197653414.74219301</v>
      </c>
    </row>
    <row r="285" spans="1:7" x14ac:dyDescent="0.45">
      <c r="A285" t="s">
        <v>306</v>
      </c>
      <c r="F285">
        <f t="shared" si="9"/>
        <v>80.15624999999585</v>
      </c>
      <c r="G285">
        <f t="shared" si="8"/>
        <v>211159522.64947799</v>
      </c>
    </row>
    <row r="286" spans="1:7" x14ac:dyDescent="0.45">
      <c r="A286" t="s">
        <v>307</v>
      </c>
      <c r="F286">
        <f t="shared" si="9"/>
        <v>79.804687500002842</v>
      </c>
      <c r="G286">
        <f t="shared" si="8"/>
        <v>205171529.33756199</v>
      </c>
    </row>
    <row r="287" spans="1:7" x14ac:dyDescent="0.45">
      <c r="A287" t="s">
        <v>308</v>
      </c>
      <c r="F287">
        <f t="shared" si="9"/>
        <v>79.453124999999901</v>
      </c>
      <c r="G287">
        <f t="shared" si="8"/>
        <v>214709780.952142</v>
      </c>
    </row>
    <row r="288" spans="1:7" x14ac:dyDescent="0.45">
      <c r="A288" t="s">
        <v>309</v>
      </c>
      <c r="F288">
        <f t="shared" si="9"/>
        <v>88.89695553204561</v>
      </c>
      <c r="G288">
        <f t="shared" si="8"/>
        <v>20015414.644634999</v>
      </c>
    </row>
    <row r="289" spans="1:7" x14ac:dyDescent="0.45">
      <c r="A289" t="s">
        <v>310</v>
      </c>
      <c r="F289">
        <f t="shared" si="9"/>
        <v>78.749999999998991</v>
      </c>
      <c r="G289">
        <f t="shared" si="8"/>
        <v>209492947.95319799</v>
      </c>
    </row>
    <row r="290" spans="1:7" x14ac:dyDescent="0.45">
      <c r="A290" t="s">
        <v>311</v>
      </c>
      <c r="F290">
        <f t="shared" si="9"/>
        <v>78.398437499998522</v>
      </c>
      <c r="G290">
        <f t="shared" si="8"/>
        <v>200501190.64658499</v>
      </c>
    </row>
    <row r="291" spans="1:7" x14ac:dyDescent="0.45">
      <c r="A291" t="s">
        <v>312</v>
      </c>
      <c r="F291">
        <f t="shared" si="9"/>
        <v>78.046874999997968</v>
      </c>
      <c r="G291">
        <f t="shared" si="8"/>
        <v>216283068.78279799</v>
      </c>
    </row>
    <row r="292" spans="1:7" x14ac:dyDescent="0.45">
      <c r="A292" t="s">
        <v>313</v>
      </c>
      <c r="F292">
        <f t="shared" si="9"/>
        <v>77.69531249999828</v>
      </c>
      <c r="G292">
        <f t="shared" si="8"/>
        <v>202077613.489999</v>
      </c>
    </row>
    <row r="293" spans="1:7" x14ac:dyDescent="0.45">
      <c r="A293" t="s">
        <v>314</v>
      </c>
      <c r="F293">
        <f t="shared" si="9"/>
        <v>77.343750000002657</v>
      </c>
      <c r="G293">
        <f t="shared" si="8"/>
        <v>208696565.860071</v>
      </c>
    </row>
    <row r="294" spans="1:7" x14ac:dyDescent="0.45">
      <c r="A294" t="s">
        <v>315</v>
      </c>
      <c r="F294">
        <f t="shared" si="9"/>
        <v>76.992187500003865</v>
      </c>
      <c r="G294">
        <f t="shared" si="8"/>
        <v>187088483.88141501</v>
      </c>
    </row>
    <row r="295" spans="1:7" x14ac:dyDescent="0.45">
      <c r="A295" t="s">
        <v>316</v>
      </c>
      <c r="F295">
        <f t="shared" si="9"/>
        <v>76.640625000012406</v>
      </c>
      <c r="G295">
        <f t="shared" si="8"/>
        <v>196519720.65204701</v>
      </c>
    </row>
    <row r="296" spans="1:7" x14ac:dyDescent="0.45">
      <c r="A296" t="s">
        <v>317</v>
      </c>
      <c r="F296">
        <f t="shared" si="9"/>
        <v>76.289062499998266</v>
      </c>
      <c r="G296">
        <f t="shared" si="8"/>
        <v>185169080.49530399</v>
      </c>
    </row>
    <row r="297" spans="1:7" x14ac:dyDescent="0.45">
      <c r="A297" t="s">
        <v>318</v>
      </c>
      <c r="F297">
        <f t="shared" si="9"/>
        <v>75.937500000001648</v>
      </c>
      <c r="G297">
        <f t="shared" si="8"/>
        <v>199322895.71598101</v>
      </c>
    </row>
    <row r="298" spans="1:7" x14ac:dyDescent="0.45">
      <c r="A298" t="s">
        <v>319</v>
      </c>
      <c r="F298">
        <f t="shared" si="9"/>
        <v>89.852739861147541</v>
      </c>
      <c r="G298">
        <f t="shared" si="8"/>
        <v>1814063.4621230001</v>
      </c>
    </row>
    <row r="299" spans="1:7" x14ac:dyDescent="0.45">
      <c r="A299" t="s">
        <v>320</v>
      </c>
      <c r="F299">
        <f t="shared" si="9"/>
        <v>75.234374999991218</v>
      </c>
      <c r="G299">
        <f t="shared" si="8"/>
        <v>193379916.46281099</v>
      </c>
    </row>
    <row r="300" spans="1:7" x14ac:dyDescent="0.45">
      <c r="A300" t="s">
        <v>321</v>
      </c>
      <c r="F300">
        <f t="shared" si="9"/>
        <v>88.452573540409972</v>
      </c>
      <c r="G300">
        <f t="shared" si="8"/>
        <v>17887348.069495998</v>
      </c>
    </row>
    <row r="301" spans="1:7" x14ac:dyDescent="0.45">
      <c r="A301" t="s">
        <v>322</v>
      </c>
      <c r="F301">
        <f t="shared" si="9"/>
        <v>74.531250000008114</v>
      </c>
      <c r="G301">
        <f t="shared" si="8"/>
        <v>196257520.78721401</v>
      </c>
    </row>
    <row r="302" spans="1:7" x14ac:dyDescent="0.45">
      <c r="A302" t="s">
        <v>323</v>
      </c>
      <c r="F302">
        <f t="shared" si="9"/>
        <v>74.179687500022567</v>
      </c>
      <c r="G302">
        <f t="shared" si="8"/>
        <v>179530254.890874</v>
      </c>
    </row>
    <row r="303" spans="1:7" x14ac:dyDescent="0.45">
      <c r="A303" t="s">
        <v>324</v>
      </c>
      <c r="F303">
        <f t="shared" si="9"/>
        <v>88.338918719044756</v>
      </c>
      <c r="G303">
        <f t="shared" si="8"/>
        <v>19637064.803353999</v>
      </c>
    </row>
    <row r="304" spans="1:7" x14ac:dyDescent="0.45">
      <c r="A304" t="s">
        <v>325</v>
      </c>
      <c r="F304">
        <f t="shared" si="9"/>
        <v>73.476562499990564</v>
      </c>
      <c r="G304">
        <f t="shared" si="8"/>
        <v>182240781.08853099</v>
      </c>
    </row>
    <row r="305" spans="1:7" x14ac:dyDescent="0.45">
      <c r="A305" t="s">
        <v>326</v>
      </c>
      <c r="F305">
        <f t="shared" si="9"/>
        <v>73.125000000000057</v>
      </c>
      <c r="G305">
        <f t="shared" si="8"/>
        <v>206568595.35366899</v>
      </c>
    </row>
    <row r="306" spans="1:7" x14ac:dyDescent="0.45">
      <c r="A306" t="s">
        <v>327</v>
      </c>
      <c r="F306">
        <f t="shared" si="9"/>
        <v>72.773437500015405</v>
      </c>
      <c r="G306">
        <f t="shared" si="8"/>
        <v>195877894.27241901</v>
      </c>
    </row>
    <row r="307" spans="1:7" x14ac:dyDescent="0.45">
      <c r="A307" t="s">
        <v>328</v>
      </c>
      <c r="F307">
        <f t="shared" si="9"/>
        <v>88.185485006245457</v>
      </c>
      <c r="G307">
        <f t="shared" si="8"/>
        <v>21163003.602295</v>
      </c>
    </row>
    <row r="308" spans="1:7" x14ac:dyDescent="0.45">
      <c r="A308" t="s">
        <v>329</v>
      </c>
      <c r="F308">
        <f t="shared" si="9"/>
        <v>72.070312499987395</v>
      </c>
      <c r="G308">
        <f t="shared" si="8"/>
        <v>185849241.82249901</v>
      </c>
    </row>
    <row r="309" spans="1:7" x14ac:dyDescent="0.45">
      <c r="A309" t="s">
        <v>330</v>
      </c>
      <c r="F309">
        <f t="shared" si="9"/>
        <v>71.71875000000496</v>
      </c>
      <c r="G309">
        <f t="shared" si="8"/>
        <v>201567878.307116</v>
      </c>
    </row>
    <row r="310" spans="1:7" x14ac:dyDescent="0.45">
      <c r="A310" t="s">
        <v>331</v>
      </c>
      <c r="F310">
        <f t="shared" si="9"/>
        <v>71.367187500018289</v>
      </c>
      <c r="G310">
        <f t="shared" si="8"/>
        <v>189975446.061055</v>
      </c>
    </row>
    <row r="311" spans="1:7" x14ac:dyDescent="0.45">
      <c r="A311" t="s">
        <v>332</v>
      </c>
      <c r="F311">
        <f t="shared" si="9"/>
        <v>71.015625000008754</v>
      </c>
      <c r="G311">
        <f t="shared" si="8"/>
        <v>216835590.503492</v>
      </c>
    </row>
    <row r="312" spans="1:7" x14ac:dyDescent="0.45">
      <c r="A312" t="s">
        <v>333</v>
      </c>
      <c r="F312">
        <f t="shared" si="9"/>
        <v>15.90659945273787</v>
      </c>
      <c r="G312">
        <f t="shared" si="8"/>
        <v>196210656.25296301</v>
      </c>
    </row>
    <row r="313" spans="1:7" x14ac:dyDescent="0.45">
      <c r="A313" t="s">
        <v>334</v>
      </c>
      <c r="F313">
        <f t="shared" si="9"/>
        <v>70.312499999995865</v>
      </c>
      <c r="G313">
        <f t="shared" si="8"/>
        <v>213658754.95925501</v>
      </c>
    </row>
    <row r="314" spans="1:7" x14ac:dyDescent="0.45">
      <c r="A314" t="s">
        <v>335</v>
      </c>
      <c r="F314">
        <f t="shared" si="9"/>
        <v>69.960937500003183</v>
      </c>
      <c r="G314">
        <f t="shared" si="8"/>
        <v>193433271.58749601</v>
      </c>
    </row>
    <row r="315" spans="1:7" x14ac:dyDescent="0.45">
      <c r="A315" t="s">
        <v>336</v>
      </c>
      <c r="F315">
        <f t="shared" si="9"/>
        <v>89.787026596703882</v>
      </c>
      <c r="G315">
        <f t="shared" si="8"/>
        <v>2187496.8345889999</v>
      </c>
    </row>
    <row r="316" spans="1:7" x14ac:dyDescent="0.45">
      <c r="A316" t="s">
        <v>337</v>
      </c>
      <c r="F316">
        <f t="shared" si="9"/>
        <v>69.257812500005429</v>
      </c>
      <c r="G316">
        <f t="shared" si="8"/>
        <v>199505700.23425901</v>
      </c>
    </row>
    <row r="317" spans="1:7" x14ac:dyDescent="0.45">
      <c r="A317" t="s">
        <v>338</v>
      </c>
      <c r="F317">
        <f t="shared" si="9"/>
        <v>68.906250000000952</v>
      </c>
      <c r="G317">
        <f t="shared" si="8"/>
        <v>224917700.64803901</v>
      </c>
    </row>
    <row r="318" spans="1:7" x14ac:dyDescent="0.45">
      <c r="A318" t="s">
        <v>339</v>
      </c>
      <c r="F318">
        <f t="shared" si="9"/>
        <v>68.554687500007418</v>
      </c>
      <c r="G318">
        <f t="shared" si="8"/>
        <v>211151945.32979801</v>
      </c>
    </row>
    <row r="319" spans="1:7" x14ac:dyDescent="0.45">
      <c r="A319" t="s">
        <v>340</v>
      </c>
      <c r="F319">
        <f t="shared" si="9"/>
        <v>68.203125000006793</v>
      </c>
      <c r="G319">
        <f t="shared" si="8"/>
        <v>250812573.40311199</v>
      </c>
    </row>
    <row r="320" spans="1:7" x14ac:dyDescent="0.45">
      <c r="A320" t="s">
        <v>341</v>
      </c>
      <c r="F320">
        <f t="shared" si="9"/>
        <v>67.851562499998579</v>
      </c>
      <c r="G320">
        <f t="shared" si="8"/>
        <v>243210689.60823399</v>
      </c>
    </row>
    <row r="321" spans="1:7" x14ac:dyDescent="0.45">
      <c r="A321" t="s">
        <v>342</v>
      </c>
      <c r="F321">
        <f t="shared" si="9"/>
        <v>87.62808700558044</v>
      </c>
      <c r="G321">
        <f t="shared" si="8"/>
        <v>27400468.556442998</v>
      </c>
    </row>
    <row r="322" spans="1:7" x14ac:dyDescent="0.45">
      <c r="A322" t="s">
        <v>343</v>
      </c>
      <c r="F322">
        <f t="shared" si="9"/>
        <v>67.148437500012648</v>
      </c>
      <c r="G322">
        <f t="shared" ref="G322:G385" si="10">IMREAL(A322)</f>
        <v>251975553.495446</v>
      </c>
    </row>
    <row r="323" spans="1:7" x14ac:dyDescent="0.45">
      <c r="A323" t="s">
        <v>344</v>
      </c>
      <c r="F323">
        <f t="shared" ref="F323:F386" si="11">ATAN(IMAGINARY(A323)/IMREAL(A323))*180/PI()</f>
        <v>0.13366069288414995</v>
      </c>
      <c r="G323">
        <f t="shared" si="10"/>
        <v>284753779.32259601</v>
      </c>
    </row>
    <row r="324" spans="1:7" x14ac:dyDescent="0.45">
      <c r="A324" t="s">
        <v>345</v>
      </c>
      <c r="F324">
        <f t="shared" si="11"/>
        <v>66.44531250000108</v>
      </c>
      <c r="G324">
        <f t="shared" si="10"/>
        <v>278466980.77500403</v>
      </c>
    </row>
    <row r="325" spans="1:7" x14ac:dyDescent="0.45">
      <c r="A325" t="s">
        <v>346</v>
      </c>
      <c r="F325">
        <f t="shared" si="11"/>
        <v>66.093750000015078</v>
      </c>
      <c r="G325">
        <f t="shared" si="10"/>
        <v>315930360.95409101</v>
      </c>
    </row>
    <row r="326" spans="1:7" x14ac:dyDescent="0.45">
      <c r="A326" t="s">
        <v>347</v>
      </c>
      <c r="F326">
        <f t="shared" si="11"/>
        <v>65.742187500000526</v>
      </c>
      <c r="G326">
        <f t="shared" si="10"/>
        <v>295646064.22547299</v>
      </c>
    </row>
    <row r="327" spans="1:7" x14ac:dyDescent="0.45">
      <c r="A327" t="s">
        <v>348</v>
      </c>
      <c r="F327">
        <f t="shared" si="11"/>
        <v>65.390625000010047</v>
      </c>
      <c r="G327">
        <f t="shared" si="10"/>
        <v>329234023.53065199</v>
      </c>
    </row>
    <row r="328" spans="1:7" x14ac:dyDescent="0.45">
      <c r="A328" t="s">
        <v>349</v>
      </c>
      <c r="F328">
        <f t="shared" si="11"/>
        <v>65.03906249999676</v>
      </c>
      <c r="G328">
        <f t="shared" si="10"/>
        <v>319241003.152659</v>
      </c>
    </row>
    <row r="329" spans="1:7" x14ac:dyDescent="0.45">
      <c r="A329" t="s">
        <v>350</v>
      </c>
      <c r="F329">
        <f t="shared" si="11"/>
        <v>1.2112370088771507</v>
      </c>
      <c r="G329">
        <f t="shared" si="10"/>
        <v>355135024.451684</v>
      </c>
    </row>
    <row r="330" spans="1:7" x14ac:dyDescent="0.45">
      <c r="A330" t="s">
        <v>351</v>
      </c>
      <c r="F330">
        <f t="shared" si="11"/>
        <v>64.335937499999829</v>
      </c>
      <c r="G330">
        <f t="shared" si="10"/>
        <v>326406099.26929402</v>
      </c>
    </row>
    <row r="331" spans="1:7" x14ac:dyDescent="0.45">
      <c r="A331" t="s">
        <v>352</v>
      </c>
      <c r="F331">
        <f t="shared" si="11"/>
        <v>63.984375000007212</v>
      </c>
      <c r="G331">
        <f t="shared" si="10"/>
        <v>359879954.25510401</v>
      </c>
    </row>
    <row r="332" spans="1:7" x14ac:dyDescent="0.45">
      <c r="A332" t="s">
        <v>353</v>
      </c>
      <c r="F332">
        <f t="shared" si="11"/>
        <v>63.632812499996426</v>
      </c>
      <c r="G332">
        <f t="shared" si="10"/>
        <v>353899387.51748502</v>
      </c>
    </row>
    <row r="333" spans="1:7" x14ac:dyDescent="0.45">
      <c r="A333" t="s">
        <v>354</v>
      </c>
      <c r="F333">
        <f t="shared" si="11"/>
        <v>63.281250000001236</v>
      </c>
      <c r="G333">
        <f t="shared" si="10"/>
        <v>404844186.68147701</v>
      </c>
    </row>
    <row r="334" spans="1:7" x14ac:dyDescent="0.45">
      <c r="A334" t="s">
        <v>355</v>
      </c>
      <c r="F334">
        <f t="shared" si="11"/>
        <v>62.92968749999595</v>
      </c>
      <c r="G334">
        <f t="shared" si="10"/>
        <v>387237028.79510498</v>
      </c>
    </row>
    <row r="335" spans="1:7" x14ac:dyDescent="0.45">
      <c r="A335" t="s">
        <v>356</v>
      </c>
      <c r="F335">
        <f t="shared" si="11"/>
        <v>87.029956187712713</v>
      </c>
      <c r="G335">
        <f t="shared" si="10"/>
        <v>42919577.117296003</v>
      </c>
    </row>
    <row r="336" spans="1:7" x14ac:dyDescent="0.45">
      <c r="A336" t="s">
        <v>357</v>
      </c>
      <c r="F336">
        <f t="shared" si="11"/>
        <v>86.985315148170372</v>
      </c>
      <c r="G336">
        <f t="shared" si="10"/>
        <v>42410097.828316003</v>
      </c>
    </row>
    <row r="337" spans="1:7" x14ac:dyDescent="0.45">
      <c r="A337" t="s">
        <v>358</v>
      </c>
      <c r="F337">
        <f t="shared" si="11"/>
        <v>61.875000000000682</v>
      </c>
      <c r="G337">
        <f t="shared" si="10"/>
        <v>477440898.298428</v>
      </c>
    </row>
    <row r="338" spans="1:7" x14ac:dyDescent="0.45">
      <c r="A338" t="s">
        <v>359</v>
      </c>
      <c r="F338">
        <f t="shared" si="11"/>
        <v>61.523437499997627</v>
      </c>
      <c r="G338">
        <f t="shared" si="10"/>
        <v>459601726.60106099</v>
      </c>
    </row>
    <row r="339" spans="1:7" x14ac:dyDescent="0.45">
      <c r="A339" t="s">
        <v>360</v>
      </c>
      <c r="F339">
        <f t="shared" si="11"/>
        <v>61.171874999997769</v>
      </c>
      <c r="G339">
        <f t="shared" si="10"/>
        <v>509499800.70728499</v>
      </c>
    </row>
    <row r="340" spans="1:7" x14ac:dyDescent="0.45">
      <c r="A340" t="s">
        <v>361</v>
      </c>
      <c r="F340">
        <f t="shared" si="11"/>
        <v>60.820312500006544</v>
      </c>
      <c r="G340">
        <f t="shared" si="10"/>
        <v>510946791.00142199</v>
      </c>
    </row>
    <row r="341" spans="1:7" x14ac:dyDescent="0.45">
      <c r="A341" t="s">
        <v>362</v>
      </c>
      <c r="F341">
        <f t="shared" si="11"/>
        <v>10.010985792012626</v>
      </c>
      <c r="G341">
        <f t="shared" si="10"/>
        <v>575207887.19044304</v>
      </c>
    </row>
    <row r="342" spans="1:7" x14ac:dyDescent="0.45">
      <c r="A342" t="s">
        <v>363</v>
      </c>
      <c r="F342">
        <f t="shared" si="11"/>
        <v>60.117187499992809</v>
      </c>
      <c r="G342">
        <f t="shared" si="10"/>
        <v>558083258.05399203</v>
      </c>
    </row>
    <row r="343" spans="1:7" x14ac:dyDescent="0.45">
      <c r="A343" t="s">
        <v>364</v>
      </c>
      <c r="F343">
        <f t="shared" si="11"/>
        <v>59.765624999996675</v>
      </c>
      <c r="G343">
        <f t="shared" si="10"/>
        <v>607035222.328228</v>
      </c>
    </row>
    <row r="344" spans="1:7" x14ac:dyDescent="0.45">
      <c r="A344" t="s">
        <v>365</v>
      </c>
      <c r="F344">
        <f t="shared" si="11"/>
        <v>59.414062499999964</v>
      </c>
      <c r="G344">
        <f t="shared" si="10"/>
        <v>601620271.60104501</v>
      </c>
    </row>
    <row r="345" spans="1:7" x14ac:dyDescent="0.45">
      <c r="A345" t="s">
        <v>366</v>
      </c>
      <c r="F345">
        <f t="shared" si="11"/>
        <v>59.062499999999787</v>
      </c>
      <c r="G345">
        <f t="shared" si="10"/>
        <v>657989170.96686602</v>
      </c>
    </row>
    <row r="346" spans="1:7" x14ac:dyDescent="0.45">
      <c r="A346" t="s">
        <v>367</v>
      </c>
      <c r="F346">
        <f t="shared" si="11"/>
        <v>58.710937499996547</v>
      </c>
      <c r="G346">
        <f t="shared" si="10"/>
        <v>634279646.21667302</v>
      </c>
    </row>
    <row r="347" spans="1:7" x14ac:dyDescent="0.45">
      <c r="A347" t="s">
        <v>368</v>
      </c>
      <c r="F347">
        <f t="shared" si="11"/>
        <v>58.359374999991701</v>
      </c>
      <c r="G347">
        <f t="shared" si="10"/>
        <v>691744758.63129604</v>
      </c>
    </row>
    <row r="348" spans="1:7" x14ac:dyDescent="0.45">
      <c r="A348" t="s">
        <v>369</v>
      </c>
      <c r="F348">
        <f t="shared" si="11"/>
        <v>89.642089509921988</v>
      </c>
      <c r="G348">
        <f t="shared" si="10"/>
        <v>697099.01064200001</v>
      </c>
    </row>
    <row r="349" spans="1:7" x14ac:dyDescent="0.45">
      <c r="A349" t="s">
        <v>370</v>
      </c>
      <c r="F349">
        <f t="shared" si="11"/>
        <v>57.656250000001428</v>
      </c>
      <c r="G349">
        <f t="shared" si="10"/>
        <v>770046732.82016098</v>
      </c>
    </row>
    <row r="350" spans="1:7" x14ac:dyDescent="0.45">
      <c r="A350" t="s">
        <v>371</v>
      </c>
      <c r="F350">
        <f t="shared" si="11"/>
        <v>57.304687500000504</v>
      </c>
      <c r="G350">
        <f t="shared" si="10"/>
        <v>756140891.29239798</v>
      </c>
    </row>
    <row r="351" spans="1:7" x14ac:dyDescent="0.45">
      <c r="A351" t="s">
        <v>372</v>
      </c>
      <c r="F351">
        <f t="shared" si="11"/>
        <v>56.953124999997748</v>
      </c>
      <c r="G351">
        <f t="shared" si="10"/>
        <v>824210940.96123898</v>
      </c>
    </row>
    <row r="352" spans="1:7" x14ac:dyDescent="0.45">
      <c r="A352" t="s">
        <v>373</v>
      </c>
      <c r="F352">
        <f t="shared" si="11"/>
        <v>56.601562499999332</v>
      </c>
      <c r="G352">
        <f t="shared" si="10"/>
        <v>829335876.03950202</v>
      </c>
    </row>
    <row r="353" spans="1:7" x14ac:dyDescent="0.45">
      <c r="A353" t="s">
        <v>374</v>
      </c>
      <c r="F353">
        <f t="shared" si="11"/>
        <v>86.177300626840562</v>
      </c>
      <c r="G353">
        <f t="shared" si="10"/>
        <v>89715802.035576999</v>
      </c>
    </row>
    <row r="354" spans="1:7" x14ac:dyDescent="0.45">
      <c r="A354" t="s">
        <v>375</v>
      </c>
      <c r="F354">
        <f t="shared" si="11"/>
        <v>55.898437500007866</v>
      </c>
      <c r="G354">
        <f t="shared" si="10"/>
        <v>883214353.70729697</v>
      </c>
    </row>
    <row r="355" spans="1:7" x14ac:dyDescent="0.45">
      <c r="A355" t="s">
        <v>376</v>
      </c>
      <c r="F355">
        <f t="shared" si="11"/>
        <v>55.546874999998657</v>
      </c>
      <c r="G355">
        <f t="shared" si="10"/>
        <v>967225055.14617503</v>
      </c>
    </row>
    <row r="356" spans="1:7" x14ac:dyDescent="0.45">
      <c r="A356" t="s">
        <v>377</v>
      </c>
      <c r="F356">
        <f t="shared" si="11"/>
        <v>55.195312499998991</v>
      </c>
      <c r="G356">
        <f t="shared" si="10"/>
        <v>979827528.04197097</v>
      </c>
    </row>
    <row r="357" spans="1:7" x14ac:dyDescent="0.45">
      <c r="A357" t="s">
        <v>378</v>
      </c>
      <c r="F357">
        <f t="shared" si="11"/>
        <v>54.843750000002544</v>
      </c>
      <c r="G357">
        <f t="shared" si="10"/>
        <v>1056425673.04352</v>
      </c>
    </row>
    <row r="358" spans="1:7" x14ac:dyDescent="0.45">
      <c r="A358" t="s">
        <v>379</v>
      </c>
      <c r="F358">
        <f t="shared" si="11"/>
        <v>54.492187499994735</v>
      </c>
      <c r="G358">
        <f t="shared" si="10"/>
        <v>1051614759.13842</v>
      </c>
    </row>
    <row r="359" spans="1:7" x14ac:dyDescent="0.45">
      <c r="A359" t="s">
        <v>380</v>
      </c>
      <c r="F359">
        <f t="shared" si="11"/>
        <v>54.140624999994827</v>
      </c>
      <c r="G359">
        <f t="shared" si="10"/>
        <v>1145734991.48441</v>
      </c>
    </row>
    <row r="360" spans="1:7" x14ac:dyDescent="0.45">
      <c r="A360" t="s">
        <v>381</v>
      </c>
      <c r="F360">
        <f t="shared" si="11"/>
        <v>53.789062500005265</v>
      </c>
      <c r="G360">
        <f t="shared" si="10"/>
        <v>1150330452.2818501</v>
      </c>
    </row>
    <row r="361" spans="1:7" x14ac:dyDescent="0.45">
      <c r="A361" t="s">
        <v>382</v>
      </c>
      <c r="F361">
        <f t="shared" si="11"/>
        <v>53.437500000000412</v>
      </c>
      <c r="G361">
        <f t="shared" si="10"/>
        <v>1220501780.1133299</v>
      </c>
    </row>
    <row r="362" spans="1:7" x14ac:dyDescent="0.45">
      <c r="A362" t="s">
        <v>383</v>
      </c>
      <c r="F362">
        <f t="shared" si="11"/>
        <v>7.5826016780426295</v>
      </c>
      <c r="G362">
        <f t="shared" si="10"/>
        <v>1220536802.45907</v>
      </c>
    </row>
    <row r="363" spans="1:7" x14ac:dyDescent="0.45">
      <c r="A363" t="s">
        <v>384</v>
      </c>
      <c r="F363">
        <f t="shared" si="11"/>
        <v>52.734374999999872</v>
      </c>
      <c r="G363">
        <f t="shared" si="10"/>
        <v>1323981811.9363699</v>
      </c>
    </row>
    <row r="364" spans="1:7" x14ac:dyDescent="0.45">
      <c r="A364" t="s">
        <v>385</v>
      </c>
      <c r="F364">
        <f t="shared" si="11"/>
        <v>52.382812499997442</v>
      </c>
      <c r="G364">
        <f t="shared" si="10"/>
        <v>1327693196.8145399</v>
      </c>
    </row>
    <row r="365" spans="1:7" x14ac:dyDescent="0.45">
      <c r="A365" t="s">
        <v>386</v>
      </c>
      <c r="F365">
        <f t="shared" si="11"/>
        <v>52.031250000002082</v>
      </c>
      <c r="G365">
        <f t="shared" si="10"/>
        <v>1420241382.0336699</v>
      </c>
    </row>
    <row r="366" spans="1:7" x14ac:dyDescent="0.45">
      <c r="A366" t="s">
        <v>387</v>
      </c>
      <c r="F366">
        <f t="shared" si="11"/>
        <v>51.679687500002835</v>
      </c>
      <c r="G366">
        <f t="shared" si="10"/>
        <v>1438676087.4986501</v>
      </c>
    </row>
    <row r="367" spans="1:7" x14ac:dyDescent="0.45">
      <c r="A367" t="s">
        <v>388</v>
      </c>
      <c r="F367">
        <f t="shared" si="11"/>
        <v>7.1219725971135128</v>
      </c>
      <c r="G367">
        <f t="shared" si="10"/>
        <v>1536249685.92344</v>
      </c>
    </row>
    <row r="368" spans="1:7" x14ac:dyDescent="0.45">
      <c r="A368" t="s">
        <v>389</v>
      </c>
      <c r="F368">
        <f t="shared" si="11"/>
        <v>7.0339727877012299</v>
      </c>
      <c r="G368">
        <f t="shared" si="10"/>
        <v>1532574673.43941</v>
      </c>
    </row>
    <row r="369" spans="1:7" x14ac:dyDescent="0.45">
      <c r="A369" t="s">
        <v>390</v>
      </c>
      <c r="F369">
        <f t="shared" si="11"/>
        <v>50.625000000000938</v>
      </c>
      <c r="G369">
        <f t="shared" si="10"/>
        <v>1635972775.14521</v>
      </c>
    </row>
    <row r="370" spans="1:7" x14ac:dyDescent="0.45">
      <c r="A370" t="s">
        <v>391</v>
      </c>
      <c r="F370">
        <f t="shared" si="11"/>
        <v>50.273437499998671</v>
      </c>
      <c r="G370">
        <f t="shared" si="10"/>
        <v>1642276549.6145899</v>
      </c>
    </row>
    <row r="371" spans="1:7" x14ac:dyDescent="0.45">
      <c r="A371" t="s">
        <v>392</v>
      </c>
      <c r="F371">
        <f t="shared" si="11"/>
        <v>85.190314274697997</v>
      </c>
      <c r="G371">
        <f t="shared" si="10"/>
        <v>172891468.25347</v>
      </c>
    </row>
    <row r="372" spans="1:7" x14ac:dyDescent="0.45">
      <c r="A372" t="s">
        <v>393</v>
      </c>
      <c r="F372">
        <f t="shared" si="11"/>
        <v>49.570312499996611</v>
      </c>
      <c r="G372">
        <f t="shared" si="10"/>
        <v>1736542988.5443101</v>
      </c>
    </row>
    <row r="373" spans="1:7" x14ac:dyDescent="0.45">
      <c r="A373" t="s">
        <v>394</v>
      </c>
      <c r="F373">
        <f t="shared" si="11"/>
        <v>49.218749999999751</v>
      </c>
      <c r="G373">
        <f t="shared" si="10"/>
        <v>1854970640.0485101</v>
      </c>
    </row>
    <row r="374" spans="1:7" x14ac:dyDescent="0.45">
      <c r="A374" t="s">
        <v>395</v>
      </c>
      <c r="F374">
        <f t="shared" si="11"/>
        <v>48.86718749999995</v>
      </c>
      <c r="G374">
        <f t="shared" si="10"/>
        <v>1856436209.39027</v>
      </c>
    </row>
    <row r="375" spans="1:7" x14ac:dyDescent="0.45">
      <c r="A375" t="s">
        <v>396</v>
      </c>
      <c r="F375">
        <f t="shared" si="11"/>
        <v>48.515624999999609</v>
      </c>
      <c r="G375">
        <f t="shared" si="10"/>
        <v>1961294822.2304599</v>
      </c>
    </row>
    <row r="376" spans="1:7" x14ac:dyDescent="0.45">
      <c r="A376" t="s">
        <v>397</v>
      </c>
      <c r="F376">
        <f t="shared" si="11"/>
        <v>48.164062499998188</v>
      </c>
      <c r="G376">
        <f t="shared" si="10"/>
        <v>1982583511.16958</v>
      </c>
    </row>
    <row r="377" spans="1:7" x14ac:dyDescent="0.45">
      <c r="A377" t="s">
        <v>398</v>
      </c>
      <c r="F377">
        <f t="shared" si="11"/>
        <v>84.821163093891428</v>
      </c>
      <c r="G377">
        <f t="shared" si="10"/>
        <v>208977590.12501001</v>
      </c>
    </row>
    <row r="378" spans="1:7" x14ac:dyDescent="0.45">
      <c r="A378" t="s">
        <v>399</v>
      </c>
      <c r="F378">
        <f t="shared" si="11"/>
        <v>47.460937499998018</v>
      </c>
      <c r="G378">
        <f t="shared" si="10"/>
        <v>2092222377.3554101</v>
      </c>
    </row>
    <row r="379" spans="1:7" x14ac:dyDescent="0.45">
      <c r="A379" t="s">
        <v>400</v>
      </c>
      <c r="F379">
        <f t="shared" si="11"/>
        <v>47.109375000000441</v>
      </c>
      <c r="G379">
        <f t="shared" si="10"/>
        <v>2225721722.76366</v>
      </c>
    </row>
    <row r="380" spans="1:7" x14ac:dyDescent="0.45">
      <c r="A380" t="s">
        <v>401</v>
      </c>
      <c r="F380">
        <f t="shared" si="11"/>
        <v>46.75781249999855</v>
      </c>
      <c r="G380">
        <f t="shared" si="10"/>
        <v>2245536247.0160699</v>
      </c>
    </row>
    <row r="381" spans="1:7" x14ac:dyDescent="0.45">
      <c r="A381" t="s">
        <v>402</v>
      </c>
      <c r="F381">
        <f t="shared" si="11"/>
        <v>46.406250000000888</v>
      </c>
      <c r="G381">
        <f t="shared" si="10"/>
        <v>2373040271.4252501</v>
      </c>
    </row>
    <row r="382" spans="1:7" x14ac:dyDescent="0.45">
      <c r="A382" t="s">
        <v>403</v>
      </c>
      <c r="F382">
        <f t="shared" si="11"/>
        <v>46.054687500001137</v>
      </c>
      <c r="G382">
        <f t="shared" si="10"/>
        <v>2414680716.2897301</v>
      </c>
    </row>
    <row r="383" spans="1:7" x14ac:dyDescent="0.45">
      <c r="A383" t="s">
        <v>404</v>
      </c>
      <c r="F383">
        <f t="shared" si="11"/>
        <v>45.703125000000526</v>
      </c>
      <c r="G383">
        <f t="shared" si="10"/>
        <v>2549750283.9460301</v>
      </c>
    </row>
    <row r="384" spans="1:7" x14ac:dyDescent="0.45">
      <c r="A384" t="s">
        <v>405</v>
      </c>
      <c r="F384">
        <f t="shared" si="11"/>
        <v>5.7806315588949539</v>
      </c>
      <c r="G384">
        <f t="shared" si="10"/>
        <v>2561930781.1893802</v>
      </c>
    </row>
    <row r="385" spans="1:7" x14ac:dyDescent="0.45">
      <c r="A385" t="s">
        <v>406</v>
      </c>
      <c r="F385">
        <f t="shared" si="11"/>
        <v>45</v>
      </c>
      <c r="G385">
        <f t="shared" si="10"/>
        <v>2708383958.5429101</v>
      </c>
    </row>
    <row r="386" spans="1:7" x14ac:dyDescent="0.45">
      <c r="A386" t="s">
        <v>407</v>
      </c>
      <c r="F386">
        <f t="shared" si="11"/>
        <v>84.219368441103398</v>
      </c>
      <c r="G386">
        <f t="shared" ref="G386:G449" si="12">IMREAL(A386)</f>
        <v>271981184.23746997</v>
      </c>
    </row>
    <row r="387" spans="1:7" x14ac:dyDescent="0.45">
      <c r="A387" t="s">
        <v>408</v>
      </c>
      <c r="F387">
        <f t="shared" ref="F387:F450" si="13">ATAN(IMAGINARY(A387)/IMREAL(A387))*180/PI()</f>
        <v>44.29687499999811</v>
      </c>
      <c r="G387">
        <f t="shared" si="12"/>
        <v>2840909492.0968299</v>
      </c>
    </row>
    <row r="388" spans="1:7" x14ac:dyDescent="0.45">
      <c r="A388" t="s">
        <v>409</v>
      </c>
      <c r="F388">
        <f t="shared" si="13"/>
        <v>43.945312500006786</v>
      </c>
      <c r="G388">
        <f t="shared" si="12"/>
        <v>2874061798.2688398</v>
      </c>
    </row>
    <row r="389" spans="1:7" x14ac:dyDescent="0.45">
      <c r="A389" t="s">
        <v>410</v>
      </c>
      <c r="F389">
        <f t="shared" si="13"/>
        <v>43.593749999999091</v>
      </c>
      <c r="G389">
        <f t="shared" si="12"/>
        <v>3016245933.0633402</v>
      </c>
    </row>
    <row r="390" spans="1:7" x14ac:dyDescent="0.45">
      <c r="A390" t="s">
        <v>411</v>
      </c>
      <c r="F390">
        <f t="shared" si="13"/>
        <v>43.242187500002771</v>
      </c>
      <c r="G390">
        <f t="shared" si="12"/>
        <v>3043623271.9263802</v>
      </c>
    </row>
    <row r="391" spans="1:7" x14ac:dyDescent="0.45">
      <c r="A391" t="s">
        <v>412</v>
      </c>
      <c r="F391">
        <f t="shared" si="13"/>
        <v>42.890625000002288</v>
      </c>
      <c r="G391">
        <f t="shared" si="12"/>
        <v>3209943059.0892601</v>
      </c>
    </row>
    <row r="392" spans="1:7" x14ac:dyDescent="0.45">
      <c r="A392" t="s">
        <v>413</v>
      </c>
      <c r="F392">
        <f t="shared" si="13"/>
        <v>42.539062499997407</v>
      </c>
      <c r="G392">
        <f t="shared" si="12"/>
        <v>3226891248.8852901</v>
      </c>
    </row>
    <row r="393" spans="1:7" x14ac:dyDescent="0.45">
      <c r="A393" t="s">
        <v>414</v>
      </c>
      <c r="F393">
        <f t="shared" si="13"/>
        <v>42.187500000005073</v>
      </c>
      <c r="G393">
        <f t="shared" si="12"/>
        <v>3380891528.1247501</v>
      </c>
    </row>
    <row r="394" spans="1:7" x14ac:dyDescent="0.45">
      <c r="A394" t="s">
        <v>415</v>
      </c>
      <c r="F394">
        <f t="shared" si="13"/>
        <v>41.835937500001826</v>
      </c>
      <c r="G394">
        <f t="shared" si="12"/>
        <v>3420905595.5970802</v>
      </c>
    </row>
    <row r="395" spans="1:7" x14ac:dyDescent="0.45">
      <c r="A395" t="s">
        <v>416</v>
      </c>
      <c r="F395">
        <f t="shared" si="13"/>
        <v>41.484375000005095</v>
      </c>
      <c r="G395">
        <f t="shared" si="12"/>
        <v>3565067914.1167898</v>
      </c>
    </row>
    <row r="396" spans="1:7" x14ac:dyDescent="0.45">
      <c r="A396" t="s">
        <v>417</v>
      </c>
      <c r="F396">
        <f t="shared" si="13"/>
        <v>41.132812500003553</v>
      </c>
      <c r="G396">
        <f t="shared" si="12"/>
        <v>3602946029.98316</v>
      </c>
    </row>
    <row r="397" spans="1:7" x14ac:dyDescent="0.45">
      <c r="A397" t="s">
        <v>418</v>
      </c>
      <c r="F397">
        <f t="shared" si="13"/>
        <v>40.78125000000226</v>
      </c>
      <c r="G397">
        <f t="shared" si="12"/>
        <v>3772446897.2382898</v>
      </c>
    </row>
    <row r="398" spans="1:7" x14ac:dyDescent="0.45">
      <c r="A398" t="s">
        <v>419</v>
      </c>
      <c r="F398">
        <f t="shared" si="13"/>
        <v>40.429687500001357</v>
      </c>
      <c r="G398">
        <f t="shared" si="12"/>
        <v>3803662225.6774802</v>
      </c>
    </row>
    <row r="399" spans="1:7" x14ac:dyDescent="0.45">
      <c r="A399" t="s">
        <v>420</v>
      </c>
      <c r="F399">
        <f t="shared" si="13"/>
        <v>4.8096857253022289</v>
      </c>
      <c r="G399">
        <f t="shared" si="12"/>
        <v>3995046596.0567698</v>
      </c>
    </row>
    <row r="400" spans="1:7" x14ac:dyDescent="0.45">
      <c r="A400" t="s">
        <v>421</v>
      </c>
      <c r="F400">
        <f t="shared" si="13"/>
        <v>39.726562500003034</v>
      </c>
      <c r="G400">
        <f t="shared" si="12"/>
        <v>4025223793.9573398</v>
      </c>
    </row>
    <row r="401" spans="1:7" x14ac:dyDescent="0.45">
      <c r="A401" t="s">
        <v>422</v>
      </c>
      <c r="F401">
        <f t="shared" si="13"/>
        <v>39.375000000002615</v>
      </c>
      <c r="G401">
        <f t="shared" si="12"/>
        <v>4198973297.2932401</v>
      </c>
    </row>
    <row r="402" spans="1:7" x14ac:dyDescent="0.45">
      <c r="A402" t="s">
        <v>423</v>
      </c>
      <c r="F402">
        <f t="shared" si="13"/>
        <v>39.023437499999822</v>
      </c>
      <c r="G402">
        <f t="shared" si="12"/>
        <v>4238269446.8070502</v>
      </c>
    </row>
    <row r="403" spans="1:7" x14ac:dyDescent="0.45">
      <c r="A403" t="s">
        <v>424</v>
      </c>
      <c r="F403">
        <f t="shared" si="13"/>
        <v>38.671875000000576</v>
      </c>
      <c r="G403">
        <f t="shared" si="12"/>
        <v>4401370047.6982098</v>
      </c>
    </row>
    <row r="404" spans="1:7" x14ac:dyDescent="0.45">
      <c r="A404" t="s">
        <v>425</v>
      </c>
      <c r="F404">
        <f t="shared" si="13"/>
        <v>38.32031250000167</v>
      </c>
      <c r="G404">
        <f t="shared" si="12"/>
        <v>4448852205.0755196</v>
      </c>
    </row>
    <row r="405" spans="1:7" x14ac:dyDescent="0.45">
      <c r="A405" t="s">
        <v>426</v>
      </c>
      <c r="F405">
        <f t="shared" si="13"/>
        <v>37.968749999999638</v>
      </c>
      <c r="G405">
        <f t="shared" si="12"/>
        <v>4621573860.2495804</v>
      </c>
    </row>
    <row r="406" spans="1:7" x14ac:dyDescent="0.45">
      <c r="A406" t="s">
        <v>427</v>
      </c>
      <c r="F406">
        <f t="shared" si="13"/>
        <v>37.617187500000611</v>
      </c>
      <c r="G406">
        <f t="shared" si="12"/>
        <v>4656231883.8551302</v>
      </c>
    </row>
    <row r="407" spans="1:7" x14ac:dyDescent="0.45">
      <c r="A407" t="s">
        <v>428</v>
      </c>
      <c r="F407">
        <f t="shared" si="13"/>
        <v>37.265625000000057</v>
      </c>
      <c r="G407">
        <f t="shared" si="12"/>
        <v>4861215709.5056896</v>
      </c>
    </row>
    <row r="408" spans="1:7" x14ac:dyDescent="0.45">
      <c r="A408" t="s">
        <v>429</v>
      </c>
      <c r="F408">
        <f t="shared" si="13"/>
        <v>82.417398321958458</v>
      </c>
      <c r="G408">
        <f t="shared" si="12"/>
        <v>490347890.41224003</v>
      </c>
    </row>
    <row r="409" spans="1:7" x14ac:dyDescent="0.45">
      <c r="A409" t="s">
        <v>430</v>
      </c>
      <c r="F409">
        <f t="shared" si="13"/>
        <v>36.562500000000249</v>
      </c>
      <c r="G409">
        <f t="shared" si="12"/>
        <v>5125472420.6914902</v>
      </c>
    </row>
    <row r="410" spans="1:7" x14ac:dyDescent="0.45">
      <c r="A410" t="s">
        <v>431</v>
      </c>
      <c r="F410">
        <f t="shared" si="13"/>
        <v>36.210937499999602</v>
      </c>
      <c r="G410">
        <f t="shared" si="12"/>
        <v>5172252917.0995102</v>
      </c>
    </row>
    <row r="411" spans="1:7" x14ac:dyDescent="0.45">
      <c r="A411" t="s">
        <v>432</v>
      </c>
      <c r="F411">
        <f t="shared" si="13"/>
        <v>4.1341452067346438</v>
      </c>
      <c r="G411">
        <f t="shared" si="12"/>
        <v>5388222183.5507498</v>
      </c>
    </row>
    <row r="412" spans="1:7" x14ac:dyDescent="0.45">
      <c r="A412" t="s">
        <v>433</v>
      </c>
      <c r="F412">
        <f t="shared" si="13"/>
        <v>82.02171326655268</v>
      </c>
      <c r="G412">
        <f t="shared" si="12"/>
        <v>544380341.22512996</v>
      </c>
    </row>
    <row r="413" spans="1:7" x14ac:dyDescent="0.45">
      <c r="A413" t="s">
        <v>434</v>
      </c>
      <c r="F413">
        <f t="shared" si="13"/>
        <v>81.918644588357552</v>
      </c>
      <c r="G413">
        <f t="shared" si="12"/>
        <v>565523935.53557003</v>
      </c>
    </row>
    <row r="414" spans="1:7" x14ac:dyDescent="0.45">
      <c r="A414" t="s">
        <v>435</v>
      </c>
      <c r="F414">
        <f t="shared" si="13"/>
        <v>34.804687499999744</v>
      </c>
      <c r="G414">
        <f t="shared" si="12"/>
        <v>5713313789.32265</v>
      </c>
    </row>
    <row r="415" spans="1:7" x14ac:dyDescent="0.45">
      <c r="A415" t="s">
        <v>436</v>
      </c>
      <c r="F415">
        <f t="shared" si="13"/>
        <v>34.453125000000192</v>
      </c>
      <c r="G415">
        <f t="shared" si="12"/>
        <v>5921377543.58815</v>
      </c>
    </row>
    <row r="416" spans="1:7" x14ac:dyDescent="0.45">
      <c r="A416" t="s">
        <v>437</v>
      </c>
      <c r="F416">
        <f t="shared" si="13"/>
        <v>34.101562499999531</v>
      </c>
      <c r="G416">
        <f t="shared" si="12"/>
        <v>5993234395.4276304</v>
      </c>
    </row>
    <row r="417" spans="1:7" x14ac:dyDescent="0.45">
      <c r="A417" t="s">
        <v>438</v>
      </c>
      <c r="F417">
        <f t="shared" si="13"/>
        <v>3.822699373159486</v>
      </c>
      <c r="G417">
        <f t="shared" si="12"/>
        <v>6228841839.71105</v>
      </c>
    </row>
    <row r="418" spans="1:7" x14ac:dyDescent="0.45">
      <c r="A418" t="s">
        <v>439</v>
      </c>
      <c r="F418">
        <f t="shared" si="13"/>
        <v>33.398437499998444</v>
      </c>
      <c r="G418">
        <f t="shared" si="12"/>
        <v>6314478942.2779102</v>
      </c>
    </row>
    <row r="419" spans="1:7" x14ac:dyDescent="0.45">
      <c r="A419" t="s">
        <v>440</v>
      </c>
      <c r="F419">
        <f t="shared" si="13"/>
        <v>33.046875000001243</v>
      </c>
      <c r="G419">
        <f t="shared" si="12"/>
        <v>6561531787.3523302</v>
      </c>
    </row>
    <row r="420" spans="1:7" x14ac:dyDescent="0.45">
      <c r="A420" t="s">
        <v>441</v>
      </c>
      <c r="F420">
        <f t="shared" si="13"/>
        <v>32.695312499998259</v>
      </c>
      <c r="G420">
        <f t="shared" si="12"/>
        <v>6638918233.3414497</v>
      </c>
    </row>
    <row r="421" spans="1:7" x14ac:dyDescent="0.45">
      <c r="A421" t="s">
        <v>442</v>
      </c>
      <c r="F421">
        <f t="shared" si="13"/>
        <v>3.623377183565387</v>
      </c>
      <c r="G421">
        <f t="shared" si="12"/>
        <v>6891661492.2647896</v>
      </c>
    </row>
    <row r="422" spans="1:7" x14ac:dyDescent="0.45">
      <c r="A422" t="s">
        <v>443</v>
      </c>
      <c r="F422">
        <f t="shared" si="13"/>
        <v>31.992187499999009</v>
      </c>
      <c r="G422">
        <f t="shared" si="12"/>
        <v>6970013158.7333698</v>
      </c>
    </row>
    <row r="423" spans="1:7" x14ac:dyDescent="0.45">
      <c r="A423" t="s">
        <v>444</v>
      </c>
      <c r="F423">
        <f t="shared" si="13"/>
        <v>31.640624999998444</v>
      </c>
      <c r="G423">
        <f t="shared" si="12"/>
        <v>7230779658.5685396</v>
      </c>
    </row>
    <row r="424" spans="1:7" x14ac:dyDescent="0.45">
      <c r="A424" t="s">
        <v>445</v>
      </c>
      <c r="F424">
        <f t="shared" si="13"/>
        <v>31.289062499999286</v>
      </c>
      <c r="G424">
        <f t="shared" si="12"/>
        <v>7304561228.6959801</v>
      </c>
    </row>
    <row r="425" spans="1:7" x14ac:dyDescent="0.45">
      <c r="A425" t="s">
        <v>446</v>
      </c>
      <c r="F425">
        <f t="shared" si="13"/>
        <v>3.4300732477319777</v>
      </c>
      <c r="G425">
        <f t="shared" si="12"/>
        <v>7575134794.3092699</v>
      </c>
    </row>
    <row r="426" spans="1:7" x14ac:dyDescent="0.45">
      <c r="A426" t="s">
        <v>447</v>
      </c>
      <c r="F426">
        <f t="shared" si="13"/>
        <v>80.397316095800306</v>
      </c>
      <c r="G426">
        <f t="shared" si="12"/>
        <v>766086255.31235003</v>
      </c>
    </row>
    <row r="427" spans="1:7" x14ac:dyDescent="0.45">
      <c r="A427" t="s">
        <v>448</v>
      </c>
      <c r="F427">
        <f t="shared" si="13"/>
        <v>30.234374999998924</v>
      </c>
      <c r="G427">
        <f t="shared" si="12"/>
        <v>7946045787.7692499</v>
      </c>
    </row>
    <row r="428" spans="1:7" x14ac:dyDescent="0.45">
      <c r="A428" t="s">
        <v>449</v>
      </c>
      <c r="F428">
        <f t="shared" si="13"/>
        <v>29.882812500000522</v>
      </c>
      <c r="G428">
        <f t="shared" si="12"/>
        <v>8029966843.0268297</v>
      </c>
    </row>
    <row r="429" spans="1:7" x14ac:dyDescent="0.45">
      <c r="A429" t="s">
        <v>450</v>
      </c>
      <c r="F429">
        <f t="shared" si="13"/>
        <v>29.531250000000071</v>
      </c>
      <c r="G429">
        <f t="shared" si="12"/>
        <v>8315801480.2168398</v>
      </c>
    </row>
    <row r="430" spans="1:7" x14ac:dyDescent="0.45">
      <c r="A430" t="s">
        <v>451</v>
      </c>
      <c r="F430">
        <f t="shared" si="13"/>
        <v>29.17968750000016</v>
      </c>
      <c r="G430">
        <f t="shared" si="12"/>
        <v>8398221848.5443897</v>
      </c>
    </row>
    <row r="431" spans="1:7" x14ac:dyDescent="0.45">
      <c r="A431" t="s">
        <v>452</v>
      </c>
      <c r="F431">
        <f t="shared" si="13"/>
        <v>28.828124999999837</v>
      </c>
      <c r="G431">
        <f t="shared" si="12"/>
        <v>8693836708.9668808</v>
      </c>
    </row>
    <row r="432" spans="1:7" x14ac:dyDescent="0.45">
      <c r="A432" t="s">
        <v>453</v>
      </c>
      <c r="F432">
        <f t="shared" si="13"/>
        <v>28.476562499999645</v>
      </c>
      <c r="G432">
        <f t="shared" si="12"/>
        <v>8787642723.1124191</v>
      </c>
    </row>
    <row r="433" spans="1:7" x14ac:dyDescent="0.45">
      <c r="A433" t="s">
        <v>454</v>
      </c>
      <c r="F433">
        <f t="shared" si="13"/>
        <v>3.0596116437660927</v>
      </c>
      <c r="G433">
        <f t="shared" si="12"/>
        <v>9093351146.6111507</v>
      </c>
    </row>
    <row r="434" spans="1:7" x14ac:dyDescent="0.45">
      <c r="A434" t="s">
        <v>455</v>
      </c>
      <c r="F434">
        <f t="shared" si="13"/>
        <v>27.773437500001329</v>
      </c>
      <c r="G434">
        <f t="shared" si="12"/>
        <v>9187083616.4091797</v>
      </c>
    </row>
    <row r="435" spans="1:7" x14ac:dyDescent="0.45">
      <c r="A435" t="s">
        <v>456</v>
      </c>
      <c r="F435">
        <f t="shared" si="13"/>
        <v>79.090621095886902</v>
      </c>
      <c r="G435">
        <f t="shared" si="12"/>
        <v>951230139.02305996</v>
      </c>
    </row>
    <row r="436" spans="1:7" x14ac:dyDescent="0.45">
      <c r="A436" t="s">
        <v>457</v>
      </c>
      <c r="F436">
        <f t="shared" si="13"/>
        <v>27.070312499999815</v>
      </c>
      <c r="G436">
        <f t="shared" si="12"/>
        <v>9628977224.6072407</v>
      </c>
    </row>
    <row r="437" spans="1:7" x14ac:dyDescent="0.45">
      <c r="A437" t="s">
        <v>458</v>
      </c>
      <c r="F437">
        <f t="shared" si="13"/>
        <v>26.718750000000142</v>
      </c>
      <c r="G437">
        <f t="shared" si="12"/>
        <v>9980329948.6487408</v>
      </c>
    </row>
    <row r="438" spans="1:7" x14ac:dyDescent="0.45">
      <c r="A438" t="s">
        <v>459</v>
      </c>
      <c r="F438">
        <f t="shared" si="13"/>
        <v>78.594310895885116</v>
      </c>
      <c r="G438">
        <f t="shared" si="12"/>
        <v>1010925495.9542</v>
      </c>
    </row>
    <row r="439" spans="1:7" x14ac:dyDescent="0.45">
      <c r="A439" t="s">
        <v>460</v>
      </c>
      <c r="F439">
        <f t="shared" si="13"/>
        <v>26.015625000000526</v>
      </c>
      <c r="G439">
        <f t="shared" si="12"/>
        <v>10471757308.030899</v>
      </c>
    </row>
    <row r="440" spans="1:7" x14ac:dyDescent="0.45">
      <c r="A440" t="s">
        <v>461</v>
      </c>
      <c r="F440">
        <f t="shared" si="13"/>
        <v>25.664062500000387</v>
      </c>
      <c r="G440">
        <f t="shared" si="12"/>
        <v>10597301653.7225</v>
      </c>
    </row>
    <row r="441" spans="1:7" x14ac:dyDescent="0.45">
      <c r="A441" t="s">
        <v>462</v>
      </c>
      <c r="F441">
        <f t="shared" si="13"/>
        <v>25.312499999999975</v>
      </c>
      <c r="G441">
        <f t="shared" si="12"/>
        <v>10961339558.147699</v>
      </c>
    </row>
    <row r="442" spans="1:7" x14ac:dyDescent="0.45">
      <c r="A442" t="s">
        <v>463</v>
      </c>
      <c r="F442">
        <f t="shared" si="13"/>
        <v>24.960937499999726</v>
      </c>
      <c r="G442">
        <f t="shared" si="12"/>
        <v>11087585244.1451</v>
      </c>
    </row>
    <row r="443" spans="1:7" x14ac:dyDescent="0.45">
      <c r="A443" t="s">
        <v>464</v>
      </c>
      <c r="F443">
        <f t="shared" si="13"/>
        <v>24.609374999999652</v>
      </c>
      <c r="G443">
        <f t="shared" si="12"/>
        <v>11462468703.3641</v>
      </c>
    </row>
    <row r="444" spans="1:7" x14ac:dyDescent="0.45">
      <c r="A444" t="s">
        <v>465</v>
      </c>
      <c r="F444">
        <f t="shared" si="13"/>
        <v>2.5801809445396517</v>
      </c>
      <c r="G444">
        <f t="shared" si="12"/>
        <v>11593275578.313801</v>
      </c>
    </row>
    <row r="445" spans="1:7" x14ac:dyDescent="0.45">
      <c r="A445" t="s">
        <v>466</v>
      </c>
      <c r="F445">
        <f t="shared" si="13"/>
        <v>23.906250000000167</v>
      </c>
      <c r="G445">
        <f t="shared" si="12"/>
        <v>11992617549.399599</v>
      </c>
    </row>
    <row r="446" spans="1:7" x14ac:dyDescent="0.45">
      <c r="A446" t="s">
        <v>467</v>
      </c>
      <c r="F446">
        <f t="shared" si="13"/>
        <v>2.4962162238722847</v>
      </c>
      <c r="G446">
        <f t="shared" si="12"/>
        <v>12147918543.080799</v>
      </c>
    </row>
    <row r="447" spans="1:7" x14ac:dyDescent="0.45">
      <c r="A447" t="s">
        <v>468</v>
      </c>
      <c r="F447">
        <f t="shared" si="13"/>
        <v>23.203125000000252</v>
      </c>
      <c r="G447">
        <f t="shared" si="12"/>
        <v>12575752213.670401</v>
      </c>
    </row>
    <row r="448" spans="1:7" x14ac:dyDescent="0.45">
      <c r="A448" t="s">
        <v>469</v>
      </c>
      <c r="F448">
        <f t="shared" si="13"/>
        <v>22.85156250000049</v>
      </c>
      <c r="G448">
        <f t="shared" si="12"/>
        <v>12743930567.3076</v>
      </c>
    </row>
    <row r="449" spans="1:7" x14ac:dyDescent="0.45">
      <c r="A449" t="s">
        <v>470</v>
      </c>
      <c r="F449">
        <f t="shared" si="13"/>
        <v>2.3719129944195383</v>
      </c>
      <c r="G449">
        <f t="shared" si="12"/>
        <v>13189289660.373899</v>
      </c>
    </row>
    <row r="450" spans="1:7" x14ac:dyDescent="0.45">
      <c r="A450" t="s">
        <v>471</v>
      </c>
      <c r="F450">
        <f t="shared" si="13"/>
        <v>22.148437500000139</v>
      </c>
      <c r="G450">
        <f t="shared" ref="G450:G512" si="14">IMREAL(A450)</f>
        <v>13361280497.7687</v>
      </c>
    </row>
    <row r="451" spans="1:7" x14ac:dyDescent="0.45">
      <c r="A451" t="s">
        <v>472</v>
      </c>
      <c r="F451">
        <f t="shared" ref="F451:F512" si="15">ATAN(IMAGINARY(A451)/IMREAL(A451))*180/PI()</f>
        <v>2.2900848989086686</v>
      </c>
      <c r="G451">
        <f t="shared" si="14"/>
        <v>13822281099.2195</v>
      </c>
    </row>
    <row r="452" spans="1:7" x14ac:dyDescent="0.45">
      <c r="A452" t="s">
        <v>473</v>
      </c>
      <c r="F452">
        <f t="shared" si="15"/>
        <v>2.249469347935404</v>
      </c>
      <c r="G452">
        <f t="shared" si="14"/>
        <v>14006708737.953699</v>
      </c>
    </row>
    <row r="453" spans="1:7" x14ac:dyDescent="0.45">
      <c r="A453" t="s">
        <v>474</v>
      </c>
      <c r="F453">
        <f t="shared" si="15"/>
        <v>21.09374999999989</v>
      </c>
      <c r="G453">
        <f t="shared" si="14"/>
        <v>14486878705.807699</v>
      </c>
    </row>
    <row r="454" spans="1:7" x14ac:dyDescent="0.45">
      <c r="A454" t="s">
        <v>475</v>
      </c>
      <c r="F454">
        <f t="shared" si="15"/>
        <v>20.742187500000373</v>
      </c>
      <c r="G454">
        <f t="shared" si="14"/>
        <v>14672927808.5492</v>
      </c>
    </row>
    <row r="455" spans="1:7" x14ac:dyDescent="0.45">
      <c r="A455" t="s">
        <v>476</v>
      </c>
      <c r="F455">
        <f t="shared" si="15"/>
        <v>20.390624999999524</v>
      </c>
      <c r="G455">
        <f t="shared" si="14"/>
        <v>15169676925.3934</v>
      </c>
    </row>
    <row r="456" spans="1:7" x14ac:dyDescent="0.45">
      <c r="A456" t="s">
        <v>477</v>
      </c>
      <c r="F456">
        <f t="shared" si="15"/>
        <v>20.039062500000355</v>
      </c>
      <c r="G456">
        <f t="shared" si="14"/>
        <v>15372201156.429899</v>
      </c>
    </row>
    <row r="457" spans="1:7" x14ac:dyDescent="0.45">
      <c r="A457" t="s">
        <v>478</v>
      </c>
      <c r="F457">
        <f t="shared" si="15"/>
        <v>19.687500000000092</v>
      </c>
      <c r="G457">
        <f t="shared" si="14"/>
        <v>15905263913.2243</v>
      </c>
    </row>
    <row r="458" spans="1:7" x14ac:dyDescent="0.45">
      <c r="A458" t="s">
        <v>479</v>
      </c>
      <c r="F458">
        <f t="shared" si="15"/>
        <v>19.335937499999574</v>
      </c>
      <c r="G458">
        <f t="shared" si="14"/>
        <v>16131966228.6166</v>
      </c>
    </row>
    <row r="459" spans="1:7" x14ac:dyDescent="0.45">
      <c r="A459" t="s">
        <v>480</v>
      </c>
      <c r="F459">
        <f t="shared" si="15"/>
        <v>73.791984062193222</v>
      </c>
      <c r="G459">
        <f t="shared" si="14"/>
        <v>1669392009.0376999</v>
      </c>
    </row>
    <row r="460" spans="1:7" x14ac:dyDescent="0.45">
      <c r="A460" t="s">
        <v>481</v>
      </c>
      <c r="F460">
        <f t="shared" si="15"/>
        <v>18.63281250000006</v>
      </c>
      <c r="G460">
        <f t="shared" si="14"/>
        <v>16930495157.199699</v>
      </c>
    </row>
    <row r="461" spans="1:7" x14ac:dyDescent="0.45">
      <c r="A461" t="s">
        <v>482</v>
      </c>
      <c r="F461">
        <f t="shared" si="15"/>
        <v>18.281250000000103</v>
      </c>
      <c r="G461">
        <f t="shared" si="14"/>
        <v>17518405640.345501</v>
      </c>
    </row>
    <row r="462" spans="1:7" x14ac:dyDescent="0.45">
      <c r="A462" t="s">
        <v>483</v>
      </c>
      <c r="F462">
        <f t="shared" si="15"/>
        <v>17.929687499999584</v>
      </c>
      <c r="G462">
        <f t="shared" si="14"/>
        <v>17777741252.075199</v>
      </c>
    </row>
    <row r="463" spans="1:7" x14ac:dyDescent="0.45">
      <c r="A463" t="s">
        <v>484</v>
      </c>
      <c r="F463">
        <f t="shared" si="15"/>
        <v>17.578125000000167</v>
      </c>
      <c r="G463">
        <f t="shared" si="14"/>
        <v>18404871885.655399</v>
      </c>
    </row>
    <row r="464" spans="1:7" x14ac:dyDescent="0.45">
      <c r="A464" t="s">
        <v>485</v>
      </c>
      <c r="F464">
        <f t="shared" si="15"/>
        <v>17.226562499999979</v>
      </c>
      <c r="G464">
        <f t="shared" si="14"/>
        <v>18681040197.0326</v>
      </c>
    </row>
    <row r="465" spans="1:7" x14ac:dyDescent="0.45">
      <c r="A465" t="s">
        <v>486</v>
      </c>
      <c r="F465">
        <f t="shared" si="15"/>
        <v>16.874999999999847</v>
      </c>
      <c r="G465">
        <f t="shared" si="14"/>
        <v>19342026378.316601</v>
      </c>
    </row>
    <row r="466" spans="1:7" x14ac:dyDescent="0.45">
      <c r="A466" t="s">
        <v>487</v>
      </c>
      <c r="F466">
        <f t="shared" si="15"/>
        <v>16.52343750000033</v>
      </c>
      <c r="G466">
        <f t="shared" si="14"/>
        <v>19645108733.615501</v>
      </c>
    </row>
    <row r="467" spans="1:7" x14ac:dyDescent="0.45">
      <c r="A467" t="s">
        <v>488</v>
      </c>
      <c r="F467">
        <f t="shared" si="15"/>
        <v>16.171875000000714</v>
      </c>
      <c r="G467">
        <f t="shared" si="14"/>
        <v>20351370507.936298</v>
      </c>
    </row>
    <row r="468" spans="1:7" x14ac:dyDescent="0.45">
      <c r="A468" t="s">
        <v>489</v>
      </c>
      <c r="F468">
        <f t="shared" si="15"/>
        <v>15.82031250000035</v>
      </c>
      <c r="G468">
        <f t="shared" si="14"/>
        <v>20675806990.317902</v>
      </c>
    </row>
    <row r="469" spans="1:7" x14ac:dyDescent="0.45">
      <c r="A469" t="s">
        <v>490</v>
      </c>
      <c r="F469">
        <f t="shared" si="15"/>
        <v>70.132497349833756</v>
      </c>
      <c r="G469">
        <f t="shared" si="14"/>
        <v>2141635955.0325999</v>
      </c>
    </row>
    <row r="470" spans="1:7" x14ac:dyDescent="0.45">
      <c r="A470" t="s">
        <v>491</v>
      </c>
      <c r="F470">
        <f t="shared" si="15"/>
        <v>15.117187500000034</v>
      </c>
      <c r="G470">
        <f t="shared" si="14"/>
        <v>21760269311.4842</v>
      </c>
    </row>
    <row r="471" spans="1:7" x14ac:dyDescent="0.45">
      <c r="A471" t="s">
        <v>492</v>
      </c>
      <c r="F471">
        <f t="shared" si="15"/>
        <v>14.765624999999762</v>
      </c>
      <c r="G471">
        <f t="shared" si="14"/>
        <v>22545281652.639599</v>
      </c>
    </row>
    <row r="472" spans="1:7" x14ac:dyDescent="0.45">
      <c r="A472" t="s">
        <v>493</v>
      </c>
      <c r="F472">
        <f t="shared" si="15"/>
        <v>14.414062499999698</v>
      </c>
      <c r="G472">
        <f t="shared" si="14"/>
        <v>22910944237.195099</v>
      </c>
    </row>
    <row r="473" spans="1:7" x14ac:dyDescent="0.45">
      <c r="A473" t="s">
        <v>494</v>
      </c>
      <c r="F473">
        <f t="shared" si="15"/>
        <v>14.062499999999966</v>
      </c>
      <c r="G473">
        <f t="shared" si="14"/>
        <v>23744461950.8778</v>
      </c>
    </row>
    <row r="474" spans="1:7" x14ac:dyDescent="0.45">
      <c r="A474" t="s">
        <v>495</v>
      </c>
      <c r="F474">
        <f t="shared" si="15"/>
        <v>13.710937500000282</v>
      </c>
      <c r="G474">
        <f t="shared" si="14"/>
        <v>24145854826.262402</v>
      </c>
    </row>
    <row r="475" spans="1:7" x14ac:dyDescent="0.45">
      <c r="A475" t="s">
        <v>496</v>
      </c>
      <c r="F475">
        <f t="shared" si="15"/>
        <v>13.359374999999979</v>
      </c>
      <c r="G475">
        <f t="shared" si="14"/>
        <v>25041150853.886501</v>
      </c>
    </row>
    <row r="476" spans="1:7" x14ac:dyDescent="0.45">
      <c r="A476" t="s">
        <v>497</v>
      </c>
      <c r="F476">
        <f t="shared" si="15"/>
        <v>66.593261202180159</v>
      </c>
      <c r="G476">
        <f t="shared" si="14"/>
        <v>2548478709.2031999</v>
      </c>
    </row>
    <row r="477" spans="1:7" x14ac:dyDescent="0.45">
      <c r="A477" t="s">
        <v>498</v>
      </c>
      <c r="F477">
        <f t="shared" si="15"/>
        <v>12.656250000000126</v>
      </c>
      <c r="G477">
        <f t="shared" si="14"/>
        <v>26458744267.740101</v>
      </c>
    </row>
    <row r="478" spans="1:7" x14ac:dyDescent="0.45">
      <c r="A478" t="s">
        <v>499</v>
      </c>
      <c r="F478">
        <f t="shared" si="15"/>
        <v>12.304687499999991</v>
      </c>
      <c r="G478">
        <f t="shared" si="14"/>
        <v>26956259267.898399</v>
      </c>
    </row>
    <row r="479" spans="1:7" x14ac:dyDescent="0.45">
      <c r="A479" t="s">
        <v>500</v>
      </c>
      <c r="F479">
        <f t="shared" si="15"/>
        <v>11.953125000000194</v>
      </c>
      <c r="G479">
        <f t="shared" si="14"/>
        <v>28010485681.408401</v>
      </c>
    </row>
    <row r="480" spans="1:7" x14ac:dyDescent="0.45">
      <c r="A480" t="s">
        <v>501</v>
      </c>
      <c r="F480">
        <f t="shared" si="15"/>
        <v>11.601562500000204</v>
      </c>
      <c r="G480">
        <f t="shared" si="14"/>
        <v>28553975492.2076</v>
      </c>
    </row>
    <row r="481" spans="1:7" x14ac:dyDescent="0.45">
      <c r="A481" t="s">
        <v>502</v>
      </c>
      <c r="F481">
        <f t="shared" si="15"/>
        <v>11.250000000000055</v>
      </c>
      <c r="G481">
        <f t="shared" si="14"/>
        <v>29688241004.5186</v>
      </c>
    </row>
    <row r="482" spans="1:7" x14ac:dyDescent="0.45">
      <c r="A482" t="s">
        <v>503</v>
      </c>
      <c r="F482">
        <f t="shared" si="15"/>
        <v>10.898437499999986</v>
      </c>
      <c r="G482">
        <f t="shared" si="14"/>
        <v>30283802060.209099</v>
      </c>
    </row>
    <row r="483" spans="1:7" x14ac:dyDescent="0.45">
      <c r="A483" t="s">
        <v>504</v>
      </c>
      <c r="F483">
        <f t="shared" si="15"/>
        <v>10.546875000000391</v>
      </c>
      <c r="G483">
        <f t="shared" si="14"/>
        <v>31518355292.820499</v>
      </c>
    </row>
    <row r="484" spans="1:7" x14ac:dyDescent="0.45">
      <c r="A484" t="s">
        <v>505</v>
      </c>
      <c r="F484">
        <f t="shared" si="15"/>
        <v>1.0303187990428604</v>
      </c>
      <c r="G484">
        <f t="shared" si="14"/>
        <v>32189588888.3158</v>
      </c>
    </row>
    <row r="485" spans="1:7" x14ac:dyDescent="0.45">
      <c r="A485" t="s">
        <v>506</v>
      </c>
      <c r="F485">
        <f t="shared" si="15"/>
        <v>9.8437500000002451</v>
      </c>
      <c r="G485">
        <f t="shared" si="14"/>
        <v>33544410335.965199</v>
      </c>
    </row>
    <row r="486" spans="1:7" x14ac:dyDescent="0.45">
      <c r="A486" t="s">
        <v>507</v>
      </c>
      <c r="F486">
        <f t="shared" si="15"/>
        <v>9.4921875000000817</v>
      </c>
      <c r="G486">
        <f t="shared" si="14"/>
        <v>34292111018.996498</v>
      </c>
    </row>
    <row r="487" spans="1:7" x14ac:dyDescent="0.45">
      <c r="A487" t="s">
        <v>508</v>
      </c>
      <c r="F487">
        <f t="shared" si="15"/>
        <v>0.92181735361195261</v>
      </c>
      <c r="G487">
        <f t="shared" si="14"/>
        <v>35788249692.569504</v>
      </c>
    </row>
    <row r="488" spans="1:7" x14ac:dyDescent="0.45">
      <c r="A488" t="s">
        <v>509</v>
      </c>
      <c r="F488">
        <f t="shared" si="15"/>
        <v>8.7890625000000551</v>
      </c>
      <c r="G488">
        <f t="shared" si="14"/>
        <v>36640680723.2034</v>
      </c>
    </row>
    <row r="489" spans="1:7" x14ac:dyDescent="0.45">
      <c r="A489" t="s">
        <v>510</v>
      </c>
      <c r="F489">
        <f t="shared" si="15"/>
        <v>8.4375000000000924</v>
      </c>
      <c r="G489">
        <f t="shared" si="14"/>
        <v>38303478175.922401</v>
      </c>
    </row>
    <row r="490" spans="1:7" x14ac:dyDescent="0.45">
      <c r="A490" t="s">
        <v>511</v>
      </c>
      <c r="F490">
        <f t="shared" si="15"/>
        <v>54.859242658963325</v>
      </c>
      <c r="G490">
        <f t="shared" si="14"/>
        <v>3926625389.6978998</v>
      </c>
    </row>
    <row r="491" spans="1:7" x14ac:dyDescent="0.45">
      <c r="A491" t="s">
        <v>512</v>
      </c>
      <c r="F491">
        <f t="shared" si="15"/>
        <v>7.7343750000001483</v>
      </c>
      <c r="G491">
        <f t="shared" si="14"/>
        <v>41107860930.647797</v>
      </c>
    </row>
    <row r="492" spans="1:7" x14ac:dyDescent="0.45">
      <c r="A492" t="s">
        <v>513</v>
      </c>
      <c r="F492">
        <f t="shared" si="15"/>
        <v>7.3828125000003011</v>
      </c>
      <c r="G492">
        <f t="shared" si="14"/>
        <v>42186719688.958397</v>
      </c>
    </row>
    <row r="493" spans="1:7" x14ac:dyDescent="0.45">
      <c r="A493" t="s">
        <v>514</v>
      </c>
      <c r="F493">
        <f t="shared" si="15"/>
        <v>7.0312500000002363</v>
      </c>
      <c r="G493">
        <f t="shared" si="14"/>
        <v>44235820963.196503</v>
      </c>
    </row>
    <row r="494" spans="1:7" x14ac:dyDescent="0.45">
      <c r="A494" t="s">
        <v>515</v>
      </c>
      <c r="F494">
        <f t="shared" si="15"/>
        <v>6.6796875000004574</v>
      </c>
      <c r="G494">
        <f t="shared" si="14"/>
        <v>45458311964.693901</v>
      </c>
    </row>
    <row r="495" spans="1:7" x14ac:dyDescent="0.45">
      <c r="A495" t="s">
        <v>516</v>
      </c>
      <c r="F495">
        <f t="shared" si="15"/>
        <v>0.63537218322207123</v>
      </c>
      <c r="G495">
        <f t="shared" si="14"/>
        <v>47782225768.104202</v>
      </c>
    </row>
    <row r="496" spans="1:7" x14ac:dyDescent="0.45">
      <c r="A496" t="s">
        <v>517</v>
      </c>
      <c r="F496">
        <f t="shared" si="15"/>
        <v>5.9765625000002993</v>
      </c>
      <c r="G496">
        <f t="shared" si="14"/>
        <v>49212830978.458397</v>
      </c>
    </row>
    <row r="497" spans="1:7" x14ac:dyDescent="0.45">
      <c r="A497" t="s">
        <v>518</v>
      </c>
      <c r="F497">
        <f t="shared" si="15"/>
        <v>5.6250000000001581</v>
      </c>
      <c r="G497">
        <f t="shared" si="14"/>
        <v>51882204621.190102</v>
      </c>
    </row>
    <row r="498" spans="1:7" x14ac:dyDescent="0.45">
      <c r="A498" t="s">
        <v>519</v>
      </c>
      <c r="F498">
        <f t="shared" si="15"/>
        <v>5.273437500000532</v>
      </c>
      <c r="G498">
        <f t="shared" si="14"/>
        <v>53560122216.551201</v>
      </c>
    </row>
    <row r="499" spans="1:7" x14ac:dyDescent="0.45">
      <c r="A499" t="s">
        <v>520</v>
      </c>
      <c r="F499">
        <f t="shared" si="15"/>
        <v>4.9218750000004565</v>
      </c>
      <c r="G499">
        <f t="shared" si="14"/>
        <v>56677821711.6614</v>
      </c>
    </row>
    <row r="500" spans="1:7" x14ac:dyDescent="0.45">
      <c r="A500" t="s">
        <v>521</v>
      </c>
      <c r="F500">
        <f t="shared" si="15"/>
        <v>4.5703125000002993</v>
      </c>
      <c r="G500">
        <f t="shared" si="14"/>
        <v>58694748225.012299</v>
      </c>
    </row>
    <row r="501" spans="1:7" x14ac:dyDescent="0.45">
      <c r="A501" t="s">
        <v>522</v>
      </c>
      <c r="F501">
        <f t="shared" si="15"/>
        <v>4.2187500000001918</v>
      </c>
      <c r="G501">
        <f t="shared" si="14"/>
        <v>62397164341.2435</v>
      </c>
    </row>
    <row r="502" spans="1:7" x14ac:dyDescent="0.45">
      <c r="A502" t="s">
        <v>523</v>
      </c>
      <c r="F502">
        <f t="shared" si="15"/>
        <v>3.8671875000003153</v>
      </c>
      <c r="G502">
        <f t="shared" si="14"/>
        <v>64843574245.977699</v>
      </c>
    </row>
    <row r="503" spans="1:7" x14ac:dyDescent="0.45">
      <c r="A503" t="s">
        <v>524</v>
      </c>
      <c r="F503">
        <f t="shared" si="15"/>
        <v>3.5156250000001292</v>
      </c>
      <c r="G503">
        <f t="shared" si="14"/>
        <v>69321943140.386703</v>
      </c>
    </row>
    <row r="504" spans="1:7" x14ac:dyDescent="0.45">
      <c r="A504" t="s">
        <v>525</v>
      </c>
      <c r="F504">
        <f t="shared" si="15"/>
        <v>28.933604032553738</v>
      </c>
      <c r="G504">
        <f t="shared" si="14"/>
        <v>7234728666.3088999</v>
      </c>
    </row>
    <row r="505" spans="1:7" x14ac:dyDescent="0.45">
      <c r="A505" t="s">
        <v>526</v>
      </c>
      <c r="F505">
        <f t="shared" si="15"/>
        <v>2.8125000000000697</v>
      </c>
      <c r="G505">
        <f t="shared" si="14"/>
        <v>77926849041.435104</v>
      </c>
    </row>
    <row r="506" spans="1:7" x14ac:dyDescent="0.45">
      <c r="A506" t="s">
        <v>527</v>
      </c>
      <c r="F506">
        <f t="shared" si="15"/>
        <v>0.24624367919739207</v>
      </c>
      <c r="G506">
        <f t="shared" si="14"/>
        <v>81794813492.874298</v>
      </c>
    </row>
    <row r="507" spans="1:7" x14ac:dyDescent="0.45">
      <c r="A507" t="s">
        <v>528</v>
      </c>
      <c r="F507">
        <f t="shared" si="15"/>
        <v>20.219852651783899</v>
      </c>
      <c r="G507">
        <f t="shared" si="14"/>
        <v>8909012653.9083004</v>
      </c>
    </row>
    <row r="508" spans="1:7" x14ac:dyDescent="0.45">
      <c r="A508" t="s">
        <v>529</v>
      </c>
      <c r="F508">
        <f t="shared" si="15"/>
        <v>1.7578125000001772</v>
      </c>
      <c r="G508">
        <f t="shared" si="14"/>
        <v>94286789904.476395</v>
      </c>
    </row>
    <row r="509" spans="1:7" x14ac:dyDescent="0.45">
      <c r="A509" t="s">
        <v>530</v>
      </c>
      <c r="F509">
        <f t="shared" si="15"/>
        <v>67.836237427327177</v>
      </c>
      <c r="G509">
        <f t="shared" si="14"/>
        <v>1045284985.923</v>
      </c>
    </row>
    <row r="510" spans="1:7" x14ac:dyDescent="0.45">
      <c r="A510" t="s">
        <v>531</v>
      </c>
      <c r="F510">
        <f t="shared" si="15"/>
        <v>1.0546875000002993</v>
      </c>
      <c r="G510">
        <f t="shared" si="14"/>
        <v>112036166202.452</v>
      </c>
    </row>
    <row r="511" spans="1:7" x14ac:dyDescent="0.45">
      <c r="A511" t="s">
        <v>532</v>
      </c>
      <c r="F511">
        <f t="shared" si="15"/>
        <v>0.70312500000024325</v>
      </c>
      <c r="G511">
        <f t="shared" si="14"/>
        <v>128633868044.995</v>
      </c>
    </row>
    <row r="512" spans="1:7" x14ac:dyDescent="0.45">
      <c r="A512" t="s">
        <v>533</v>
      </c>
      <c r="F512">
        <f t="shared" si="15"/>
        <v>0.35156250000030786</v>
      </c>
      <c r="G512">
        <f t="shared" si="14"/>
        <v>141143504309.94101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3"/>
  <dimension ref="A1:I612"/>
  <sheetViews>
    <sheetView topLeftCell="A2" workbookViewId="0">
      <selection activeCell="F22" sqref="F22"/>
    </sheetView>
  </sheetViews>
  <sheetFormatPr defaultRowHeight="14.25" x14ac:dyDescent="0.45"/>
  <cols>
    <col min="2" max="2" width="43.59765625" customWidth="1"/>
    <col min="6" max="6" width="49.3984375" customWidth="1"/>
    <col min="7" max="7" width="39.86328125" style="1" customWidth="1"/>
  </cols>
  <sheetData>
    <row r="1" spans="1:9" x14ac:dyDescent="0.45">
      <c r="A1" t="str">
        <f>PICXO!$M1</f>
        <v>f(Hz)</v>
      </c>
      <c r="B1" s="6" t="s">
        <v>20</v>
      </c>
      <c r="G1" s="1" t="s">
        <v>21</v>
      </c>
      <c r="I1">
        <f>CEdsp/2</f>
        <v>23854.961832061068</v>
      </c>
    </row>
    <row r="2" spans="1:9" x14ac:dyDescent="0.45">
      <c r="A2">
        <f>PICXO!$M2</f>
        <v>1</v>
      </c>
      <c r="B2" s="6" t="str">
        <f>PICXO!$S2</f>
        <v>1.00135862299873-0.00036715754351155i</v>
      </c>
      <c r="C2">
        <v>0</v>
      </c>
      <c r="D2">
        <f>0</f>
        <v>0</v>
      </c>
      <c r="E2">
        <v>0</v>
      </c>
      <c r="F2" s="6">
        <v>1</v>
      </c>
      <c r="G2" s="2">
        <v>1</v>
      </c>
    </row>
    <row r="3" spans="1:9" x14ac:dyDescent="0.45">
      <c r="A3">
        <f>PICXO!$M3</f>
        <v>1.0232929922807541</v>
      </c>
      <c r="B3" s="6" t="str">
        <f>PICXO!$S3</f>
        <v>1.00141818884562-0.000392209187324308i</v>
      </c>
      <c r="C3">
        <f>C2+1</f>
        <v>1</v>
      </c>
      <c r="D3">
        <f t="shared" ref="D3:D66" si="0">C3/256*CEdsp2</f>
        <v>93.183444656488547</v>
      </c>
      <c r="E3">
        <f t="shared" ref="E3:E66" si="1">MATCH(D3,freq_list,1)</f>
        <v>197</v>
      </c>
      <c r="F3">
        <f t="shared" ref="F3:F66" ca="1" si="2">($D3-OFFSET(freq_list,$E3-1,0,1,1))/(OFFSET(freq_list,$E3,0,1,1)-OFFSET(freq_list,$E3-1,0,1,1))</f>
        <v>0.93316276464419656</v>
      </c>
      <c r="G3" s="1" t="str">
        <f t="shared" ref="G3:G66" ca="1" si="3">IMSUM(IMPRODUCT(IMSUB(OFFSET(HZ_list,$E3,0,1,1),OFFSET(HZ_list,$E3-1,0,1,1)),$F3),OFFSET(HZ_list,$E3-1,0,1,1))</f>
        <v>0.806729790659793-0.41203133083733i</v>
      </c>
    </row>
    <row r="4" spans="1:9" x14ac:dyDescent="0.45">
      <c r="A4">
        <f>PICXO!$M4</f>
        <v>1.0471285480508996</v>
      </c>
      <c r="B4" s="6" t="str">
        <f>PICXO!$S4</f>
        <v>1.00148016189239-0.000418913682873561i</v>
      </c>
      <c r="C4">
        <f t="shared" ref="C4:C67" si="4">C3+1</f>
        <v>2</v>
      </c>
      <c r="D4">
        <f t="shared" si="0"/>
        <v>186.36688931297709</v>
      </c>
      <c r="E4">
        <f t="shared" si="1"/>
        <v>228</v>
      </c>
      <c r="F4">
        <f t="shared" ca="1" si="2"/>
        <v>3.6468200676498481E-2</v>
      </c>
      <c r="G4" s="1" t="str">
        <f t="shared" ca="1" si="3"/>
        <v>0.497295486909938-0.503809744734967i</v>
      </c>
    </row>
    <row r="5" spans="1:9" x14ac:dyDescent="0.45">
      <c r="A5">
        <f>PICXO!$M5</f>
        <v>1.0715193052376064</v>
      </c>
      <c r="B5" s="6" t="str">
        <f>PICXO!$S5</f>
        <v>1.00154462119231-0.000447373689091822i</v>
      </c>
      <c r="C5">
        <f t="shared" si="4"/>
        <v>3</v>
      </c>
      <c r="D5">
        <f t="shared" si="0"/>
        <v>279.55033396946567</v>
      </c>
      <c r="E5">
        <f t="shared" si="1"/>
        <v>245</v>
      </c>
      <c r="F5">
        <f t="shared" ca="1" si="2"/>
        <v>0.64336580285814782</v>
      </c>
      <c r="G5" s="1" t="str">
        <f t="shared" ca="1" si="3"/>
        <v>0.306337866139403-0.458377523169504i</v>
      </c>
    </row>
    <row r="6" spans="1:9" x14ac:dyDescent="0.45">
      <c r="A6">
        <f>PICXO!$M6</f>
        <v>1.0964781961431851</v>
      </c>
      <c r="B6" s="6" t="str">
        <f>PICXO!$S6</f>
        <v>1.00161164676559-0.000477697531546181i</v>
      </c>
      <c r="C6">
        <f t="shared" si="4"/>
        <v>4</v>
      </c>
      <c r="D6">
        <f t="shared" si="0"/>
        <v>372.73377862595419</v>
      </c>
      <c r="E6">
        <f t="shared" si="1"/>
        <v>258</v>
      </c>
      <c r="F6">
        <f t="shared" ca="1" si="2"/>
        <v>0.13849391834625022</v>
      </c>
      <c r="G6" s="1" t="str">
        <f t="shared" ca="1" si="3"/>
        <v>0.201755805125183-0.394064969968479i</v>
      </c>
    </row>
    <row r="7" spans="1:9" x14ac:dyDescent="0.45">
      <c r="A7">
        <f>PICXO!$M7</f>
        <v>1.1220184543019636</v>
      </c>
      <c r="B7" s="6" t="str">
        <f>PICXO!$S7</f>
        <v>1.00168131945032-0.000509999437940901i</v>
      </c>
      <c r="C7">
        <f t="shared" si="4"/>
        <v>5</v>
      </c>
      <c r="D7">
        <f t="shared" si="0"/>
        <v>465.91722328244271</v>
      </c>
      <c r="E7">
        <f t="shared" si="1"/>
        <v>267</v>
      </c>
      <c r="F7">
        <f t="shared" ca="1" si="2"/>
        <v>0.82925460162765174</v>
      </c>
      <c r="G7" s="1" t="str">
        <f t="shared" ca="1" si="3"/>
        <v>0.142255060767592-0.338120085901745i</v>
      </c>
    </row>
    <row r="8" spans="1:9" x14ac:dyDescent="0.45">
      <c r="A8">
        <f>PICXO!$M8</f>
        <v>1.1481536214968828</v>
      </c>
      <c r="B8" s="6" t="str">
        <f>PICXO!$S8</f>
        <v>1.00175372073603-0.000544399774670042i</v>
      </c>
      <c r="C8">
        <f t="shared" si="4"/>
        <v>6</v>
      </c>
      <c r="D8">
        <f t="shared" si="0"/>
        <v>559.10066793893134</v>
      </c>
      <c r="E8">
        <f t="shared" si="1"/>
        <v>275</v>
      </c>
      <c r="F8">
        <f t="shared" ca="1" si="2"/>
        <v>0.74683257901114797</v>
      </c>
      <c r="G8" s="1" t="str">
        <f t="shared" ca="1" si="3"/>
        <v>0.106165518136733-0.293308038893343i</v>
      </c>
    </row>
    <row r="9" spans="1:9" x14ac:dyDescent="0.45">
      <c r="A9">
        <f>PICXO!$M9</f>
        <v>1.1748975549395295</v>
      </c>
      <c r="B9" s="6" t="str">
        <f>PICXO!$S9</f>
        <v>1.00182893257919-0.000581025283761408i</v>
      </c>
      <c r="C9">
        <f t="shared" si="4"/>
        <v>7</v>
      </c>
      <c r="D9">
        <f t="shared" si="0"/>
        <v>652.28411259541986</v>
      </c>
      <c r="E9">
        <f t="shared" si="1"/>
        <v>282</v>
      </c>
      <c r="F9">
        <f t="shared" ca="1" si="2"/>
        <v>0.44083961891351231</v>
      </c>
      <c r="G9" s="1" t="str">
        <f t="shared" ca="1" si="3"/>
        <v>0.0829361919787227-0.257757682960663i</v>
      </c>
    </row>
    <row r="10" spans="1:9" x14ac:dyDescent="0.45">
      <c r="A10">
        <f>PICXO!$M10</f>
        <v>1.2022644346174129</v>
      </c>
      <c r="B10" s="6" t="str">
        <f>PICXO!$S10</f>
        <v>1.00190703719978-0.000620009318707898i</v>
      </c>
      <c r="C10">
        <f t="shared" si="4"/>
        <v>8</v>
      </c>
      <c r="D10">
        <f t="shared" si="0"/>
        <v>745.46755725190837</v>
      </c>
      <c r="E10">
        <f t="shared" si="1"/>
        <v>288</v>
      </c>
      <c r="F10">
        <f t="shared" ca="1" si="2"/>
        <v>0.24076189274169835</v>
      </c>
      <c r="G10" s="1" t="str">
        <f t="shared" ca="1" si="3"/>
        <v>0.0672077722247157-0.229271072399588i</v>
      </c>
    </row>
    <row r="11" spans="1:9" x14ac:dyDescent="0.45">
      <c r="A11">
        <f>PICXO!$M11</f>
        <v>1.2302687708123816</v>
      </c>
      <c r="B11" s="6" t="str">
        <f>PICXO!$S11</f>
        <v>1.00198811685802-0.000661492077923957i</v>
      </c>
      <c r="C11">
        <f t="shared" si="4"/>
        <v>9</v>
      </c>
      <c r="D11">
        <f t="shared" si="0"/>
        <v>838.65100190839689</v>
      </c>
      <c r="E11">
        <f t="shared" si="1"/>
        <v>293</v>
      </c>
      <c r="F11">
        <f t="shared" ca="1" si="2"/>
        <v>0.35548342398280691</v>
      </c>
      <c r="G11" s="1" t="str">
        <f t="shared" ca="1" si="3"/>
        <v>0.0561234508474919-0.206126319862261i</v>
      </c>
    </row>
    <row r="12" spans="1:9" x14ac:dyDescent="0.45">
      <c r="A12">
        <f>PICXO!$M12</f>
        <v>1.2589254117941673</v>
      </c>
      <c r="B12" s="6" t="str">
        <f>PICXO!$S12</f>
        <v>1.0020722536107-0.000705620834469318i</v>
      </c>
      <c r="C12">
        <f t="shared" si="4"/>
        <v>10</v>
      </c>
      <c r="D12">
        <f t="shared" si="0"/>
        <v>931.83444656488541</v>
      </c>
      <c r="E12">
        <f t="shared" si="1"/>
        <v>297</v>
      </c>
      <c r="F12">
        <f t="shared" ca="1" si="2"/>
        <v>0.93316276464628456</v>
      </c>
      <c r="G12" s="1" t="str">
        <f t="shared" ca="1" si="3"/>
        <v>0.0480240968439655-0.187011489727058i</v>
      </c>
    </row>
    <row r="13" spans="1:9" x14ac:dyDescent="0.45">
      <c r="A13">
        <f>PICXO!$M13</f>
        <v>1.288249551693134</v>
      </c>
      <c r="B13" s="6" t="str">
        <f>PICXO!$S13</f>
        <v>1.00215952904631-0.000752550160183878i</v>
      </c>
      <c r="C13">
        <f t="shared" si="4"/>
        <v>11</v>
      </c>
      <c r="D13">
        <f t="shared" si="0"/>
        <v>1025.0178912213739</v>
      </c>
      <c r="E13">
        <f t="shared" si="1"/>
        <v>302</v>
      </c>
      <c r="F13">
        <f t="shared" ca="1" si="2"/>
        <v>7.2366634002596783E-2</v>
      </c>
      <c r="G13" s="1" t="str">
        <f t="shared" ca="1" si="3"/>
        <v>0.0419516205618815-0.171027015576559i</v>
      </c>
    </row>
    <row r="14" spans="1:9" x14ac:dyDescent="0.45">
      <c r="A14">
        <f>PICXO!$M14</f>
        <v>1.318256738556407</v>
      </c>
      <c r="B14" s="6" t="str">
        <f>PICXO!$S14</f>
        <v>1.00225002399855-0.000802442142794857i</v>
      </c>
      <c r="C14">
        <f t="shared" si="4"/>
        <v>12</v>
      </c>
      <c r="D14">
        <f t="shared" si="0"/>
        <v>1118.2013358778627</v>
      </c>
      <c r="E14">
        <f t="shared" si="1"/>
        <v>305</v>
      </c>
      <c r="F14">
        <f t="shared" ca="1" si="2"/>
        <v>0.85054503363603284</v>
      </c>
      <c r="G14" s="1" t="str">
        <f t="shared" ca="1" si="3"/>
        <v>0.0372841666465228-0.157481518237963i</v>
      </c>
    </row>
    <row r="15" spans="1:9" x14ac:dyDescent="0.45">
      <c r="A15">
        <f>PICXO!$M15</f>
        <v>1.3489628825916535</v>
      </c>
      <c r="B15" s="6" t="str">
        <f>PICXO!$S15</f>
        <v>1.00234381823776-0.000855466593759706i</v>
      </c>
      <c r="C15">
        <f t="shared" si="4"/>
        <v>13</v>
      </c>
      <c r="D15">
        <f t="shared" si="0"/>
        <v>1211.3847805343512</v>
      </c>
      <c r="E15">
        <f t="shared" si="1"/>
        <v>309</v>
      </c>
      <c r="F15">
        <f t="shared" ca="1" si="2"/>
        <v>0.32567620433854799</v>
      </c>
      <c r="G15" s="1" t="str">
        <f t="shared" ca="1" si="3"/>
        <v>0.0336217351788209-0.145869915376839i</v>
      </c>
    </row>
    <row r="16" spans="1:9" x14ac:dyDescent="0.45">
      <c r="A16">
        <f>PICXO!$M16</f>
        <v>1.3803842646028848</v>
      </c>
      <c r="B16" s="6" t="str">
        <f>PICXO!$S16</f>
        <v>1.0024409901398-0.000911801245045496i</v>
      </c>
      <c r="C16">
        <f t="shared" si="4"/>
        <v>14</v>
      </c>
      <c r="D16">
        <f t="shared" si="0"/>
        <v>1304.5682251908397</v>
      </c>
      <c r="E16">
        <f t="shared" si="1"/>
        <v>312</v>
      </c>
      <c r="F16">
        <f t="shared" ca="1" si="2"/>
        <v>0.5438255032745285</v>
      </c>
      <c r="G16" s="1" t="str">
        <f t="shared" ca="1" si="3"/>
        <v>0.0306942858024529-0.135808189085963i</v>
      </c>
    </row>
    <row r="17" spans="1:7" x14ac:dyDescent="0.45">
      <c r="A17">
        <f>PICXO!$M17</f>
        <v>1.4125375446227544</v>
      </c>
      <c r="B17" s="6" t="str">
        <f>PICXO!$S17</f>
        <v>1.00254161633256-0.0009716319328737i</v>
      </c>
      <c r="C17">
        <f t="shared" si="4"/>
        <v>15</v>
      </c>
      <c r="D17">
        <f t="shared" si="0"/>
        <v>1397.7516698473282</v>
      </c>
      <c r="E17">
        <f t="shared" si="1"/>
        <v>315</v>
      </c>
      <c r="F17">
        <f t="shared" ca="1" si="2"/>
        <v>0.54014412320559679</v>
      </c>
      <c r="G17" s="1" t="str">
        <f t="shared" ca="1" si="3"/>
        <v>0.0283191171579836-0.127012070526552i</v>
      </c>
    </row>
    <row r="18" spans="1:7" x14ac:dyDescent="0.45">
      <c r="A18">
        <f>PICXO!$M18</f>
        <v>1.4454397707459274</v>
      </c>
      <c r="B18" s="6" t="str">
        <f>PICXO!$S18</f>
        <v>1.00264577131976-0.00103515276547603i</v>
      </c>
      <c r="C18">
        <f t="shared" si="4"/>
        <v>16</v>
      </c>
      <c r="D18">
        <f t="shared" si="0"/>
        <v>1490.9351145038167</v>
      </c>
      <c r="E18">
        <f t="shared" si="1"/>
        <v>318</v>
      </c>
      <c r="F18">
        <f t="shared" ca="1" si="2"/>
        <v>0.34327269909354813</v>
      </c>
      <c r="G18" s="1" t="str">
        <f t="shared" ca="1" si="3"/>
        <v>0.026366192163097-0.119260166432241i</v>
      </c>
    </row>
    <row r="19" spans="1:7" x14ac:dyDescent="0.45">
      <c r="A19">
        <f>PICXO!$M19</f>
        <v>1.4791083881682074</v>
      </c>
      <c r="B19" s="6" t="str">
        <f>PICXO!$S19</f>
        <v>1.00275352708266-0.00110256627329176i</v>
      </c>
      <c r="C19">
        <f t="shared" si="4"/>
        <v>17</v>
      </c>
      <c r="D19">
        <f t="shared" si="0"/>
        <v>1584.1185591603053</v>
      </c>
      <c r="E19">
        <f t="shared" si="1"/>
        <v>320</v>
      </c>
      <c r="F19">
        <f t="shared" ca="1" si="2"/>
        <v>0.97852808001080882</v>
      </c>
      <c r="G19" s="1" t="str">
        <f t="shared" ca="1" si="3"/>
        <v>0.024738297026797-0.112369956537655i</v>
      </c>
    </row>
    <row r="20" spans="1:7" x14ac:dyDescent="0.45">
      <c r="A20">
        <f>PICXO!$M20</f>
        <v>1.5135612484362084</v>
      </c>
      <c r="B20" s="6" t="str">
        <f>PICXO!$S20</f>
        <v>1.00286495265989-0.00117408353859689i</v>
      </c>
      <c r="C20">
        <f t="shared" si="4"/>
        <v>18</v>
      </c>
      <c r="D20">
        <f t="shared" si="0"/>
        <v>1677.3020038167938</v>
      </c>
      <c r="E20">
        <f t="shared" si="1"/>
        <v>323</v>
      </c>
      <c r="F20">
        <f t="shared" ca="1" si="2"/>
        <v>0.45826663285399261</v>
      </c>
      <c r="G20" s="1" t="str">
        <f t="shared" ca="1" si="3"/>
        <v>0.0233778163750727-0.106237773999091i</v>
      </c>
    </row>
    <row r="21" spans="1:7" x14ac:dyDescent="0.45">
      <c r="A21">
        <f>PICXO!$M21</f>
        <v>1.5488166189124815</v>
      </c>
      <c r="B21" s="6" t="str">
        <f>PICXO!$S21</f>
        <v>1.00298011370599-0.00124992430195694i</v>
      </c>
      <c r="C21">
        <f t="shared" si="4"/>
        <v>19</v>
      </c>
      <c r="D21">
        <f t="shared" si="0"/>
        <v>1770.4854484732823</v>
      </c>
      <c r="E21">
        <f t="shared" si="1"/>
        <v>325</v>
      </c>
      <c r="F21">
        <f t="shared" ca="1" si="2"/>
        <v>0.8074546756026908</v>
      </c>
      <c r="G21" s="1" t="str">
        <f t="shared" ca="1" si="3"/>
        <v>0.022218264457736-0.100711410461594i</v>
      </c>
    </row>
    <row r="22" spans="1:7" x14ac:dyDescent="0.45">
      <c r="A22">
        <f>PICXO!$M22</f>
        <v>1.5848931924611138</v>
      </c>
      <c r="B22" s="6" t="str">
        <f>PICXO!$S22</f>
        <v>1.00309907203016-0.00133031704340828i</v>
      </c>
      <c r="C22">
        <f t="shared" si="4"/>
        <v>20</v>
      </c>
      <c r="D22">
        <f t="shared" si="0"/>
        <v>1863.6688931297708</v>
      </c>
      <c r="E22">
        <f t="shared" si="1"/>
        <v>328</v>
      </c>
      <c r="F22">
        <f t="shared" ca="1" si="2"/>
        <v>3.6468200678625703E-2</v>
      </c>
      <c r="G22" s="1" t="str">
        <f t="shared" ca="1" si="3"/>
        <v>0.0212257702359051-0.0957177505237034i</v>
      </c>
    </row>
    <row r="23" spans="1:7" x14ac:dyDescent="0.45">
      <c r="A23">
        <f>PICXO!$M23</f>
        <v>1.6218100973589302</v>
      </c>
      <c r="B23" s="6" t="str">
        <f>PICXO!$S23</f>
        <v>1.00322188511583-0.00141549903483198i</v>
      </c>
      <c r="C23">
        <f t="shared" si="4"/>
        <v>21</v>
      </c>
      <c r="D23">
        <f t="shared" si="0"/>
        <v>1956.8523377862596</v>
      </c>
      <c r="E23">
        <f t="shared" si="1"/>
        <v>330</v>
      </c>
      <c r="F23">
        <f t="shared" ca="1" si="2"/>
        <v>0.15429525672528271</v>
      </c>
      <c r="G23" s="1" t="str">
        <f t="shared" ca="1" si="3"/>
        <v>0.0203729919282296-0.0911948125099468i</v>
      </c>
    </row>
    <row r="24" spans="1:7" x14ac:dyDescent="0.45">
      <c r="A24">
        <f>PICXO!$M24</f>
        <v>1.6595869074375611</v>
      </c>
      <c r="B24" s="6" t="str">
        <f>PICXO!$S24</f>
        <v>1.00334860562302-0.00150571636172691i</v>
      </c>
      <c r="C24">
        <f t="shared" si="4"/>
        <v>22</v>
      </c>
      <c r="D24">
        <f t="shared" si="0"/>
        <v>2050.0357824427479</v>
      </c>
      <c r="E24">
        <f t="shared" si="1"/>
        <v>332</v>
      </c>
      <c r="F24">
        <f t="shared" ca="1" si="2"/>
        <v>0.1744775913267719</v>
      </c>
      <c r="G24" s="1" t="str">
        <f t="shared" ca="1" si="3"/>
        <v>0.0196316335534013-0.0870673479550684i</v>
      </c>
    </row>
    <row r="25" spans="1:7" x14ac:dyDescent="0.45">
      <c r="A25">
        <f>PICXO!$M25</f>
        <v>1.6982436524617448</v>
      </c>
      <c r="B25" s="6" t="str">
        <f>PICXO!$S25</f>
        <v>1.00347928087546-0.00160122391107665i</v>
      </c>
      <c r="C25">
        <f t="shared" si="4"/>
        <v>23</v>
      </c>
      <c r="D25">
        <f t="shared" si="0"/>
        <v>2143.2192270992364</v>
      </c>
      <c r="E25">
        <f t="shared" si="1"/>
        <v>334</v>
      </c>
      <c r="F25">
        <f t="shared" ca="1" si="2"/>
        <v>0.10556599886886187</v>
      </c>
      <c r="G25" s="1" t="str">
        <f t="shared" ca="1" si="3"/>
        <v>0.0189832617431251-0.0832861085095333i</v>
      </c>
    </row>
    <row r="26" spans="1:7" x14ac:dyDescent="0.45">
      <c r="A26">
        <f>PICXO!$M26</f>
        <v>1.737800828749376</v>
      </c>
      <c r="B26" s="6" t="str">
        <f>PICXO!$S26</f>
        <v>1.00361395233426-0.00170228532284961i</v>
      </c>
      <c r="C26">
        <f t="shared" si="4"/>
        <v>24</v>
      </c>
      <c r="D26">
        <f t="shared" si="0"/>
        <v>2236.4026717557254</v>
      </c>
      <c r="E26">
        <f t="shared" si="1"/>
        <v>335</v>
      </c>
      <c r="F26">
        <f t="shared" ca="1" si="2"/>
        <v>0.95450375008830235</v>
      </c>
      <c r="G26" s="1" t="str">
        <f t="shared" ca="1" si="3"/>
        <v>0.0184135604095112-0.0798115474602874i</v>
      </c>
    </row>
    <row r="27" spans="1:7" x14ac:dyDescent="0.45">
      <c r="A27">
        <f>PICXO!$M27</f>
        <v>1.7782794100389232</v>
      </c>
      <c r="B27" s="6" t="str">
        <f>PICXO!$S27</f>
        <v>1.00375265506136-0.00180917290291295i</v>
      </c>
      <c r="C27">
        <f t="shared" si="4"/>
        <v>25</v>
      </c>
      <c r="D27">
        <f t="shared" si="0"/>
        <v>2329.5861164122139</v>
      </c>
      <c r="E27">
        <f t="shared" si="1"/>
        <v>337</v>
      </c>
      <c r="F27">
        <f t="shared" ca="1" si="2"/>
        <v>0.72559258068542254</v>
      </c>
      <c r="G27" s="1" t="str">
        <f t="shared" ca="1" si="3"/>
        <v>0.017912254342497-0.0766160748698057i</v>
      </c>
    </row>
    <row r="28" spans="1:7" x14ac:dyDescent="0.45">
      <c r="A28">
        <f>PICXO!$M28</f>
        <v>1.8197008586099839</v>
      </c>
      <c r="B28" s="6" t="str">
        <f>PICXO!$S28</f>
        <v>1.00389541717507-0.00192216749462455i</v>
      </c>
      <c r="C28">
        <f t="shared" si="4"/>
        <v>26</v>
      </c>
      <c r="D28">
        <f t="shared" si="0"/>
        <v>2422.7695610687024</v>
      </c>
      <c r="E28">
        <f t="shared" si="1"/>
        <v>339</v>
      </c>
      <c r="F28">
        <f t="shared" ca="1" si="2"/>
        <v>0.42838863694274021</v>
      </c>
      <c r="G28" s="1" t="str">
        <f t="shared" ca="1" si="3"/>
        <v>0.0174662401026031-0.0736561590744805i</v>
      </c>
    </row>
    <row r="29" spans="1:7" x14ac:dyDescent="0.45">
      <c r="A29">
        <f>PICXO!$M29</f>
        <v>1.8620871366628677</v>
      </c>
      <c r="B29" s="6" t="str">
        <f>PICXO!$S29</f>
        <v>1.00404225930155-0.00204155830690169i</v>
      </c>
      <c r="C29">
        <f t="shared" si="4"/>
        <v>27</v>
      </c>
      <c r="D29">
        <f t="shared" si="0"/>
        <v>2515.9530057251909</v>
      </c>
      <c r="E29">
        <f t="shared" si="1"/>
        <v>341</v>
      </c>
      <c r="F29">
        <f t="shared" ca="1" si="2"/>
        <v>6.950297906661361E-2</v>
      </c>
      <c r="G29" s="1" t="str">
        <f t="shared" ca="1" si="3"/>
        <v>0.0170667071244503-0.0709018742402065i</v>
      </c>
    </row>
    <row r="30" spans="1:7" x14ac:dyDescent="0.45">
      <c r="A30">
        <f>PICXO!$M30</f>
        <v>1.9054607179632477</v>
      </c>
      <c r="B30" s="6" t="str">
        <f>PICXO!$S30</f>
        <v>1.0041931940256-0.00216764269726434i</v>
      </c>
      <c r="C30">
        <f t="shared" si="4"/>
        <v>28</v>
      </c>
      <c r="D30">
        <f t="shared" si="0"/>
        <v>2609.1364503816794</v>
      </c>
      <c r="E30">
        <f t="shared" si="1"/>
        <v>342</v>
      </c>
      <c r="F30">
        <f t="shared" ca="1" si="2"/>
        <v>0.64705592424562719</v>
      </c>
      <c r="G30" s="1" t="str">
        <f t="shared" ca="1" si="3"/>
        <v>0.0167115710781764-0.0683519627583843i</v>
      </c>
    </row>
    <row r="31" spans="1:7" x14ac:dyDescent="0.45">
      <c r="A31">
        <f>PICXO!$M31</f>
        <v>1.9498445997580458</v>
      </c>
      <c r="B31" s="6" t="str">
        <f>PICXO!$S31</f>
        <v>1.00434822534492-0.00230072590757666i</v>
      </c>
      <c r="C31">
        <f t="shared" si="4"/>
        <v>29</v>
      </c>
      <c r="D31">
        <f t="shared" si="0"/>
        <v>2702.3198950381679</v>
      </c>
      <c r="E31">
        <f t="shared" si="1"/>
        <v>344</v>
      </c>
      <c r="F31">
        <f t="shared" ca="1" si="2"/>
        <v>0.17202776047930377</v>
      </c>
      <c r="G31" s="1" t="str">
        <f t="shared" ca="1" si="3"/>
        <v>0.0163905288580598-0.0659652111166267i</v>
      </c>
    </row>
    <row r="32" spans="1:7" x14ac:dyDescent="0.45">
      <c r="A32">
        <f>PICXO!$M32</f>
        <v>1.9952623149688802</v>
      </c>
      <c r="B32" s="6" t="str">
        <f>PICXO!$S32</f>
        <v>1.00450734813217-0.00244112075183508i</v>
      </c>
      <c r="C32">
        <f t="shared" si="4"/>
        <v>30</v>
      </c>
      <c r="D32">
        <f t="shared" si="0"/>
        <v>2795.5033396946565</v>
      </c>
      <c r="E32">
        <f t="shared" si="1"/>
        <v>345</v>
      </c>
      <c r="F32">
        <f t="shared" ca="1" si="2"/>
        <v>0.6433658028602911</v>
      </c>
      <c r="G32" s="1" t="str">
        <f t="shared" ca="1" si="3"/>
        <v>0.0161020419427034-0.0637396956825929i</v>
      </c>
    </row>
    <row r="33" spans="1:7" x14ac:dyDescent="0.45">
      <c r="A33">
        <f>PICXO!$M33</f>
        <v>2.0417379446695301</v>
      </c>
      <c r="B33" s="6" t="str">
        <f>PICXO!$S33</f>
        <v>1.00467054760954-0.00258914725416982i</v>
      </c>
      <c r="C33">
        <f t="shared" si="4"/>
        <v>31</v>
      </c>
      <c r="D33">
        <f t="shared" si="0"/>
        <v>2888.686784351145</v>
      </c>
      <c r="E33">
        <f t="shared" si="1"/>
        <v>347</v>
      </c>
      <c r="F33">
        <f t="shared" ca="1" si="2"/>
        <v>6.9297990158568301E-2</v>
      </c>
      <c r="G33" s="1" t="str">
        <f t="shared" ca="1" si="3"/>
        <v>0.0158393096796475-0.0616463040634824i</v>
      </c>
    </row>
    <row r="34" spans="1:7" x14ac:dyDescent="0.45">
      <c r="A34">
        <f>PICXO!$M34</f>
        <v>2.0892961308540401</v>
      </c>
      <c r="B34" s="6" t="str">
        <f>PICXO!$S34</f>
        <v>1.00483779884074-0.00274513223771822i</v>
      </c>
      <c r="C34">
        <f t="shared" si="4"/>
        <v>32</v>
      </c>
      <c r="D34">
        <f t="shared" si="0"/>
        <v>2981.8702290076335</v>
      </c>
      <c r="E34">
        <f t="shared" si="1"/>
        <v>348</v>
      </c>
      <c r="F34">
        <f t="shared" ca="1" si="2"/>
        <v>0.44602691399832955</v>
      </c>
      <c r="G34" s="1" t="str">
        <f t="shared" ca="1" si="3"/>
        <v>0.0156027371955912-0.0596916819621425i</v>
      </c>
    </row>
    <row r="35" spans="1:7" x14ac:dyDescent="0.45">
      <c r="A35">
        <f>PICXO!$M35</f>
        <v>2.1379620895022331</v>
      </c>
      <c r="B35" s="6" t="str">
        <f>PICXO!$S35</f>
        <v>1.00500906624561-0.00290940886336141i</v>
      </c>
      <c r="C35">
        <f t="shared" si="4"/>
        <v>33</v>
      </c>
      <c r="D35">
        <f t="shared" si="0"/>
        <v>3075.053673664122</v>
      </c>
      <c r="E35">
        <f t="shared" si="1"/>
        <v>349</v>
      </c>
      <c r="F35">
        <f t="shared" ca="1" si="2"/>
        <v>0.78332450205241588</v>
      </c>
      <c r="G35" s="1" t="str">
        <f t="shared" ca="1" si="3"/>
        <v>0.0153858186098377-0.0578448545205853i</v>
      </c>
    </row>
    <row r="36" spans="1:7" x14ac:dyDescent="0.45">
      <c r="A36">
        <f>PICXO!$M36</f>
        <v>2.1877616239495534</v>
      </c>
      <c r="B36" s="6" t="str">
        <f>PICXO!$S36</f>
        <v>1.00518430314297-0.00308231611962097i</v>
      </c>
      <c r="C36">
        <f t="shared" si="4"/>
        <v>34</v>
      </c>
      <c r="D36">
        <f t="shared" si="0"/>
        <v>3168.2371183206105</v>
      </c>
      <c r="E36">
        <f t="shared" si="1"/>
        <v>351</v>
      </c>
      <c r="F36">
        <f t="shared" ca="1" si="2"/>
        <v>8.0906141877584242E-2</v>
      </c>
      <c r="G36" s="1" t="str">
        <f t="shared" ca="1" si="3"/>
        <v>0.01518758727554-0.056103607639078i</v>
      </c>
    </row>
    <row r="37" spans="1:7" x14ac:dyDescent="0.45">
      <c r="A37">
        <f>PICXO!$M37</f>
        <v>2.2387211385683408</v>
      </c>
      <c r="B37" s="6" t="str">
        <f>PICXO!$S37</f>
        <v>1.00536345132662-0.00326419826417827i</v>
      </c>
      <c r="C37">
        <f t="shared" si="4"/>
        <v>35</v>
      </c>
      <c r="D37">
        <f t="shared" si="0"/>
        <v>3261.4205629770991</v>
      </c>
      <c r="E37">
        <f t="shared" si="1"/>
        <v>352</v>
      </c>
      <c r="F37">
        <f t="shared" ca="1" si="2"/>
        <v>0.33809769189601629</v>
      </c>
      <c r="G37" s="1" t="str">
        <f t="shared" ca="1" si="3"/>
        <v>0.0150072333083197-0.0544665914354933i</v>
      </c>
    </row>
    <row r="38" spans="1:7" x14ac:dyDescent="0.45">
      <c r="A38">
        <f>PICXO!$M38</f>
        <v>2.290867652767774</v>
      </c>
      <c r="B38" s="6" t="str">
        <f>PICXO!$S38</f>
        <v>1.00554644068091-0.00345540421975413i</v>
      </c>
      <c r="C38">
        <f t="shared" si="4"/>
        <v>36</v>
      </c>
      <c r="D38">
        <f t="shared" si="0"/>
        <v>3354.6040076335876</v>
      </c>
      <c r="E38">
        <f t="shared" si="1"/>
        <v>353</v>
      </c>
      <c r="F38">
        <f t="shared" ca="1" si="2"/>
        <v>0.56129389708893684</v>
      </c>
      <c r="G38" s="1" t="str">
        <f t="shared" ca="1" si="3"/>
        <v>0.0148410520935744-0.052914787156182i</v>
      </c>
    </row>
    <row r="39" spans="1:7" x14ac:dyDescent="0.45">
      <c r="A39">
        <f>PICXO!$M39</f>
        <v>2.3442288153199233</v>
      </c>
      <c r="B39" s="6" t="str">
        <f>PICXO!$S39</f>
        <v>1.0057331888408-0.00365628692591311i</v>
      </c>
      <c r="C39">
        <f t="shared" si="4"/>
        <v>37</v>
      </c>
      <c r="D39">
        <f t="shared" si="0"/>
        <v>3447.7874522900761</v>
      </c>
      <c r="E39">
        <f t="shared" si="1"/>
        <v>354</v>
      </c>
      <c r="F39">
        <f t="shared" ca="1" si="2"/>
        <v>0.75190915221526977</v>
      </c>
      <c r="G39" s="1" t="str">
        <f t="shared" ca="1" si="3"/>
        <v>0.014687758508211-0.0514425836894405i</v>
      </c>
    </row>
    <row r="40" spans="1:7" x14ac:dyDescent="0.45">
      <c r="A40">
        <f>PICXO!$M40</f>
        <v>2.3988329190194917</v>
      </c>
      <c r="B40" s="6" t="str">
        <f>PICXO!$S40</f>
        <v>1.00592360090215-0.00386720265031955i</v>
      </c>
      <c r="C40">
        <f t="shared" si="4"/>
        <v>38</v>
      </c>
      <c r="D40">
        <f t="shared" si="0"/>
        <v>3540.9708969465646</v>
      </c>
      <c r="E40">
        <f t="shared" si="1"/>
        <v>355</v>
      </c>
      <c r="F40">
        <f t="shared" ca="1" si="2"/>
        <v>0.91131107541086609</v>
      </c>
      <c r="G40" s="1" t="str">
        <f t="shared" ca="1" si="3"/>
        <v>0.0145461841961823-0.0500447235081713i</v>
      </c>
    </row>
    <row r="41" spans="1:7" x14ac:dyDescent="0.45">
      <c r="A41">
        <f>PICXO!$M41</f>
        <v>2.4547089156850315</v>
      </c>
      <c r="B41" s="6" t="str">
        <f>PICXO!$S41</f>
        <v>1.00611756918749-0.00408851026338459i</v>
      </c>
      <c r="C41">
        <f t="shared" si="4"/>
        <v>39</v>
      </c>
      <c r="D41">
        <f t="shared" si="0"/>
        <v>3634.1543416030531</v>
      </c>
      <c r="E41">
        <f t="shared" si="1"/>
        <v>357</v>
      </c>
      <c r="F41">
        <f t="shared" ca="1" si="2"/>
        <v>3.9892684859359484E-2</v>
      </c>
      <c r="G41" s="1" t="str">
        <f t="shared" ca="1" si="3"/>
        <v>0.0144155811483647-0.0487183837529656i</v>
      </c>
    </row>
    <row r="42" spans="1:7" x14ac:dyDescent="0.45">
      <c r="A42">
        <f>PICXO!$M42</f>
        <v>2.5118864315095815</v>
      </c>
      <c r="B42" s="6" t="str">
        <f>PICXO!$S42</f>
        <v>1.00631497307252-0.00432057048069094i</v>
      </c>
      <c r="C42">
        <f t="shared" si="4"/>
        <v>40</v>
      </c>
      <c r="D42">
        <f t="shared" si="0"/>
        <v>3727.3377862595416</v>
      </c>
      <c r="E42">
        <f t="shared" si="1"/>
        <v>358</v>
      </c>
      <c r="F42">
        <f t="shared" ca="1" si="2"/>
        <v>0.13849391834834548</v>
      </c>
      <c r="G42" s="1" t="str">
        <f t="shared" ca="1" si="3"/>
        <v>0.0142950842187222-0.0474597839123438i</v>
      </c>
    </row>
    <row r="43" spans="1:7" x14ac:dyDescent="0.45">
      <c r="A43">
        <f>PICXO!$M43</f>
        <v>2.5703957827688653</v>
      </c>
      <c r="B43" s="6" t="str">
        <f>PICXO!$S43</f>
        <v>1.00651567887772-0.00456374507848816i</v>
      </c>
      <c r="C43">
        <f t="shared" si="4"/>
        <v>41</v>
      </c>
      <c r="D43">
        <f t="shared" si="0"/>
        <v>3820.5212309160306</v>
      </c>
      <c r="E43">
        <f t="shared" si="1"/>
        <v>359</v>
      </c>
      <c r="F43">
        <f t="shared" ca="1" si="2"/>
        <v>0.21034097056048509</v>
      </c>
      <c r="G43" s="1" t="str">
        <f t="shared" ca="1" si="3"/>
        <v>0.0141831469179958-0.0462601069299636i</v>
      </c>
    </row>
    <row r="44" spans="1:7" x14ac:dyDescent="0.45">
      <c r="A44">
        <f>PICXO!$M44</f>
        <v>2.6302679918953835</v>
      </c>
      <c r="B44" s="6" t="str">
        <f>PICXO!$S44</f>
        <v>1.00671953982933-0.00481839608817022i</v>
      </c>
      <c r="C44">
        <f t="shared" si="4"/>
        <v>42</v>
      </c>
      <c r="D44">
        <f t="shared" si="0"/>
        <v>3913.7046755725191</v>
      </c>
      <c r="E44">
        <f t="shared" si="1"/>
        <v>360</v>
      </c>
      <c r="F44">
        <f t="shared" ca="1" si="2"/>
        <v>0.25660075088126705</v>
      </c>
      <c r="G44" s="1" t="str">
        <f t="shared" ca="1" si="3"/>
        <v>0.0140790124625862-0.0451154712571748i</v>
      </c>
    </row>
    <row r="45" spans="1:7" x14ac:dyDescent="0.45">
      <c r="A45">
        <f>PICXO!$M45</f>
        <v>2.6915348039269174</v>
      </c>
      <c r="B45" s="6" t="str">
        <f>PICXO!$S45</f>
        <v>1.00692639609373-0.00508488497592747i</v>
      </c>
      <c r="C45">
        <f t="shared" si="4"/>
        <v>43</v>
      </c>
      <c r="D45">
        <f t="shared" si="0"/>
        <v>4006.8881202290077</v>
      </c>
      <c r="E45">
        <f t="shared" si="1"/>
        <v>361</v>
      </c>
      <c r="F45">
        <f t="shared" ca="1" si="2"/>
        <v>0.2784009070166118</v>
      </c>
      <c r="G45" s="1" t="str">
        <f t="shared" ca="1" si="3"/>
        <v>0.0139819935391204-0.0440222465727252i</v>
      </c>
    </row>
    <row r="46" spans="1:7" x14ac:dyDescent="0.45">
      <c r="A46">
        <f>PICXO!$M46</f>
        <v>2.7542287033381685</v>
      </c>
      <c r="B46" s="6" t="str">
        <f>PICXO!$S46</f>
        <v>1.00713607488779-0.00536357181566304i</v>
      </c>
      <c r="C46">
        <f t="shared" si="4"/>
        <v>44</v>
      </c>
      <c r="D46">
        <f t="shared" si="0"/>
        <v>4100.0715648854957</v>
      </c>
      <c r="E46">
        <f t="shared" si="1"/>
        <v>362</v>
      </c>
      <c r="F46">
        <f t="shared" ca="1" si="2"/>
        <v>0.27683100777540953</v>
      </c>
      <c r="G46" s="1" t="str">
        <f t="shared" ca="1" si="3"/>
        <v>0.0138914661360209-0.0429770389060939i</v>
      </c>
    </row>
    <row r="47" spans="1:7" x14ac:dyDescent="0.45">
      <c r="A47">
        <f>PICXO!$M47</f>
        <v>2.8183829312644555</v>
      </c>
      <c r="B47" s="6" t="str">
        <f>PICXO!$S47</f>
        <v>1.00734839066744-0.00565481446128036i</v>
      </c>
      <c r="C47">
        <f t="shared" si="4"/>
        <v>45</v>
      </c>
      <c r="D47">
        <f t="shared" si="0"/>
        <v>4193.2550095419847</v>
      </c>
      <c r="E47">
        <f t="shared" si="1"/>
        <v>363</v>
      </c>
      <c r="F47">
        <f t="shared" ca="1" si="2"/>
        <v>0.25294369234879976</v>
      </c>
      <c r="G47" s="1" t="str">
        <f t="shared" ca="1" si="3"/>
        <v>0.0138068638971469-0.0419766765576983i</v>
      </c>
    </row>
    <row r="48" spans="1:7" x14ac:dyDescent="0.45">
      <c r="A48">
        <f>PICXO!$M48</f>
        <v>2.8840315031266082</v>
      </c>
      <c r="B48" s="6" t="str">
        <f>PICXO!$S48</f>
        <v>1.00756314539659-0.00595896772758932i</v>
      </c>
      <c r="C48">
        <f t="shared" si="4"/>
        <v>46</v>
      </c>
      <c r="D48">
        <f t="shared" si="0"/>
        <v>4286.4384541984728</v>
      </c>
      <c r="E48">
        <f t="shared" si="1"/>
        <v>364</v>
      </c>
      <c r="F48">
        <f t="shared" ca="1" si="2"/>
        <v>0.20775578699775513</v>
      </c>
      <c r="G48" s="1" t="str">
        <f t="shared" ca="1" si="3"/>
        <v>0.0137276729553981-0.0410181967790639i</v>
      </c>
    </row>
    <row r="49" spans="1:7" x14ac:dyDescent="0.45">
      <c r="A49">
        <f>PICXO!$M49</f>
        <v>2.9512092266663874</v>
      </c>
      <c r="B49" s="6" t="str">
        <f>PICXO!$S49</f>
        <v>1.00778012889609-0.00627638258758388i</v>
      </c>
      <c r="C49">
        <f t="shared" si="4"/>
        <v>47</v>
      </c>
      <c r="D49">
        <f t="shared" si="0"/>
        <v>4379.6218988549617</v>
      </c>
      <c r="E49">
        <f t="shared" si="1"/>
        <v>365</v>
      </c>
      <c r="F49">
        <f t="shared" ca="1" si="2"/>
        <v>0.14224939003803594</v>
      </c>
      <c r="G49" s="1" t="str">
        <f t="shared" ca="1" si="3"/>
        <v>0.0136534272074144-0.0400988331772771i</v>
      </c>
    </row>
    <row r="50" spans="1:7" x14ac:dyDescent="0.45">
      <c r="A50">
        <f>PICXO!$M50</f>
        <v>3.0199517204020183</v>
      </c>
      <c r="B50" s="6" t="str">
        <f>PICXO!$S50</f>
        <v>1.0079991192728-0.00660740539512507i</v>
      </c>
      <c r="C50">
        <f t="shared" si="4"/>
        <v>48</v>
      </c>
      <c r="D50">
        <f t="shared" si="0"/>
        <v>4472.8053435114507</v>
      </c>
      <c r="E50">
        <f t="shared" si="1"/>
        <v>366</v>
      </c>
      <c r="F50">
        <f t="shared" ca="1" si="2"/>
        <v>5.737292598652572E-2</v>
      </c>
      <c r="G50" s="1" t="str">
        <f t="shared" ca="1" si="3"/>
        <v>0.0135837039934905-0.0392160038093132i</v>
      </c>
    </row>
    <row r="51" spans="1:7" x14ac:dyDescent="0.45">
      <c r="A51">
        <f>PICXO!$M51</f>
        <v>3.0902954325135927</v>
      </c>
      <c r="B51" s="6" t="str">
        <f>PICXO!$S51</f>
        <v>1.00821988342751-0.00695237714056535i</v>
      </c>
      <c r="C51">
        <f t="shared" si="4"/>
        <v>49</v>
      </c>
      <c r="D51">
        <f t="shared" si="0"/>
        <v>4565.9887881679388</v>
      </c>
      <c r="E51">
        <f t="shared" si="1"/>
        <v>366</v>
      </c>
      <c r="F51">
        <f t="shared" ca="1" si="2"/>
        <v>0.95297167432542196</v>
      </c>
      <c r="G51" s="1" t="str">
        <f t="shared" ca="1" si="3"/>
        <v>0.0135183489245281-0.0383692326594398i</v>
      </c>
    </row>
    <row r="52" spans="1:7" x14ac:dyDescent="0.45">
      <c r="A52">
        <f>PICXO!$M52</f>
        <v>3.1622776601683813</v>
      </c>
      <c r="B52" s="6" t="str">
        <f>PICXO!$S52</f>
        <v>1.008442177639-0.00731163274935909i</v>
      </c>
      <c r="C52">
        <f t="shared" si="4"/>
        <v>50</v>
      </c>
      <c r="D52">
        <f t="shared" si="0"/>
        <v>4659.1722328244277</v>
      </c>
      <c r="E52">
        <f t="shared" si="1"/>
        <v>367</v>
      </c>
      <c r="F52">
        <f t="shared" ca="1" si="2"/>
        <v>0.82925460162978448</v>
      </c>
      <c r="G52" s="1" t="str">
        <f t="shared" ca="1" si="3"/>
        <v>0.0134571218278947-0.0375573352674575i</v>
      </c>
    </row>
    <row r="53" spans="1:7" x14ac:dyDescent="0.45">
      <c r="A53">
        <f>PICXO!$M53</f>
        <v>3.2359365692962849</v>
      </c>
      <c r="B53" s="6" t="str">
        <f>PICXO!$S53</f>
        <v>1.00866574822092-0.00768550043123769i</v>
      </c>
      <c r="C53">
        <f t="shared" si="4"/>
        <v>51</v>
      </c>
      <c r="D53">
        <f t="shared" si="0"/>
        <v>4752.3556774809158</v>
      </c>
      <c r="E53">
        <f t="shared" si="1"/>
        <v>368</v>
      </c>
      <c r="F53">
        <f t="shared" ca="1" si="2"/>
        <v>0.68843140611942411</v>
      </c>
      <c r="G53" s="1" t="str">
        <f t="shared" ca="1" si="3"/>
        <v>0.0133993970528339-0.036775673340454i</v>
      </c>
    </row>
    <row r="54" spans="1:7" x14ac:dyDescent="0.45">
      <c r="A54">
        <f>PICXO!$M54</f>
        <v>3.311311214825913</v>
      </c>
      <c r="B54" s="6" t="str">
        <f>PICXO!$S54</f>
        <v>1.00889033224723-0.00807430108788775i</v>
      </c>
      <c r="C54">
        <f t="shared" si="4"/>
        <v>52</v>
      </c>
      <c r="D54">
        <f t="shared" si="0"/>
        <v>4845.5391221374048</v>
      </c>
      <c r="E54">
        <f t="shared" si="1"/>
        <v>369</v>
      </c>
      <c r="F54">
        <f t="shared" ca="1" si="2"/>
        <v>0.53134495685476235</v>
      </c>
      <c r="G54" s="1" t="str">
        <f t="shared" ca="1" si="3"/>
        <v>0.013344879162812-0.0360222258634129i</v>
      </c>
    </row>
    <row r="55" spans="1:7" x14ac:dyDescent="0.45">
      <c r="A55">
        <f>PICXO!$M55</f>
        <v>3.3884415613920278</v>
      </c>
      <c r="B55" s="6" t="str">
        <f>PICXO!$S55</f>
        <v>1.00911565834068-0.00847834778785425i</v>
      </c>
      <c r="C55">
        <f t="shared" si="4"/>
        <v>53</v>
      </c>
      <c r="D55">
        <f t="shared" si="0"/>
        <v>4938.7225667938928</v>
      </c>
      <c r="E55">
        <f t="shared" si="1"/>
        <v>370</v>
      </c>
      <c r="F55">
        <f t="shared" ca="1" si="2"/>
        <v>0.35880861424851795</v>
      </c>
      <c r="G55" s="1" t="str">
        <f t="shared" ca="1" si="3"/>
        <v>0.0132933010391762-0.0352951117423708i</v>
      </c>
    </row>
    <row r="56" spans="1:7" x14ac:dyDescent="0.45">
      <c r="A56">
        <f>PICXO!$M56</f>
        <v>3.4673685045253184</v>
      </c>
      <c r="B56" s="6" t="str">
        <f>PICXO!$S56</f>
        <v>1.00934144751758-0.00889794531459828i</v>
      </c>
      <c r="C56">
        <f t="shared" si="4"/>
        <v>54</v>
      </c>
      <c r="D56">
        <f t="shared" si="0"/>
        <v>5031.9060114503818</v>
      </c>
      <c r="E56">
        <f t="shared" si="1"/>
        <v>371</v>
      </c>
      <c r="F56">
        <f t="shared" ca="1" si="2"/>
        <v>0.17160713673587902</v>
      </c>
      <c r="G56" s="1" t="str">
        <f t="shared" ca="1" si="3"/>
        <v>0.0132444212232265-0.034592581007549i</v>
      </c>
    </row>
    <row r="57" spans="1:7" x14ac:dyDescent="0.45">
      <c r="A57">
        <f>PICXO!$M57</f>
        <v>3.5481338923357573</v>
      </c>
      <c r="B57" s="6" t="str">
        <f>PICXO!$S57</f>
        <v>1.00956741408236-0.00933338979480337i</v>
      </c>
      <c r="C57">
        <f t="shared" si="4"/>
        <v>55</v>
      </c>
      <c r="D57">
        <f t="shared" si="0"/>
        <v>5125.0894561068699</v>
      </c>
      <c r="E57">
        <f t="shared" si="1"/>
        <v>371</v>
      </c>
      <c r="F57">
        <f t="shared" ca="1" si="2"/>
        <v>0.96981036138433263</v>
      </c>
      <c r="G57" s="1" t="str">
        <f t="shared" ca="1" si="3"/>
        <v>0.0131981382879515-0.033914114034602i</v>
      </c>
    </row>
    <row r="58" spans="1:7" x14ac:dyDescent="0.45">
      <c r="A58">
        <f>PICXO!$M58</f>
        <v>3.6307805477010158</v>
      </c>
      <c r="B58" s="6" t="str">
        <f>PICXO!$S58</f>
        <v>1.00979326656329-0.00978496841296687i</v>
      </c>
      <c r="C58">
        <f t="shared" si="4"/>
        <v>56</v>
      </c>
      <c r="D58">
        <f t="shared" si="0"/>
        <v>5218.2729007633588</v>
      </c>
      <c r="E58">
        <f t="shared" si="1"/>
        <v>372</v>
      </c>
      <c r="F58">
        <f t="shared" ca="1" si="2"/>
        <v>0.7505314624709879</v>
      </c>
      <c r="G58" s="1" t="str">
        <f t="shared" ca="1" si="3"/>
        <v>0.0131548265366672-0.033263821816913i</v>
      </c>
    </row>
    <row r="59" spans="1:7" x14ac:dyDescent="0.45">
      <c r="A59">
        <f>PICXO!$M59</f>
        <v>3.7153522909717283</v>
      </c>
      <c r="B59" s="6" t="str">
        <f>PICXO!$S59</f>
        <v>1.01001870868091-0.0102529592155185i</v>
      </c>
      <c r="C59">
        <f t="shared" si="4"/>
        <v>57</v>
      </c>
      <c r="D59">
        <f t="shared" si="0"/>
        <v>5311.4563454198469</v>
      </c>
      <c r="E59">
        <f t="shared" si="1"/>
        <v>373</v>
      </c>
      <c r="F59">
        <f t="shared" ca="1" si="2"/>
        <v>0.51848822134695449</v>
      </c>
      <c r="G59" s="1" t="str">
        <f t="shared" ca="1" si="3"/>
        <v>0.0131135921990067-0.0326336625783441i</v>
      </c>
    </row>
    <row r="60" spans="1:7" x14ac:dyDescent="0.45">
      <c r="A60">
        <f>PICXO!$M60</f>
        <v>3.8018939632056155</v>
      </c>
      <c r="B60" s="6" t="str">
        <f>PICXO!$S60</f>
        <v>1.01024344034006-0.0107376310097992i</v>
      </c>
      <c r="C60">
        <f t="shared" si="4"/>
        <v>58</v>
      </c>
      <c r="D60">
        <f t="shared" si="0"/>
        <v>5404.6397900763359</v>
      </c>
      <c r="E60">
        <f t="shared" si="1"/>
        <v>374</v>
      </c>
      <c r="F60">
        <f t="shared" ca="1" si="2"/>
        <v>0.27437535988484901</v>
      </c>
      <c r="G60" s="1" t="str">
        <f t="shared" ca="1" si="3"/>
        <v>0.0130742707735048-0.0320222899296046i</v>
      </c>
    </row>
    <row r="61" spans="1:7" x14ac:dyDescent="0.45">
      <c r="A61">
        <f>PICXO!$M61</f>
        <v>3.8904514499428093</v>
      </c>
      <c r="B61" s="6" t="str">
        <f>PICXO!$S61</f>
        <v>1.01046715863539-0.0112392433596702i</v>
      </c>
      <c r="C61">
        <f t="shared" si="4"/>
        <v>59</v>
      </c>
      <c r="D61">
        <f t="shared" si="0"/>
        <v>5497.8232347328239</v>
      </c>
      <c r="E61">
        <f t="shared" si="1"/>
        <v>375</v>
      </c>
      <c r="F61">
        <f t="shared" ca="1" si="2"/>
        <v>1.8862586125035614E-2</v>
      </c>
      <c r="G61" s="1" t="str">
        <f t="shared" ca="1" si="3"/>
        <v>0.0130367140523374-0.0314284556601597i</v>
      </c>
    </row>
    <row r="62" spans="1:7" x14ac:dyDescent="0.45">
      <c r="A62">
        <f>PICXO!$M62</f>
        <v>3.9810717055349762</v>
      </c>
      <c r="B62" s="6" t="str">
        <f>PICXO!$S62</f>
        <v>1.01068955886096-0.0117580466795382i</v>
      </c>
      <c r="C62">
        <f t="shared" si="4"/>
        <v>60</v>
      </c>
      <c r="D62">
        <f t="shared" si="0"/>
        <v>5591.0066793893129</v>
      </c>
      <c r="E62">
        <f t="shared" si="1"/>
        <v>375</v>
      </c>
      <c r="F62">
        <f t="shared" ca="1" si="2"/>
        <v>0.74683257901327282</v>
      </c>
      <c r="G62" s="1" t="str">
        <f t="shared" ca="1" si="3"/>
        <v>0.0130016038495926-0.0308594806206599i</v>
      </c>
    </row>
    <row r="63" spans="1:7" x14ac:dyDescent="0.45">
      <c r="A63">
        <f>PICXO!$M63</f>
        <v>4.0738027780411308</v>
      </c>
      <c r="B63" s="6" t="str">
        <f>PICXO!$S63</f>
        <v>1.01091033551372-0.012294282426107i</v>
      </c>
      <c r="C63">
        <f t="shared" si="4"/>
        <v>61</v>
      </c>
      <c r="D63">
        <f t="shared" si="0"/>
        <v>5684.190124045801</v>
      </c>
      <c r="E63">
        <f t="shared" si="1"/>
        <v>376</v>
      </c>
      <c r="F63">
        <f t="shared" ca="1" si="2"/>
        <v>0.46399474586769757</v>
      </c>
      <c r="G63" s="1" t="str">
        <f t="shared" ca="1" si="3"/>
        <v>0.0129680227548613-0.030306404316691i</v>
      </c>
    </row>
    <row r="64" spans="1:7" x14ac:dyDescent="0.45">
      <c r="A64">
        <f>PICXO!$M64</f>
        <v>4.1686938347033582</v>
      </c>
      <c r="B64" s="6" t="str">
        <f>PICXO!$S64</f>
        <v>1.01112918328022-0.0128481833896609i</v>
      </c>
      <c r="C64">
        <f t="shared" si="4"/>
        <v>62</v>
      </c>
      <c r="D64">
        <f t="shared" si="0"/>
        <v>5777.37356870229</v>
      </c>
      <c r="E64">
        <f t="shared" si="1"/>
        <v>377</v>
      </c>
      <c r="F64">
        <f t="shared" ca="1" si="2"/>
        <v>0.17140166108838167</v>
      </c>
      <c r="G64" s="1" t="str">
        <f t="shared" ca="1" si="3"/>
        <v>0.0129357965341875-0.0297675455169941i</v>
      </c>
    </row>
    <row r="65" spans="1:7" x14ac:dyDescent="0.45">
      <c r="A65">
        <f>PICXO!$M65</f>
        <v>4.2657951880159306</v>
      </c>
      <c r="B65" s="6" t="str">
        <f>PICXO!$S65</f>
        <v>1.01134579799776-0.0134199740793447i</v>
      </c>
      <c r="C65">
        <f t="shared" si="4"/>
        <v>63</v>
      </c>
      <c r="D65">
        <f t="shared" si="0"/>
        <v>5870.557013358778</v>
      </c>
      <c r="E65">
        <f t="shared" si="1"/>
        <v>377</v>
      </c>
      <c r="F65">
        <f t="shared" ca="1" si="2"/>
        <v>0.86660760714272067</v>
      </c>
      <c r="G65" s="1" t="str">
        <f t="shared" ca="1" si="3"/>
        <v>0.0129052191655874-0.0292462288213244i</v>
      </c>
    </row>
    <row r="66" spans="1:7" x14ac:dyDescent="0.45">
      <c r="A66">
        <f>PICXO!$M66</f>
        <v>4.3651583224016637</v>
      </c>
      <c r="B66" s="6" t="str">
        <f>PICXO!$S66</f>
        <v>1.0115598775794-0.0140098712029094i</v>
      </c>
      <c r="C66">
        <f t="shared" si="4"/>
        <v>64</v>
      </c>
      <c r="D66">
        <f t="shared" si="0"/>
        <v>5963.740458015267</v>
      </c>
      <c r="E66">
        <f t="shared" si="1"/>
        <v>378</v>
      </c>
      <c r="F66">
        <f t="shared" ca="1" si="2"/>
        <v>0.54902511542164945</v>
      </c>
      <c r="G66" s="1" t="str">
        <f t="shared" ca="1" si="3"/>
        <v>0.0128762925864347-0.0287428824921233i</v>
      </c>
    </row>
    <row r="67" spans="1:7" x14ac:dyDescent="0.45">
      <c r="A67">
        <f>PICXO!$M67</f>
        <v>4.4668359215096354</v>
      </c>
      <c r="B67" s="6" t="str">
        <f>PICXO!$S67</f>
        <v>1.01177112289448-0.0146180842333008i</v>
      </c>
      <c r="C67">
        <f t="shared" si="4"/>
        <v>65</v>
      </c>
      <c r="D67">
        <f t="shared" ref="D67:D130" si="5">C67/256*CEdsp2</f>
        <v>6056.923902671756</v>
      </c>
      <c r="E67">
        <f t="shared" ref="E67:E130" si="6">MATCH(D67,freq_list,1)</f>
        <v>379</v>
      </c>
      <c r="F67">
        <f t="shared" ref="F67:F130" ca="1" si="7">($D67-OFFSET(freq_list,$E67-1,0,1,1))/(OFFSET(freq_list,$E67,0,1,1)-OFFSET(freq_list,$E67-1,0,1,1))</f>
        <v>0.22320708131373582</v>
      </c>
      <c r="G67" s="1" t="str">
        <f t="shared" ref="G67:G130" ca="1" si="8">IMSUM(IMPRODUCT(IMSUB(OFFSET(HZ_list,$E67,0,1,1),OFFSET(HZ_list,$E67-1,0,1,1)),$F67),OFFSET(HZ_list,$E67-1,0,1,1))</f>
        <v>0.0128483990101454-0.0282509431490441i</v>
      </c>
    </row>
    <row r="68" spans="1:7" x14ac:dyDescent="0.45">
      <c r="A68">
        <f>PICXO!$M68</f>
        <v>4.5708818961487552</v>
      </c>
      <c r="B68" s="6" t="str">
        <f>PICXO!$S68</f>
        <v>1.01197923859557-0.0152448160609761i</v>
      </c>
      <c r="C68">
        <f t="shared" ref="C68:C131" si="9">C67+1</f>
        <v>66</v>
      </c>
      <c r="D68">
        <f t="shared" si="5"/>
        <v>6150.107347328244</v>
      </c>
      <c r="E68">
        <f t="shared" si="6"/>
        <v>379</v>
      </c>
      <c r="F68">
        <f t="shared" ca="1" si="7"/>
        <v>0.88712360555365077</v>
      </c>
      <c r="G68" s="1" t="str">
        <f t="shared" ca="1" si="8"/>
        <v>0.0128217711558117-0.0277731018156669i</v>
      </c>
    </row>
    <row r="69" spans="1:7" x14ac:dyDescent="0.45">
      <c r="A69">
        <f>PICXO!$M69</f>
        <v>4.6773514128719862</v>
      </c>
      <c r="B69" s="6" t="str">
        <f>PICXO!$S69</f>
        <v>1.0121839338845-0.0158902637218524i</v>
      </c>
      <c r="C69">
        <f t="shared" si="9"/>
        <v>67</v>
      </c>
      <c r="D69">
        <f t="shared" si="5"/>
        <v>6243.290791984733</v>
      </c>
      <c r="E69">
        <f t="shared" si="6"/>
        <v>380</v>
      </c>
      <c r="F69">
        <f t="shared" ca="1" si="7"/>
        <v>0.53849692507459535</v>
      </c>
      <c r="G69" s="1" t="str">
        <f t="shared" ca="1" si="8"/>
        <v>0.0127966205573962-0.0273120956574808i</v>
      </c>
    </row>
    <row r="70" spans="1:7" x14ac:dyDescent="0.45">
      <c r="A70">
        <f>PICXO!$M70</f>
        <v>4.7863009232263884</v>
      </c>
      <c r="B70" s="6" t="str">
        <f>PICXO!$S70</f>
        <v>1.01238492321032-0.0165546191973058i</v>
      </c>
      <c r="C70">
        <f t="shared" si="9"/>
        <v>68</v>
      </c>
      <c r="D70">
        <f t="shared" si="5"/>
        <v>6336.4742366412211</v>
      </c>
      <c r="E70">
        <f t="shared" si="6"/>
        <v>381</v>
      </c>
      <c r="F70">
        <f t="shared" ca="1" si="7"/>
        <v>0.18303737598357178</v>
      </c>
      <c r="G70" s="1" t="str">
        <f t="shared" ca="1" si="8"/>
        <v>0.0127722521859373-0.0268601303631352i</v>
      </c>
    </row>
    <row r="71" spans="1:7" x14ac:dyDescent="0.45">
      <c r="A71">
        <f>PICXO!$M71</f>
        <v>4.8977881936844669</v>
      </c>
      <c r="B71" s="6" t="str">
        <f>PICXO!$S71</f>
        <v>1.01258192689307-0.0172380702772599i</v>
      </c>
      <c r="C71">
        <f t="shared" si="9"/>
        <v>69</v>
      </c>
      <c r="D71">
        <f t="shared" si="5"/>
        <v>6429.65768129771</v>
      </c>
      <c r="E71">
        <f t="shared" si="6"/>
        <v>381</v>
      </c>
      <c r="F71">
        <f t="shared" ca="1" si="7"/>
        <v>0.81707273436981587</v>
      </c>
      <c r="G71" s="1" t="str">
        <f t="shared" ca="1" si="8"/>
        <v>0.0127490655877541-0.0264219443235182i</v>
      </c>
    </row>
    <row r="72" spans="1:7" x14ac:dyDescent="0.45">
      <c r="A72">
        <f>PICXO!$M72</f>
        <v>5.0118723362727282</v>
      </c>
      <c r="B72" s="6" t="str">
        <f>PICXO!$S72</f>
        <v>1.01277467166783-0.0179408014790589i</v>
      </c>
      <c r="C72">
        <f t="shared" si="9"/>
        <v>70</v>
      </c>
      <c r="D72">
        <f t="shared" si="5"/>
        <v>6522.8411259541981</v>
      </c>
      <c r="E72">
        <f t="shared" si="6"/>
        <v>382</v>
      </c>
      <c r="F72">
        <f t="shared" ca="1" si="7"/>
        <v>0.44083961891563433</v>
      </c>
      <c r="G72" s="1" t="str">
        <f t="shared" ca="1" si="8"/>
        <v>0.0127269823774419-0.0259969207011114i</v>
      </c>
    </row>
    <row r="73" spans="1:7" x14ac:dyDescent="0.45">
      <c r="A73">
        <f>PICXO!$M73</f>
        <v>5.1286138399136538</v>
      </c>
      <c r="B73" s="6" t="str">
        <f>PICXO!$S73</f>
        <v>1.01296289114561-0.0186629950132845i</v>
      </c>
      <c r="C73">
        <f t="shared" si="9"/>
        <v>71</v>
      </c>
      <c r="D73">
        <f t="shared" si="5"/>
        <v>6616.0245706106871</v>
      </c>
      <c r="E73">
        <f t="shared" si="6"/>
        <v>383</v>
      </c>
      <c r="F73">
        <f t="shared" ca="1" si="7"/>
        <v>5.9066729654869546E-2</v>
      </c>
      <c r="G73" s="1" t="str">
        <f t="shared" ca="1" si="8"/>
        <v>0.0127054878128188-0.0255789579336349i</v>
      </c>
    </row>
    <row r="74" spans="1:7" x14ac:dyDescent="0.45">
      <c r="A74">
        <f>PICXO!$M74</f>
        <v>5.2480746024977316</v>
      </c>
      <c r="B74" s="6" t="str">
        <f>PICXO!$S74</f>
        <v>1.01314632618743-0.0194048317886256i</v>
      </c>
      <c r="C74">
        <f t="shared" si="9"/>
        <v>72</v>
      </c>
      <c r="D74">
        <f t="shared" si="5"/>
        <v>6709.2080152671751</v>
      </c>
      <c r="E74">
        <f t="shared" si="6"/>
        <v>383</v>
      </c>
      <c r="F74">
        <f t="shared" ca="1" si="7"/>
        <v>0.66456579618917055</v>
      </c>
      <c r="G74" s="1" t="str">
        <f t="shared" ca="1" si="8"/>
        <v>0.0126852996400662-0.0251769385998118i</v>
      </c>
    </row>
    <row r="75" spans="1:7" x14ac:dyDescent="0.45">
      <c r="A75">
        <f>PICXO!$M75</f>
        <v>5.3703179637025338</v>
      </c>
      <c r="B75" s="6" t="str">
        <f>PICXO!$S75</f>
        <v>1.01332472518919-0.020166492446481i</v>
      </c>
      <c r="C75">
        <f t="shared" si="9"/>
        <v>73</v>
      </c>
      <c r="D75">
        <f t="shared" si="5"/>
        <v>6802.3914599236641</v>
      </c>
      <c r="E75">
        <f t="shared" si="6"/>
        <v>384</v>
      </c>
      <c r="F75">
        <f t="shared" ca="1" si="7"/>
        <v>0.26391743592570499</v>
      </c>
      <c r="G75" s="1" t="str">
        <f t="shared" ca="1" si="8"/>
        <v>0.0126657141610259-0.0247824439756839i</v>
      </c>
    </row>
    <row r="76" spans="1:7" x14ac:dyDescent="0.45">
      <c r="A76">
        <f>PICXO!$M76</f>
        <v>5.495408738576252</v>
      </c>
      <c r="B76" s="6" t="str">
        <f>PICXO!$S76</f>
        <v>1.01349784427689-0.0209481584172397i</v>
      </c>
      <c r="C76">
        <f t="shared" si="9"/>
        <v>74</v>
      </c>
      <c r="D76">
        <f t="shared" si="5"/>
        <v>6895.5749045801522</v>
      </c>
      <c r="E76">
        <f t="shared" si="6"/>
        <v>384</v>
      </c>
      <c r="F76">
        <f t="shared" ca="1" si="7"/>
        <v>0.85563366099702598</v>
      </c>
      <c r="G76" s="1" t="str">
        <f t="shared" ca="1" si="8"/>
        <v>0.0126468772580257-0.0243972954211632i</v>
      </c>
    </row>
    <row r="77" spans="1:7" x14ac:dyDescent="0.45">
      <c r="A77">
        <f>PICXO!$M77</f>
        <v>5.6234132519034983</v>
      </c>
      <c r="B77" s="6" t="str">
        <f>PICXO!$S77</f>
        <v>1.01366544741122-0.0217500129890424i</v>
      </c>
      <c r="C77">
        <f t="shared" si="9"/>
        <v>75</v>
      </c>
      <c r="D77">
        <f t="shared" si="5"/>
        <v>6988.7583492366412</v>
      </c>
      <c r="E77">
        <f t="shared" si="6"/>
        <v>385</v>
      </c>
      <c r="F77">
        <f t="shared" ca="1" si="7"/>
        <v>0.43716695945633144</v>
      </c>
      <c r="G77" s="1" t="str">
        <f t="shared" ca="1" si="8"/>
        <v>0.0126289939633003-0.0240243263843763i</v>
      </c>
    </row>
    <row r="78" spans="1:7" x14ac:dyDescent="0.45">
      <c r="A78">
        <f>PICXO!$M78</f>
        <v>5.7543993733715757</v>
      </c>
      <c r="B78" s="6" t="str">
        <f>PICXO!$S78</f>
        <v>1.01382730640245-0.0225722423820607i</v>
      </c>
      <c r="C78">
        <f t="shared" si="9"/>
        <v>76</v>
      </c>
      <c r="D78">
        <f t="shared" si="5"/>
        <v>7081.9417938931292</v>
      </c>
      <c r="E78">
        <f t="shared" si="6"/>
        <v>386</v>
      </c>
      <c r="F78">
        <f t="shared" ca="1" si="7"/>
        <v>1.5063211568693899E-2</v>
      </c>
      <c r="G78" s="1" t="str">
        <f t="shared" ca="1" si="8"/>
        <v>0.0126114497980049-0.023655697913809i</v>
      </c>
    </row>
    <row r="79" spans="1:7" x14ac:dyDescent="0.45">
      <c r="A79">
        <f>PICXO!$M79</f>
        <v>5.8884365535558976</v>
      </c>
      <c r="B79" s="6" t="str">
        <f>PICXO!$S79</f>
        <v>1.01398320083781-0.023415036817744i</v>
      </c>
      <c r="C79">
        <f t="shared" si="9"/>
        <v>77</v>
      </c>
      <c r="D79">
        <f t="shared" si="5"/>
        <v>7175.1252385496182</v>
      </c>
      <c r="E79">
        <f t="shared" si="6"/>
        <v>386</v>
      </c>
      <c r="F79">
        <f t="shared" ca="1" si="7"/>
        <v>0.58014781954040073</v>
      </c>
      <c r="G79" s="1" t="str">
        <f t="shared" ca="1" si="8"/>
        <v>0.0125950516722822-0.0233020423920826i</v>
      </c>
    </row>
    <row r="80" spans="1:7" x14ac:dyDescent="0.45">
      <c r="A80">
        <f>PICXO!$M80</f>
        <v>6.0255958607435849</v>
      </c>
      <c r="B80" s="6" t="str">
        <f>PICXO!$S80</f>
        <v>1.01413291792216-0.0242785915792394i</v>
      </c>
      <c r="C80">
        <f t="shared" si="9"/>
        <v>78</v>
      </c>
      <c r="D80">
        <f t="shared" si="5"/>
        <v>7268.3086832061063</v>
      </c>
      <c r="E80">
        <f t="shared" si="6"/>
        <v>387</v>
      </c>
      <c r="F80">
        <f t="shared" ca="1" si="7"/>
        <v>0.1419265338546041</v>
      </c>
      <c r="G80" s="1" t="str">
        <f t="shared" ca="1" si="8"/>
        <v>0.0125789360247567-0.0229521618891568i</v>
      </c>
    </row>
    <row r="81" spans="1:7" x14ac:dyDescent="0.45">
      <c r="A81">
        <f>PICXO!$M81</f>
        <v>6.1659500186148302</v>
      </c>
      <c r="B81" s="6" t="str">
        <f>PICXO!$S81</f>
        <v>1.01427625223685-0.0251631080524782i</v>
      </c>
      <c r="C81">
        <f t="shared" si="9"/>
        <v>79</v>
      </c>
      <c r="D81">
        <f t="shared" si="5"/>
        <v>7361.4921278625952</v>
      </c>
      <c r="E81">
        <f t="shared" si="6"/>
        <v>387</v>
      </c>
      <c r="F81">
        <f t="shared" ca="1" si="7"/>
        <v>0.6941482457538225</v>
      </c>
      <c r="G81" s="1" t="str">
        <f t="shared" ca="1" si="8"/>
        <v>0.0125636369929767-0.0226131945817335i</v>
      </c>
    </row>
    <row r="82" spans="1:7" x14ac:dyDescent="0.45">
      <c r="A82">
        <f>PICXO!$M82</f>
        <v>6.3095734448019405</v>
      </c>
      <c r="B82" s="6" t="str">
        <f>PICXO!$S82</f>
        <v>1.01441300541858-0.0260687947438519i</v>
      </c>
      <c r="C82">
        <f t="shared" si="9"/>
        <v>80</v>
      </c>
      <c r="D82">
        <f t="shared" si="5"/>
        <v>7454.6755725190833</v>
      </c>
      <c r="E82">
        <f t="shared" si="6"/>
        <v>388</v>
      </c>
      <c r="F82">
        <f t="shared" ca="1" si="7"/>
        <v>0.24076189274383406</v>
      </c>
      <c r="G82" s="1" t="str">
        <f t="shared" ca="1" si="8"/>
        <v>0.0125487956972591-0.022280484077989i</v>
      </c>
    </row>
    <row r="83" spans="1:7" x14ac:dyDescent="0.45">
      <c r="A83">
        <f>PICXO!$M83</f>
        <v>6.4565422903465644</v>
      </c>
      <c r="B83" s="6" t="str">
        <f>PICXO!$S83</f>
        <v>1.01454298576357-0.0269958682678046i</v>
      </c>
      <c r="C83">
        <f t="shared" si="9"/>
        <v>81</v>
      </c>
      <c r="D83">
        <f t="shared" si="5"/>
        <v>7547.8590171755723</v>
      </c>
      <c r="E83">
        <f t="shared" si="6"/>
        <v>388</v>
      </c>
      <c r="F83">
        <f t="shared" ca="1" si="7"/>
        <v>0.78041350383164376</v>
      </c>
      <c r="G83" s="1" t="str">
        <f t="shared" ca="1" si="8"/>
        <v>0.0125345226501177-0.0219555409757545i</v>
      </c>
    </row>
    <row r="84" spans="1:7" x14ac:dyDescent="0.45">
      <c r="A84">
        <f>PICXO!$M84</f>
        <v>6.6069344800759682</v>
      </c>
      <c r="B84" s="6" t="str">
        <f>PICXO!$S84</f>
        <v>1.0146660077608-0.0279445542995096i</v>
      </c>
      <c r="C84">
        <f t="shared" si="9"/>
        <v>82</v>
      </c>
      <c r="D84">
        <f t="shared" si="5"/>
        <v>7641.0424618320612</v>
      </c>
      <c r="E84">
        <f t="shared" si="6"/>
        <v>389</v>
      </c>
      <c r="F84">
        <f t="shared" ca="1" si="7"/>
        <v>0.31277954342878805</v>
      </c>
      <c r="G84" s="1" t="str">
        <f t="shared" ca="1" si="8"/>
        <v>0.0125208176409456-0.0216385391885223i</v>
      </c>
    </row>
    <row r="85" spans="1:7" x14ac:dyDescent="0.45">
      <c r="A85">
        <f>PICXO!$M85</f>
        <v>6.7608297539198272</v>
      </c>
      <c r="B85" s="6" t="str">
        <f>PICXO!$S85</f>
        <v>1.01478189155967-0.0289150884879326i</v>
      </c>
      <c r="C85">
        <f t="shared" si="9"/>
        <v>83</v>
      </c>
      <c r="D85">
        <f t="shared" si="5"/>
        <v>7734.2259064885493</v>
      </c>
      <c r="E85">
        <f t="shared" si="6"/>
        <v>389</v>
      </c>
      <c r="F85">
        <f t="shared" ca="1" si="7"/>
        <v>0.84014718413255873</v>
      </c>
      <c r="G85" s="1" t="str">
        <f t="shared" ca="1" si="8"/>
        <v>0.0125075023445585-0.0213269856849519i</v>
      </c>
    </row>
    <row r="86" spans="1:7" x14ac:dyDescent="0.45">
      <c r="A86">
        <f>PICXO!$M86</f>
        <v>6.9183097091893737</v>
      </c>
      <c r="B86" s="6" t="str">
        <f>PICXO!$S86</f>
        <v>1.01489046237623-0.0299077173259659i</v>
      </c>
      <c r="C86">
        <f t="shared" si="9"/>
        <v>84</v>
      </c>
      <c r="D86">
        <f t="shared" si="5"/>
        <v>7827.4093511450383</v>
      </c>
      <c r="E86">
        <f t="shared" si="6"/>
        <v>390</v>
      </c>
      <c r="F86">
        <f t="shared" ca="1" si="7"/>
        <v>0.35914916608312297</v>
      </c>
      <c r="G86" s="1" t="str">
        <f t="shared" ca="1" si="8"/>
        <v>0.0124948101113542-0.0210243405188847i</v>
      </c>
    </row>
    <row r="87" spans="1:7" x14ac:dyDescent="0.45">
      <c r="A87">
        <f>PICXO!$M87</f>
        <v>7.0794578438413893</v>
      </c>
      <c r="B87" s="6" t="str">
        <f>PICXO!$S87</f>
        <v>1.01499154984446-0.0309226989737854i</v>
      </c>
      <c r="C87">
        <f t="shared" si="9"/>
        <v>85</v>
      </c>
      <c r="D87">
        <f t="shared" si="5"/>
        <v>7920.5927958015263</v>
      </c>
      <c r="E87">
        <f t="shared" si="6"/>
        <v>390</v>
      </c>
      <c r="F87">
        <f t="shared" ca="1" si="7"/>
        <v>0.87451245370650099</v>
      </c>
      <c r="G87" s="1" t="str">
        <f t="shared" ca="1" si="8"/>
        <v>0.0124823888832835-0.0207255700885788i</v>
      </c>
    </row>
    <row r="88" spans="1:7" x14ac:dyDescent="0.45">
      <c r="A88">
        <f>PICXO!$M88</f>
        <v>7.2443596007499105</v>
      </c>
      <c r="B88" s="6" t="str">
        <f>PICXO!$S88</f>
        <v>1.01508498731571-0.0319603040348981i</v>
      </c>
      <c r="C88">
        <f t="shared" si="9"/>
        <v>86</v>
      </c>
      <c r="D88">
        <f t="shared" si="5"/>
        <v>8013.7762404580153</v>
      </c>
      <c r="E88">
        <f t="shared" si="6"/>
        <v>391</v>
      </c>
      <c r="F88">
        <f t="shared" ca="1" si="7"/>
        <v>0.38100108597533128</v>
      </c>
      <c r="G88" s="1" t="str">
        <f t="shared" ca="1" si="8"/>
        <v>0.0124705990620267-0.0204360315842371i</v>
      </c>
    </row>
    <row r="89" spans="1:7" x14ac:dyDescent="0.45">
      <c r="A89">
        <f>PICXO!$M89</f>
        <v>7.4131024130091863</v>
      </c>
      <c r="B89" s="6" t="str">
        <f>PICXO!$S89</f>
        <v>1.01517061111426-0.0330208162797955i</v>
      </c>
      <c r="C89">
        <f t="shared" si="9"/>
        <v>87</v>
      </c>
      <c r="D89">
        <f t="shared" si="5"/>
        <v>8106.9596851145034</v>
      </c>
      <c r="E89">
        <f t="shared" si="6"/>
        <v>391</v>
      </c>
      <c r="F89">
        <f t="shared" ca="1" si="7"/>
        <v>0.88463327295508953</v>
      </c>
      <c r="G89" s="1" t="str">
        <f t="shared" ca="1" si="8"/>
        <v>0.012459012468833-0.0201494645182641i</v>
      </c>
    </row>
    <row r="90" spans="1:7" x14ac:dyDescent="0.45">
      <c r="A90">
        <f>PICXO!$M90</f>
        <v>7.5857757502918481</v>
      </c>
      <c r="B90" s="6" t="str">
        <f>PICXO!$S90</f>
        <v>1.01524825975021-0.0341045333203491i</v>
      </c>
      <c r="C90">
        <f t="shared" si="9"/>
        <v>88</v>
      </c>
      <c r="D90">
        <f t="shared" si="5"/>
        <v>8200.1431297709914</v>
      </c>
      <c r="E90">
        <f t="shared" si="6"/>
        <v>392</v>
      </c>
      <c r="F90">
        <f t="shared" ca="1" si="7"/>
        <v>0.37942745905983227</v>
      </c>
      <c r="G90" s="1" t="str">
        <f t="shared" ca="1" si="8"/>
        <v>0.0124480265601611-0.019871878224363i</v>
      </c>
    </row>
    <row r="91" spans="1:7" x14ac:dyDescent="0.45">
      <c r="A91">
        <f>PICXO!$M91</f>
        <v>7.7624711662869306</v>
      </c>
      <c r="B91" s="6" t="str">
        <f>PICXO!$S91</f>
        <v>1.01531777309876-0.0352117672297594i</v>
      </c>
      <c r="C91">
        <f t="shared" si="9"/>
        <v>89</v>
      </c>
      <c r="D91">
        <f t="shared" si="5"/>
        <v>8293.3265744274813</v>
      </c>
      <c r="E91">
        <f t="shared" si="6"/>
        <v>392</v>
      </c>
      <c r="F91">
        <f t="shared" ca="1" si="7"/>
        <v>0.87159557784780173</v>
      </c>
      <c r="G91" s="1" t="str">
        <f t="shared" ca="1" si="8"/>
        <v>0.012437219135064-0.0195969604199033i</v>
      </c>
    </row>
    <row r="92" spans="1:7" x14ac:dyDescent="0.45">
      <c r="A92">
        <f>PICXO!$M92</f>
        <v>7.9432823472428282</v>
      </c>
      <c r="B92" s="6" t="str">
        <f>PICXO!$S92</f>
        <v>1.01537899154668-0.0363428451121823i</v>
      </c>
      <c r="C92">
        <f t="shared" si="9"/>
        <v>90</v>
      </c>
      <c r="D92">
        <f t="shared" si="5"/>
        <v>8386.5100190839694</v>
      </c>
      <c r="E92">
        <f t="shared" si="6"/>
        <v>393</v>
      </c>
      <c r="F92">
        <f t="shared" ca="1" si="7"/>
        <v>0.35548342398494226</v>
      </c>
      <c r="G92" s="1" t="str">
        <f t="shared" ca="1" si="8"/>
        <v>0.0124269493378788-0.0193302611670955i</v>
      </c>
    </row>
    <row r="93" spans="1:7" x14ac:dyDescent="0.45">
      <c r="A93">
        <f>PICXO!$M93</f>
        <v>8.1283051616410056</v>
      </c>
      <c r="B93" s="6" t="str">
        <f>PICXO!$S93</f>
        <v>1.01543175511274-0.0374981096187005i</v>
      </c>
      <c r="C93">
        <f t="shared" si="9"/>
        <v>91</v>
      </c>
      <c r="D93">
        <f t="shared" si="5"/>
        <v>8479.6934637404574</v>
      </c>
      <c r="E93">
        <f t="shared" si="6"/>
        <v>393</v>
      </c>
      <c r="F93">
        <f t="shared" ca="1" si="7"/>
        <v>0.83644842863233482</v>
      </c>
      <c r="G93" s="1" t="str">
        <f t="shared" ca="1" si="8"/>
        <v>0.012416869317194-0.0190664629689712i</v>
      </c>
    </row>
    <row r="94" spans="1:7" x14ac:dyDescent="0.45">
      <c r="A94">
        <f>PICXO!$M94</f>
        <v>8.3176377110267214</v>
      </c>
      <c r="B94" s="6" t="str">
        <f>PICXO!$S94</f>
        <v>1.01547590254497-0.0386779194132002i</v>
      </c>
      <c r="C94">
        <f t="shared" si="9"/>
        <v>92</v>
      </c>
      <c r="D94">
        <f t="shared" si="5"/>
        <v>8572.8769083969455</v>
      </c>
      <c r="E94">
        <f t="shared" si="6"/>
        <v>394</v>
      </c>
      <c r="F94">
        <f t="shared" ca="1" si="7"/>
        <v>0.31018822143232339</v>
      </c>
      <c r="G94" s="1" t="str">
        <f t="shared" ca="1" si="8"/>
        <v>0.01240723746792-0.018809669024275i</v>
      </c>
    </row>
    <row r="95" spans="1:7" x14ac:dyDescent="0.45">
      <c r="A95">
        <f>PICXO!$M95</f>
        <v>8.5113803820237806</v>
      </c>
      <c r="B95" s="6" t="str">
        <f>PICXO!$S95</f>
        <v>1.01551127039893-0.0398826495870527i</v>
      </c>
      <c r="C95">
        <f t="shared" si="9"/>
        <v>93</v>
      </c>
      <c r="D95">
        <f t="shared" si="5"/>
        <v>8666.0603530534354</v>
      </c>
      <c r="E95">
        <f t="shared" si="6"/>
        <v>394</v>
      </c>
      <c r="F95">
        <f t="shared" ca="1" si="7"/>
        <v>0.78020512595094904</v>
      </c>
      <c r="G95" s="1" t="str">
        <f t="shared" ca="1" si="8"/>
        <v>0.0123978365450365-0.0185564841160416i</v>
      </c>
    </row>
    <row r="96" spans="1:7" x14ac:dyDescent="0.45">
      <c r="A96">
        <f>PICXO!$M96</f>
        <v>8.709635899560821</v>
      </c>
      <c r="B96" s="6" t="str">
        <f>PICXO!$S96</f>
        <v>1.0155376920988-0.041112692026295i</v>
      </c>
      <c r="C96">
        <f t="shared" si="9"/>
        <v>94</v>
      </c>
      <c r="D96">
        <f t="shared" si="5"/>
        <v>8759.2437977099235</v>
      </c>
      <c r="E96">
        <f t="shared" si="6"/>
        <v>395</v>
      </c>
      <c r="F96">
        <f t="shared" ca="1" si="7"/>
        <v>0.244526281678</v>
      </c>
      <c r="G96" s="1" t="str">
        <f t="shared" ca="1" si="8"/>
        <v>0.0123887731534733-0.0183086916982159i</v>
      </c>
    </row>
    <row r="97" spans="1:7" x14ac:dyDescent="0.45">
      <c r="A97">
        <f>PICXO!$M97</f>
        <v>8.9125093813374701</v>
      </c>
      <c r="B97" s="6" t="str">
        <f>PICXO!$S97</f>
        <v>1.01555499698743-0.0423684557294703i</v>
      </c>
      <c r="C97">
        <f t="shared" si="9"/>
        <v>95</v>
      </c>
      <c r="D97">
        <f t="shared" si="5"/>
        <v>8852.4272423664115</v>
      </c>
      <c r="E97">
        <f t="shared" si="6"/>
        <v>395</v>
      </c>
      <c r="F97">
        <f t="shared" ca="1" si="7"/>
        <v>0.70384429525202841</v>
      </c>
      <c r="G97" s="1" t="str">
        <f t="shared" ca="1" si="8"/>
        <v>0.0123800062492092-0.0180656360405699i</v>
      </c>
    </row>
    <row r="98" spans="1:7" x14ac:dyDescent="0.45">
      <c r="A98">
        <f>PICXO!$M98</f>
        <v>9.1201083935591107</v>
      </c>
      <c r="B98" s="6" t="str">
        <f>PICXO!$S98</f>
        <v>1.01556300936345-0.0436503670818751i</v>
      </c>
      <c r="C98">
        <f t="shared" si="9"/>
        <v>96</v>
      </c>
      <c r="D98">
        <f t="shared" si="5"/>
        <v>8945.6106870229014</v>
      </c>
      <c r="E98">
        <f t="shared" si="6"/>
        <v>396</v>
      </c>
      <c r="F98">
        <f t="shared" ca="1" si="7"/>
        <v>0.15944828124193006</v>
      </c>
      <c r="G98" s="1" t="str">
        <f t="shared" ca="1" si="8"/>
        <v>0.0123714496226552-0.0178260141779013i</v>
      </c>
    </row>
    <row r="99" spans="1:7" x14ac:dyDescent="0.45">
      <c r="A99">
        <f>PICXO!$M99</f>
        <v>9.3325430079699281</v>
      </c>
      <c r="B99" s="6" t="str">
        <f>PICXO!$S99</f>
        <v>1.01556154751192-0.044958870084563i</v>
      </c>
      <c r="C99">
        <f t="shared" si="9"/>
        <v>97</v>
      </c>
      <c r="D99">
        <f t="shared" si="5"/>
        <v>9038.7941316793895</v>
      </c>
      <c r="E99">
        <f t="shared" si="6"/>
        <v>396</v>
      </c>
      <c r="F99">
        <f t="shared" ca="1" si="7"/>
        <v>0.60831094036199029</v>
      </c>
      <c r="G99" s="1" t="str">
        <f t="shared" ca="1" si="8"/>
        <v>0.0123632746709125-0.0175926249922449i</v>
      </c>
    </row>
    <row r="100" spans="1:7" x14ac:dyDescent="0.45">
      <c r="A100">
        <f>PICXO!$M100</f>
        <v>9.5499258602143762</v>
      </c>
      <c r="B100" s="6" t="str">
        <f>PICXO!$S100</f>
        <v>1.01555042272649-0.0462944265425557i</v>
      </c>
      <c r="C100">
        <f t="shared" si="9"/>
        <v>98</v>
      </c>
      <c r="D100">
        <f t="shared" si="5"/>
        <v>9131.9775763358775</v>
      </c>
      <c r="E100">
        <f t="shared" si="6"/>
        <v>397</v>
      </c>
      <c r="F100">
        <f t="shared" ca="1" si="7"/>
        <v>5.5872169469875228E-2</v>
      </c>
      <c r="G100" s="1" t="str">
        <f t="shared" ca="1" si="8"/>
        <v>0.0123551701189154-0.0173604107053446i</v>
      </c>
    </row>
    <row r="101" spans="1:7" x14ac:dyDescent="0.45">
      <c r="A101">
        <f>PICXO!$M101</f>
        <v>9.7723722095581227</v>
      </c>
      <c r="B101" s="6" t="str">
        <f>PICXO!$S101</f>
        <v>1.01552943832729-0.0476575162126378i</v>
      </c>
      <c r="C101">
        <f t="shared" si="9"/>
        <v>99</v>
      </c>
      <c r="D101">
        <f t="shared" si="5"/>
        <v>9225.1610209923656</v>
      </c>
      <c r="E101">
        <f t="shared" si="6"/>
        <v>397</v>
      </c>
      <c r="F101">
        <f t="shared" ca="1" si="7"/>
        <v>0.49451746705916366</v>
      </c>
      <c r="G101" s="1" t="str">
        <f t="shared" ca="1" si="8"/>
        <v>0.0123475478666232-0.0171362455004177i</v>
      </c>
    </row>
    <row r="102" spans="1:7" x14ac:dyDescent="0.45">
      <c r="A102">
        <f>PICXO!$M102</f>
        <v>10.000000000000016</v>
      </c>
      <c r="B102" s="6" t="str">
        <f>PICXO!$S102</f>
        <v>1.01549838867403-0.049048636913382i</v>
      </c>
      <c r="C102">
        <f t="shared" si="9"/>
        <v>100</v>
      </c>
      <c r="D102">
        <f t="shared" si="5"/>
        <v>9318.3444656488555</v>
      </c>
      <c r="E102">
        <f t="shared" si="6"/>
        <v>397</v>
      </c>
      <c r="F102">
        <f t="shared" ca="1" si="7"/>
        <v>0.9331627646484606</v>
      </c>
      <c r="G102" s="1" t="str">
        <f t="shared" ca="1" si="8"/>
        <v>0.0123399256143309-0.0169120802954909i</v>
      </c>
    </row>
    <row r="103" spans="1:7" x14ac:dyDescent="0.45">
      <c r="A103">
        <f>PICXO!$M103</f>
        <v>10.232929922807561</v>
      </c>
      <c r="B103" s="6" t="str">
        <f>PICXO!$S103</f>
        <v>1.01545705817499-0.0504683045994102i</v>
      </c>
      <c r="C103">
        <f t="shared" si="9"/>
        <v>101</v>
      </c>
      <c r="D103">
        <f t="shared" si="5"/>
        <v>9411.5279103053435</v>
      </c>
      <c r="E103">
        <f t="shared" si="6"/>
        <v>398</v>
      </c>
      <c r="F103">
        <f t="shared" ca="1" si="7"/>
        <v>0.36334467747018517</v>
      </c>
      <c r="G103" s="1" t="str">
        <f t="shared" ca="1" si="8"/>
        <v>0.0123327407997364-0.0166953749332997i</v>
      </c>
    </row>
    <row r="104" spans="1:7" x14ac:dyDescent="0.45">
      <c r="A104">
        <f>PICXO!$M104</f>
        <v>10.471285480509014</v>
      </c>
      <c r="B104" s="6" t="str">
        <f>PICXO!$S104</f>
        <v>1.01540522029349-0.0519170534009551i</v>
      </c>
      <c r="C104">
        <f t="shared" si="9"/>
        <v>102</v>
      </c>
      <c r="D104">
        <f t="shared" si="5"/>
        <v>9504.7113549618316</v>
      </c>
      <c r="E104">
        <f t="shared" si="6"/>
        <v>398</v>
      </c>
      <c r="F104">
        <f t="shared" ca="1" si="7"/>
        <v>0.79200518907167849</v>
      </c>
      <c r="G104" s="1" t="str">
        <f t="shared" ca="1" si="8"/>
        <v>0.0123256346201403-0.0164800105728653i</v>
      </c>
    </row>
    <row r="105" spans="1:7" x14ac:dyDescent="0.45">
      <c r="A105">
        <f>PICXO!$M105</f>
        <v>10.715193052376083</v>
      </c>
      <c r="B105" s="6" t="str">
        <f>PICXO!$S105</f>
        <v>1.01534263655002-0.0533954356315605i</v>
      </c>
      <c r="C105">
        <f t="shared" si="9"/>
        <v>103</v>
      </c>
      <c r="D105">
        <f t="shared" si="5"/>
        <v>9597.8947996183197</v>
      </c>
      <c r="E105">
        <f t="shared" si="6"/>
        <v>399</v>
      </c>
      <c r="F105">
        <f t="shared" ca="1" si="7"/>
        <v>0.2156427360861172</v>
      </c>
      <c r="G105" s="1" t="str">
        <f t="shared" ca="1" si="8"/>
        <v>0.0123187765118257-0.016268968389774i</v>
      </c>
    </row>
    <row r="106" spans="1:7" x14ac:dyDescent="0.45">
      <c r="A106">
        <f>PICXO!$M106</f>
        <v>10.964781961431873</v>
      </c>
      <c r="B106" s="6" t="str">
        <f>PICXO!$S106</f>
        <v>1.01526905552163-0.0549040217641876i</v>
      </c>
      <c r="C106">
        <f t="shared" si="9"/>
        <v>104</v>
      </c>
      <c r="D106">
        <f t="shared" si="5"/>
        <v>9691.0782442748095</v>
      </c>
      <c r="E106">
        <f t="shared" si="6"/>
        <v>399</v>
      </c>
      <c r="F106">
        <f t="shared" ca="1" si="7"/>
        <v>0.63454574317706469</v>
      </c>
      <c r="G106" s="1" t="str">
        <f t="shared" ca="1" si="8"/>
        <v>0.0123121522302417-0.016062000199408i</v>
      </c>
    </row>
    <row r="107" spans="1:7" x14ac:dyDescent="0.45">
      <c r="A107">
        <f>PICXO!$M107</f>
        <v>11.220184543019656</v>
      </c>
      <c r="B107" s="6" t="str">
        <f>PICXO!$S107</f>
        <v>1.01518421183645-0.0564434003783476i</v>
      </c>
      <c r="C107">
        <f t="shared" si="9"/>
        <v>105</v>
      </c>
      <c r="D107">
        <f t="shared" si="5"/>
        <v>9784.2616889312976</v>
      </c>
      <c r="E107">
        <f t="shared" si="6"/>
        <v>400</v>
      </c>
      <c r="F107">
        <f t="shared" ca="1" si="7"/>
        <v>5.2232108175469368E-2</v>
      </c>
      <c r="G107" s="1" t="str">
        <f t="shared" ca="1" si="8"/>
        <v>0.0123055853667742-0.0158560539078033i</v>
      </c>
    </row>
    <row r="108" spans="1:7" x14ac:dyDescent="0.45">
      <c r="A108">
        <f>PICXO!$M108</f>
        <v>11.481536214968848</v>
      </c>
      <c r="B108" s="6" t="str">
        <f>PICXO!$S108</f>
        <v>1.01508782516381-0.0580141780786611i</v>
      </c>
      <c r="C108">
        <f t="shared" si="9"/>
        <v>106</v>
      </c>
      <c r="D108">
        <f t="shared" si="5"/>
        <v>9877.4451335877857</v>
      </c>
      <c r="E108">
        <f t="shared" si="6"/>
        <v>400</v>
      </c>
      <c r="F108">
        <f t="shared" ca="1" si="7"/>
        <v>0.46159971867508259</v>
      </c>
      <c r="G108" s="1" t="str">
        <f t="shared" ca="1" si="8"/>
        <v>0.012299411097988-0.0156570948189016i</v>
      </c>
    </row>
    <row r="109" spans="1:7" x14ac:dyDescent="0.45">
      <c r="A109">
        <f>PICXO!$M109</f>
        <v>11.748975549395317</v>
      </c>
      <c r="B109" s="6" t="str">
        <f>PICXO!$S109</f>
        <v>1.01497959919865-0.0596169793858737i</v>
      </c>
      <c r="C109">
        <f t="shared" si="9"/>
        <v>107</v>
      </c>
      <c r="D109">
        <f t="shared" si="5"/>
        <v>9970.6285782442737</v>
      </c>
      <c r="E109">
        <f t="shared" si="6"/>
        <v>400</v>
      </c>
      <c r="F109">
        <f t="shared" ca="1" si="7"/>
        <v>0.87096732917469588</v>
      </c>
      <c r="G109" s="1" t="str">
        <f t="shared" ca="1" si="8"/>
        <v>0.0122932368292018-0.01545813573i</v>
      </c>
    </row>
    <row r="110" spans="1:7" x14ac:dyDescent="0.45">
      <c r="A110">
        <f>PICXO!$M110</f>
        <v>12.022644346174154</v>
      </c>
      <c r="B110" s="6" t="str">
        <f>PICXO!$S110</f>
        <v>1.01485922063933-0.0612524466014061i</v>
      </c>
      <c r="C110">
        <f t="shared" si="9"/>
        <v>108</v>
      </c>
      <c r="D110">
        <f t="shared" si="5"/>
        <v>10063.812022900764</v>
      </c>
      <c r="E110">
        <f t="shared" si="6"/>
        <v>401</v>
      </c>
      <c r="F110">
        <f t="shared" ca="1" si="7"/>
        <v>0.27395373738410017</v>
      </c>
      <c r="G110" s="1" t="str">
        <f t="shared" ca="1" si="8"/>
        <v>0.0122873503581127-0.015264407703718i</v>
      </c>
    </row>
    <row r="111" spans="1:7" x14ac:dyDescent="0.45">
      <c r="A111">
        <f>PICXO!$M111</f>
        <v>12.302687708123841</v>
      </c>
      <c r="B111" s="6" t="str">
        <f>PICXO!$S111</f>
        <v>1.01472635815659-0.0629212396461734i</v>
      </c>
      <c r="C111">
        <f t="shared" si="9"/>
        <v>109</v>
      </c>
      <c r="D111">
        <f t="shared" si="5"/>
        <v>10156.995467557252</v>
      </c>
      <c r="E111">
        <f t="shared" si="6"/>
        <v>401</v>
      </c>
      <c r="F111">
        <f t="shared" ca="1" si="7"/>
        <v>0.67400300341799824</v>
      </c>
      <c r="G111" s="1" t="str">
        <f t="shared" ca="1" si="8"/>
        <v>0.0122815963546554-0.015073087432894i</v>
      </c>
    </row>
    <row r="112" spans="1:7" x14ac:dyDescent="0.45">
      <c r="A112">
        <f>PICXO!$M112</f>
        <v>12.589254117941696</v>
      </c>
      <c r="B112" s="6" t="str">
        <f>PICXO!$S112</f>
        <v>1.01458066135378-0.0646240358732646i</v>
      </c>
      <c r="C112">
        <f t="shared" si="9"/>
        <v>110</v>
      </c>
      <c r="D112">
        <f t="shared" si="5"/>
        <v>10250.17891221374</v>
      </c>
      <c r="E112">
        <f t="shared" si="6"/>
        <v>402</v>
      </c>
      <c r="F112">
        <f t="shared" ca="1" si="7"/>
        <v>7.2366634004648142E-2</v>
      </c>
      <c r="G112" s="1" t="str">
        <f t="shared" ca="1" si="8"/>
        <v>0.0122759150086385-0.0148831155864778i</v>
      </c>
    </row>
    <row r="113" spans="1:7" x14ac:dyDescent="0.45">
      <c r="A113">
        <f>PICXO!$M113</f>
        <v>12.882495516931364</v>
      </c>
      <c r="B113" s="6" t="str">
        <f>PICXO!$S113</f>
        <v>1.01442175971578-0.0663615298552599i</v>
      </c>
      <c r="C113">
        <f t="shared" si="9"/>
        <v>111</v>
      </c>
      <c r="D113">
        <f t="shared" si="5"/>
        <v>10343.362356870228</v>
      </c>
      <c r="E113">
        <f t="shared" si="6"/>
        <v>402</v>
      </c>
      <c r="F113">
        <f t="shared" ca="1" si="7"/>
        <v>0.46330966698905951</v>
      </c>
      <c r="G113" s="1" t="str">
        <f t="shared" ca="1" si="8"/>
        <v>0.0122705535192252-0.0146990798485739i</v>
      </c>
    </row>
    <row r="114" spans="1:7" x14ac:dyDescent="0.45">
      <c r="A114">
        <f>PICXO!$M114</f>
        <v>13.1825673855641</v>
      </c>
      <c r="B114" s="6" t="str">
        <f>PICXO!$S114</f>
        <v>1.01424926154529-0.0681344331457212i</v>
      </c>
      <c r="C114">
        <f t="shared" si="9"/>
        <v>112</v>
      </c>
      <c r="D114">
        <f t="shared" si="5"/>
        <v>10436.545801526718</v>
      </c>
      <c r="E114">
        <f t="shared" si="6"/>
        <v>402</v>
      </c>
      <c r="F114">
        <f t="shared" ca="1" si="7"/>
        <v>0.85425269997347852</v>
      </c>
      <c r="G114" s="1" t="str">
        <f t="shared" ca="1" si="8"/>
        <v>0.0122651920298119-0.01451504411067i</v>
      </c>
    </row>
    <row r="115" spans="1:7" x14ac:dyDescent="0.45">
      <c r="A115">
        <f>PICXO!$M115</f>
        <v>13.489628825916565</v>
      </c>
      <c r="B115" s="6" t="str">
        <f>PICXO!$S115</f>
        <v>1.01406275288481-0.069943474014316i</v>
      </c>
      <c r="C115">
        <f t="shared" si="9"/>
        <v>113</v>
      </c>
      <c r="D115">
        <f t="shared" si="5"/>
        <v>10529.729246183206</v>
      </c>
      <c r="E115">
        <f t="shared" si="6"/>
        <v>403</v>
      </c>
      <c r="F115">
        <f t="shared" ca="1" si="7"/>
        <v>0.23961439666600926</v>
      </c>
      <c r="G115" s="1" t="str">
        <f t="shared" ca="1" si="8"/>
        <v>0.0122600604852713-0.0143353645182547i</v>
      </c>
    </row>
    <row r="116" spans="1:7" x14ac:dyDescent="0.45">
      <c r="A116">
        <f>PICXO!$M116</f>
        <v>13.803842646028876</v>
      </c>
      <c r="B116" s="6" t="str">
        <f>PICXO!$S116</f>
        <v>1.01386179642322-0.0717893971550273i</v>
      </c>
      <c r="C116">
        <f t="shared" si="9"/>
        <v>114</v>
      </c>
      <c r="D116">
        <f t="shared" si="5"/>
        <v>10622.912690839694</v>
      </c>
      <c r="E116">
        <f t="shared" si="6"/>
        <v>403</v>
      </c>
      <c r="F116">
        <f t="shared" ca="1" si="7"/>
        <v>0.6216584797717597</v>
      </c>
      <c r="G116" s="1" t="str">
        <f t="shared" ca="1" si="8"/>
        <v>0.0122550656227354-0.0141582742712405i</v>
      </c>
    </row>
    <row r="117" spans="1:7" x14ac:dyDescent="0.45">
      <c r="A117">
        <f>PICXO!$M117</f>
        <v>14.12537544622757</v>
      </c>
      <c r="B117" s="6" t="str">
        <f>PICXO!$S117</f>
        <v>1.01364593038429-0.0736729633663843i</v>
      </c>
      <c r="C117">
        <f t="shared" si="9"/>
        <v>115</v>
      </c>
      <c r="D117">
        <f t="shared" si="5"/>
        <v>10716.096135496184</v>
      </c>
      <c r="E117">
        <f t="shared" si="6"/>
        <v>404</v>
      </c>
      <c r="F117">
        <f t="shared" ca="1" si="7"/>
        <v>3.6182822568391394E-3</v>
      </c>
      <c r="G117" s="1" t="str">
        <f t="shared" ca="1" si="8"/>
        <v>0.0122500740793351-0.013981248191028i</v>
      </c>
    </row>
    <row r="118" spans="1:7" x14ac:dyDescent="0.45">
      <c r="A118">
        <f>PICXO!$M118</f>
        <v>14.454397707459307</v>
      </c>
      <c r="B118" s="6" t="str">
        <f>PICXO!$S118</f>
        <v>1.0134146673949-0.0755949492029685i</v>
      </c>
      <c r="C118">
        <f t="shared" si="9"/>
        <v>116</v>
      </c>
      <c r="D118">
        <f t="shared" si="5"/>
        <v>10809.279580152672</v>
      </c>
      <c r="E118">
        <f t="shared" si="6"/>
        <v>404</v>
      </c>
      <c r="F118">
        <f t="shared" ca="1" si="7"/>
        <v>0.37696598031368572</v>
      </c>
      <c r="G118" s="1" t="str">
        <f t="shared" ca="1" si="8"/>
        <v>0.0122454216974356-0.0138107789111007i</v>
      </c>
    </row>
    <row r="119" spans="1:7" x14ac:dyDescent="0.45">
      <c r="A119">
        <f>PICXO!$M119</f>
        <v>14.791083881682106</v>
      </c>
      <c r="B119" s="6" t="str">
        <f>PICXO!$S119</f>
        <v>1.01316749333453-0.0775561465953684i</v>
      </c>
      <c r="C119">
        <f t="shared" si="9"/>
        <v>117</v>
      </c>
      <c r="D119">
        <f t="shared" si="5"/>
        <v>10902.46302480916</v>
      </c>
      <c r="E119">
        <f t="shared" si="6"/>
        <v>404</v>
      </c>
      <c r="F119">
        <f t="shared" ca="1" si="7"/>
        <v>0.75031367837053231</v>
      </c>
      <c r="G119" s="1" t="str">
        <f t="shared" ca="1" si="8"/>
        <v>0.0122407693155362-0.0136403096311734i</v>
      </c>
    </row>
    <row r="120" spans="1:7" x14ac:dyDescent="0.45">
      <c r="A120">
        <f>PICXO!$M120</f>
        <v>15.135612484362113</v>
      </c>
      <c r="B120" s="6" t="str">
        <f>PICXO!$S120</f>
        <v>1.01290386615892-0.0795573624388507i</v>
      </c>
      <c r="C120">
        <f t="shared" si="9"/>
        <v>118</v>
      </c>
      <c r="D120">
        <f t="shared" si="5"/>
        <v>10995.646469465648</v>
      </c>
      <c r="E120">
        <f t="shared" si="6"/>
        <v>405</v>
      </c>
      <c r="F120">
        <f t="shared" ca="1" si="7"/>
        <v>0.12084649983946272</v>
      </c>
      <c r="G120" s="1" t="str">
        <f t="shared" ca="1" si="8"/>
        <v>0.0122362229119148-0.0134719304567433i</v>
      </c>
    </row>
    <row r="121" spans="1:7" x14ac:dyDescent="0.45">
      <c r="A121">
        <f>PICXO!$M121</f>
        <v>15.488166189124851</v>
      </c>
      <c r="B121" s="6" t="str">
        <f>PICXO!$S121</f>
        <v>1.01262321470146-0.0815994181467376i</v>
      </c>
      <c r="C121">
        <f t="shared" si="9"/>
        <v>119</v>
      </c>
      <c r="D121">
        <f t="shared" si="5"/>
        <v>11088.829914122138</v>
      </c>
      <c r="E121">
        <f t="shared" si="6"/>
        <v>405</v>
      </c>
      <c r="F121">
        <f t="shared" ca="1" si="7"/>
        <v>0.4856957667387935</v>
      </c>
      <c r="G121" s="1" t="str">
        <f t="shared" ca="1" si="8"/>
        <v>0.0122318904904371-0.0133077714419822i</v>
      </c>
    </row>
    <row r="122" spans="1:7" x14ac:dyDescent="0.45">
      <c r="A122">
        <f>PICXO!$M122</f>
        <v>15.848931924611172</v>
      </c>
      <c r="B122" s="6" t="str">
        <f>PICXO!$S122</f>
        <v>1.01232493744741-0.0836831491674173i</v>
      </c>
      <c r="C122">
        <f t="shared" si="9"/>
        <v>120</v>
      </c>
      <c r="D122">
        <f t="shared" si="5"/>
        <v>11182.013358778626</v>
      </c>
      <c r="E122">
        <f t="shared" si="6"/>
        <v>405</v>
      </c>
      <c r="F122">
        <f t="shared" ca="1" si="7"/>
        <v>0.85054503363811718</v>
      </c>
      <c r="G122" s="1" t="str">
        <f t="shared" ca="1" si="8"/>
        <v>0.0122275580689595-0.0131436124272211i</v>
      </c>
    </row>
    <row r="123" spans="1:7" x14ac:dyDescent="0.45">
      <c r="A123">
        <f>PICXO!$M123</f>
        <v>16.218100973589337</v>
      </c>
      <c r="B123" s="6" t="str">
        <f>PICXO!$S123</f>
        <v>1.01200840128058-0.0858094044620606i</v>
      </c>
      <c r="C123">
        <f t="shared" si="9"/>
        <v>121</v>
      </c>
      <c r="D123">
        <f t="shared" si="5"/>
        <v>11275.196803435114</v>
      </c>
      <c r="E123">
        <f t="shared" si="6"/>
        <v>406</v>
      </c>
      <c r="F123">
        <f t="shared" ca="1" si="7"/>
        <v>0.21049132766692835</v>
      </c>
      <c r="G123" s="1" t="str">
        <f t="shared" ca="1" si="8"/>
        <v>0.012223402142516-0.0129830031104148i</v>
      </c>
    </row>
    <row r="124" spans="1:7" x14ac:dyDescent="0.45">
      <c r="A124">
        <f>PICXO!$M124</f>
        <v>16.595869074375642</v>
      </c>
      <c r="B124" s="6" t="str">
        <f>PICXO!$S124</f>
        <v>1.01167294020158-0.087979045940018i</v>
      </c>
      <c r="C124">
        <f t="shared" si="9"/>
        <v>122</v>
      </c>
      <c r="D124">
        <f t="shared" si="5"/>
        <v>11368.380248091602</v>
      </c>
      <c r="E124">
        <f t="shared" si="6"/>
        <v>406</v>
      </c>
      <c r="F124">
        <f t="shared" ca="1" si="7"/>
        <v>0.56703561131938651</v>
      </c>
      <c r="G124" s="1" t="str">
        <f t="shared" ca="1" si="8"/>
        <v>0.0122193686801271-0.0128248568113723i</v>
      </c>
    </row>
    <row r="125" spans="1:7" x14ac:dyDescent="0.45">
      <c r="A125">
        <f>PICXO!$M125</f>
        <v>16.982436524617487</v>
      </c>
      <c r="B125" s="6" t="str">
        <f>PICXO!$S125</f>
        <v>1.01131785401483-0.0901929478490023i</v>
      </c>
      <c r="C125">
        <f t="shared" si="9"/>
        <v>123</v>
      </c>
      <c r="D125">
        <f t="shared" si="5"/>
        <v>11461.563692748092</v>
      </c>
      <c r="E125">
        <f t="shared" si="6"/>
        <v>406</v>
      </c>
      <c r="F125">
        <f t="shared" ca="1" si="7"/>
        <v>0.92357989497185167</v>
      </c>
      <c r="G125" s="1" t="str">
        <f t="shared" ca="1" si="8"/>
        <v>0.0122153352177382-0.0126667105123299i</v>
      </c>
    </row>
    <row r="126" spans="1:7" x14ac:dyDescent="0.45">
      <c r="A126">
        <f>PICXO!$M126</f>
        <v>17.378008287493795</v>
      </c>
      <c r="B126" s="6" t="str">
        <f>PICXO!$S126</f>
        <v>1.01094240698432-0.0924519961167515i</v>
      </c>
      <c r="C126">
        <f t="shared" si="9"/>
        <v>124</v>
      </c>
      <c r="D126">
        <f t="shared" si="5"/>
        <v>11554.74713740458</v>
      </c>
      <c r="E126">
        <f t="shared" si="6"/>
        <v>407</v>
      </c>
      <c r="F126">
        <f t="shared" ca="1" si="7"/>
        <v>0.27374777384137061</v>
      </c>
      <c r="G126" s="1" t="str">
        <f t="shared" ca="1" si="8"/>
        <v>0.0122115212517322-0.0125130642438272i</v>
      </c>
    </row>
    <row r="127" spans="1:7" x14ac:dyDescent="0.45">
      <c r="A127">
        <f>PICXO!$M127</f>
        <v>17.782794100389268</v>
      </c>
      <c r="B127" s="6" t="str">
        <f>PICXO!$S127</f>
        <v>1.01054582645741-0.0947570876399929i</v>
      </c>
      <c r="C127">
        <f t="shared" si="9"/>
        <v>125</v>
      </c>
      <c r="D127">
        <f t="shared" si="5"/>
        <v>11647.930582061068</v>
      </c>
      <c r="E127">
        <f t="shared" si="6"/>
        <v>407</v>
      </c>
      <c r="F127">
        <f t="shared" ca="1" si="7"/>
        <v>0.62217611874560586</v>
      </c>
      <c r="G127" s="1" t="str">
        <f t="shared" ca="1" si="8"/>
        <v>0.0122077671660862-0.012360645619465i</v>
      </c>
    </row>
    <row r="128" spans="1:7" x14ac:dyDescent="0.45">
      <c r="A128">
        <f>PICXO!$M128</f>
        <v>18.197008586099873</v>
      </c>
      <c r="B128" s="6" t="str">
        <f>PICXO!$S128</f>
        <v>1.01012730145358-0.0971091295175505i</v>
      </c>
      <c r="C128">
        <f t="shared" si="9"/>
        <v>126</v>
      </c>
      <c r="D128">
        <f t="shared" si="5"/>
        <v>11741.114026717556</v>
      </c>
      <c r="E128">
        <f t="shared" si="6"/>
        <v>407</v>
      </c>
      <c r="F128">
        <f t="shared" ca="1" si="7"/>
        <v>0.97060446364984099</v>
      </c>
      <c r="G128" s="1" t="str">
        <f t="shared" ca="1" si="8"/>
        <v>0.0122040130804402-0.0122082269951028i</v>
      </c>
    </row>
    <row r="129" spans="1:7" x14ac:dyDescent="0.45">
      <c r="A129">
        <f>PICXO!$M129</f>
        <v>18.620871366628723</v>
      </c>
      <c r="B129" s="6" t="str">
        <f>PICXO!$S129</f>
        <v>1.00968598122092-0.0995090382224841i</v>
      </c>
      <c r="C129">
        <f t="shared" si="9"/>
        <v>127</v>
      </c>
      <c r="D129">
        <f t="shared" si="5"/>
        <v>11834.297471374046</v>
      </c>
      <c r="E129">
        <f t="shared" si="6"/>
        <v>408</v>
      </c>
      <c r="F129">
        <f t="shared" ca="1" si="7"/>
        <v>0.31177073522509624</v>
      </c>
      <c r="G129" s="1" t="str">
        <f t="shared" ca="1" si="8"/>
        <v>0.0122004980853712-0.0120608027158337i</v>
      </c>
    </row>
    <row r="130" spans="1:7" x14ac:dyDescent="0.45">
      <c r="A130">
        <f>PICXO!$M130</f>
        <v>19.054607179632519</v>
      </c>
      <c r="B130" s="6" t="str">
        <f>PICXO!$S130</f>
        <v>1.00922097375646-0.101957738709503i</v>
      </c>
      <c r="C130">
        <f t="shared" si="9"/>
        <v>128</v>
      </c>
      <c r="D130">
        <f t="shared" si="5"/>
        <v>11927.480916030534</v>
      </c>
      <c r="E130">
        <f t="shared" si="6"/>
        <v>408</v>
      </c>
      <c r="F130">
        <f t="shared" ca="1" si="7"/>
        <v>0.65226788270151859</v>
      </c>
      <c r="G130" s="1" t="str">
        <f t="shared" ca="1" si="8"/>
        <v>0.0121970051199981-0.0119138386132259i</v>
      </c>
    </row>
    <row r="131" spans="1:7" x14ac:dyDescent="0.45">
      <c r="A131">
        <f>PICXO!$M131</f>
        <v>19.4984459975805</v>
      </c>
      <c r="B131" s="6" t="str">
        <f>PICXO!$S131</f>
        <v>1.00873134429182-0.104456163452333i</v>
      </c>
      <c r="C131">
        <f t="shared" si="9"/>
        <v>129</v>
      </c>
      <c r="D131">
        <f t="shared" ref="D131:D194" si="10">C131/256*CEdsp2</f>
        <v>12020.664360687022</v>
      </c>
      <c r="E131">
        <f t="shared" ref="E131:E194" si="11">MATCH(D131,freq_list,1)</f>
        <v>408</v>
      </c>
      <c r="F131">
        <f t="shared" ref="F131:F194" ca="1" si="12">($D131-OFFSET(freq_list,$E131-1,0,1,1))/(OFFSET(freq_list,$E131,0,1,1)-OFFSET(freq_list,$E131-1,0,1,1))</f>
        <v>0.99276503017794093</v>
      </c>
      <c r="G131" s="1" t="str">
        <f t="shared" ref="G131:G194" ca="1" si="13">IMSUM(IMPRODUCT(IMSUB(OFFSET(HZ_list,$E131,0,1,1),OFFSET(HZ_list,$E131-1,0,1,1)),$F131),OFFSET(HZ_list,$E131-1,0,1,1))</f>
        <v>0.012193512154625-0.0117668745106182i</v>
      </c>
    </row>
    <row r="132" spans="1:7" x14ac:dyDescent="0.45">
      <c r="A132">
        <f>PICXO!$M132</f>
        <v>19.95262314968884</v>
      </c>
      <c r="B132" s="6" t="str">
        <f>PICXO!$S132</f>
        <v>1.00821611374501-0.107005251406077i</v>
      </c>
      <c r="C132">
        <f t="shared" ref="C132:C195" si="14">C131+1</f>
        <v>130</v>
      </c>
      <c r="D132">
        <f t="shared" si="10"/>
        <v>12113.847805343512</v>
      </c>
      <c r="E132">
        <f t="shared" si="11"/>
        <v>409</v>
      </c>
      <c r="F132">
        <f t="shared" ca="1" si="12"/>
        <v>0.32567620434063782</v>
      </c>
      <c r="G132" s="1" t="str">
        <f t="shared" ca="1" si="13"/>
        <v>0.012190258105407-0.0116249927319238i</v>
      </c>
    </row>
    <row r="133" spans="1:7" x14ac:dyDescent="0.45">
      <c r="A133">
        <f>PICXO!$M133</f>
        <v>20.417379446695346</v>
      </c>
      <c r="B133" s="6" t="str">
        <f>PICXO!$S133</f>
        <v>1.00767425713594-0.109605946889478i</v>
      </c>
      <c r="C133">
        <f t="shared" si="14"/>
        <v>131</v>
      </c>
      <c r="D133">
        <f t="shared" si="10"/>
        <v>12207.03125</v>
      </c>
      <c r="E133">
        <f t="shared" si="11"/>
        <v>409</v>
      </c>
      <c r="F133">
        <f t="shared" ca="1" si="12"/>
        <v>0.65842269048387725</v>
      </c>
      <c r="G133" s="1" t="str">
        <f t="shared" ca="1" si="13"/>
        <v>0.0121870092429498-0.0114832212881628i</v>
      </c>
    </row>
    <row r="134" spans="1:7" x14ac:dyDescent="0.45">
      <c r="A134">
        <f>PICXO!$M134</f>
        <v>20.892961308540446</v>
      </c>
      <c r="B134" s="6" t="str">
        <f>PICXO!$S134</f>
        <v>1.00710470196846-0.112259198380995i</v>
      </c>
      <c r="C134">
        <f t="shared" si="14"/>
        <v>132</v>
      </c>
      <c r="D134">
        <f t="shared" si="10"/>
        <v>12300.214694656488</v>
      </c>
      <c r="E134">
        <f t="shared" si="11"/>
        <v>409</v>
      </c>
      <c r="F134">
        <f t="shared" ca="1" si="12"/>
        <v>0.99116917662711668</v>
      </c>
      <c r="G134" s="1" t="str">
        <f t="shared" ca="1" si="13"/>
        <v>0.0121837603804925-0.0113414498444018i</v>
      </c>
    </row>
    <row r="135" spans="1:7" x14ac:dyDescent="0.45">
      <c r="A135">
        <f>PICXO!$M135</f>
        <v>21.379620895022374</v>
      </c>
      <c r="B135" s="6" t="str">
        <f>PICXO!$S135</f>
        <v>1.0065063265803-0.114965957222875i</v>
      </c>
      <c r="C135">
        <f t="shared" si="14"/>
        <v>133</v>
      </c>
      <c r="D135">
        <f t="shared" si="10"/>
        <v>12393.398139312976</v>
      </c>
      <c r="E135">
        <f t="shared" si="11"/>
        <v>410</v>
      </c>
      <c r="F135">
        <f t="shared" ca="1" si="12"/>
        <v>0.31654244210976257</v>
      </c>
      <c r="G135" s="1" t="str">
        <f t="shared" ca="1" si="13"/>
        <v>0.0121807337044804-0.0112044887654877i</v>
      </c>
    </row>
    <row r="136" spans="1:7" x14ac:dyDescent="0.45">
      <c r="A136">
        <f>PICXO!$M136</f>
        <v>21.877616239495577</v>
      </c>
      <c r="B136" s="6" t="str">
        <f>PICXO!$S136</f>
        <v>1.00587795845798-0.117727176227276i</v>
      </c>
      <c r="C136">
        <f t="shared" si="14"/>
        <v>134</v>
      </c>
      <c r="D136">
        <f t="shared" si="10"/>
        <v>12486.581583969466</v>
      </c>
      <c r="E136">
        <f t="shared" si="11"/>
        <v>410</v>
      </c>
      <c r="F136">
        <f t="shared" ca="1" si="12"/>
        <v>0.64171469351119959</v>
      </c>
      <c r="G136" s="1" t="str">
        <f t="shared" ca="1" si="13"/>
        <v>0.0121777130858761-0.0110676588302236i</v>
      </c>
    </row>
    <row r="137" spans="1:7" x14ac:dyDescent="0.45">
      <c r="A137">
        <f>PICXO!$M137</f>
        <v>22.387211385683454</v>
      </c>
      <c r="B137" s="6" t="str">
        <f>PICXO!$S137</f>
        <v>1.00521837252466-0.120543808177329i</v>
      </c>
      <c r="C137">
        <f t="shared" si="14"/>
        <v>135</v>
      </c>
      <c r="D137">
        <f t="shared" si="10"/>
        <v>12579.765028625954</v>
      </c>
      <c r="E137">
        <f t="shared" si="11"/>
        <v>410</v>
      </c>
      <c r="F137">
        <f t="shared" ca="1" si="12"/>
        <v>0.96688694491263028</v>
      </c>
      <c r="G137" s="1" t="str">
        <f t="shared" ca="1" si="13"/>
        <v>0.0121746924672717-0.0109308288949595i</v>
      </c>
    </row>
    <row r="138" spans="1:7" x14ac:dyDescent="0.45">
      <c r="A138">
        <f>PICXO!$M138</f>
        <v>22.908676527677788</v>
      </c>
      <c r="B138" s="6" t="str">
        <f>PICXO!$S138</f>
        <v>1.0045262893981-0.123416804216823i</v>
      </c>
      <c r="C138">
        <f t="shared" si="14"/>
        <v>136</v>
      </c>
      <c r="D138">
        <f t="shared" si="10"/>
        <v>12672.948473282442</v>
      </c>
      <c r="E138">
        <f t="shared" si="11"/>
        <v>411</v>
      </c>
      <c r="F138">
        <f t="shared" ca="1" si="12"/>
        <v>0.28541111736054053</v>
      </c>
      <c r="G138" s="1" t="str">
        <f t="shared" ca="1" si="13"/>
        <v>0.0121718635785714-0.010798220807777i</v>
      </c>
    </row>
    <row r="139" spans="1:7" x14ac:dyDescent="0.45">
      <c r="A139">
        <f>PICXO!$M139</f>
        <v>23.442288153199279</v>
      </c>
      <c r="B139" s="6" t="str">
        <f>PICXO!$S139</f>
        <v>1.00380037362177-0.12634711212124i</v>
      </c>
      <c r="C139">
        <f t="shared" si="14"/>
        <v>137</v>
      </c>
      <c r="D139">
        <f t="shared" si="10"/>
        <v>12766.13191793893</v>
      </c>
      <c r="E139">
        <f t="shared" si="11"/>
        <v>411</v>
      </c>
      <c r="F139">
        <f t="shared" ca="1" si="12"/>
        <v>0.6031815446520189</v>
      </c>
      <c r="G139" s="1" t="str">
        <f t="shared" ca="1" si="13"/>
        <v>0.0121690564278027-0.0106660913848169i</v>
      </c>
    </row>
    <row r="140" spans="1:7" x14ac:dyDescent="0.45">
      <c r="A140">
        <f>PICXO!$M140</f>
        <v>23.988329190194971</v>
      </c>
      <c r="B140" s="6" t="str">
        <f>PICXO!$S140</f>
        <v>1.00303923187583-0.129335674442636i</v>
      </c>
      <c r="C140">
        <f t="shared" si="14"/>
        <v>138</v>
      </c>
      <c r="D140">
        <f t="shared" si="10"/>
        <v>12859.31536259542</v>
      </c>
      <c r="E140">
        <f t="shared" si="11"/>
        <v>411</v>
      </c>
      <c r="F140">
        <f t="shared" ca="1" si="12"/>
        <v>0.92095197194350353</v>
      </c>
      <c r="G140" s="1" t="str">
        <f t="shared" ca="1" si="13"/>
        <v>0.012166249277034-0.0105339619618567i</v>
      </c>
    </row>
    <row r="141" spans="1:7" x14ac:dyDescent="0.45">
      <c r="A141">
        <f>PICXO!$M141</f>
        <v>24.547089156850369</v>
      </c>
      <c r="B141" s="6" t="str">
        <f>PICXO!$S141</f>
        <v>1.00224141116612-0.132383426521003i</v>
      </c>
      <c r="C141">
        <f t="shared" si="14"/>
        <v>139</v>
      </c>
      <c r="D141">
        <f t="shared" si="10"/>
        <v>12952.498807251908</v>
      </c>
      <c r="E141">
        <f t="shared" si="11"/>
        <v>412</v>
      </c>
      <c r="F141">
        <f t="shared" ca="1" si="12"/>
        <v>0.23328841400831629</v>
      </c>
      <c r="G141" s="1" t="str">
        <f t="shared" ca="1" si="13"/>
        <v>0.0121635921528699-0.0104051899352551i</v>
      </c>
    </row>
    <row r="142" spans="1:7" x14ac:dyDescent="0.45">
      <c r="A142">
        <f>PICXO!$M142</f>
        <v>25.118864315095866</v>
      </c>
      <c r="B142" s="6" t="str">
        <f>PICXO!$S142</f>
        <v>1.00140539699993-0.135491294353967i</v>
      </c>
      <c r="C142">
        <f t="shared" si="14"/>
        <v>140</v>
      </c>
      <c r="D142">
        <f t="shared" si="10"/>
        <v>13045.682251908396</v>
      </c>
      <c r="E142">
        <f t="shared" si="11"/>
        <v>412</v>
      </c>
      <c r="F142">
        <f t="shared" ca="1" si="12"/>
        <v>0.5438255032766065</v>
      </c>
      <c r="G142" s="1" t="str">
        <f t="shared" ca="1" si="13"/>
        <v>0.0121609847069399-0.010277529641622i</v>
      </c>
    </row>
    <row r="143" spans="1:7" x14ac:dyDescent="0.45">
      <c r="A143">
        <f>PICXO!$M143</f>
        <v>25.703957827688704</v>
      </c>
      <c r="B143" s="6" t="str">
        <f>PICXO!$S143</f>
        <v>1.00052961155107-0.13866019231692i</v>
      </c>
      <c r="C143">
        <f t="shared" si="14"/>
        <v>141</v>
      </c>
      <c r="D143">
        <f t="shared" si="10"/>
        <v>13138.865696564884</v>
      </c>
      <c r="E143">
        <f t="shared" si="11"/>
        <v>412</v>
      </c>
      <c r="F143">
        <f t="shared" ca="1" si="12"/>
        <v>0.85436259254489666</v>
      </c>
      <c r="G143" s="1" t="str">
        <f t="shared" ca="1" si="13"/>
        <v>0.0121583772610098-0.0101498693479889i</v>
      </c>
    </row>
    <row r="144" spans="1:7" x14ac:dyDescent="0.45">
      <c r="A144">
        <f>PICXO!$M144</f>
        <v>26.302679918953896</v>
      </c>
      <c r="B144" s="6" t="str">
        <f>PICXO!$S144</f>
        <v>0.999612411818638-0.141891020725066i</v>
      </c>
      <c r="C144">
        <f t="shared" si="14"/>
        <v>142</v>
      </c>
      <c r="D144">
        <f t="shared" si="10"/>
        <v>13232.049141221374</v>
      </c>
      <c r="E144">
        <f t="shared" si="11"/>
        <v>413</v>
      </c>
      <c r="F144">
        <f t="shared" ca="1" si="12"/>
        <v>0.16114610679160879</v>
      </c>
      <c r="G144" s="1" t="str">
        <f t="shared" ca="1" si="13"/>
        <v>0.0121558690562328-0.0100244641848206i</v>
      </c>
    </row>
    <row r="145" spans="1:7" x14ac:dyDescent="0.45">
      <c r="A145">
        <f>PICXO!$M145</f>
        <v>26.915348039269233</v>
      </c>
      <c r="B145" s="6" t="str">
        <f>PICXO!$S145</f>
        <v>0.998652087789915-0.145184663228946i</v>
      </c>
      <c r="C145">
        <f t="shared" si="14"/>
        <v>143</v>
      </c>
      <c r="D145">
        <f t="shared" si="10"/>
        <v>13325.232585877862</v>
      </c>
      <c r="E145">
        <f t="shared" si="11"/>
        <v>413</v>
      </c>
      <c r="F145">
        <f t="shared" ca="1" si="12"/>
        <v>0.46461450891183409</v>
      </c>
      <c r="G145" s="1" t="str">
        <f t="shared" ca="1" si="13"/>
        <v>0.0121534485000437-0.00990105072564336i</v>
      </c>
    </row>
    <row r="146" spans="1:7" x14ac:dyDescent="0.45">
      <c r="A146">
        <f>PICXO!$M146</f>
        <v>27.542287033381736</v>
      </c>
      <c r="B146" s="6" t="str">
        <f>PICXO!$S146</f>
        <v>0.997646860609937-0.14854198403483i</v>
      </c>
      <c r="C146">
        <f t="shared" si="14"/>
        <v>144</v>
      </c>
      <c r="D146">
        <f t="shared" si="10"/>
        <v>13418.41603053435</v>
      </c>
      <c r="E146">
        <f t="shared" si="11"/>
        <v>413</v>
      </c>
      <c r="F146">
        <f t="shared" ca="1" si="12"/>
        <v>0.76808291103205939</v>
      </c>
      <c r="G146" s="1" t="str">
        <f t="shared" ca="1" si="13"/>
        <v>0.0121510279438545-0.00977763726646607i</v>
      </c>
    </row>
    <row r="147" spans="1:7" x14ac:dyDescent="0.45">
      <c r="A147">
        <f>PICXO!$M147</f>
        <v>28.183829312644612</v>
      </c>
      <c r="B147" s="6" t="str">
        <f>PICXO!$S147</f>
        <v>0.99659488076734-0.1519638249409i</v>
      </c>
      <c r="C147">
        <f t="shared" si="14"/>
        <v>145</v>
      </c>
      <c r="D147">
        <f t="shared" si="10"/>
        <v>13511.59947519084</v>
      </c>
      <c r="E147">
        <f t="shared" si="11"/>
        <v>414</v>
      </c>
      <c r="F147">
        <f t="shared" ca="1" si="12"/>
        <v>6.9922606420683639E-2</v>
      </c>
      <c r="G147" s="1" t="str">
        <f t="shared" ca="1" si="13"/>
        <v>0.0121486486399436-0.00965517472934877i</v>
      </c>
    </row>
    <row r="148" spans="1:7" x14ac:dyDescent="0.45">
      <c r="A148">
        <f>PICXO!$M148</f>
        <v>28.840315031266144</v>
      </c>
      <c r="B148" s="6" t="str">
        <f>PICXO!$S148</f>
        <v>0.99549422630596-0.155451002180586i</v>
      </c>
      <c r="C148">
        <f t="shared" si="14"/>
        <v>146</v>
      </c>
      <c r="D148">
        <f t="shared" si="10"/>
        <v>13604.782919847328</v>
      </c>
      <c r="E148">
        <f t="shared" si="11"/>
        <v>414</v>
      </c>
      <c r="F148">
        <f t="shared" ca="1" si="12"/>
        <v>0.36648322435655389</v>
      </c>
      <c r="G148" s="1" t="str">
        <f t="shared" ca="1" si="13"/>
        <v>0.0121464030457839-0.00953579438690091i</v>
      </c>
    </row>
    <row r="149" spans="1:7" x14ac:dyDescent="0.45">
      <c r="A149">
        <f>PICXO!$M149</f>
        <v>29.512092266663942</v>
      </c>
      <c r="B149" s="6" t="str">
        <f>PICXO!$S149</f>
        <v>0.994342901070828-0.159004303063841i</v>
      </c>
      <c r="C149">
        <f t="shared" si="14"/>
        <v>147</v>
      </c>
      <c r="D149">
        <f t="shared" si="10"/>
        <v>13697.966364503816</v>
      </c>
      <c r="E149">
        <f t="shared" si="11"/>
        <v>414</v>
      </c>
      <c r="F149">
        <f t="shared" ca="1" si="12"/>
        <v>0.66304384229242408</v>
      </c>
      <c r="G149" s="1" t="str">
        <f t="shared" ca="1" si="13"/>
        <v>0.0121441574516242-0.00941641404445305i</v>
      </c>
    </row>
    <row r="150" spans="1:7" x14ac:dyDescent="0.45">
      <c r="A150">
        <f>PICXO!$M150</f>
        <v>30.199517204020246</v>
      </c>
      <c r="B150" s="6" t="str">
        <f>PICXO!$S150</f>
        <v>0.993138833000679-0.162624482407551i</v>
      </c>
      <c r="C150">
        <f t="shared" si="14"/>
        <v>148</v>
      </c>
      <c r="D150">
        <f t="shared" si="10"/>
        <v>13791.149809160304</v>
      </c>
      <c r="E150">
        <f t="shared" si="11"/>
        <v>414</v>
      </c>
      <c r="F150">
        <f t="shared" ca="1" si="12"/>
        <v>0.95960446022829438</v>
      </c>
      <c r="G150" s="1" t="str">
        <f t="shared" ca="1" si="13"/>
        <v>0.0121419118574645-0.00929703370200519i</v>
      </c>
    </row>
    <row r="151" spans="1:7" x14ac:dyDescent="0.45">
      <c r="A151">
        <f>PICXO!$M151</f>
        <v>30.902954325135987</v>
      </c>
      <c r="B151" s="6" t="str">
        <f>PICXO!$S151</f>
        <v>0.991879872477067-0.166312258746132i</v>
      </c>
      <c r="C151">
        <f t="shared" si="14"/>
        <v>149</v>
      </c>
      <c r="D151">
        <f t="shared" si="10"/>
        <v>13884.333253816794</v>
      </c>
      <c r="E151">
        <f t="shared" si="11"/>
        <v>415</v>
      </c>
      <c r="F151">
        <f t="shared" ca="1" si="12"/>
        <v>0.25033404909108298</v>
      </c>
      <c r="G151" s="1" t="str">
        <f t="shared" ca="1" si="13"/>
        <v>0.0121398078081503-0.00918095948328745i</v>
      </c>
    </row>
    <row r="152" spans="1:7" x14ac:dyDescent="0.45">
      <c r="A152">
        <f>PICXO!$M152</f>
        <v>31.622776601683888</v>
      </c>
      <c r="B152" s="6" t="str">
        <f>PICXO!$S152</f>
        <v>0.990563790744972-0.170068310313464i</v>
      </c>
      <c r="C152">
        <f t="shared" si="14"/>
        <v>150</v>
      </c>
      <c r="D152">
        <f t="shared" si="10"/>
        <v>13977.516698473282</v>
      </c>
      <c r="E152">
        <f t="shared" si="11"/>
        <v>415</v>
      </c>
      <c r="F152">
        <f t="shared" ca="1" si="12"/>
        <v>0.54014412320767202</v>
      </c>
      <c r="G152" s="1" t="str">
        <f t="shared" ca="1" si="13"/>
        <v>0.0121377260795226-0.00906540661843101i</v>
      </c>
    </row>
    <row r="153" spans="1:7" x14ac:dyDescent="0.45">
      <c r="A153">
        <f>PICXO!$M153</f>
        <v>32.359365692962918</v>
      </c>
      <c r="B153" s="6" t="str">
        <f>PICXO!$S153</f>
        <v>0.989188278418139-0.173893270787723i</v>
      </c>
      <c r="C153">
        <f t="shared" si="14"/>
        <v>151</v>
      </c>
      <c r="D153">
        <f t="shared" si="10"/>
        <v>14070.70014312977</v>
      </c>
      <c r="E153">
        <f t="shared" si="11"/>
        <v>415</v>
      </c>
      <c r="F153">
        <f t="shared" ca="1" si="12"/>
        <v>0.82995419732426101</v>
      </c>
      <c r="G153" s="1" t="str">
        <f t="shared" ca="1" si="13"/>
        <v>0.012135644350895-0.00894985375357456i</v>
      </c>
    </row>
    <row r="154" spans="1:7" x14ac:dyDescent="0.45">
      <c r="A154">
        <f>PICXO!$M154</f>
        <v>33.113112148259205</v>
      </c>
      <c r="B154" s="6" t="str">
        <f>PICXO!$S154</f>
        <v>0.98775094408497-0.177787724790745i</v>
      </c>
      <c r="C154">
        <f t="shared" si="14"/>
        <v>152</v>
      </c>
      <c r="D154">
        <f t="shared" si="10"/>
        <v>14163.883587786258</v>
      </c>
      <c r="E154">
        <f t="shared" si="11"/>
        <v>416</v>
      </c>
      <c r="F154">
        <f t="shared" ca="1" si="12"/>
        <v>0.11703810379266247</v>
      </c>
      <c r="G154" s="1" t="str">
        <f t="shared" ca="1" si="13"/>
        <v>0.0121336260761847-0.00883580075351131i</v>
      </c>
    </row>
    <row r="155" spans="1:7" x14ac:dyDescent="0.45">
      <c r="A155">
        <f>PICXO!$M155</f>
        <v>33.88441561392036</v>
      </c>
      <c r="B155" s="6" t="str">
        <f>PICXO!$S155</f>
        <v>0.986249313033751-0.181752203134296i</v>
      </c>
      <c r="C155">
        <f t="shared" si="14"/>
        <v>153</v>
      </c>
      <c r="D155">
        <f t="shared" si="10"/>
        <v>14257.067032442748</v>
      </c>
      <c r="E155">
        <f t="shared" si="11"/>
        <v>416</v>
      </c>
      <c r="F155">
        <f t="shared" ca="1" si="12"/>
        <v>0.40025129522738218</v>
      </c>
      <c r="G155" s="1" t="str">
        <f t="shared" ca="1" si="13"/>
        <v>0.0121316978957254-0.00872387731771288i</v>
      </c>
    </row>
    <row r="156" spans="1:7" x14ac:dyDescent="0.45">
      <c r="A156">
        <f>PICXO!$M156</f>
        <v>34.673685045253272</v>
      </c>
      <c r="B156" s="6" t="str">
        <f>PICXO!$S156</f>
        <v>0.984680826111351-0.185787177805436i</v>
      </c>
      <c r="C156">
        <f t="shared" si="14"/>
        <v>154</v>
      </c>
      <c r="D156">
        <f t="shared" si="10"/>
        <v>14350.250477099236</v>
      </c>
      <c r="E156">
        <f t="shared" si="11"/>
        <v>416</v>
      </c>
      <c r="F156">
        <f t="shared" ca="1" si="12"/>
        <v>0.68346448666209636</v>
      </c>
      <c r="G156" s="1" t="str">
        <f t="shared" ca="1" si="13"/>
        <v>0.012129769715266-0.00861195388191445i</v>
      </c>
    </row>
    <row r="157" spans="1:7" x14ac:dyDescent="0.45">
      <c r="A157">
        <f>PICXO!$M157</f>
        <v>35.481338923357647</v>
      </c>
      <c r="B157" s="6" t="str">
        <f>PICXO!$S157</f>
        <v>0.983042838741929-0.189893056685033i</v>
      </c>
      <c r="C157">
        <f t="shared" si="14"/>
        <v>155</v>
      </c>
      <c r="D157">
        <f t="shared" si="10"/>
        <v>14443.433921755724</v>
      </c>
      <c r="E157">
        <f t="shared" si="11"/>
        <v>416</v>
      </c>
      <c r="F157">
        <f t="shared" ca="1" si="12"/>
        <v>0.96667767809681049</v>
      </c>
      <c r="G157" s="1" t="str">
        <f t="shared" ca="1" si="13"/>
        <v>0.0121278415348066-0.00850003044611602i</v>
      </c>
    </row>
    <row r="158" spans="1:7" x14ac:dyDescent="0.45">
      <c r="A158">
        <f>PICXO!$M158</f>
        <v>36.307805477010241</v>
      </c>
      <c r="B158" s="6" t="str">
        <f>PICXO!$S158</f>
        <v>0.981332620119794-0.194070177992555i</v>
      </c>
      <c r="C158">
        <f t="shared" si="14"/>
        <v>156</v>
      </c>
      <c r="D158">
        <f t="shared" si="10"/>
        <v>14536.617366412213</v>
      </c>
      <c r="E158">
        <f t="shared" si="11"/>
        <v>417</v>
      </c>
      <c r="F158">
        <f t="shared" ca="1" si="12"/>
        <v>0.24420265888319859</v>
      </c>
      <c r="G158" s="1" t="str">
        <f t="shared" ca="1" si="13"/>
        <v>0.0121260403778144-0.00839114093573593i</v>
      </c>
    </row>
    <row r="159" spans="1:7" x14ac:dyDescent="0.45">
      <c r="A159">
        <f>PICXO!$M159</f>
        <v>37.153522909717374</v>
      </c>
      <c r="B159" s="6" t="str">
        <f>PICXO!$S159</f>
        <v>0.97954735260671-0.198318804453257i</v>
      </c>
      <c r="C159">
        <f t="shared" si="14"/>
        <v>157</v>
      </c>
      <c r="D159">
        <f t="shared" si="10"/>
        <v>14629.800811068702</v>
      </c>
      <c r="E159">
        <f t="shared" si="11"/>
        <v>417</v>
      </c>
      <c r="F159">
        <f t="shared" ca="1" si="12"/>
        <v>0.52096913101886777</v>
      </c>
      <c r="G159" s="1" t="str">
        <f t="shared" ca="1" si="13"/>
        <v>0.0121242561590836-0.00828265599171559i</v>
      </c>
    </row>
    <row r="160" spans="1:7" x14ac:dyDescent="0.45">
      <c r="A160">
        <f>PICXO!$M160</f>
        <v>38.018939632056238</v>
      </c>
      <c r="B160" s="6" t="str">
        <f>PICXO!$S160</f>
        <v>0.977684131352864-0.202639117182833i</v>
      </c>
      <c r="C160">
        <f t="shared" si="14"/>
        <v>158</v>
      </c>
      <c r="D160">
        <f t="shared" si="10"/>
        <v>14722.98425572519</v>
      </c>
      <c r="E160">
        <f t="shared" si="11"/>
        <v>417</v>
      </c>
      <c r="F160">
        <f t="shared" ca="1" si="12"/>
        <v>0.79773560315453151</v>
      </c>
      <c r="G160" s="1" t="str">
        <f t="shared" ca="1" si="13"/>
        <v>0.0121224719403527-0.00817417104769525i</v>
      </c>
    </row>
    <row r="161" spans="1:7" x14ac:dyDescent="0.45">
      <c r="A161">
        <f>PICXO!$M161</f>
        <v>38.904514499428174</v>
      </c>
      <c r="B161" s="6" t="str">
        <f>PICXO!$S161</f>
        <v>0.975739964171198-0.207031209287661i</v>
      </c>
      <c r="C161">
        <f t="shared" si="14"/>
        <v>159</v>
      </c>
      <c r="D161">
        <f t="shared" si="10"/>
        <v>14816.167700381679</v>
      </c>
      <c r="E161">
        <f t="shared" si="11"/>
        <v>418</v>
      </c>
      <c r="F161">
        <f t="shared" ca="1" si="12"/>
        <v>7.2806201012031668E-2</v>
      </c>
      <c r="G161" s="1" t="str">
        <f t="shared" ca="1" si="13"/>
        <v>0.0121207240785364-0.00806656209174776i</v>
      </c>
    </row>
    <row r="162" spans="1:7" x14ac:dyDescent="0.45">
      <c r="A162">
        <f>PICXO!$M162</f>
        <v>39.810717055349841</v>
      </c>
      <c r="B162" s="6" t="str">
        <f>PICXO!$S162</f>
        <v>0.973711771692315-0.211495079179191i</v>
      </c>
      <c r="C162">
        <f t="shared" si="14"/>
        <v>160</v>
      </c>
      <c r="D162">
        <f t="shared" si="10"/>
        <v>14909.351145038167</v>
      </c>
      <c r="E162">
        <f t="shared" si="11"/>
        <v>418</v>
      </c>
      <c r="F162">
        <f t="shared" ca="1" si="12"/>
        <v>0.34327269909563374</v>
      </c>
      <c r="G162" s="1" t="str">
        <f t="shared" ca="1" si="13"/>
        <v>0.0121190749214789-0.00796133134068263i</v>
      </c>
    </row>
    <row r="163" spans="1:7" x14ac:dyDescent="0.45">
      <c r="A163">
        <f>PICXO!$M163</f>
        <v>40.738027780411407</v>
      </c>
      <c r="B163" s="6" t="str">
        <f>PICXO!$S163</f>
        <v>0.971596387831035-0.216030623603496i</v>
      </c>
      <c r="C163">
        <f t="shared" si="14"/>
        <v>161</v>
      </c>
      <c r="D163">
        <f t="shared" si="10"/>
        <v>15002.534589694656</v>
      </c>
      <c r="E163">
        <f t="shared" si="11"/>
        <v>418</v>
      </c>
      <c r="F163">
        <f t="shared" ca="1" si="12"/>
        <v>0.61373919717924108</v>
      </c>
      <c r="G163" s="1" t="str">
        <f t="shared" ca="1" si="13"/>
        <v>0.0121174257644213-0.0078561005896175i</v>
      </c>
    </row>
    <row r="164" spans="1:7" x14ac:dyDescent="0.45">
      <c r="A164">
        <f>PICXO!$M164</f>
        <v>41.686938347033674</v>
      </c>
      <c r="B164" s="6" t="str">
        <f>PICXO!$S164</f>
        <v>0.969390560593673-0.220637630387708i</v>
      </c>
      <c r="C164">
        <f t="shared" si="14"/>
        <v>162</v>
      </c>
      <c r="D164">
        <f t="shared" si="10"/>
        <v>15095.718034351145</v>
      </c>
      <c r="E164">
        <f t="shared" si="11"/>
        <v>418</v>
      </c>
      <c r="F164">
        <f t="shared" ca="1" si="12"/>
        <v>0.88420569526284309</v>
      </c>
      <c r="G164" s="1" t="str">
        <f t="shared" ca="1" si="13"/>
        <v>0.0121157766073638-0.00775086983855237i</v>
      </c>
    </row>
    <row r="165" spans="1:7" x14ac:dyDescent="0.45">
      <c r="A165">
        <f>PICXO!$M165</f>
        <v>42.657951880159395</v>
      </c>
      <c r="B165" s="6" t="str">
        <f>PICXO!$S165</f>
        <v>0.967090953262756-0.225315770909058i</v>
      </c>
      <c r="C165">
        <f t="shared" si="14"/>
        <v>163</v>
      </c>
      <c r="D165">
        <f t="shared" si="10"/>
        <v>15188.901479007633</v>
      </c>
      <c r="E165">
        <f t="shared" si="11"/>
        <v>419</v>
      </c>
      <c r="F165">
        <f t="shared" ca="1" si="12"/>
        <v>0.15115142438501913</v>
      </c>
      <c r="G165" s="1" t="str">
        <f t="shared" ca="1" si="13"/>
        <v>0.0121141999676431-0.00764739820214612i</v>
      </c>
    </row>
    <row r="166" spans="1:7" x14ac:dyDescent="0.45">
      <c r="A166">
        <f>PICXO!$M166</f>
        <v>43.651583224016726</v>
      </c>
      <c r="B166" s="6" t="str">
        <f>PICXO!$S166</f>
        <v>0.964694145991657-0.230064592292867i</v>
      </c>
      <c r="C166">
        <f t="shared" si="14"/>
        <v>164</v>
      </c>
      <c r="D166">
        <f t="shared" si="10"/>
        <v>15282.084923664122</v>
      </c>
      <c r="E166">
        <f t="shared" si="11"/>
        <v>419</v>
      </c>
      <c r="F166">
        <f t="shared" ca="1" si="12"/>
        <v>0.41546135333389228</v>
      </c>
      <c r="G166" s="1" t="str">
        <f t="shared" ca="1" si="13"/>
        <v>0.0121126776175423-0.00754524351518288i</v>
      </c>
    </row>
    <row r="167" spans="1:7" x14ac:dyDescent="0.45">
      <c r="A167">
        <f>PICXO!$M167</f>
        <v>44.668359215096459</v>
      </c>
      <c r="B167" s="6" t="str">
        <f>PICXO!$S167</f>
        <v>0.962196637847057-0.23488350934995i</v>
      </c>
      <c r="C167">
        <f t="shared" si="14"/>
        <v>165</v>
      </c>
      <c r="D167">
        <f t="shared" si="10"/>
        <v>15375.268368320611</v>
      </c>
      <c r="E167">
        <f t="shared" si="11"/>
        <v>419</v>
      </c>
      <c r="F167">
        <f t="shared" ca="1" si="12"/>
        <v>0.67977128228276018</v>
      </c>
      <c r="G167" s="1" t="str">
        <f t="shared" ca="1" si="13"/>
        <v>0.0121111552674415-0.00744308882821964i</v>
      </c>
    </row>
    <row r="168" spans="1:7" x14ac:dyDescent="0.45">
      <c r="A168">
        <f>PICXO!$M168</f>
        <v>45.708818961487651</v>
      </c>
      <c r="B168" s="6" t="str">
        <f>PICXO!$S168</f>
        <v>0.959594849336923-0.239771796266091i</v>
      </c>
      <c r="C168">
        <f t="shared" si="14"/>
        <v>166</v>
      </c>
      <c r="D168">
        <f t="shared" si="10"/>
        <v>15468.451812977099</v>
      </c>
      <c r="E168">
        <f t="shared" si="11"/>
        <v>419</v>
      </c>
      <c r="F168">
        <f t="shared" ca="1" si="12"/>
        <v>0.94408121123162825</v>
      </c>
      <c r="G168" s="1" t="str">
        <f t="shared" ca="1" si="13"/>
        <v>0.0121096329173408-0.00734093414125641i</v>
      </c>
    </row>
    <row r="169" spans="1:7" x14ac:dyDescent="0.45">
      <c r="A169">
        <f>PICXO!$M169</f>
        <v>46.773514128719967</v>
      </c>
      <c r="B169" s="6" t="str">
        <f>PICXO!$S169</f>
        <v>0.956885125463747-0.244728578060039i</v>
      </c>
      <c r="C169">
        <f t="shared" si="14"/>
        <v>167</v>
      </c>
      <c r="D169">
        <f t="shared" si="10"/>
        <v>15561.635257633587</v>
      </c>
      <c r="E169">
        <f t="shared" si="11"/>
        <v>420</v>
      </c>
      <c r="F169">
        <f t="shared" ca="1" si="12"/>
        <v>0.20364757870180164</v>
      </c>
      <c r="G169" s="1" t="str">
        <f t="shared" ca="1" si="13"/>
        <v>0.0121082045170282-0.00724106878393468i</v>
      </c>
    </row>
    <row r="170" spans="1:7" x14ac:dyDescent="0.45">
      <c r="A170">
        <f>PICXO!$M170</f>
        <v>47.863009232263998</v>
      </c>
      <c r="B170" s="6" t="str">
        <f>PICXO!$S170</f>
        <v>0.954063739342763-0.249752821829751i</v>
      </c>
      <c r="C170">
        <f t="shared" si="14"/>
        <v>168</v>
      </c>
      <c r="D170">
        <f t="shared" si="10"/>
        <v>15654.818702290077</v>
      </c>
      <c r="E170">
        <f t="shared" si="11"/>
        <v>420</v>
      </c>
      <c r="F170">
        <f t="shared" ca="1" si="12"/>
        <v>0.4619410791388272</v>
      </c>
      <c r="G170" s="1" t="str">
        <f t="shared" ca="1" si="13"/>
        <v>0.0121068013268007-0.00714181773555398i</v>
      </c>
    </row>
    <row r="171" spans="1:7" x14ac:dyDescent="0.45">
      <c r="A171">
        <f>PICXO!$M171</f>
        <v>48.977881936844788</v>
      </c>
      <c r="B171" s="6" t="str">
        <f>PICXO!$S171</f>
        <v>0.95112689642735-0.254843327810933i</v>
      </c>
      <c r="C171">
        <f t="shared" si="14"/>
        <v>169</v>
      </c>
      <c r="D171">
        <f t="shared" si="10"/>
        <v>15748.002146946565</v>
      </c>
      <c r="E171">
        <f t="shared" si="11"/>
        <v>420</v>
      </c>
      <c r="F171">
        <f t="shared" ca="1" si="12"/>
        <v>0.72023457957584769</v>
      </c>
      <c r="G171" s="1" t="str">
        <f t="shared" ca="1" si="13"/>
        <v>0.0121053981365732-0.00704256668717328i</v>
      </c>
    </row>
    <row r="172" spans="1:7" x14ac:dyDescent="0.45">
      <c r="A172">
        <f>PICXO!$M172</f>
        <v>50.118723362727394</v>
      </c>
      <c r="B172" s="6" t="str">
        <f>PICXO!$S172</f>
        <v>0.948070739384212-0.259998720276306i</v>
      </c>
      <c r="C172">
        <f t="shared" si="14"/>
        <v>170</v>
      </c>
      <c r="D172">
        <f t="shared" si="10"/>
        <v>15841.185591603053</v>
      </c>
      <c r="E172">
        <f t="shared" si="11"/>
        <v>420</v>
      </c>
      <c r="F172">
        <f t="shared" ca="1" si="12"/>
        <v>0.97852808001286828</v>
      </c>
      <c r="G172" s="1" t="str">
        <f t="shared" ca="1" si="13"/>
        <v>0.0121039949463457-0.00694331563879258i</v>
      </c>
    </row>
    <row r="173" spans="1:7" x14ac:dyDescent="0.45">
      <c r="A173">
        <f>PICXO!$M173</f>
        <v>51.286138399136647</v>
      </c>
      <c r="B173" s="6" t="str">
        <f>PICXO!$S173</f>
        <v>0.944891353659392-0.265217438307887i</v>
      </c>
      <c r="C173">
        <f t="shared" si="14"/>
        <v>171</v>
      </c>
      <c r="D173">
        <f t="shared" si="10"/>
        <v>15934.369036259541</v>
      </c>
      <c r="E173">
        <f t="shared" si="11"/>
        <v>421</v>
      </c>
      <c r="F173">
        <f t="shared" ca="1" si="12"/>
        <v>0.23143086314122926</v>
      </c>
      <c r="G173" s="1" t="str">
        <f t="shared" ca="1" si="13"/>
        <v>0.0121026945243512-0.00684657355851575i</v>
      </c>
    </row>
    <row r="174" spans="1:7" x14ac:dyDescent="0.45">
      <c r="A174">
        <f>PICXO!$M174</f>
        <v>52.480746024977449</v>
      </c>
      <c r="B174" s="6" t="str">
        <f>PICXO!$S174</f>
        <v>0.941584773779692-0.270497726480959i</v>
      </c>
      <c r="C174">
        <f t="shared" si="14"/>
        <v>172</v>
      </c>
      <c r="D174">
        <f t="shared" si="10"/>
        <v>16027.552480916031</v>
      </c>
      <c r="E174">
        <f t="shared" si="11"/>
        <v>421</v>
      </c>
      <c r="F174">
        <f t="shared" ca="1" si="12"/>
        <v>0.48384488569927514</v>
      </c>
      <c r="G174" s="1" t="str">
        <f t="shared" ca="1" si="13"/>
        <v>0.0121014034200518-0.00675005895903806i</v>
      </c>
    </row>
    <row r="175" spans="1:7" x14ac:dyDescent="0.45">
      <c r="A175">
        <f>PICXO!$M175</f>
        <v>53.703179637025457</v>
      </c>
      <c r="B175" s="6" t="str">
        <f>PICXO!$S175</f>
        <v>0.938146990430426-0.275837625502248i</v>
      </c>
      <c r="C175">
        <f t="shared" si="14"/>
        <v>173</v>
      </c>
      <c r="D175">
        <f t="shared" si="10"/>
        <v>16120.735925572519</v>
      </c>
      <c r="E175">
        <f t="shared" si="11"/>
        <v>421</v>
      </c>
      <c r="F175">
        <f t="shared" ca="1" si="12"/>
        <v>0.7362589082573161</v>
      </c>
      <c r="G175" s="1" t="str">
        <f t="shared" ca="1" si="13"/>
        <v>0.0121001123157525-0.00665354435956037i</v>
      </c>
    </row>
    <row r="176" spans="1:7" x14ac:dyDescent="0.45">
      <c r="A176">
        <f>PICXO!$M176</f>
        <v>54.954087385762662</v>
      </c>
      <c r="B176" s="6" t="str">
        <f>PICXO!$S176</f>
        <v>0.934573958350922-0.281234962851174i</v>
      </c>
      <c r="C176">
        <f t="shared" si="14"/>
        <v>174</v>
      </c>
      <c r="D176">
        <f t="shared" si="10"/>
        <v>16213.919370229007</v>
      </c>
      <c r="E176">
        <f t="shared" si="11"/>
        <v>421</v>
      </c>
      <c r="F176">
        <f t="shared" ca="1" si="12"/>
        <v>0.98867293081535701</v>
      </c>
      <c r="G176" s="1" t="str">
        <f t="shared" ca="1" si="13"/>
        <v>0.0120988212114531-0.00655702976008269i</v>
      </c>
    </row>
    <row r="177" spans="1:7" x14ac:dyDescent="0.45">
      <c r="A177">
        <f>PICXO!$M177</f>
        <v>56.234132519035114</v>
      </c>
      <c r="B177" s="6" t="str">
        <f>PICXO!$S177</f>
        <v>0.930861605088949-0.28668734347926i</v>
      </c>
      <c r="C177">
        <f t="shared" si="14"/>
        <v>175</v>
      </c>
      <c r="D177">
        <f t="shared" si="10"/>
        <v>16307.102814885495</v>
      </c>
      <c r="E177">
        <f t="shared" si="11"/>
        <v>422</v>
      </c>
      <c r="F177">
        <f t="shared" ca="1" si="12"/>
        <v>0.23559914432330464</v>
      </c>
      <c r="G177" s="1" t="str">
        <f t="shared" ca="1" si="13"/>
        <v>0.0120976309241691-0.00646297367508017i</v>
      </c>
    </row>
    <row r="178" spans="1:7" x14ac:dyDescent="0.45">
      <c r="A178">
        <f>PICXO!$M178</f>
        <v>57.543993733715901</v>
      </c>
      <c r="B178" s="6" t="str">
        <f>PICXO!$S178</f>
        <v>0.92700584065097-0.29219214062793i</v>
      </c>
      <c r="C178">
        <f t="shared" si="14"/>
        <v>176</v>
      </c>
      <c r="D178">
        <f t="shared" si="10"/>
        <v>16400.286259541983</v>
      </c>
      <c r="E178">
        <f t="shared" si="11"/>
        <v>422</v>
      </c>
      <c r="F178">
        <f t="shared" ca="1" si="12"/>
        <v>0.48226752225818309</v>
      </c>
      <c r="G178" s="1" t="str">
        <f t="shared" ca="1" si="13"/>
        <v>0.0120964453736047-0.00636903309928776i</v>
      </c>
    </row>
    <row r="179" spans="1:7" x14ac:dyDescent="0.45">
      <c r="A179">
        <f>PICXO!$M179</f>
        <v>58.884365535559105</v>
      </c>
      <c r="B179" s="6" t="str">
        <f>PICXO!$S179</f>
        <v>0.92300256808278-0.297746486831421i</v>
      </c>
      <c r="C179">
        <f t="shared" si="14"/>
        <v>177</v>
      </c>
      <c r="D179">
        <f t="shared" si="10"/>
        <v>16493.469704198473</v>
      </c>
      <c r="E179">
        <f t="shared" si="11"/>
        <v>422</v>
      </c>
      <c r="F179">
        <f t="shared" ca="1" si="12"/>
        <v>0.72893590019306642</v>
      </c>
      <c r="G179" s="1" t="str">
        <f t="shared" ca="1" si="13"/>
        <v>0.0120952598230404-0.00627509252349535i</v>
      </c>
    </row>
    <row r="180" spans="1:7" x14ac:dyDescent="0.45">
      <c r="A180">
        <f>PICXO!$M180</f>
        <v>60.255958607435979</v>
      </c>
      <c r="B180" s="6" t="str">
        <f>PICXO!$S180</f>
        <v>0.918847695016762-0.303347265180405i</v>
      </c>
      <c r="C180">
        <f t="shared" si="14"/>
        <v>178</v>
      </c>
      <c r="D180">
        <f t="shared" si="10"/>
        <v>16586.653148854963</v>
      </c>
      <c r="E180">
        <f t="shared" si="11"/>
        <v>422</v>
      </c>
      <c r="F180">
        <f t="shared" ca="1" si="12"/>
        <v>0.9756042781279497</v>
      </c>
      <c r="G180" s="1" t="str">
        <f t="shared" ca="1" si="13"/>
        <v>0.012094074272476-0.00618115194770294i</v>
      </c>
    </row>
    <row r="181" spans="1:7" x14ac:dyDescent="0.45">
      <c r="A181">
        <f>PICXO!$M181</f>
        <v>61.659500186148421</v>
      </c>
      <c r="B181" s="6" t="str">
        <f>PICXO!$S181</f>
        <v>0.914537146207447-0.308991100923424i</v>
      </c>
      <c r="C181">
        <f t="shared" si="14"/>
        <v>179</v>
      </c>
      <c r="D181">
        <f t="shared" si="10"/>
        <v>16679.836593511449</v>
      </c>
      <c r="E181">
        <f t="shared" si="11"/>
        <v>423</v>
      </c>
      <c r="F181">
        <f t="shared" ca="1" si="12"/>
        <v>0.21721311270530183</v>
      </c>
      <c r="G181" s="1" t="str">
        <f t="shared" ca="1" si="13"/>
        <v>0.0120929784127562-0.00608938832307044i</v>
      </c>
    </row>
    <row r="182" spans="1:7" x14ac:dyDescent="0.45">
      <c r="A182">
        <f>PICXO!$M182</f>
        <v>63.095734448019527</v>
      </c>
      <c r="B182" s="6" t="str">
        <f>PICXO!$S182</f>
        <v>0.910066877083404-0.314674353495466i</v>
      </c>
      <c r="C182">
        <f t="shared" si="14"/>
        <v>180</v>
      </c>
      <c r="D182">
        <f t="shared" si="10"/>
        <v>16773.020038167939</v>
      </c>
      <c r="E182">
        <f t="shared" si="11"/>
        <v>423</v>
      </c>
      <c r="F182">
        <f t="shared" ca="1" si="12"/>
        <v>0.45826663285606661</v>
      </c>
      <c r="G182" s="1" t="str">
        <f t="shared" ca="1" si="13"/>
        <v>0.0120918923971303-0.00599786363153915i</v>
      </c>
    </row>
    <row r="183" spans="1:7" x14ac:dyDescent="0.45">
      <c r="A183">
        <f>PICXO!$M183</f>
        <v>64.565422903465816</v>
      </c>
      <c r="B183" s="6" t="str">
        <f>PICXO!$S183</f>
        <v>0.905432888330673-0.320393109066208i</v>
      </c>
      <c r="C183">
        <f t="shared" si="14"/>
        <v>181</v>
      </c>
      <c r="D183">
        <f t="shared" si="10"/>
        <v>16866.203482824429</v>
      </c>
      <c r="E183">
        <f t="shared" si="11"/>
        <v>423</v>
      </c>
      <c r="F183">
        <f t="shared" ca="1" si="12"/>
        <v>0.69932015300683148</v>
      </c>
      <c r="G183" s="1" t="str">
        <f t="shared" ca="1" si="13"/>
        <v>0.0120908063815043-0.00590633894000785i</v>
      </c>
    </row>
    <row r="184" spans="1:7" x14ac:dyDescent="0.45">
      <c r="A184">
        <f>PICXO!$M184</f>
        <v>66.069344800759865</v>
      </c>
      <c r="B184" s="6" t="str">
        <f>PICXO!$S184</f>
        <v>0.900631241516765-0.326143173706969i</v>
      </c>
      <c r="C184">
        <f t="shared" si="14"/>
        <v>182</v>
      </c>
      <c r="D184">
        <f t="shared" si="10"/>
        <v>16959.386927480915</v>
      </c>
      <c r="E184">
        <f t="shared" si="11"/>
        <v>423</v>
      </c>
      <c r="F184">
        <f t="shared" ca="1" si="12"/>
        <v>0.9403736731575868</v>
      </c>
      <c r="G184" s="1" t="str">
        <f t="shared" ca="1" si="13"/>
        <v>0.0120897203658784-0.00581481424847656i</v>
      </c>
    </row>
    <row r="185" spans="1:7" x14ac:dyDescent="0.45">
      <c r="A185">
        <f>PICXO!$M185</f>
        <v>67.608297539198432</v>
      </c>
      <c r="B185" s="6" t="str">
        <f>PICXO!$S185</f>
        <v>0.895658075758647-0.331920067282783i</v>
      </c>
      <c r="C185">
        <f t="shared" si="14"/>
        <v>183</v>
      </c>
      <c r="D185">
        <f t="shared" si="10"/>
        <v>17052.570372137405</v>
      </c>
      <c r="E185">
        <f t="shared" si="11"/>
        <v>424</v>
      </c>
      <c r="F185">
        <f t="shared" ca="1" si="12"/>
        <v>0.1772974061944651</v>
      </c>
      <c r="G185" s="1" t="str">
        <f t="shared" ca="1" si="13"/>
        <v>0.0120887051018126-0.00572499168931674i</v>
      </c>
    </row>
    <row r="186" spans="1:7" x14ac:dyDescent="0.45">
      <c r="A186">
        <f>PICXO!$M186</f>
        <v>69.183097091893913</v>
      </c>
      <c r="B186" s="6" t="str">
        <f>PICXO!$S186</f>
        <v>0.890509625428978-0.337719018181872i</v>
      </c>
      <c r="C186">
        <f t="shared" si="14"/>
        <v>184</v>
      </c>
      <c r="D186">
        <f t="shared" si="10"/>
        <v>17145.753816793891</v>
      </c>
      <c r="E186">
        <f t="shared" si="11"/>
        <v>424</v>
      </c>
      <c r="F186">
        <f t="shared" ca="1" si="12"/>
        <v>0.41286387832820332</v>
      </c>
      <c r="G186" s="1" t="str">
        <f t="shared" ca="1" si="13"/>
        <v>0.0120877130903561-0.0056357285385855i</v>
      </c>
    </row>
    <row r="187" spans="1:7" x14ac:dyDescent="0.45">
      <c r="A187">
        <f>PICXO!$M187</f>
        <v>70.79457843841405</v>
      </c>
      <c r="B187" s="6" t="str">
        <f>PICXO!$S187</f>
        <v>0.885182238880132-0.343534958996725i</v>
      </c>
      <c r="C187">
        <f t="shared" si="14"/>
        <v>185</v>
      </c>
      <c r="D187">
        <f t="shared" si="10"/>
        <v>17238.937261450381</v>
      </c>
      <c r="E187">
        <f t="shared" si="11"/>
        <v>424</v>
      </c>
      <c r="F187">
        <f t="shared" ca="1" si="12"/>
        <v>0.64843035046195074</v>
      </c>
      <c r="G187" s="1" t="str">
        <f t="shared" ca="1" si="13"/>
        <v>0.0120867210788996-0.00554646538785426i</v>
      </c>
    </row>
    <row r="188" spans="1:7" x14ac:dyDescent="0.45">
      <c r="A188">
        <f>PICXO!$M188</f>
        <v>72.443596007499266</v>
      </c>
      <c r="B188" s="6" t="str">
        <f>PICXO!$S188</f>
        <v>0.879672398163281-0.349362523281248i</v>
      </c>
      <c r="C188">
        <f t="shared" si="14"/>
        <v>186</v>
      </c>
      <c r="D188">
        <f t="shared" si="10"/>
        <v>17332.120706106871</v>
      </c>
      <c r="E188">
        <f t="shared" si="11"/>
        <v>424</v>
      </c>
      <c r="F188">
        <f t="shared" ca="1" si="12"/>
        <v>0.88399682259569823</v>
      </c>
      <c r="G188" s="1" t="str">
        <f t="shared" ca="1" si="13"/>
        <v>0.0120857290674431-0.00545720223712302i</v>
      </c>
    </row>
    <row r="189" spans="1:7" x14ac:dyDescent="0.45">
      <c r="A189">
        <f>PICXO!$M189</f>
        <v>74.131024130092001</v>
      </c>
      <c r="B189" s="6" t="str">
        <f>PICXO!$S189</f>
        <v>0.873976739696999-0.355196043504951i</v>
      </c>
      <c r="C189">
        <f t="shared" si="14"/>
        <v>187</v>
      </c>
      <c r="D189">
        <f t="shared" si="10"/>
        <v>17425.304150763357</v>
      </c>
      <c r="E189">
        <f t="shared" si="11"/>
        <v>425</v>
      </c>
      <c r="F189">
        <f t="shared" ca="1" si="12"/>
        <v>0.11684170186971539</v>
      </c>
      <c r="G189" s="1" t="str">
        <f t="shared" ca="1" si="13"/>
        <v>0.0120847821975703-0.005369010278232i</v>
      </c>
    </row>
    <row r="190" spans="1:7" x14ac:dyDescent="0.45">
      <c r="A190">
        <f>PICXO!$M190</f>
        <v>75.857757502918631</v>
      </c>
      <c r="B190" s="6" t="str">
        <f>PICXO!$S190</f>
        <v>0.868092075837086-0.361029550334888i</v>
      </c>
      <c r="C190">
        <f t="shared" si="14"/>
        <v>188</v>
      </c>
      <c r="D190">
        <f t="shared" si="10"/>
        <v>17518.487595419847</v>
      </c>
      <c r="E190">
        <f t="shared" si="11"/>
        <v>425</v>
      </c>
      <c r="F190">
        <f t="shared" ca="1" si="12"/>
        <v>0.34704602644806393</v>
      </c>
      <c r="G190" s="1" t="str">
        <f t="shared" ca="1" si="13"/>
        <v>0.0120838791251451-0.00528185761536705i</v>
      </c>
    </row>
    <row r="191" spans="1:7" x14ac:dyDescent="0.45">
      <c r="A191">
        <f>PICXO!$M191</f>
        <v>77.624711662869501</v>
      </c>
      <c r="B191" s="6" t="str">
        <f>PICXO!$S191</f>
        <v>0.862015417276078-0.366856773370848i</v>
      </c>
      <c r="C191">
        <f t="shared" si="14"/>
        <v>189</v>
      </c>
      <c r="D191">
        <f t="shared" si="10"/>
        <v>17611.671040076337</v>
      </c>
      <c r="E191">
        <f t="shared" si="11"/>
        <v>425</v>
      </c>
      <c r="F191">
        <f t="shared" ca="1" si="12"/>
        <v>0.57725035102641242</v>
      </c>
      <c r="G191" s="1" t="str">
        <f t="shared" ca="1" si="13"/>
        <v>0.0120829760527199-0.00519470495250209i</v>
      </c>
    </row>
    <row r="192" spans="1:7" x14ac:dyDescent="0.45">
      <c r="A192">
        <f>PICXO!$M192</f>
        <v>79.432823472428467</v>
      </c>
      <c r="B192" s="6" t="str">
        <f>PICXO!$S192</f>
        <v>0.855743996192923-0.372671143464726i</v>
      </c>
      <c r="C192">
        <f t="shared" si="14"/>
        <v>190</v>
      </c>
      <c r="D192">
        <f t="shared" si="10"/>
        <v>17704.854484732823</v>
      </c>
      <c r="E192">
        <f t="shared" si="11"/>
        <v>425</v>
      </c>
      <c r="F192">
        <f t="shared" ca="1" si="12"/>
        <v>0.80745467560475193</v>
      </c>
      <c r="G192" s="1" t="str">
        <f t="shared" ca="1" si="13"/>
        <v>0.0120820729802948-0.00510755228963714i</v>
      </c>
    </row>
    <row r="193" spans="1:7" x14ac:dyDescent="0.45">
      <c r="A193">
        <f>PICXO!$M193</f>
        <v>81.283051616410248</v>
      </c>
      <c r="B193" s="6" t="str">
        <f>PICXO!$S193</f>
        <v>0.849275290051772-0.378465796748683i</v>
      </c>
      <c r="C193">
        <f t="shared" si="14"/>
        <v>191</v>
      </c>
      <c r="D193">
        <f t="shared" si="10"/>
        <v>17798.037929389313</v>
      </c>
      <c r="E193">
        <f t="shared" si="11"/>
        <v>426</v>
      </c>
      <c r="F193">
        <f t="shared" ca="1" si="12"/>
        <v>3.6801776682910139E-2</v>
      </c>
      <c r="G193" s="1" t="str">
        <f t="shared" ca="1" si="13"/>
        <v>0.0120811837017533-0.00502072062188474i</v>
      </c>
    </row>
    <row r="194" spans="1:7" x14ac:dyDescent="0.45">
      <c r="A194">
        <f>PICXO!$M194</f>
        <v>83.176377110267424</v>
      </c>
      <c r="B194" s="6" t="str">
        <f>PICXO!$S194</f>
        <v>0.842607045936782-0.384233580496994i</v>
      </c>
      <c r="C194">
        <f t="shared" si="14"/>
        <v>192</v>
      </c>
      <c r="D194">
        <f t="shared" si="10"/>
        <v>17891.221374045803</v>
      </c>
      <c r="E194">
        <f t="shared" si="11"/>
        <v>426</v>
      </c>
      <c r="F194">
        <f t="shared" ca="1" si="12"/>
        <v>0.26176601108588121</v>
      </c>
      <c r="G194" s="1" t="str">
        <f t="shared" ca="1" si="13"/>
        <v>0.0120803649494554-0.00493553015830069i</v>
      </c>
    </row>
    <row r="195" spans="1:7" x14ac:dyDescent="0.45">
      <c r="A195">
        <f>PICXO!$M195</f>
        <v>85.113803820237962</v>
      </c>
      <c r="B195" s="6" t="str">
        <f>PICXO!$S195</f>
        <v>0.835737305290182-0.389967060939106i</v>
      </c>
      <c r="C195">
        <f t="shared" si="14"/>
        <v>193</v>
      </c>
      <c r="D195">
        <f t="shared" ref="D195:D258" si="15">C195/256*CEdsp2</f>
        <v>17984.404818702289</v>
      </c>
      <c r="E195">
        <f t="shared" ref="E195:E257" si="16">MATCH(D195,freq_list,1)</f>
        <v>426</v>
      </c>
      <c r="F195">
        <f t="shared" ref="F195:F257" ca="1" si="17">($D195-OFFSET(freq_list,$E195-1,0,1,1))/(OFFSET(freq_list,$E195,0,1,1)-OFFSET(freq_list,$E195-1,0,1,1))</f>
        <v>0.48673024548884353</v>
      </c>
      <c r="G195" s="1" t="str">
        <f t="shared" ref="G195:G257" ca="1" si="18">IMSUM(IMPRODUCT(IMSUB(OFFSET(HZ_list,$E195,0,1,1),OFFSET(HZ_list,$E195-1,0,1,1)),$F195),OFFSET(HZ_list,$E195-1,0,1,1))</f>
        <v>0.0120795461971576-0.00485033969471664i</v>
      </c>
    </row>
    <row r="196" spans="1:7" x14ac:dyDescent="0.45">
      <c r="A196">
        <f>PICXO!$M196</f>
        <v>87.096358995608384</v>
      </c>
      <c r="B196" s="6" t="str">
        <f>PICXO!$S196</f>
        <v>0.828664428903565-0.395658533133432i</v>
      </c>
      <c r="C196">
        <f t="shared" ref="C196:C256" si="19">C195+1</f>
        <v>194</v>
      </c>
      <c r="D196">
        <f t="shared" si="15"/>
        <v>18077.588263358779</v>
      </c>
      <c r="E196">
        <f t="shared" si="16"/>
        <v>426</v>
      </c>
      <c r="F196">
        <f t="shared" ca="1" si="17"/>
        <v>0.71169447989181456</v>
      </c>
      <c r="G196" s="1" t="str">
        <f t="shared" ca="1" si="18"/>
        <v>0.0120787274448597-0.00476514923113259i</v>
      </c>
    </row>
    <row r="197" spans="1:7" x14ac:dyDescent="0.45">
      <c r="A197">
        <f>PICXO!$M197</f>
        <v>89.125093813374875</v>
      </c>
      <c r="B197" s="6" t="str">
        <f>PICXO!$S197</f>
        <v>0.82138712199627-0.401300033002921i</v>
      </c>
      <c r="C197">
        <f t="shared" si="19"/>
        <v>195</v>
      </c>
      <c r="D197">
        <f t="shared" si="15"/>
        <v>18170.771708015265</v>
      </c>
      <c r="E197">
        <f t="shared" si="16"/>
        <v>426</v>
      </c>
      <c r="F197">
        <f t="shared" ca="1" si="17"/>
        <v>0.93665871429477687</v>
      </c>
      <c r="G197" s="1" t="str">
        <f t="shared" ca="1" si="18"/>
        <v>0.0120779086925618-0.00467995876754854i</v>
      </c>
    </row>
    <row r="198" spans="1:7" x14ac:dyDescent="0.45">
      <c r="A198">
        <f>PICXO!$M198</f>
        <v>91.201083935591285</v>
      </c>
      <c r="B198" s="6" t="str">
        <f>PICXO!$S198</f>
        <v>0.813904459198653-0.406883351622366i</v>
      </c>
      <c r="C198">
        <f t="shared" si="19"/>
        <v>196</v>
      </c>
      <c r="D198">
        <f t="shared" si="15"/>
        <v>18263.955152671755</v>
      </c>
      <c r="E198">
        <f t="shared" si="16"/>
        <v>427</v>
      </c>
      <c r="F198">
        <f t="shared" ca="1" si="17"/>
        <v>0.15794396122805893</v>
      </c>
      <c r="G198" s="1" t="str">
        <f t="shared" ca="1" si="18"/>
        <v>0.0120771475095448-0.00459607307587311i</v>
      </c>
    </row>
    <row r="199" spans="1:7" x14ac:dyDescent="0.45">
      <c r="A199">
        <f>PICXO!$M199</f>
        <v>93.325430079699501</v>
      </c>
      <c r="B199" s="6" t="str">
        <f>PICXO!$S199</f>
        <v>0.806215909236423-0.412400051827316i</v>
      </c>
      <c r="C199">
        <f t="shared" si="19"/>
        <v>197</v>
      </c>
      <c r="D199">
        <f t="shared" si="15"/>
        <v>18357.138597328245</v>
      </c>
      <c r="E199">
        <f t="shared" si="16"/>
        <v>427</v>
      </c>
      <c r="F199">
        <f t="shared" ca="1" si="17"/>
        <v>0.3777873844704534</v>
      </c>
      <c r="G199" s="1" t="str">
        <f t="shared" ca="1" si="18"/>
        <v>0.0120764088883751-0.00451269873441689i</v>
      </c>
    </row>
    <row r="200" spans="1:7" x14ac:dyDescent="0.45">
      <c r="A200">
        <f>PICXO!$M200</f>
        <v>95.499258602143996</v>
      </c>
      <c r="B200" s="6" t="str">
        <f>PICXO!$S200</f>
        <v>0.798321359104106-0.41784148720467i</v>
      </c>
      <c r="C200">
        <f t="shared" si="19"/>
        <v>198</v>
      </c>
      <c r="D200">
        <f t="shared" si="15"/>
        <v>18450.322041984731</v>
      </c>
      <c r="E200">
        <f t="shared" si="16"/>
        <v>427</v>
      </c>
      <c r="F200">
        <f t="shared" ca="1" si="17"/>
        <v>0.59763080771283938</v>
      </c>
      <c r="G200" s="1" t="str">
        <f t="shared" ca="1" si="18"/>
        <v>0.0120756702672054-0.00442932439296066i</v>
      </c>
    </row>
    <row r="201" spans="1:7" x14ac:dyDescent="0.45">
      <c r="A201">
        <f>PICXO!$M201</f>
        <v>97.723722095581465</v>
      </c>
      <c r="B201" s="6" t="str">
        <f>PICXO!$S201</f>
        <v>0.790221137495559-0.42319882349968i</v>
      </c>
      <c r="C201">
        <f t="shared" si="19"/>
        <v>199</v>
      </c>
      <c r="D201">
        <f t="shared" si="15"/>
        <v>18543.505486641221</v>
      </c>
      <c r="E201">
        <f t="shared" si="16"/>
        <v>427</v>
      </c>
      <c r="F201">
        <f t="shared" ca="1" si="17"/>
        <v>0.81747423095523386</v>
      </c>
      <c r="G201" s="1" t="str">
        <f t="shared" ca="1" si="18"/>
        <v>0.0120749316460357-0.00434595005150444i</v>
      </c>
    </row>
    <row r="202" spans="1:7" x14ac:dyDescent="0.45">
      <c r="A202">
        <f>PICXO!$M202</f>
        <v>100.00000000000031</v>
      </c>
      <c r="B202" s="6" t="str">
        <f>PICXO!$S202</f>
        <v>0.781916037250052-0.428463062454663i</v>
      </c>
      <c r="C202">
        <f t="shared" si="19"/>
        <v>200</v>
      </c>
      <c r="D202">
        <f t="shared" si="15"/>
        <v>18636.688931297711</v>
      </c>
      <c r="E202">
        <f t="shared" si="16"/>
        <v>428</v>
      </c>
      <c r="F202">
        <f t="shared" ca="1" si="17"/>
        <v>3.6468200680680581E-2</v>
      </c>
      <c r="G202" s="1" t="str">
        <f t="shared" ca="1" si="18"/>
        <v>0.0120742059865223-0.00426285947015003i</v>
      </c>
    </row>
    <row r="203" spans="1:7" x14ac:dyDescent="0.45">
      <c r="A203">
        <f>PICXO!$M203</f>
        <v>102.32929922807573</v>
      </c>
      <c r="B203" s="6" t="str">
        <f>PICXO!$S203</f>
        <v>0.773407336558887-0.43362506806652i</v>
      </c>
      <c r="C203">
        <f t="shared" si="19"/>
        <v>201</v>
      </c>
      <c r="D203">
        <f t="shared" si="15"/>
        <v>18729.872375954197</v>
      </c>
      <c r="E203">
        <f t="shared" si="16"/>
        <v>428</v>
      </c>
      <c r="F203">
        <f t="shared" ca="1" si="17"/>
        <v>0.25130737665548386</v>
      </c>
      <c r="G203" s="1" t="str">
        <f t="shared" ca="1" si="18"/>
        <v>0.0120735437242496-0.00418115679840359i</v>
      </c>
    </row>
    <row r="204" spans="1:7" x14ac:dyDescent="0.45">
      <c r="A204">
        <f>PICXO!$M204</f>
        <v>104.71285480509026</v>
      </c>
      <c r="B204" s="6" t="str">
        <f>PICXO!$S204</f>
        <v>0.764696818675292-0.438675595230654i</v>
      </c>
      <c r="C204">
        <f t="shared" si="19"/>
        <v>202</v>
      </c>
      <c r="D204">
        <f t="shared" si="15"/>
        <v>18823.055820610687</v>
      </c>
      <c r="E204">
        <f t="shared" si="16"/>
        <v>428</v>
      </c>
      <c r="F204">
        <f t="shared" ca="1" si="17"/>
        <v>0.46614655263029547</v>
      </c>
      <c r="G204" s="1" t="str">
        <f t="shared" ca="1" si="18"/>
        <v>0.0120728814619769-0.00409945412665716i</v>
      </c>
    </row>
    <row r="205" spans="1:7" x14ac:dyDescent="0.45">
      <c r="A205">
        <f>PICXO!$M205</f>
        <v>107.15193052376085</v>
      </c>
      <c r="B205" s="6" t="str">
        <f>PICXO!$S205</f>
        <v>0.755786789856988-0.443605320699151i</v>
      </c>
      <c r="C205">
        <f t="shared" si="19"/>
        <v>203</v>
      </c>
      <c r="D205">
        <f t="shared" si="15"/>
        <v>18916.239265267173</v>
      </c>
      <c r="E205">
        <f t="shared" si="16"/>
        <v>428</v>
      </c>
      <c r="F205">
        <f t="shared" ca="1" si="17"/>
        <v>0.68098572860509876</v>
      </c>
      <c r="G205" s="1" t="str">
        <f t="shared" ca="1" si="18"/>
        <v>0.0120722191997042-0.00401775145491073i</v>
      </c>
    </row>
    <row r="206" spans="1:7" x14ac:dyDescent="0.45">
      <c r="A206">
        <f>PICXO!$M206</f>
        <v>109.64781961431871</v>
      </c>
      <c r="B206" s="6" t="str">
        <f>PICXO!$S206</f>
        <v>0.746680095276752-0.448404876260584i</v>
      </c>
      <c r="C206">
        <f t="shared" si="19"/>
        <v>204</v>
      </c>
      <c r="D206">
        <f t="shared" si="15"/>
        <v>19009.422709923663</v>
      </c>
      <c r="E206">
        <f t="shared" si="16"/>
        <v>428</v>
      </c>
      <c r="F206">
        <f t="shared" ca="1" si="17"/>
        <v>0.89582490457991037</v>
      </c>
      <c r="G206" s="1" t="str">
        <f t="shared" ca="1" si="18"/>
        <v>0.0120715569374314-0.00393604878316429i</v>
      </c>
    </row>
    <row r="207" spans="1:7" x14ac:dyDescent="0.45">
      <c r="A207">
        <f>PICXO!$M207</f>
        <v>112.20184543019644</v>
      </c>
      <c r="B207" s="6" t="str">
        <f>PICXO!$S207</f>
        <v>0.737380132633627-0.453064884011121i</v>
      </c>
      <c r="C207">
        <f t="shared" si="19"/>
        <v>205</v>
      </c>
      <c r="D207">
        <f t="shared" si="15"/>
        <v>19102.606154580153</v>
      </c>
      <c r="E207">
        <f t="shared" si="16"/>
        <v>429</v>
      </c>
      <c r="F207">
        <f t="shared" ca="1" si="17"/>
        <v>0.10814505854092557</v>
      </c>
      <c r="G207" s="1" t="str">
        <f t="shared" ca="1" si="18"/>
        <v>0.0120709322743425-0.00385513329703531i</v>
      </c>
    </row>
    <row r="208" spans="1:7" x14ac:dyDescent="0.45">
      <c r="A208">
        <f>PICXO!$M208</f>
        <v>114.81536214968835</v>
      </c>
      <c r="B208" s="6" t="str">
        <f>PICXO!$S208</f>
        <v>0.727890863204198-0.45757599355458i</v>
      </c>
      <c r="C208">
        <f t="shared" si="19"/>
        <v>206</v>
      </c>
      <c r="D208">
        <f t="shared" si="15"/>
        <v>19195.789599236639</v>
      </c>
      <c r="E208">
        <f t="shared" si="16"/>
        <v>429</v>
      </c>
      <c r="F208">
        <f t="shared" ca="1" si="17"/>
        <v>0.31809389782297676</v>
      </c>
      <c r="G208" s="1" t="str">
        <f t="shared" ca="1" si="18"/>
        <v>0.0120703430057425-0.00377495883849541i</v>
      </c>
    </row>
    <row r="209" spans="1:7" x14ac:dyDescent="0.45">
      <c r="A209">
        <f>PICXO!$M209</f>
        <v>117.48975549395293</v>
      </c>
      <c r="B209" s="6" t="str">
        <f>PICXO!$S209</f>
        <v>0.718216820084292-0.461928920937626i</v>
      </c>
      <c r="C209">
        <f t="shared" si="19"/>
        <v>207</v>
      </c>
      <c r="D209">
        <f t="shared" si="15"/>
        <v>19288.973043893129</v>
      </c>
      <c r="E209">
        <f t="shared" si="16"/>
        <v>429</v>
      </c>
      <c r="F209">
        <f t="shared" ca="1" si="17"/>
        <v>0.52804273710503613</v>
      </c>
      <c r="G209" s="1" t="str">
        <f t="shared" ca="1" si="18"/>
        <v>0.0120697537371424-0.0036947843799555i</v>
      </c>
    </row>
    <row r="210" spans="1:7" x14ac:dyDescent="0.45">
      <c r="A210">
        <f>PICXO!$M210</f>
        <v>120.22644346174125</v>
      </c>
      <c r="B210" s="6" t="str">
        <f>PICXO!$S210</f>
        <v>0.708363113384532-0.466114489091024i</v>
      </c>
      <c r="C210">
        <f t="shared" si="19"/>
        <v>208</v>
      </c>
      <c r="D210">
        <f t="shared" si="15"/>
        <v>19382.156488549619</v>
      </c>
      <c r="E210">
        <f t="shared" si="16"/>
        <v>429</v>
      </c>
      <c r="F210">
        <f t="shared" ca="1" si="17"/>
        <v>0.73799157638709545</v>
      </c>
      <c r="G210" s="1" t="str">
        <f t="shared" ca="1" si="18"/>
        <v>0.0120691644685423-0.0036146099214156i</v>
      </c>
    </row>
    <row r="211" spans="1:7" x14ac:dyDescent="0.45">
      <c r="A211">
        <f>PICXO!$M211</f>
        <v>123.026877081238</v>
      </c>
      <c r="B211" s="6" t="str">
        <f>PICXO!$S211</f>
        <v>0.698335432163224-0.470123669516703i</v>
      </c>
      <c r="C211">
        <f t="shared" si="19"/>
        <v>209</v>
      </c>
      <c r="D211">
        <f t="shared" si="15"/>
        <v>19475.339933206105</v>
      </c>
      <c r="E211">
        <f t="shared" si="16"/>
        <v>429</v>
      </c>
      <c r="F211">
        <f t="shared" ca="1" si="17"/>
        <v>0.94794041566914666</v>
      </c>
      <c r="G211" s="1" t="str">
        <f t="shared" ca="1" si="18"/>
        <v>0.0120685751999423-0.0035344354628757i</v>
      </c>
    </row>
    <row r="212" spans="1:7" x14ac:dyDescent="0.45">
      <c r="A212">
        <f>PICXO!$M212</f>
        <v>125.89254117941654</v>
      </c>
      <c r="B212" s="6" t="str">
        <f>PICXO!$S212</f>
        <v>0.688140042904021-0.473947624931682i</v>
      </c>
      <c r="C212">
        <f t="shared" si="19"/>
        <v>210</v>
      </c>
      <c r="D212">
        <f t="shared" si="15"/>
        <v>19568.523377862595</v>
      </c>
      <c r="E212">
        <f t="shared" si="16"/>
        <v>430</v>
      </c>
      <c r="F212">
        <f t="shared" ca="1" si="17"/>
        <v>0.15429525672731179</v>
      </c>
      <c r="G212" s="1" t="str">
        <f t="shared" ca="1" si="18"/>
        <v>0.0120680385959773-0.0034553026292556i</v>
      </c>
    </row>
    <row r="213" spans="1:7" x14ac:dyDescent="0.45">
      <c r="A213">
        <f>PICXO!$M213</f>
        <v>128.8249551693132</v>
      </c>
      <c r="B213" s="6" t="str">
        <f>PICXO!$S213</f>
        <v>0.677783784371619-0.477577752545441i</v>
      </c>
      <c r="C213">
        <f t="shared" si="19"/>
        <v>211</v>
      </c>
      <c r="D213">
        <f t="shared" si="15"/>
        <v>19661.706822519085</v>
      </c>
      <c r="E213">
        <f t="shared" si="16"/>
        <v>430</v>
      </c>
      <c r="F213">
        <f t="shared" ca="1" si="17"/>
        <v>0.35946507697022517</v>
      </c>
      <c r="G213" s="1" t="str">
        <f t="shared" ca="1" si="18"/>
        <v>0.012067519356709-0.00337651324244175i</v>
      </c>
    </row>
    <row r="214" spans="1:7" x14ac:dyDescent="0.45">
      <c r="A214">
        <f>PICXO!$M214</f>
        <v>131.82567385564039</v>
      </c>
      <c r="B214" s="6" t="str">
        <f>PICXO!$S214</f>
        <v>0.667274058714233-0.481005727628736i</v>
      </c>
      <c r="C214">
        <f t="shared" si="19"/>
        <v>212</v>
      </c>
      <c r="D214">
        <f t="shared" si="15"/>
        <v>19754.890267175571</v>
      </c>
      <c r="E214">
        <f t="shared" si="16"/>
        <v>430</v>
      </c>
      <c r="F214">
        <f t="shared" ca="1" si="17"/>
        <v>0.56463489721313065</v>
      </c>
      <c r="G214" s="1" t="str">
        <f t="shared" ca="1" si="18"/>
        <v>0.0120670001174407-0.0032977238556279i</v>
      </c>
    </row>
    <row r="215" spans="1:7" x14ac:dyDescent="0.45">
      <c r="A215">
        <f>PICXO!$M215</f>
        <v>134.896288259165</v>
      </c>
      <c r="B215" s="6" t="str">
        <f>PICXO!$S215</f>
        <v>0.656618818716255-0.484223547005196i</v>
      </c>
      <c r="C215">
        <f t="shared" si="19"/>
        <v>213</v>
      </c>
      <c r="D215">
        <f t="shared" si="15"/>
        <v>19848.073711832061</v>
      </c>
      <c r="E215">
        <f t="shared" si="16"/>
        <v>430</v>
      </c>
      <c r="F215">
        <f t="shared" ca="1" si="17"/>
        <v>0.76980471745604406</v>
      </c>
      <c r="G215" s="1" t="str">
        <f t="shared" ca="1" si="18"/>
        <v>0.0120664808781724-0.00321893446881406i</v>
      </c>
    </row>
    <row r="216" spans="1:7" x14ac:dyDescent="0.45">
      <c r="A216">
        <f>PICXO!$M216</f>
        <v>138.03842646028798</v>
      </c>
      <c r="B216" s="6" t="str">
        <f>PICXO!$S216</f>
        <v>0.645826551144551-0.487223572079387i</v>
      </c>
      <c r="C216">
        <f t="shared" si="19"/>
        <v>214</v>
      </c>
      <c r="D216">
        <f t="shared" si="15"/>
        <v>19941.257156488547</v>
      </c>
      <c r="E216">
        <f t="shared" si="16"/>
        <v>430</v>
      </c>
      <c r="F216">
        <f t="shared" ca="1" si="17"/>
        <v>0.97497453769894948</v>
      </c>
      <c r="G216" s="1" t="str">
        <f t="shared" ca="1" si="18"/>
        <v>0.0120659616389042-0.00314014508200021i</v>
      </c>
    </row>
    <row r="217" spans="1:7" x14ac:dyDescent="0.45">
      <c r="A217">
        <f>PICXO!$M217</f>
        <v>141.25375446227491</v>
      </c>
      <c r="B217" s="6" t="str">
        <f>PICXO!$S217</f>
        <v>0.634906256175871-0.489998571003541i</v>
      </c>
      <c r="C217">
        <f t="shared" si="19"/>
        <v>215</v>
      </c>
      <c r="D217">
        <f t="shared" si="15"/>
        <v>20034.440601145037</v>
      </c>
      <c r="E217">
        <f t="shared" si="16"/>
        <v>431</v>
      </c>
      <c r="F217">
        <f t="shared" ca="1" si="17"/>
        <v>0.17604377172596314</v>
      </c>
      <c r="G217" s="1" t="str">
        <f t="shared" ca="1" si="18"/>
        <v>0.0120655016345318-0.00306244576430133i</v>
      </c>
    </row>
    <row r="218" spans="1:7" x14ac:dyDescent="0.45">
      <c r="A218">
        <f>PICXO!$M218</f>
        <v>144.54397707459208</v>
      </c>
      <c r="B218" s="6" t="str">
        <f>PICXO!$S218</f>
        <v>0.623867422938491-0.492541759576971i</v>
      </c>
      <c r="C218">
        <f t="shared" si="19"/>
        <v>216</v>
      </c>
      <c r="D218">
        <f t="shared" si="15"/>
        <v>20127.624045801527</v>
      </c>
      <c r="E218">
        <f t="shared" si="16"/>
        <v>431</v>
      </c>
      <c r="F218">
        <f t="shared" ca="1" si="17"/>
        <v>0.37654335668413769</v>
      </c>
      <c r="G218" s="1" t="str">
        <f t="shared" ca="1" si="18"/>
        <v>0.012065049859008-0.00298489787784267i</v>
      </c>
    </row>
    <row r="219" spans="1:7" x14ac:dyDescent="0.45">
      <c r="A219">
        <f>PICXO!$M219</f>
        <v>147.91083881682005</v>
      </c>
      <c r="B219" s="6" t="str">
        <f>PICXO!$S219</f>
        <v>0.612720001247455-0.494846840467832i</v>
      </c>
      <c r="C219">
        <f t="shared" si="19"/>
        <v>217</v>
      </c>
      <c r="D219">
        <f t="shared" si="15"/>
        <v>20220.807490458013</v>
      </c>
      <c r="E219">
        <f t="shared" si="16"/>
        <v>431</v>
      </c>
      <c r="F219">
        <f t="shared" ca="1" si="17"/>
        <v>0.57704294164230441</v>
      </c>
      <c r="G219" s="1" t="str">
        <f t="shared" ca="1" si="18"/>
        <v>0.0120645980834843-0.00290734999138401i</v>
      </c>
    </row>
    <row r="220" spans="1:7" x14ac:dyDescent="0.45">
      <c r="A220">
        <f>PICXO!$M220</f>
        <v>151.35612484361994</v>
      </c>
      <c r="B220" s="6" t="str">
        <f>PICXO!$S220</f>
        <v>0.601474369662951-0.496908040355172i</v>
      </c>
      <c r="C220">
        <f t="shared" si="19"/>
        <v>218</v>
      </c>
      <c r="D220">
        <f t="shared" si="15"/>
        <v>20313.990935114503</v>
      </c>
      <c r="E220">
        <f t="shared" si="16"/>
        <v>431</v>
      </c>
      <c r="F220">
        <f t="shared" ca="1" si="17"/>
        <v>0.77754252660047907</v>
      </c>
      <c r="G220" s="1" t="str">
        <f t="shared" ca="1" si="18"/>
        <v>0.0120641463079606-0.00282980210492535i</v>
      </c>
    </row>
    <row r="221" spans="1:7" x14ac:dyDescent="0.45">
      <c r="A221">
        <f>PICXO!$M221</f>
        <v>154.88166189124723</v>
      </c>
      <c r="B221" s="6" t="str">
        <f>PICXO!$S221</f>
        <v>0.590141300048125-0.498720144596219i</v>
      </c>
      <c r="C221">
        <f t="shared" si="19"/>
        <v>219</v>
      </c>
      <c r="D221">
        <f t="shared" si="15"/>
        <v>20407.174379770993</v>
      </c>
      <c r="E221">
        <f t="shared" si="16"/>
        <v>431</v>
      </c>
      <c r="F221">
        <f t="shared" ca="1" si="17"/>
        <v>0.97804211155865362</v>
      </c>
      <c r="G221" s="1" t="str">
        <f t="shared" ca="1" si="18"/>
        <v>0.0120636945324368-0.00275225421846669i</v>
      </c>
    </row>
    <row r="222" spans="1:7" x14ac:dyDescent="0.45">
      <c r="A222">
        <f>PICXO!$M222</f>
        <v>158.4893192461104</v>
      </c>
      <c r="B222" s="6" t="str">
        <f>PICXO!$S222</f>
        <v>0.578731918851077-0.500278529041518i</v>
      </c>
      <c r="C222">
        <f t="shared" si="19"/>
        <v>220</v>
      </c>
      <c r="D222">
        <f t="shared" si="15"/>
        <v>20500.357824427479</v>
      </c>
      <c r="E222">
        <f t="shared" si="16"/>
        <v>432</v>
      </c>
      <c r="F222">
        <f t="shared" ca="1" si="17"/>
        <v>0.17447759132883289</v>
      </c>
      <c r="G222" s="1" t="str">
        <f t="shared" ca="1" si="18"/>
        <v>0.012063300904857-0.00267568290431224i</v>
      </c>
    </row>
    <row r="223" spans="1:7" x14ac:dyDescent="0.45">
      <c r="A223">
        <f>PICXO!$M223</f>
        <v>162.18100973589188</v>
      </c>
      <c r="B223" s="6" t="str">
        <f>PICXO!$S223</f>
        <v>0.567257665381402-0.50157918864698i</v>
      </c>
      <c r="C223">
        <f t="shared" si="19"/>
        <v>221</v>
      </c>
      <c r="D223">
        <f t="shared" si="15"/>
        <v>20593.541269083969</v>
      </c>
      <c r="E223">
        <f t="shared" si="16"/>
        <v>432</v>
      </c>
      <c r="F223">
        <f t="shared" ca="1" si="17"/>
        <v>0.37041324853615248</v>
      </c>
      <c r="G223" s="1" t="str">
        <f t="shared" ca="1" si="18"/>
        <v>0.0120629144285819-0.00259923169356292i</v>
      </c>
    </row>
    <row r="224" spans="1:7" x14ac:dyDescent="0.45">
      <c r="A224">
        <f>PICXO!$M224</f>
        <v>165.95869074375491</v>
      </c>
      <c r="B224" s="6" t="str">
        <f>PICXO!$S224</f>
        <v>0.555730247394049-0.50261876255644i</v>
      </c>
      <c r="C224">
        <f t="shared" si="19"/>
        <v>222</v>
      </c>
      <c r="D224">
        <f t="shared" si="15"/>
        <v>20686.724713740456</v>
      </c>
      <c r="E224">
        <f t="shared" si="16"/>
        <v>432</v>
      </c>
      <c r="F224">
        <f t="shared" ca="1" si="17"/>
        <v>0.56634890574346441</v>
      </c>
      <c r="G224" s="1" t="str">
        <f t="shared" ca="1" si="18"/>
        <v>0.0120625279523068-0.0025227804828136i</v>
      </c>
    </row>
    <row r="225" spans="1:7" x14ac:dyDescent="0.45">
      <c r="A225">
        <f>PICXO!$M225</f>
        <v>169.82436524617307</v>
      </c>
      <c r="B225" s="6" t="str">
        <f>PICXO!$S225</f>
        <v>0.544161594333019-0.50339455536787i</v>
      </c>
      <c r="C225">
        <f t="shared" si="19"/>
        <v>223</v>
      </c>
      <c r="D225">
        <f t="shared" si="15"/>
        <v>20779.908158396946</v>
      </c>
      <c r="E225">
        <f t="shared" si="16"/>
        <v>432</v>
      </c>
      <c r="F225">
        <f t="shared" ca="1" si="17"/>
        <v>0.76228456295078395</v>
      </c>
      <c r="G225" s="1" t="str">
        <f t="shared" ca="1" si="18"/>
        <v>0.0120621414760316-0.00244632927206428i</v>
      </c>
    </row>
    <row r="226" spans="1:7" x14ac:dyDescent="0.45">
      <c r="A226">
        <f>PICXO!$M226</f>
        <v>173.78008287493614</v>
      </c>
      <c r="B226" s="6" t="str">
        <f>PICXO!$S226</f>
        <v>0.532563808621709-0.503904554334415i</v>
      </c>
      <c r="C226">
        <f t="shared" si="19"/>
        <v>224</v>
      </c>
      <c r="D226">
        <f t="shared" si="15"/>
        <v>20873.091603053435</v>
      </c>
      <c r="E226">
        <f t="shared" si="16"/>
        <v>432</v>
      </c>
      <c r="F226">
        <f t="shared" ca="1" si="17"/>
        <v>0.9582202201581036</v>
      </c>
      <c r="G226" s="1" t="str">
        <f t="shared" ca="1" si="18"/>
        <v>0.0120617549997565-0.00236987806131496i</v>
      </c>
    </row>
    <row r="227" spans="1:7" x14ac:dyDescent="0.45">
      <c r="A227">
        <f>PICXO!$M227</f>
        <v>177.82794100389066</v>
      </c>
      <c r="B227" s="6" t="str">
        <f>PICXO!$S227</f>
        <v>0.520949115416222-0.504147442298775i</v>
      </c>
      <c r="C227">
        <f t="shared" si="19"/>
        <v>225</v>
      </c>
      <c r="D227">
        <f t="shared" si="15"/>
        <v>20966.275047709922</v>
      </c>
      <c r="E227">
        <f t="shared" si="16"/>
        <v>433</v>
      </c>
      <c r="F227">
        <f t="shared" ca="1" si="17"/>
        <v>0.15064686119058227</v>
      </c>
      <c r="G227" s="1" t="str">
        <f t="shared" ca="1" si="18"/>
        <v>0.0120614185172842-0.00229417402695749i</v>
      </c>
    </row>
    <row r="228" spans="1:7" x14ac:dyDescent="0.45">
      <c r="A228">
        <f>PICXO!$M228</f>
        <v>181.97008586099668</v>
      </c>
      <c r="B228" s="6" t="str">
        <f>PICXO!$S228</f>
        <v>0.509329811261262-0.504122606205681i</v>
      </c>
      <c r="C228">
        <f t="shared" si="19"/>
        <v>226</v>
      </c>
      <c r="D228">
        <f t="shared" si="15"/>
        <v>21059.458492366412</v>
      </c>
      <c r="E228">
        <f t="shared" si="16"/>
        <v>433</v>
      </c>
      <c r="F228">
        <f t="shared" ca="1" si="17"/>
        <v>0.34212247832601217</v>
      </c>
      <c r="G228" s="1" t="str">
        <f t="shared" ca="1" si="18"/>
        <v>0.0120610955842796-0.00221867249454601i</v>
      </c>
    </row>
    <row r="229" spans="1:7" x14ac:dyDescent="0.45">
      <c r="A229">
        <f>PICXO!$M229</f>
        <v>186.20871366628504</v>
      </c>
      <c r="B229" s="6" t="str">
        <f>PICXO!$S229</f>
        <v>0.497718212104839-0.503830141092655i</v>
      </c>
      <c r="C229">
        <f t="shared" si="19"/>
        <v>227</v>
      </c>
      <c r="D229">
        <f t="shared" si="15"/>
        <v>21152.641937022901</v>
      </c>
      <c r="E229">
        <f t="shared" si="16"/>
        <v>433</v>
      </c>
      <c r="F229">
        <f t="shared" ca="1" si="17"/>
        <v>0.53359809546144199</v>
      </c>
      <c r="G229" s="1" t="str">
        <f t="shared" ca="1" si="18"/>
        <v>0.0120607726512751-0.00214317096213453i</v>
      </c>
    </row>
    <row r="230" spans="1:7" x14ac:dyDescent="0.45">
      <c r="A230">
        <f>PICXO!$M230</f>
        <v>190.54607179632276</v>
      </c>
      <c r="B230" s="6" t="str">
        <f>PICXO!$S230</f>
        <v>0.486126601138052-0.503270849509587i</v>
      </c>
      <c r="C230">
        <f t="shared" si="19"/>
        <v>228</v>
      </c>
      <c r="D230">
        <f t="shared" si="15"/>
        <v>21245.825381679388</v>
      </c>
      <c r="E230">
        <f t="shared" si="16"/>
        <v>433</v>
      </c>
      <c r="F230">
        <f t="shared" ca="1" si="17"/>
        <v>0.72507371259686448</v>
      </c>
      <c r="G230" s="1" t="str">
        <f t="shared" ca="1" si="18"/>
        <v>0.0120604497182705-0.00206766942972306i</v>
      </c>
    </row>
    <row r="231" spans="1:7" x14ac:dyDescent="0.45">
      <c r="A231">
        <f>PICXO!$M231</f>
        <v>194.98445997580251</v>
      </c>
      <c r="B231" s="6" t="str">
        <f>PICXO!$S231</f>
        <v>0.474567176928885-0.502446236375097i</v>
      </c>
      <c r="C231">
        <f t="shared" si="19"/>
        <v>229</v>
      </c>
      <c r="D231">
        <f t="shared" si="15"/>
        <v>21339.008826335878</v>
      </c>
      <c r="E231">
        <f t="shared" si="16"/>
        <v>433</v>
      </c>
      <c r="F231">
        <f t="shared" ca="1" si="17"/>
        <v>0.9165493297322943</v>
      </c>
      <c r="G231" s="1" t="str">
        <f t="shared" ca="1" si="18"/>
        <v>0.0120601267852659-0.00199216789731159i</v>
      </c>
    </row>
    <row r="232" spans="1:7" x14ac:dyDescent="0.45">
      <c r="A232">
        <f>PICXO!$M232</f>
        <v>199.52623149688571</v>
      </c>
      <c r="B232" s="6" t="str">
        <f>PICXO!$S232</f>
        <v>0.463052002314316-0.501358499330531i</v>
      </c>
      <c r="C232">
        <f t="shared" si="19"/>
        <v>230</v>
      </c>
      <c r="D232">
        <f t="shared" si="15"/>
        <v>21432.192270992367</v>
      </c>
      <c r="E232">
        <f t="shared" si="16"/>
        <v>434</v>
      </c>
      <c r="F232">
        <f t="shared" ca="1" si="17"/>
        <v>0.10556599887091474</v>
      </c>
      <c r="G232" s="1" t="str">
        <f t="shared" ca="1" si="18"/>
        <v>0.0120598389488389-0.00191711740315942i</v>
      </c>
    </row>
    <row r="233" spans="1:7" x14ac:dyDescent="0.45">
      <c r="A233">
        <f>PICXO!$M233</f>
        <v>204.1737944669506</v>
      </c>
      <c r="B233" s="6" t="str">
        <f>PICXO!$S233</f>
        <v>0.451592954503449-0.500010514708333i</v>
      </c>
      <c r="C233">
        <f t="shared" si="19"/>
        <v>231</v>
      </c>
      <c r="D233">
        <f t="shared" si="15"/>
        <v>21525.375715648854</v>
      </c>
      <c r="E233">
        <f t="shared" si="16"/>
        <v>434</v>
      </c>
      <c r="F233">
        <f t="shared" ca="1" si="17"/>
        <v>0.29268309884113514</v>
      </c>
      <c r="G233" s="1" t="str">
        <f t="shared" ca="1" si="18"/>
        <v>0.0120595782249727-0.00184241534190305i</v>
      </c>
    </row>
    <row r="234" spans="1:7" x14ac:dyDescent="0.45">
      <c r="A234">
        <f>PICXO!$M234</f>
        <v>208.92961308540137</v>
      </c>
      <c r="B234" s="6" t="str">
        <f>PICXO!$S234</f>
        <v>0.440201676825993-0.498405819279094i</v>
      </c>
      <c r="C234">
        <f t="shared" si="19"/>
        <v>232</v>
      </c>
      <c r="D234">
        <f t="shared" si="15"/>
        <v>21618.559160305344</v>
      </c>
      <c r="E234">
        <f t="shared" si="16"/>
        <v>434</v>
      </c>
      <c r="F234">
        <f t="shared" ca="1" si="17"/>
        <v>0.47980019881136288</v>
      </c>
      <c r="G234" s="1" t="str">
        <f t="shared" ca="1" si="18"/>
        <v>0.0120593175011065-0.00176771328064668i</v>
      </c>
    </row>
    <row r="235" spans="1:7" x14ac:dyDescent="0.45">
      <c r="A235">
        <f>PICXO!$M235</f>
        <v>213.79620895022055</v>
      </c>
      <c r="B235" s="6" t="str">
        <f>PICXO!$S235</f>
        <v>0.428889532535338-0.496548587993156i</v>
      </c>
      <c r="C235">
        <f t="shared" si="19"/>
        <v>233</v>
      </c>
      <c r="D235">
        <f t="shared" si="15"/>
        <v>21711.74260496183</v>
      </c>
      <c r="E235">
        <f t="shared" si="16"/>
        <v>434</v>
      </c>
      <c r="F235">
        <f t="shared" ca="1" si="17"/>
        <v>0.66691729878158323</v>
      </c>
      <c r="G235" s="1" t="str">
        <f t="shared" ca="1" si="18"/>
        <v>0.0120590567772402-0.00169301121939031i</v>
      </c>
    </row>
    <row r="236" spans="1:7" x14ac:dyDescent="0.45">
      <c r="A236">
        <f>PICXO!$M236</f>
        <v>218.77616239495231</v>
      </c>
      <c r="B236" s="6" t="str">
        <f>PICXO!$S236</f>
        <v>0.417667561044847-0.494443607975431i</v>
      </c>
      <c r="C236">
        <f t="shared" si="19"/>
        <v>234</v>
      </c>
      <c r="D236">
        <f t="shared" si="15"/>
        <v>21804.92604961832</v>
      </c>
      <c r="E236">
        <f t="shared" si="16"/>
        <v>434</v>
      </c>
      <c r="F236">
        <f t="shared" ca="1" si="17"/>
        <v>0.85403439875181097</v>
      </c>
      <c r="G236" s="1" t="str">
        <f t="shared" ca="1" si="18"/>
        <v>0.012058796053374-0.00161830915813394i</v>
      </c>
    </row>
    <row r="237" spans="1:7" x14ac:dyDescent="0.45">
      <c r="A237">
        <f>PICXO!$M237</f>
        <v>223.87211385683094</v>
      </c>
      <c r="B237" s="6" t="str">
        <f>PICXO!$S237</f>
        <v>0.406546436940097-0.492096249070807i</v>
      </c>
      <c r="C237">
        <f t="shared" si="19"/>
        <v>235</v>
      </c>
      <c r="D237">
        <f t="shared" si="15"/>
        <v>21898.10949427481</v>
      </c>
      <c r="E237">
        <f t="shared" si="16"/>
        <v>435</v>
      </c>
      <c r="F237">
        <f t="shared" ca="1" si="17"/>
        <v>4.0214776249294655E-2</v>
      </c>
      <c r="G237" s="1" t="str">
        <f t="shared" ca="1" si="18"/>
        <v>0.0120585488146041-0.00154374891974104i</v>
      </c>
    </row>
    <row r="238" spans="1:7" x14ac:dyDescent="0.45">
      <c r="A238">
        <f>PICXO!$M238</f>
        <v>229.08676527677417</v>
      </c>
      <c r="B238" s="6" t="str">
        <f>PICXO!$S238</f>
        <v>0.395536432069565-0.489512431272319i</v>
      </c>
      <c r="C238">
        <f t="shared" si="19"/>
        <v>236</v>
      </c>
      <c r="D238">
        <f t="shared" si="15"/>
        <v>21991.292938931296</v>
      </c>
      <c r="E238">
        <f t="shared" si="16"/>
        <v>435</v>
      </c>
      <c r="F238">
        <f t="shared" ca="1" si="17"/>
        <v>0.22307257101751704</v>
      </c>
      <c r="G238" s="1" t="str">
        <f t="shared" ca="1" si="18"/>
        <v>0.0120583494078757-0.00146969173130205i</v>
      </c>
    </row>
    <row r="239" spans="1:7" x14ac:dyDescent="0.45">
      <c r="A239">
        <f>PICXO!$M239</f>
        <v>234.42288153198876</v>
      </c>
      <c r="B239" s="6" t="str">
        <f>PICXO!$S239</f>
        <v>0.384647380972412-0.486698589392425i</v>
      </c>
      <c r="C239">
        <f t="shared" si="19"/>
        <v>237</v>
      </c>
      <c r="D239">
        <f t="shared" si="15"/>
        <v>22084.476383587786</v>
      </c>
      <c r="E239">
        <f t="shared" si="16"/>
        <v>435</v>
      </c>
      <c r="F239">
        <f t="shared" ca="1" si="17"/>
        <v>0.40593036578574654</v>
      </c>
      <c r="G239" s="1" t="str">
        <f t="shared" ca="1" si="18"/>
        <v>0.0120581500011472-0.00139563454286306i</v>
      </c>
    </row>
    <row r="240" spans="1:7" x14ac:dyDescent="0.45">
      <c r="A240">
        <f>PICXO!$M240</f>
        <v>239.88329190194551</v>
      </c>
      <c r="B240" s="6" t="str">
        <f>PICXO!$S240</f>
        <v>0.373888649856151-0.48366163535801i</v>
      </c>
      <c r="C240">
        <f t="shared" si="19"/>
        <v>238</v>
      </c>
      <c r="D240">
        <f t="shared" si="15"/>
        <v>22177.659828244276</v>
      </c>
      <c r="E240">
        <f t="shared" si="16"/>
        <v>435</v>
      </c>
      <c r="F240">
        <f t="shared" ca="1" si="17"/>
        <v>0.58878816055397609</v>
      </c>
      <c r="G240" s="1" t="str">
        <f t="shared" ca="1" si="18"/>
        <v>0.0120579505944188-0.00132157735442407i</v>
      </c>
    </row>
    <row r="241" spans="1:7" x14ac:dyDescent="0.45">
      <c r="A241">
        <f>PICXO!$M241</f>
        <v>245.47089156849918</v>
      </c>
      <c r="B241" s="6" t="str">
        <f>PICXO!$S241</f>
        <v>0.363269109288619-0.480408918527437i</v>
      </c>
      <c r="C241">
        <f t="shared" si="19"/>
        <v>239</v>
      </c>
      <c r="D241">
        <f t="shared" si="15"/>
        <v>22270.843272900762</v>
      </c>
      <c r="E241">
        <f t="shared" si="16"/>
        <v>435</v>
      </c>
      <c r="F241">
        <f t="shared" ca="1" si="17"/>
        <v>0.77164595532219848</v>
      </c>
      <c r="G241" s="1" t="str">
        <f t="shared" ca="1" si="18"/>
        <v>0.0120577511876903-0.00124752016598509i</v>
      </c>
    </row>
    <row r="242" spans="1:7" x14ac:dyDescent="0.45">
      <c r="A242">
        <f>PICXO!$M242</f>
        <v>251.18864315095405</v>
      </c>
      <c r="B242" s="6" t="str">
        <f>PICXO!$S242</f>
        <v>0.35279711072076-0.476948184434455i</v>
      </c>
      <c r="C242">
        <f t="shared" si="19"/>
        <v>240</v>
      </c>
      <c r="D242">
        <f t="shared" si="15"/>
        <v>22364.026717557252</v>
      </c>
      <c r="E242">
        <f t="shared" si="16"/>
        <v>435</v>
      </c>
      <c r="F242">
        <f t="shared" ca="1" si="17"/>
        <v>0.95450375009042798</v>
      </c>
      <c r="G242" s="1" t="str">
        <f t="shared" ca="1" si="18"/>
        <v>0.0120575517809619-0.0011734629775461i</v>
      </c>
    </row>
    <row r="243" spans="1:7" x14ac:dyDescent="0.45">
      <c r="A243">
        <f>PICXO!$M243</f>
        <v>257.03957827688208</v>
      </c>
      <c r="B243" s="6" t="str">
        <f>PICXO!$S243</f>
        <v>0.342480466907997-0.473287532368329i</v>
      </c>
      <c r="C243">
        <f t="shared" si="19"/>
        <v>241</v>
      </c>
      <c r="D243">
        <f t="shared" si="15"/>
        <v>22457.210162213742</v>
      </c>
      <c r="E243">
        <f t="shared" si="16"/>
        <v>436</v>
      </c>
      <c r="F243">
        <f t="shared" ca="1" si="17"/>
        <v>0.13423481436386125</v>
      </c>
      <c r="G243" s="1" t="str">
        <f t="shared" ca="1" si="18"/>
        <v>0.0120573981188136-0.00109976976074866i</v>
      </c>
    </row>
    <row r="244" spans="1:7" x14ac:dyDescent="0.45">
      <c r="A244">
        <f>PICXO!$M244</f>
        <v>263.02679918953373</v>
      </c>
      <c r="B244" s="6" t="str">
        <f>PICXO!$S244</f>
        <v>0.332326436251402-0.469435372194756i</v>
      </c>
      <c r="C244">
        <f t="shared" si="19"/>
        <v>242</v>
      </c>
      <c r="D244">
        <f t="shared" si="15"/>
        <v>22550.393606870228</v>
      </c>
      <c r="E244">
        <f t="shared" si="16"/>
        <v>436</v>
      </c>
      <c r="F244">
        <f t="shared" ca="1" si="17"/>
        <v>0.31293025755325343</v>
      </c>
      <c r="G244" s="1" t="str">
        <f t="shared" ca="1" si="18"/>
        <v>0.0120572596079718-0.00102619709693991i</v>
      </c>
    </row>
    <row r="245" spans="1:7" x14ac:dyDescent="0.45">
      <c r="A245">
        <f>PICXO!$M245</f>
        <v>269.15348039268673</v>
      </c>
      <c r="B245" s="6" t="str">
        <f>PICXO!$S245</f>
        <v>0.322341711034313-0.465400380813433i</v>
      </c>
      <c r="C245">
        <f t="shared" si="19"/>
        <v>243</v>
      </c>
      <c r="D245">
        <f t="shared" si="15"/>
        <v>22643.577051526718</v>
      </c>
      <c r="E245">
        <f t="shared" si="16"/>
        <v>436</v>
      </c>
      <c r="F245">
        <f t="shared" ca="1" si="17"/>
        <v>0.49162570074265255</v>
      </c>
      <c r="G245" s="1" t="str">
        <f t="shared" ca="1" si="18"/>
        <v>0.0120571210971299-0.000952624433131153i</v>
      </c>
    </row>
    <row r="246" spans="1:7" x14ac:dyDescent="0.45">
      <c r="A246">
        <f>PICXO!$M246</f>
        <v>275.42287033381172</v>
      </c>
      <c r="B246" s="6" t="str">
        <f>PICXO!$S246</f>
        <v>0.312532409487893-0.461191458633903i</v>
      </c>
      <c r="C246">
        <f t="shared" si="19"/>
        <v>244</v>
      </c>
      <c r="D246">
        <f t="shared" si="15"/>
        <v>22736.760496183204</v>
      </c>
      <c r="E246">
        <f t="shared" si="16"/>
        <v>436</v>
      </c>
      <c r="F246">
        <f t="shared" ca="1" si="17"/>
        <v>0.67032114393204478</v>
      </c>
      <c r="G246" s="1" t="str">
        <f t="shared" ca="1" si="18"/>
        <v>0.0120569825862881-0.000879051769322402i</v>
      </c>
    </row>
    <row r="247" spans="1:7" x14ac:dyDescent="0.45">
      <c r="A247">
        <f>PICXO!$M247</f>
        <v>281.83829312644031</v>
      </c>
      <c r="B247" s="6" t="str">
        <f>PICXO!$S247</f>
        <v>0.302904071579706-0.456817686431685i</v>
      </c>
      <c r="C247">
        <f t="shared" si="19"/>
        <v>245</v>
      </c>
      <c r="D247">
        <f t="shared" si="15"/>
        <v>22829.943940839694</v>
      </c>
      <c r="E247">
        <f t="shared" si="16"/>
        <v>436</v>
      </c>
      <c r="F247">
        <f t="shared" ca="1" si="17"/>
        <v>0.8490165871214439</v>
      </c>
      <c r="G247" s="1" t="str">
        <f t="shared" ca="1" si="18"/>
        <v>0.0120568440754462-0.000805479105513648i</v>
      </c>
    </row>
    <row r="248" spans="1:7" x14ac:dyDescent="0.45">
      <c r="A248">
        <f>PICXO!$M248</f>
        <v>288.4031503126551</v>
      </c>
      <c r="B248" s="6" t="str">
        <f>PICXO!$S248</f>
        <v>0.29346165838391-0.452288282923957i</v>
      </c>
      <c r="C248">
        <f t="shared" si="19"/>
        <v>246</v>
      </c>
      <c r="D248">
        <f t="shared" si="15"/>
        <v>22923.127385496184</v>
      </c>
      <c r="E248">
        <f t="shared" si="16"/>
        <v>437</v>
      </c>
      <c r="F248">
        <f t="shared" ca="1" si="17"/>
        <v>2.7081227488011457E-2</v>
      </c>
      <c r="G248" s="1" t="str">
        <f t="shared" ca="1" si="18"/>
        <v>0.0120567150220028-0.000731955578561445i</v>
      </c>
    </row>
    <row r="249" spans="1:7" x14ac:dyDescent="0.45">
      <c r="A249">
        <f>PICXO!$M249</f>
        <v>295.12092266663291</v>
      </c>
      <c r="B249" s="6" t="str">
        <f>PICXO!$S249</f>
        <v>0.284209554860571-0.447612563377039i</v>
      </c>
      <c r="C249">
        <f t="shared" si="19"/>
        <v>247</v>
      </c>
      <c r="D249">
        <f t="shared" si="15"/>
        <v>23016.31083015267</v>
      </c>
      <c r="E249">
        <f t="shared" si="16"/>
        <v>437</v>
      </c>
      <c r="F249">
        <f t="shared" ca="1" si="17"/>
        <v>0.20170906578788017</v>
      </c>
      <c r="G249" s="1" t="str">
        <f t="shared" ca="1" si="18"/>
        <v>0.0120566374952888-0.00065869976387056i</v>
      </c>
    </row>
    <row r="250" spans="1:7" x14ac:dyDescent="0.45">
      <c r="A250">
        <f>PICXO!$M250</f>
        <v>301.99517204019554</v>
      </c>
      <c r="B250" s="6" t="str">
        <f>PICXO!$S250</f>
        <v>0.275151575844008-0.442799899529804i</v>
      </c>
      <c r="C250">
        <f t="shared" si="19"/>
        <v>248</v>
      </c>
      <c r="D250">
        <f t="shared" si="15"/>
        <v>23109.49427480916</v>
      </c>
      <c r="E250">
        <f t="shared" si="16"/>
        <v>437</v>
      </c>
      <c r="F250">
        <f t="shared" ca="1" si="17"/>
        <v>0.37633690408775572</v>
      </c>
      <c r="G250" s="1" t="str">
        <f t="shared" ca="1" si="18"/>
        <v>0.0120565599685748-0.000585443949179672i</v>
      </c>
    </row>
    <row r="251" spans="1:7" x14ac:dyDescent="0.45">
      <c r="A251">
        <f>PICXO!$M251</f>
        <v>309.02954325135278</v>
      </c>
      <c r="B251" s="6" t="str">
        <f>PICXO!$S251</f>
        <v>0.266290975018478-0.43785968108422i</v>
      </c>
      <c r="C251">
        <f t="shared" si="19"/>
        <v>249</v>
      </c>
      <c r="D251">
        <f t="shared" si="15"/>
        <v>23202.67771946565</v>
      </c>
      <c r="E251">
        <f t="shared" si="16"/>
        <v>437</v>
      </c>
      <c r="F251">
        <f t="shared" ca="1" si="17"/>
        <v>0.55096474238763127</v>
      </c>
      <c r="G251" s="1" t="str">
        <f t="shared" ca="1" si="18"/>
        <v>0.0120564824418609-0.000512188134488783i</v>
      </c>
    </row>
    <row r="252" spans="1:7" x14ac:dyDescent="0.45">
      <c r="A252">
        <f>PICXO!$M252</f>
        <v>316.2277660168312</v>
      </c>
      <c r="B252" s="6" t="str">
        <f>PICXO!$S252</f>
        <v>0.257630456640827-0.432801278983524i</v>
      </c>
      <c r="C252">
        <f t="shared" si="19"/>
        <v>250</v>
      </c>
      <c r="D252">
        <f t="shared" si="15"/>
        <v>23295.861164122136</v>
      </c>
      <c r="E252">
        <f t="shared" si="16"/>
        <v>437</v>
      </c>
      <c r="F252">
        <f t="shared" ca="1" si="17"/>
        <v>0.72559258068749999</v>
      </c>
      <c r="G252" s="1" t="str">
        <f t="shared" ca="1" si="18"/>
        <v>0.0120564049151469-0.000438932319797898i</v>
      </c>
    </row>
    <row r="253" spans="1:7" x14ac:dyDescent="0.45">
      <c r="A253">
        <f>PICXO!$M253</f>
        <v>323.59365692962137</v>
      </c>
      <c r="B253" s="6" t="str">
        <f>PICXO!$S253</f>
        <v>0.249172189757198-0.427634010663981i</v>
      </c>
      <c r="C253">
        <f t="shared" si="19"/>
        <v>251</v>
      </c>
      <c r="D253">
        <f t="shared" si="15"/>
        <v>23389.044608778626</v>
      </c>
      <c r="E253">
        <f t="shared" si="16"/>
        <v>437</v>
      </c>
      <c r="F253">
        <f t="shared" ca="1" si="17"/>
        <v>0.90022041898737548</v>
      </c>
      <c r="G253" s="1" t="str">
        <f t="shared" ca="1" si="18"/>
        <v>0.0120563273884329-0.00036567650510701i</v>
      </c>
    </row>
    <row r="254" spans="1:7" x14ac:dyDescent="0.45">
      <c r="A254">
        <f>PICXO!$M254</f>
        <v>331.13112148258369</v>
      </c>
      <c r="B254" s="6" t="str">
        <f>PICXO!$S254</f>
        <v>0.240917824651132-0.422367107434041i</v>
      </c>
      <c r="C254">
        <f t="shared" si="19"/>
        <v>252</v>
      </c>
      <c r="D254">
        <f t="shared" si="15"/>
        <v>23482.228053435112</v>
      </c>
      <c r="E254">
        <f t="shared" si="16"/>
        <v>438</v>
      </c>
      <c r="F254">
        <f t="shared" ca="1" si="17"/>
        <v>7.3144502944772274E-2</v>
      </c>
      <c r="G254" s="1" t="str">
        <f t="shared" ca="1" si="18"/>
        <v>0.0120562762786321-0.000292480695675991i</v>
      </c>
    </row>
    <row r="255" spans="1:7" x14ac:dyDescent="0.45">
      <c r="A255">
        <f>PICXO!$M255</f>
        <v>338.84415613919498</v>
      </c>
      <c r="B255" s="6" t="str">
        <f>PICXO!$S255</f>
        <v>0.232868511256516-0.417009684101101i</v>
      </c>
      <c r="C255">
        <f t="shared" si="19"/>
        <v>253</v>
      </c>
      <c r="D255">
        <f t="shared" si="15"/>
        <v>23575.411498091602</v>
      </c>
      <c r="E255">
        <f t="shared" si="16"/>
        <v>438</v>
      </c>
      <c r="F255">
        <f t="shared" ca="1" si="17"/>
        <v>0.24379732634646384</v>
      </c>
      <c r="G255" s="1" t="str">
        <f t="shared" ca="1" si="18"/>
        <v>0.0120562603849956-0.00021936487875121i</v>
      </c>
    </row>
    <row r="256" spans="1:7" x14ac:dyDescent="0.45">
      <c r="A256">
        <f>PICXO!$M256</f>
        <v>346.73685045252387</v>
      </c>
      <c r="B256" s="6" t="str">
        <f>PICXO!$S256</f>
        <v>0.225024919267224-0.411570710935172i</v>
      </c>
      <c r="C256">
        <f t="shared" si="19"/>
        <v>254</v>
      </c>
      <c r="D256">
        <f t="shared" si="15"/>
        <v>23668.594942748092</v>
      </c>
      <c r="E256">
        <f t="shared" si="16"/>
        <v>438</v>
      </c>
      <c r="F256">
        <f t="shared" ca="1" si="17"/>
        <v>0.41445014974815542</v>
      </c>
      <c r="G256" s="1" t="str">
        <f t="shared" ca="1" si="18"/>
        <v>0.0120562444913591-0.000146249061826428i</v>
      </c>
    </row>
    <row r="257" spans="1:7" x14ac:dyDescent="0.45">
      <c r="A257">
        <f>PICXO!$M257</f>
        <v>354.81338923356714</v>
      </c>
      <c r="B257" s="6" t="str">
        <f>PICXO!$S257</f>
        <v>0.217387259678534-0.406058988027917i</v>
      </c>
      <c r="C257">
        <f t="shared" ref="C257:C320" si="20">C256+1</f>
        <v>255</v>
      </c>
      <c r="D257">
        <f t="shared" si="15"/>
        <v>23761.778387404578</v>
      </c>
      <c r="E257">
        <f t="shared" si="16"/>
        <v>438</v>
      </c>
      <c r="F257">
        <f t="shared" ca="1" si="17"/>
        <v>0.58510297314984028</v>
      </c>
      <c r="G257" s="1" t="str">
        <f t="shared" ca="1" si="18"/>
        <v>0.0120562285977225-0.000073133244901649i</v>
      </c>
    </row>
    <row r="258" spans="1:7" x14ac:dyDescent="0.45">
      <c r="A258">
        <f>PICXO!$M258</f>
        <v>363.07805477009276</v>
      </c>
      <c r="B258" s="6" t="str">
        <f>PICXO!$S258</f>
        <v>0.209955307500863-0.400483122077546i</v>
      </c>
      <c r="C258">
        <f t="shared" si="20"/>
        <v>256</v>
      </c>
      <c r="D258">
        <f t="shared" si="15"/>
        <v>23854.961832061068</v>
      </c>
      <c r="G258" s="1" t="str">
        <f t="shared" ref="G258:G321" ca="1" si="21">IMCONJUGATE(OFFSET(H_f__linear,511-$C258,0,1,1))</f>
        <v>0.0120562285977225+0.000073133244901649i</v>
      </c>
    </row>
    <row r="259" spans="1:7" x14ac:dyDescent="0.45">
      <c r="A259">
        <f>PICXO!$M259</f>
        <v>371.53522909716344</v>
      </c>
      <c r="B259" s="6" t="str">
        <f>PICXO!$S259</f>
        <v>0.202728425395191-0.394851505603583i</v>
      </c>
      <c r="C259">
        <f t="shared" si="20"/>
        <v>257</v>
      </c>
      <c r="D259">
        <f t="shared" ref="D259:D322" si="22">C259/256*CEdsp2</f>
        <v>23948.145276717558</v>
      </c>
      <c r="G259" s="1" t="str">
        <f t="shared" ca="1" si="21"/>
        <v>0.0120562444913591+0.000146249061826428i</v>
      </c>
    </row>
    <row r="260" spans="1:7" x14ac:dyDescent="0.45">
      <c r="A260">
        <f>PICXO!$M260</f>
        <v>380.18939632055185</v>
      </c>
      <c r="B260" s="6" t="str">
        <f>PICXO!$S260</f>
        <v>0.195705587991053-0.389172298570552i</v>
      </c>
      <c r="C260">
        <f t="shared" si="20"/>
        <v>258</v>
      </c>
      <c r="D260">
        <f t="shared" si="22"/>
        <v>24041.328721374044</v>
      </c>
      <c r="G260" s="1" t="str">
        <f t="shared" ca="1" si="21"/>
        <v>0.0120562603849956+0.00021936487875121i</v>
      </c>
    </row>
    <row r="261" spans="1:7" x14ac:dyDescent="0.45">
      <c r="A261">
        <f>PICXO!$M261</f>
        <v>389.04514499427063</v>
      </c>
      <c r="B261" s="6" t="str">
        <f>PICXO!$S261</f>
        <v>0.18888540665995-0.383453412379818i</v>
      </c>
      <c r="C261">
        <f t="shared" si="20"/>
        <v>259</v>
      </c>
      <c r="D261">
        <f t="shared" si="22"/>
        <v>24134.512166030534</v>
      </c>
      <c r="G261" s="1" t="str">
        <f t="shared" ca="1" si="21"/>
        <v>0.0120562762786321+0.000292480695675991i</v>
      </c>
    </row>
    <row r="262" spans="1:7" x14ac:dyDescent="0.45">
      <c r="A262">
        <f>PICXO!$M262</f>
        <v>398.10717055348704</v>
      </c>
      <c r="B262" s="6" t="str">
        <f>PICXO!$S262</f>
        <v>0.182266154532869-0.37770249616755i</v>
      </c>
      <c r="C262">
        <f t="shared" si="20"/>
        <v>260</v>
      </c>
      <c r="D262">
        <f t="shared" si="22"/>
        <v>24227.695610687024</v>
      </c>
      <c r="G262" s="1" t="str">
        <f t="shared" ca="1" si="21"/>
        <v>0.0120563273884329+0.00036567650510701i</v>
      </c>
    </row>
    <row r="263" spans="1:7" x14ac:dyDescent="0.45">
      <c r="A263">
        <f>PICXO!$M263</f>
        <v>407.38027780410187</v>
      </c>
      <c r="B263" s="6" t="str">
        <f>PICXO!$S263</f>
        <v>0.175845791565672-0.371926925331704i</v>
      </c>
      <c r="C263">
        <f t="shared" si="20"/>
        <v>261</v>
      </c>
      <c r="D263">
        <f t="shared" si="22"/>
        <v>24320.87905534351</v>
      </c>
      <c r="G263" s="1" t="str">
        <f t="shared" ca="1" si="21"/>
        <v>0.0120564049151469+0.000438932319797898i</v>
      </c>
    </row>
    <row r="264" spans="1:7" x14ac:dyDescent="0.45">
      <c r="A264">
        <f>PICXO!$M264</f>
        <v>416.86938347032424</v>
      </c>
      <c r="B264" s="6" t="str">
        <f>PICXO!$S264</f>
        <v>0.169621989472611-0.366133792196458i</v>
      </c>
      <c r="C264">
        <f t="shared" si="20"/>
        <v>262</v>
      </c>
      <c r="D264">
        <f t="shared" si="22"/>
        <v>24414.0625</v>
      </c>
      <c r="G264" s="1" t="str">
        <f t="shared" ca="1" si="21"/>
        <v>0.0120564824418609+0.000512188134488783i</v>
      </c>
    </row>
    <row r="265" spans="1:7" x14ac:dyDescent="0.45">
      <c r="A265">
        <f>PICXO!$M265</f>
        <v>426.57951880158117</v>
      </c>
      <c r="B265" s="6" t="str">
        <f>PICXO!$S265</f>
        <v>0.163592156366281-0.360329898710312i</v>
      </c>
      <c r="C265">
        <f t="shared" si="20"/>
        <v>263</v>
      </c>
      <c r="D265">
        <f t="shared" si="22"/>
        <v>24507.245944656486</v>
      </c>
      <c r="G265" s="1" t="str">
        <f t="shared" ca="1" si="21"/>
        <v>0.0120565599685748+0.000585443949179672i</v>
      </c>
    </row>
    <row r="266" spans="1:7" x14ac:dyDescent="0.45">
      <c r="A266">
        <f>PICXO!$M266</f>
        <v>436.51583224015377</v>
      </c>
      <c r="B266" s="6" t="str">
        <f>PICXO!$S266</f>
        <v>0.157753460958567-0.354521751065832i</v>
      </c>
      <c r="C266">
        <f t="shared" si="20"/>
        <v>264</v>
      </c>
      <c r="D266">
        <f t="shared" si="22"/>
        <v>24600.429389312976</v>
      </c>
      <c r="G266" s="1" t="str">
        <f t="shared" ca="1" si="21"/>
        <v>0.0120566374952888+0.00065869976387056i</v>
      </c>
    </row>
    <row r="267" spans="1:7" x14ac:dyDescent="0.45">
      <c r="A267">
        <f>PICXO!$M267</f>
        <v>446.68359215095063</v>
      </c>
      <c r="B267" s="6" t="str">
        <f>PICXO!$S267</f>
        <v>0.152102856195021-0.348715556121419i</v>
      </c>
      <c r="C267">
        <f t="shared" si="20"/>
        <v>265</v>
      </c>
      <c r="D267">
        <f t="shared" si="22"/>
        <v>24693.612833969466</v>
      </c>
      <c r="G267" s="1" t="str">
        <f t="shared" ca="1" si="21"/>
        <v>0.0120567150220028+0.000731955578561445i</v>
      </c>
    </row>
    <row r="268" spans="1:7" x14ac:dyDescent="0.45">
      <c r="A268">
        <f>PICXO!$M268</f>
        <v>457.08818961486179</v>
      </c>
      <c r="B268" s="6" t="str">
        <f>PICXO!$S268</f>
        <v>0.146637102211898-0.342917219500647i</v>
      </c>
      <c r="C268">
        <f t="shared" si="20"/>
        <v>266</v>
      </c>
      <c r="D268">
        <f t="shared" si="22"/>
        <v>24786.796278625952</v>
      </c>
      <c r="G268" s="1" t="str">
        <f t="shared" ca="1" si="21"/>
        <v>0.0120568440754462+0.000805479105513648i</v>
      </c>
    </row>
    <row r="269" spans="1:7" x14ac:dyDescent="0.45">
      <c r="A269">
        <f>PICXO!$M269</f>
        <v>467.7351412871846</v>
      </c>
      <c r="B269" s="6" t="str">
        <f>PICXO!$S269</f>
        <v>0.14135278852138-0.337132345241902i</v>
      </c>
      <c r="C269">
        <f t="shared" si="20"/>
        <v>267</v>
      </c>
      <c r="D269">
        <f t="shared" si="22"/>
        <v>24879.979723282442</v>
      </c>
      <c r="G269" s="1" t="str">
        <f t="shared" ca="1" si="21"/>
        <v>0.0120569825862881+0.000879051769322402i</v>
      </c>
    </row>
    <row r="270" spans="1:7" x14ac:dyDescent="0.45">
      <c r="A270">
        <f>PICXO!$M270</f>
        <v>478.63009232262397</v>
      </c>
      <c r="B270" s="6" t="str">
        <f>PICXO!$S270</f>
        <v>0.136246355346324-0.331366236869663i</v>
      </c>
      <c r="C270">
        <f t="shared" si="20"/>
        <v>268</v>
      </c>
      <c r="D270">
        <f t="shared" si="22"/>
        <v>24973.163167938932</v>
      </c>
      <c r="G270" s="1" t="str">
        <f t="shared" ca="1" si="21"/>
        <v>0.0120571210971299+0.000952624433131153i</v>
      </c>
    </row>
    <row r="271" spans="1:7" x14ac:dyDescent="0.45">
      <c r="A271">
        <f>PICXO!$M271</f>
        <v>489.77881936843141</v>
      </c>
      <c r="B271" s="6" t="str">
        <f>PICXO!$S271</f>
        <v>0.131314114040732-0.325623899759071i</v>
      </c>
      <c r="C271">
        <f t="shared" si="20"/>
        <v>269</v>
      </c>
      <c r="D271">
        <f t="shared" si="22"/>
        <v>25066.346612595418</v>
      </c>
      <c r="G271" s="1" t="str">
        <f t="shared" ca="1" si="21"/>
        <v>0.0120572596079718+0.00102619709693991i</v>
      </c>
    </row>
    <row r="272" spans="1:7" x14ac:dyDescent="0.45">
      <c r="A272">
        <f>PICXO!$M272</f>
        <v>501.18723362725666</v>
      </c>
      <c r="B272" s="6" t="str">
        <f>PICXO!$S272</f>
        <v>0.126552266546082-0.319910044667162i</v>
      </c>
      <c r="C272">
        <f t="shared" si="20"/>
        <v>270</v>
      </c>
      <c r="D272">
        <f t="shared" si="22"/>
        <v>25159.530057251908</v>
      </c>
      <c r="G272" s="1" t="str">
        <f t="shared" ca="1" si="21"/>
        <v>0.0120573981188136+0.00109976976074866i</v>
      </c>
    </row>
    <row r="273" spans="1:7" x14ac:dyDescent="0.45">
      <c r="A273">
        <f>PICXO!$M273</f>
        <v>512.86138399134882</v>
      </c>
      <c r="B273" s="6" t="str">
        <f>PICXO!$S273</f>
        <v>0.121956923846574-0.314229092306934i</v>
      </c>
      <c r="C273">
        <f t="shared" si="20"/>
        <v>271</v>
      </c>
      <c r="D273">
        <f t="shared" si="22"/>
        <v>25252.713501908394</v>
      </c>
      <c r="G273" s="1" t="str">
        <f t="shared" ca="1" si="21"/>
        <v>0.0120575517809619+0.0011734629775461i</v>
      </c>
    </row>
    <row r="274" spans="1:7" x14ac:dyDescent="0.45">
      <c r="A274">
        <f>PICXO!$M274</f>
        <v>524.80746024975622</v>
      </c>
      <c r="B274" s="6" t="str">
        <f>PICXO!$S274</f>
        <v>0.117524123398489-0.308585178844032i</v>
      </c>
      <c r="C274">
        <f t="shared" si="20"/>
        <v>272</v>
      </c>
      <c r="D274">
        <f t="shared" si="22"/>
        <v>25345.896946564884</v>
      </c>
      <c r="G274" s="1" t="str">
        <f t="shared" ca="1" si="21"/>
        <v>0.0120577511876903+0.00124752016598509i</v>
      </c>
    </row>
    <row r="275" spans="1:7" x14ac:dyDescent="0.45">
      <c r="A275">
        <f>PICXO!$M275</f>
        <v>537.03179637023538</v>
      </c>
      <c r="B275" s="6" t="str">
        <f>PICXO!$S275</f>
        <v>0.11324984551916-0.302982162201016i</v>
      </c>
      <c r="C275">
        <f t="shared" si="20"/>
        <v>273</v>
      </c>
      <c r="D275">
        <f t="shared" si="22"/>
        <v>25439.080391221374</v>
      </c>
      <c r="G275" s="1" t="str">
        <f t="shared" ca="1" si="21"/>
        <v>0.0120579505944188+0.00132157735442407i</v>
      </c>
    </row>
    <row r="276" spans="1:7" x14ac:dyDescent="0.45">
      <c r="A276">
        <f>PICXO!$M276</f>
        <v>549.5408738576067</v>
      </c>
      <c r="B276" s="6" t="str">
        <f>PICXO!$S276</f>
        <v>0.109130028731596-0.297423629058604i</v>
      </c>
      <c r="C276">
        <f t="shared" si="20"/>
        <v>274</v>
      </c>
      <c r="D276">
        <f t="shared" si="22"/>
        <v>25532.26383587786</v>
      </c>
      <c r="G276" s="1" t="str">
        <f t="shared" ca="1" si="21"/>
        <v>0.0120581500011472+0.00139563454286306i</v>
      </c>
    </row>
    <row r="277" spans="1:7" x14ac:dyDescent="0.45">
      <c r="A277">
        <f>PICXO!$M277</f>
        <v>562.34132519033028</v>
      </c>
      <c r="B277" s="6" t="str">
        <f>PICXO!$S277</f>
        <v>0.105160584068659-0.291912902450091i</v>
      </c>
      <c r="C277">
        <f t="shared" si="20"/>
        <v>275</v>
      </c>
      <c r="D277">
        <f t="shared" si="22"/>
        <v>25625.44728053435</v>
      </c>
      <c r="G277" s="1" t="str">
        <f t="shared" ca="1" si="21"/>
        <v>0.0120583494078757+0.00146969173130205i</v>
      </c>
    </row>
    <row r="278" spans="1:7" x14ac:dyDescent="0.45">
      <c r="A278">
        <f>PICXO!$M278</f>
        <v>575.43993733713762</v>
      </c>
      <c r="B278" s="6" t="str">
        <f>PICXO!$S278</f>
        <v>0.101337408348998-0.286453049850361i</v>
      </c>
      <c r="C278">
        <f t="shared" si="20"/>
        <v>276</v>
      </c>
      <c r="D278">
        <f t="shared" si="22"/>
        <v>25718.63072519084</v>
      </c>
      <c r="G278" s="1" t="str">
        <f t="shared" ca="1" si="21"/>
        <v>0.0120585488146041+0.00154374891974104i</v>
      </c>
    </row>
    <row r="279" spans="1:7" x14ac:dyDescent="0.45">
      <c r="A279">
        <f>PICXO!$M279</f>
        <v>588.84365535556867</v>
      </c>
      <c r="B279" s="6" t="str">
        <f>PICXO!$S279</f>
        <v>0.0976563964430301-0.281046891668221i</v>
      </c>
      <c r="C279">
        <f t="shared" si="20"/>
        <v>277</v>
      </c>
      <c r="D279">
        <f t="shared" si="22"/>
        <v>25811.814169847326</v>
      </c>
      <c r="G279" s="1" t="str">
        <f t="shared" ca="1" si="21"/>
        <v>0.012058796053374+0.00161830915813394i</v>
      </c>
    </row>
    <row r="280" spans="1:7" x14ac:dyDescent="0.45">
      <c r="A280">
        <f>PICXO!$M280</f>
        <v>602.55958607433695</v>
      </c>
      <c r="B280" s="6" t="str">
        <f>PICXO!$S280</f>
        <v>0.0941134525534328-0.275697010056545i</v>
      </c>
      <c r="C280">
        <f t="shared" si="20"/>
        <v>278</v>
      </c>
      <c r="D280">
        <f t="shared" si="22"/>
        <v>25904.997614503816</v>
      </c>
      <c r="G280" s="1" t="str">
        <f t="shared" ca="1" si="21"/>
        <v>0.0120590567772402+0.00169301121939031i</v>
      </c>
    </row>
    <row r="281" spans="1:7" x14ac:dyDescent="0.45">
      <c r="A281">
        <f>PICXO!$M281</f>
        <v>616.59500186146022</v>
      </c>
      <c r="B281" s="6" t="str">
        <f>PICXO!$S281</f>
        <v>0.0907045005391344-0.270405757961896i</v>
      </c>
      <c r="C281">
        <f t="shared" si="20"/>
        <v>279</v>
      </c>
      <c r="D281">
        <f t="shared" si="22"/>
        <v>25998.181059160306</v>
      </c>
      <c r="G281" s="1" t="str">
        <f t="shared" ca="1" si="21"/>
        <v>0.0120593175011065+0.00176771328064668i</v>
      </c>
    </row>
    <row r="282" spans="1:7" x14ac:dyDescent="0.45">
      <c r="A282">
        <f>PICXO!$M282</f>
        <v>630.95734448017072</v>
      </c>
      <c r="B282" s="6" t="str">
        <f>PICXO!$S282</f>
        <v>0.08742549331563-0.265175268341652i</v>
      </c>
      <c r="C282">
        <f t="shared" si="20"/>
        <v>280</v>
      </c>
      <c r="D282">
        <f t="shared" si="22"/>
        <v>26091.364503816792</v>
      </c>
      <c r="G282" s="1" t="str">
        <f t="shared" ca="1" si="21"/>
        <v>0.0120595782249727+0.00184241534190305i</v>
      </c>
    </row>
    <row r="283" spans="1:7" x14ac:dyDescent="0.45">
      <c r="A283">
        <f>PICXO!$M283</f>
        <v>645.65422903463241</v>
      </c>
      <c r="B283" s="6" t="str">
        <f>PICXO!$S283</f>
        <v>0.0842724213679041-0.260007463483044i</v>
      </c>
      <c r="C283">
        <f t="shared" si="20"/>
        <v>281</v>
      </c>
      <c r="D283">
        <f t="shared" si="22"/>
        <v>26184.547948473282</v>
      </c>
      <c r="G283" s="1" t="str">
        <f t="shared" ca="1" si="21"/>
        <v>0.0120598389488389+0.00191711740315942i</v>
      </c>
    </row>
    <row r="284" spans="1:7" x14ac:dyDescent="0.45">
      <c r="A284">
        <f>PICXO!$M284</f>
        <v>660.69344800757176</v>
      </c>
      <c r="B284" s="6" t="str">
        <f>PICXO!$S284</f>
        <v>0.0812413204145128-0.254904064364957i</v>
      </c>
      <c r="C284">
        <f t="shared" si="20"/>
        <v>282</v>
      </c>
      <c r="D284">
        <f t="shared" si="22"/>
        <v>26277.731393129769</v>
      </c>
      <c r="G284" s="1" t="str">
        <f t="shared" ca="1" si="21"/>
        <v>0.0120601267852659+0.00199216789731159i</v>
      </c>
    </row>
    <row r="285" spans="1:7" x14ac:dyDescent="0.45">
      <c r="A285">
        <f>PICXO!$M285</f>
        <v>676.08297539195689</v>
      </c>
      <c r="B285" s="6" t="str">
        <f>PICXO!$S285</f>
        <v>0.0783282782632256-0.249866600009298i</v>
      </c>
      <c r="C285">
        <f t="shared" si="20"/>
        <v>283</v>
      </c>
      <c r="D285">
        <f t="shared" si="22"/>
        <v>26370.914837786258</v>
      </c>
      <c r="G285" s="1" t="str">
        <f t="shared" ca="1" si="21"/>
        <v>0.0120604497182705+0.00206766942972306i</v>
      </c>
    </row>
    <row r="286" spans="1:7" x14ac:dyDescent="0.45">
      <c r="A286">
        <f>PICXO!$M286</f>
        <v>691.83097091891034</v>
      </c>
      <c r="B286" s="6" t="str">
        <f>PICXO!$S286</f>
        <v>0.0755294408998399-0.244896416774581i</v>
      </c>
      <c r="C286">
        <f t="shared" si="20"/>
        <v>284</v>
      </c>
      <c r="D286">
        <f t="shared" si="22"/>
        <v>26464.098282442748</v>
      </c>
      <c r="G286" s="1" t="str">
        <f t="shared" ca="1" si="21"/>
        <v>0.0120607726512751+0.00214317096213453i</v>
      </c>
    </row>
    <row r="287" spans="1:7" x14ac:dyDescent="0.45">
      <c r="A287">
        <f>PICXO!$M287</f>
        <v>707.94578438411111</v>
      </c>
      <c r="B287" s="6" t="str">
        <f>PICXO!$S287</f>
        <v>0.0728410178526913-0.239994687549901i</v>
      </c>
      <c r="C287">
        <f t="shared" si="20"/>
        <v>285</v>
      </c>
      <c r="D287">
        <f t="shared" si="22"/>
        <v>26557.281727099235</v>
      </c>
      <c r="G287" s="1" t="str">
        <f t="shared" ca="1" si="21"/>
        <v>0.0120610955842796+0.00221867249454601i</v>
      </c>
    </row>
    <row r="288" spans="1:7" x14ac:dyDescent="0.45">
      <c r="A288">
        <f>PICXO!$M288</f>
        <v>724.43596007496194</v>
      </c>
      <c r="B288" s="6" t="str">
        <f>PICXO!$S288</f>
        <v>0.0702592868752843-0.235162420812664i</v>
      </c>
      <c r="C288">
        <f t="shared" si="20"/>
        <v>286</v>
      </c>
      <c r="D288">
        <f t="shared" si="22"/>
        <v>26650.465171755724</v>
      </c>
      <c r="G288" s="1" t="str">
        <f t="shared" ca="1" si="21"/>
        <v>0.0120614185172842+0.00229417402695749i</v>
      </c>
    </row>
    <row r="289" spans="1:7" x14ac:dyDescent="0.45">
      <c r="A289">
        <f>PICXO!$M289</f>
        <v>741.31024130088861</v>
      </c>
      <c r="B289" s="6" t="str">
        <f>PICXO!$S289</f>
        <v>0.0677805979896582-0.230400469518408i</v>
      </c>
      <c r="C289">
        <f t="shared" si="20"/>
        <v>287</v>
      </c>
      <c r="D289">
        <f t="shared" si="22"/>
        <v>26743.648616412214</v>
      </c>
      <c r="G289" s="1" t="str">
        <f t="shared" ca="1" si="21"/>
        <v>0.0120617549997565+0.00236987806131496i</v>
      </c>
    </row>
    <row r="290" spans="1:7" x14ac:dyDescent="0.45">
      <c r="A290">
        <f>PICXO!$M290</f>
        <v>758.5775750291541</v>
      </c>
      <c r="B290" s="6" t="str">
        <f>PICXO!$S290</f>
        <v>0.065401376932624-0.225709539795442i</v>
      </c>
      <c r="C290">
        <f t="shared" si="20"/>
        <v>288</v>
      </c>
      <c r="D290">
        <f t="shared" si="22"/>
        <v>26836.832061068701</v>
      </c>
      <c r="G290" s="1" t="str">
        <f t="shared" ca="1" si="21"/>
        <v>0.0120621414760316+0.00244632927206428i</v>
      </c>
    </row>
    <row r="291" spans="1:7" x14ac:dyDescent="0.45">
      <c r="A291">
        <f>PICXO!$M291</f>
        <v>776.24711662866071</v>
      </c>
      <c r="B291" s="6" t="str">
        <f>PICXO!$S291</f>
        <v>0.063118128045964-0.221090199421431i</v>
      </c>
      <c r="C291">
        <f t="shared" si="20"/>
        <v>289</v>
      </c>
      <c r="D291">
        <f t="shared" si="22"/>
        <v>26930.01550572519</v>
      </c>
      <c r="G291" s="1" t="str">
        <f t="shared" ca="1" si="21"/>
        <v>0.0120625279523068+0.0025227804828136i</v>
      </c>
    </row>
    <row r="292" spans="1:7" x14ac:dyDescent="0.45">
      <c r="A292">
        <f>PICXO!$M292</f>
        <v>794.32823472424957</v>
      </c>
      <c r="B292" s="6" t="str">
        <f>PICXO!$S292</f>
        <v>0.0609274366509456-0.216542886062901i</v>
      </c>
      <c r="C292">
        <f t="shared" si="20"/>
        <v>290</v>
      </c>
      <c r="D292">
        <f t="shared" si="22"/>
        <v>27023.19895038168</v>
      </c>
      <c r="G292" s="1" t="str">
        <f t="shared" ca="1" si="21"/>
        <v>0.0120629144285819+0.00259923169356292i</v>
      </c>
    </row>
    <row r="293" spans="1:7" x14ac:dyDescent="0.45">
      <c r="A293">
        <f>PICXO!$M293</f>
        <v>812.83051616406578</v>
      </c>
      <c r="B293" s="6" t="str">
        <f>PICXO!$S293</f>
        <v>0.0588259709463598-0.212067915262097i</v>
      </c>
      <c r="C293">
        <f t="shared" si="20"/>
        <v>291</v>
      </c>
      <c r="D293">
        <f t="shared" si="22"/>
        <v>27116.382395038167</v>
      </c>
      <c r="G293" s="1" t="str">
        <f t="shared" ca="1" si="21"/>
        <v>0.012063300904857+0.00267568290431224i</v>
      </c>
    </row>
    <row r="294" spans="1:7" x14ac:dyDescent="0.45">
      <c r="A294">
        <f>PICXO!$M294</f>
        <v>831.76377110263672</v>
      </c>
      <c r="B294" s="6" t="str">
        <f>PICXO!$S294</f>
        <v>0.0568104834675063-0.207665488159085i</v>
      </c>
      <c r="C294">
        <f t="shared" si="20"/>
        <v>292</v>
      </c>
      <c r="D294">
        <f t="shared" si="22"/>
        <v>27209.565839694656</v>
      </c>
      <c r="G294" s="1" t="str">
        <f t="shared" ca="1" si="21"/>
        <v>0.0120636945324368+0.00275225421846669i</v>
      </c>
    </row>
    <row r="295" spans="1:7" x14ac:dyDescent="0.45">
      <c r="A295">
        <f>PICXO!$M295</f>
        <v>851.13803820234057</v>
      </c>
      <c r="B295" s="6" t="str">
        <f>PICXO!$S295</f>
        <v>0.0548778121425907-0.20333569893972i</v>
      </c>
      <c r="C295">
        <f t="shared" si="20"/>
        <v>293</v>
      </c>
      <c r="D295">
        <f t="shared" si="22"/>
        <v>27302.749284351143</v>
      </c>
      <c r="G295" s="1" t="str">
        <f t="shared" ca="1" si="21"/>
        <v>0.0120641463079606+0.00282980210492535i</v>
      </c>
    </row>
    <row r="296" spans="1:7" x14ac:dyDescent="0.45">
      <c r="A296">
        <f>PICXO!$M296</f>
        <v>870.96358995604385</v>
      </c>
      <c r="B296" s="6" t="str">
        <f>PICXO!$S296</f>
        <v>0.053024880980999-0.199078542002955i</v>
      </c>
      <c r="C296">
        <f t="shared" si="20"/>
        <v>294</v>
      </c>
      <c r="D296">
        <f t="shared" si="22"/>
        <v>27395.932729007633</v>
      </c>
      <c r="G296" s="1" t="str">
        <f t="shared" ca="1" si="21"/>
        <v>0.0120645980834843+0.00290734999138401i</v>
      </c>
    </row>
    <row r="297" spans="1:7" x14ac:dyDescent="0.45">
      <c r="A297">
        <f>PICXO!$M297</f>
        <v>891.250938133707</v>
      </c>
      <c r="B297" s="6" t="str">
        <f>PICXO!$S297</f>
        <v>0.0512487004265437-0.194893918843176i</v>
      </c>
      <c r="C297">
        <f t="shared" si="20"/>
        <v>295</v>
      </c>
      <c r="D297">
        <f t="shared" si="22"/>
        <v>27489.116173664122</v>
      </c>
      <c r="G297" s="1" t="str">
        <f t="shared" ca="1" si="21"/>
        <v>0.012065049859008+0.00298489787784267i</v>
      </c>
    </row>
    <row r="298" spans="1:7" x14ac:dyDescent="0.45">
      <c r="A298">
        <f>PICXO!$M298</f>
        <v>912.01083935587019</v>
      </c>
      <c r="B298" s="6" t="str">
        <f>PICXO!$S298</f>
        <v>0.0495463674068159-0.190781644645488i</v>
      </c>
      <c r="C298">
        <f t="shared" si="20"/>
        <v>296</v>
      </c>
      <c r="D298">
        <f t="shared" si="22"/>
        <v>27582.299618320609</v>
      </c>
      <c r="G298" s="1" t="str">
        <f t="shared" ca="1" si="21"/>
        <v>0.0120655016345318+0.00306244576430133i</v>
      </c>
    </row>
    <row r="299" spans="1:7" x14ac:dyDescent="0.45">
      <c r="A299">
        <f>PICXO!$M299</f>
        <v>933.25430079695047</v>
      </c>
      <c r="B299" s="6" t="str">
        <f>PICXO!$S299</f>
        <v>0.047915065108307-0.186741454593692i</v>
      </c>
      <c r="C299">
        <f t="shared" si="20"/>
        <v>297</v>
      </c>
      <c r="D299">
        <f t="shared" si="22"/>
        <v>27675.483062977099</v>
      </c>
      <c r="G299" s="1" t="str">
        <f t="shared" ca="1" si="21"/>
        <v>0.0120659616389042+0.00314014508200021i</v>
      </c>
    </row>
    <row r="300" spans="1:7" x14ac:dyDescent="0.45">
      <c r="A300">
        <f>PICXO!$M300</f>
        <v>954.99258602139355</v>
      </c>
      <c r="B300" s="6" t="str">
        <f>PICXO!$S300</f>
        <v>0.0463520625050879-0.182773009892332i</v>
      </c>
      <c r="C300">
        <f t="shared" si="20"/>
        <v>298</v>
      </c>
      <c r="D300">
        <f t="shared" si="22"/>
        <v>27768.666507633588</v>
      </c>
      <c r="G300" s="1" t="str">
        <f t="shared" ca="1" si="21"/>
        <v>0.0120664808781724+0.00321893446881406i</v>
      </c>
    </row>
    <row r="301" spans="1:7" x14ac:dyDescent="0.45">
      <c r="A301">
        <f>PICXO!$M301</f>
        <v>977.23722095576716</v>
      </c>
      <c r="B301" s="6" t="str">
        <f>PICXO!$S301</f>
        <v>0.044854713667193-0.178875903505625i</v>
      </c>
      <c r="C301">
        <f t="shared" si="20"/>
        <v>299</v>
      </c>
      <c r="D301">
        <f t="shared" si="22"/>
        <v>27861.849952290075</v>
      </c>
      <c r="G301" s="1" t="str">
        <f t="shared" ca="1" si="21"/>
        <v>0.0120670001174407+0.0032977238556279i</v>
      </c>
    </row>
    <row r="302" spans="1:7" x14ac:dyDescent="0.45">
      <c r="A302">
        <f>PICXO!$M302</f>
        <v>999.99999999995441</v>
      </c>
      <c r="B302" s="6" t="str">
        <f>PICXO!$S302</f>
        <v>0.0434204568731236-0.175049665617368i</v>
      </c>
      <c r="C302">
        <f t="shared" si="20"/>
        <v>300</v>
      </c>
      <c r="D302">
        <f t="shared" si="22"/>
        <v>27955.033396946565</v>
      </c>
      <c r="G302" s="1" t="str">
        <f t="shared" ca="1" si="21"/>
        <v>0.012067519356709+0.00337651324244175i</v>
      </c>
    </row>
    <row r="303" spans="1:7" x14ac:dyDescent="0.45">
      <c r="A303">
        <f>PICXO!$M303</f>
        <v>1023.2929922807075</v>
      </c>
      <c r="B303" s="6" t="str">
        <f>PICXO!$S303</f>
        <v>0.042046813549346-0.171293768816875i</v>
      </c>
      <c r="C303">
        <f t="shared" si="20"/>
        <v>301</v>
      </c>
      <c r="D303">
        <f t="shared" si="22"/>
        <v>28048.216841603051</v>
      </c>
      <c r="G303" s="1" t="str">
        <f t="shared" ca="1" si="21"/>
        <v>0.0120680385959773+0.0034553026292556i</v>
      </c>
    </row>
    <row r="304" spans="1:7" x14ac:dyDescent="0.45">
      <c r="A304">
        <f>PICXO!$M304</f>
        <v>1047.1285480508507</v>
      </c>
      <c r="B304" s="6" t="str">
        <f>PICXO!$S304</f>
        <v>0.0407313870578907-0.167607633016961i</v>
      </c>
      <c r="C304">
        <f t="shared" si="20"/>
        <v>302</v>
      </c>
      <c r="D304">
        <f t="shared" si="22"/>
        <v>28141.400286259541</v>
      </c>
      <c r="G304" s="1" t="str">
        <f t="shared" ca="1" si="21"/>
        <v>0.0120685751999423+0.0035344354628757i</v>
      </c>
    </row>
    <row r="305" spans="1:7" x14ac:dyDescent="0.45">
      <c r="A305">
        <f>PICXO!$M305</f>
        <v>1071.5193052375564</v>
      </c>
      <c r="B305" s="6" t="str">
        <f>PICXO!$S305</f>
        <v>0.0394718613518235-0.163990630110708i</v>
      </c>
      <c r="C305">
        <f t="shared" si="20"/>
        <v>303</v>
      </c>
      <c r="D305">
        <f t="shared" si="22"/>
        <v>28234.583730916031</v>
      </c>
      <c r="G305" s="1" t="str">
        <f t="shared" ca="1" si="21"/>
        <v>0.0120691644685423+0.0036146099214156i</v>
      </c>
    </row>
    <row r="306" spans="1:7" x14ac:dyDescent="0.45">
      <c r="A306">
        <f>PICXO!$M306</f>
        <v>1096.4781961431327</v>
      </c>
      <c r="B306" s="6" t="str">
        <f>PICXO!$S306</f>
        <v>0.0382659995166993-0.160442088374338i</v>
      </c>
      <c r="C306">
        <f t="shared" si="20"/>
        <v>304</v>
      </c>
      <c r="D306">
        <f t="shared" si="22"/>
        <v>28327.767175572517</v>
      </c>
      <c r="G306" s="1" t="str">
        <f t="shared" ca="1" si="21"/>
        <v>0.0120697537371424+0.0036947843799555i</v>
      </c>
    </row>
    <row r="307" spans="1:7" x14ac:dyDescent="0.45">
      <c r="A307">
        <f>PICXO!$M307</f>
        <v>1122.0184543019097</v>
      </c>
      <c r="B307" s="6" t="str">
        <f>PICXO!$S307</f>
        <v>0.0371116422147946-0.156961296623996i</v>
      </c>
      <c r="C307">
        <f t="shared" si="20"/>
        <v>305</v>
      </c>
      <c r="D307">
        <f t="shared" si="22"/>
        <v>28420.950620229007</v>
      </c>
      <c r="G307" s="1" t="str">
        <f t="shared" ca="1" si="21"/>
        <v>0.0120703430057425+0.00377495883849541i</v>
      </c>
    </row>
    <row r="308" spans="1:7" x14ac:dyDescent="0.45">
      <c r="A308">
        <f>PICXO!$M308</f>
        <v>1148.1536214968278</v>
      </c>
      <c r="B308" s="6" t="str">
        <f>PICXO!$S308</f>
        <v>0.0360067060475038-0.153547508134658i</v>
      </c>
      <c r="C308">
        <f t="shared" si="20"/>
        <v>306</v>
      </c>
      <c r="D308">
        <f t="shared" si="22"/>
        <v>28514.134064885497</v>
      </c>
      <c r="G308" s="1" t="str">
        <f t="shared" ca="1" si="21"/>
        <v>0.0120709322743425+0.00385513329703531i</v>
      </c>
    </row>
    <row r="309" spans="1:7" x14ac:dyDescent="0.45">
      <c r="A309">
        <f>PICXO!$M309</f>
        <v>1174.8975549394722</v>
      </c>
      <c r="B309" s="6" t="str">
        <f>PICXO!$S309</f>
        <v>0.0349491818500755-0.150199944329575i</v>
      </c>
      <c r="C309">
        <f t="shared" si="20"/>
        <v>307</v>
      </c>
      <c r="D309">
        <f t="shared" si="22"/>
        <v>28607.317509541983</v>
      </c>
      <c r="G309" s="1" t="str">
        <f t="shared" ca="1" si="21"/>
        <v>0.0120715569374314+0.00393604878316429i</v>
      </c>
    </row>
    <row r="310" spans="1:7" x14ac:dyDescent="0.45">
      <c r="A310">
        <f>PICXO!$M310</f>
        <v>1202.264434617354</v>
      </c>
      <c r="B310" s="6" t="str">
        <f>PICXO!$S310</f>
        <v>0.03393713293148-0.146917798248945i</v>
      </c>
      <c r="C310">
        <f t="shared" si="20"/>
        <v>308</v>
      </c>
      <c r="D310">
        <f t="shared" si="22"/>
        <v>28700.500954198473</v>
      </c>
      <c r="G310" s="1" t="str">
        <f t="shared" ca="1" si="21"/>
        <v>0.0120722191997042+0.00401775145491073i</v>
      </c>
    </row>
    <row r="311" spans="1:7" x14ac:dyDescent="0.45">
      <c r="A311">
        <f>PICXO!$M311</f>
        <v>1230.2687708123201</v>
      </c>
      <c r="B311" s="6" t="str">
        <f>PICXO!$S311</f>
        <v>0.0329686932712977-0.143700237806559i</v>
      </c>
      <c r="C311">
        <f t="shared" si="20"/>
        <v>309</v>
      </c>
      <c r="D311">
        <f t="shared" si="22"/>
        <v>28793.684398854963</v>
      </c>
      <c r="G311" s="1" t="str">
        <f t="shared" ca="1" si="21"/>
        <v>0.0120728814619769+0.00409945412665716i</v>
      </c>
    </row>
    <row r="312" spans="1:7" x14ac:dyDescent="0.45">
      <c r="A312">
        <f>PICXO!$M312</f>
        <v>1258.9254117941043</v>
      </c>
      <c r="B312" s="6" t="str">
        <f>PICXO!$S312</f>
        <v>0.0320420656842102-0.14054640884316i</v>
      </c>
      <c r="C312">
        <f t="shared" si="20"/>
        <v>310</v>
      </c>
      <c r="D312">
        <f t="shared" si="22"/>
        <v>28886.867843511449</v>
      </c>
      <c r="G312" s="1" t="str">
        <f t="shared" ca="1" si="21"/>
        <v>0.0120735437242496+0.00418115679840359i</v>
      </c>
    </row>
    <row r="313" spans="1:7" x14ac:dyDescent="0.45">
      <c r="A313">
        <f>PICXO!$M313</f>
        <v>1288.2495516930683</v>
      </c>
      <c r="B313" s="6" t="str">
        <f>PICXO!$S313</f>
        <v>0.0311555199617901-0.137455437985403i</v>
      </c>
      <c r="C313">
        <f t="shared" si="20"/>
        <v>311</v>
      </c>
      <c r="D313">
        <f t="shared" si="22"/>
        <v>28980.051288167939</v>
      </c>
      <c r="G313" s="1" t="str">
        <f t="shared" ca="1" si="21"/>
        <v>0.0120742059865223+0.00426285947015003i</v>
      </c>
    </row>
    <row r="314" spans="1:7" x14ac:dyDescent="0.45">
      <c r="A314">
        <f>PICXO!$M314</f>
        <v>1318.2567385563398</v>
      </c>
      <c r="B314" s="6" t="str">
        <f>PICXO!$S314</f>
        <v>0.0303073910002758-0.134426435319067i</v>
      </c>
      <c r="C314">
        <f t="shared" si="20"/>
        <v>312</v>
      </c>
      <c r="D314">
        <f t="shared" si="22"/>
        <v>29073.234732824425</v>
      </c>
      <c r="G314" s="1" t="str">
        <f t="shared" ca="1" si="21"/>
        <v>0.0120749316460357+0.00434595005150444i</v>
      </c>
    </row>
    <row r="315" spans="1:7" x14ac:dyDescent="0.45">
      <c r="A315">
        <f>PICXO!$M315</f>
        <v>1348.9628825915834</v>
      </c>
      <c r="B315" s="6" t="str">
        <f>PICXO!$S315</f>
        <v>0.0294960769222289-0.131458496885137i</v>
      </c>
      <c r="C315">
        <f t="shared" si="20"/>
        <v>313</v>
      </c>
      <c r="D315">
        <f t="shared" si="22"/>
        <v>29166.418177480915</v>
      </c>
      <c r="G315" s="1" t="str">
        <f t="shared" ca="1" si="21"/>
        <v>0.0120756702672054+0.00442932439296066i</v>
      </c>
    </row>
    <row r="316" spans="1:7" x14ac:dyDescent="0.45">
      <c r="A316">
        <f>PICXO!$M316</f>
        <v>1380.3842646028129</v>
      </c>
      <c r="B316" s="6" t="str">
        <f>PICXO!$S316</f>
        <v>0.0287200371990058-0.128550707007254i</v>
      </c>
      <c r="C316">
        <f t="shared" si="20"/>
        <v>314</v>
      </c>
      <c r="D316">
        <f t="shared" si="22"/>
        <v>29259.601622137405</v>
      </c>
      <c r="G316" s="1" t="str">
        <f t="shared" ca="1" si="21"/>
        <v>0.0120764088883751+0.00451269873441689i</v>
      </c>
    </row>
    <row r="317" spans="1:7" x14ac:dyDescent="0.45">
      <c r="A317">
        <f>PICXO!$M317</f>
        <v>1412.5375446226803</v>
      </c>
      <c r="B317" s="6" t="str">
        <f>PICXO!$S317</f>
        <v>0.0279777907803224-0.125702140458811i</v>
      </c>
      <c r="C317">
        <f t="shared" si="20"/>
        <v>315</v>
      </c>
      <c r="D317">
        <f t="shared" si="22"/>
        <v>29352.785066793891</v>
      </c>
      <c r="G317" s="1" t="str">
        <f t="shared" ca="1" si="21"/>
        <v>0.0120771475095448+0.00459607307587311i</v>
      </c>
    </row>
    <row r="318" spans="1:7" x14ac:dyDescent="0.45">
      <c r="A318">
        <f>PICXO!$M318</f>
        <v>1445.4397707458504</v>
      </c>
      <c r="B318" s="6" t="str">
        <f>PICXO!$S318</f>
        <v>0.0272679142364866-0.122911864477788i</v>
      </c>
      <c r="C318">
        <f t="shared" si="20"/>
        <v>316</v>
      </c>
      <c r="D318">
        <f t="shared" si="22"/>
        <v>29445.968511450381</v>
      </c>
      <c r="G318" s="1" t="str">
        <f t="shared" ca="1" si="21"/>
        <v>0.0120779086925618+0.00467995876754854i</v>
      </c>
    </row>
    <row r="319" spans="1:7" x14ac:dyDescent="0.45">
      <c r="A319">
        <f>PICXO!$M319</f>
        <v>1479.1083881681284</v>
      </c>
      <c r="B319" s="6" t="str">
        <f>PICXO!$S319</f>
        <v>0.0265890399181334-0.120178940637209i</v>
      </c>
      <c r="C319">
        <f t="shared" si="20"/>
        <v>317</v>
      </c>
      <c r="D319">
        <f t="shared" si="22"/>
        <v>29539.151956106871</v>
      </c>
      <c r="G319" s="1" t="str">
        <f t="shared" ca="1" si="21"/>
        <v>0.0120787274448597+0.00476514923113259i</v>
      </c>
    </row>
    <row r="320" spans="1:7" x14ac:dyDescent="0.45">
      <c r="A320">
        <f>PICXO!$M320</f>
        <v>1513.5612484361259</v>
      </c>
      <c r="B320" s="6" t="str">
        <f>PICXO!$S320</f>
        <v>0.025939854137776-0.11750242657887i</v>
      </c>
      <c r="C320">
        <f t="shared" si="20"/>
        <v>318</v>
      </c>
      <c r="D320">
        <f t="shared" si="22"/>
        <v>29632.335400763357</v>
      </c>
      <c r="G320" s="1" t="str">
        <f t="shared" ca="1" si="21"/>
        <v>0.0120795461971576+0.00485033969471664i</v>
      </c>
    </row>
    <row r="321" spans="1:7" x14ac:dyDescent="0.45">
      <c r="A321">
        <f>PICXO!$M321</f>
        <v>1548.816618912397</v>
      </c>
      <c r="B321" s="6" t="str">
        <f>PICXO!$S321</f>
        <v>0.0253190953769491-0.114881377617692i</v>
      </c>
      <c r="C321">
        <f t="shared" ref="C321:C384" si="23">C320+1</f>
        <v>319</v>
      </c>
      <c r="D321">
        <f t="shared" si="22"/>
        <v>29725.518845419847</v>
      </c>
      <c r="G321" s="1" t="str">
        <f t="shared" ca="1" si="21"/>
        <v>0.0120803649494554+0.00493553015830069i</v>
      </c>
    </row>
    <row r="322" spans="1:7" x14ac:dyDescent="0.45">
      <c r="A322">
        <f>PICXO!$M322</f>
        <v>1584.8931924610256</v>
      </c>
      <c r="B322" s="6" t="str">
        <f>PICXO!$S322</f>
        <v>0.0247255525221077-0.112314848223861i</v>
      </c>
      <c r="C322">
        <f t="shared" si="23"/>
        <v>320</v>
      </c>
      <c r="D322">
        <f t="shared" si="22"/>
        <v>29818.702290076333</v>
      </c>
      <c r="G322" s="1" t="str">
        <f t="shared" ref="G322:G385" ca="1" si="24">IMCONJUGATE(OFFSET(H_f__linear,511-$C322,0,1,1))</f>
        <v>0.0120811837017533+0.00502072062188474i</v>
      </c>
    </row>
    <row r="323" spans="1:7" x14ac:dyDescent="0.45">
      <c r="A323">
        <f>PICXO!$M323</f>
        <v>1621.8100973588398</v>
      </c>
      <c r="B323" s="6" t="str">
        <f>PICXO!$S323</f>
        <v>0.0241580631321104-0.109801893389639i</v>
      </c>
      <c r="C323">
        <f t="shared" si="23"/>
        <v>321</v>
      </c>
      <c r="D323">
        <f t="shared" ref="D323:D386" si="25">C323/256*CEdsp2</f>
        <v>29911.885734732823</v>
      </c>
      <c r="G323" s="1" t="str">
        <f t="shared" ca="1" si="24"/>
        <v>0.0120820729802948+0.00510755228963714i</v>
      </c>
    </row>
    <row r="324" spans="1:7" x14ac:dyDescent="0.45">
      <c r="A324">
        <f>PICXO!$M324</f>
        <v>1659.5869074374668</v>
      </c>
      <c r="B324" s="6" t="str">
        <f>PICXO!$S324</f>
        <v>0.0236155117396201-0.107341569887367i</v>
      </c>
      <c r="C324">
        <f t="shared" si="23"/>
        <v>322</v>
      </c>
      <c r="D324">
        <f t="shared" si="25"/>
        <v>30005.069179389313</v>
      </c>
      <c r="G324" s="1" t="str">
        <f t="shared" ca="1" si="24"/>
        <v>0.0120829760527199+0.00519470495250209i</v>
      </c>
    </row>
    <row r="325" spans="1:7" x14ac:dyDescent="0.45">
      <c r="A325">
        <f>PICXO!$M325</f>
        <v>1698.2436524616483</v>
      </c>
      <c r="B325" s="6" t="str">
        <f>PICXO!$S325</f>
        <v>0.0230968281883715-0.104932937425077i</v>
      </c>
      <c r="C325">
        <f t="shared" si="23"/>
        <v>323</v>
      </c>
      <c r="D325">
        <f t="shared" si="25"/>
        <v>30098.252624045799</v>
      </c>
      <c r="G325" s="1" t="str">
        <f t="shared" ca="1" si="24"/>
        <v>0.0120838791251451+0.00528185761536705i</v>
      </c>
    </row>
    <row r="326" spans="1:7" x14ac:dyDescent="0.45">
      <c r="A326">
        <f>PICXO!$M326</f>
        <v>1737.8008287492769</v>
      </c>
      <c r="B326" s="6" t="str">
        <f>PICXO!$S326</f>
        <v>0.0226009860079544-0.102575059705712i</v>
      </c>
      <c r="C326">
        <f t="shared" si="23"/>
        <v>324</v>
      </c>
      <c r="D326">
        <f t="shared" si="25"/>
        <v>30191.436068702289</v>
      </c>
      <c r="G326" s="1" t="str">
        <f t="shared" ca="1" si="24"/>
        <v>0.0120847821975703+0.005369010278232i</v>
      </c>
    </row>
    <row r="327" spans="1:7" x14ac:dyDescent="0.45">
      <c r="A327">
        <f>PICXO!$M327</f>
        <v>1778.2794100388203</v>
      </c>
      <c r="B327" s="6" t="str">
        <f>PICXO!$S327</f>
        <v>0.0221270008273835-0.100267005395757i</v>
      </c>
      <c r="C327">
        <f t="shared" si="23"/>
        <v>325</v>
      </c>
      <c r="D327">
        <f t="shared" si="25"/>
        <v>30284.619513358779</v>
      </c>
      <c r="G327" s="1" t="str">
        <f t="shared" ca="1" si="24"/>
        <v>0.0120857290674431+0.00545720223712302i</v>
      </c>
    </row>
    <row r="328" spans="1:7" x14ac:dyDescent="0.45">
      <c r="A328">
        <f>PICXO!$M328</f>
        <v>1819.7008586098782</v>
      </c>
      <c r="B328" s="6" t="str">
        <f>PICXO!$S328</f>
        <v>0.0216739288284859-0.0980078490088133i</v>
      </c>
      <c r="C328">
        <f t="shared" si="23"/>
        <v>326</v>
      </c>
      <c r="D328">
        <f t="shared" si="25"/>
        <v>30377.802958015265</v>
      </c>
      <c r="G328" s="1" t="str">
        <f t="shared" ca="1" si="24"/>
        <v>0.0120867210788996+0.00554646538785426i</v>
      </c>
    </row>
    <row r="329" spans="1:7" x14ac:dyDescent="0.45">
      <c r="A329">
        <f>PICXO!$M329</f>
        <v>1862.087136662758</v>
      </c>
      <c r="B329" s="6" t="str">
        <f>PICXO!$S329</f>
        <v>0.0212408652398812-0.0957966717093539i</v>
      </c>
      <c r="C329">
        <f t="shared" si="23"/>
        <v>327</v>
      </c>
      <c r="D329">
        <f t="shared" si="25"/>
        <v>30470.986402671755</v>
      </c>
      <c r="G329" s="1" t="str">
        <f t="shared" ca="1" si="24"/>
        <v>0.0120877130903561+0.0056357285385855i</v>
      </c>
    </row>
    <row r="330" spans="1:7" x14ac:dyDescent="0.45">
      <c r="A330">
        <f>PICXO!$M330</f>
        <v>1905.460717963135</v>
      </c>
      <c r="B330" s="6" t="str">
        <f>PICXO!$S330</f>
        <v>0.0208269428720321-0.0936325620417013i</v>
      </c>
      <c r="C330">
        <f t="shared" si="23"/>
        <v>328</v>
      </c>
      <c r="D330">
        <f t="shared" si="25"/>
        <v>30564.169847328245</v>
      </c>
      <c r="G330" s="1" t="str">
        <f t="shared" ca="1" si="24"/>
        <v>0.0120887051018126+0.00572499168931674i</v>
      </c>
    </row>
    <row r="331" spans="1:7" x14ac:dyDescent="0.45">
      <c r="A331">
        <f>PICXO!$M331</f>
        <v>1949.8445997579286</v>
      </c>
      <c r="B331" s="6" t="str">
        <f>PICXO!$S331</f>
        <v>0.0204313306937678-0.091514616588955i</v>
      </c>
      <c r="C331">
        <f t="shared" si="23"/>
        <v>329</v>
      </c>
      <c r="D331">
        <f t="shared" si="25"/>
        <v>30657.353291984731</v>
      </c>
      <c r="G331" s="1" t="str">
        <f t="shared" ca="1" si="24"/>
        <v>0.0120897203658784+0.00581481424847656i</v>
      </c>
    </row>
    <row r="332" spans="1:7" x14ac:dyDescent="0.45">
      <c r="A332">
        <f>PICXO!$M332</f>
        <v>1995.2623149687599</v>
      </c>
      <c r="B332" s="6" t="str">
        <f>PICXO!$S332</f>
        <v>0.0200532324503325-0.0894419405664016i</v>
      </c>
      <c r="C332">
        <f t="shared" si="23"/>
        <v>330</v>
      </c>
      <c r="D332">
        <f t="shared" si="25"/>
        <v>30750.536736641221</v>
      </c>
      <c r="G332" s="1" t="str">
        <f t="shared" ca="1" si="24"/>
        <v>0.0120908063815043+0.00590633894000785i</v>
      </c>
    </row>
    <row r="333" spans="1:7" x14ac:dyDescent="0.45">
      <c r="A333">
        <f>PICXO!$M333</f>
        <v>2041.7379446694049</v>
      </c>
      <c r="B333" s="6" t="str">
        <f>PICXO!$S333</f>
        <v>0.0196918853230048-0.0874136483536787i</v>
      </c>
      <c r="C333">
        <f t="shared" si="23"/>
        <v>331</v>
      </c>
      <c r="D333">
        <f t="shared" si="25"/>
        <v>30843.720181297707</v>
      </c>
      <c r="G333" s="1" t="str">
        <f t="shared" ca="1" si="24"/>
        <v>0.0120918923971303+0.00599786363153915i</v>
      </c>
    </row>
    <row r="334" spans="1:7" x14ac:dyDescent="0.45">
      <c r="A334">
        <f>PICXO!$M334</f>
        <v>2089.296130853912</v>
      </c>
      <c r="B334" s="6" t="str">
        <f>PICXO!$S334</f>
        <v>0.0193465586300737-0.0854288639697535i</v>
      </c>
      <c r="C334">
        <f t="shared" si="23"/>
        <v>332</v>
      </c>
      <c r="D334">
        <f t="shared" si="25"/>
        <v>30936.903625954197</v>
      </c>
      <c r="G334" s="1" t="str">
        <f t="shared" ca="1" si="24"/>
        <v>0.0120929784127562+0.00608938832307044i</v>
      </c>
    </row>
    <row r="335" spans="1:7" x14ac:dyDescent="0.45">
      <c r="A335">
        <f>PICXO!$M335</f>
        <v>2137.9620895021012</v>
      </c>
      <c r="B335" s="6" t="str">
        <f>PICXO!$S335</f>
        <v>0.0190165525688989-0.0834867214945497i</v>
      </c>
      <c r="C335">
        <f t="shared" si="23"/>
        <v>333</v>
      </c>
      <c r="D335">
        <f t="shared" si="25"/>
        <v>31030.087070610687</v>
      </c>
      <c r="G335" s="1" t="str">
        <f t="shared" ca="1" si="24"/>
        <v>0.012094074272476+0.00618115194770294i</v>
      </c>
    </row>
    <row r="336" spans="1:7" x14ac:dyDescent="0.45">
      <c r="A336">
        <f>PICXO!$M336</f>
        <v>2187.7616239494168</v>
      </c>
      <c r="B336" s="6" t="str">
        <f>PICXO!$S336</f>
        <v>0.018701196998635-0.0815863654408398i</v>
      </c>
      <c r="C336">
        <f t="shared" si="23"/>
        <v>334</v>
      </c>
      <c r="D336">
        <f t="shared" si="25"/>
        <v>31123.270515267173</v>
      </c>
      <c r="G336" s="1" t="str">
        <f t="shared" ca="1" si="24"/>
        <v>0.0120952598230404+0.00627509252349535i</v>
      </c>
    </row>
    <row r="337" spans="1:7" x14ac:dyDescent="0.45">
      <c r="A337">
        <f>PICXO!$M337</f>
        <v>2238.7211385682003</v>
      </c>
      <c r="B337" s="6" t="str">
        <f>PICXO!$S337</f>
        <v>0.0183998502631222-0.0797269510798295i</v>
      </c>
      <c r="C337">
        <f t="shared" si="23"/>
        <v>335</v>
      </c>
      <c r="D337">
        <f t="shared" si="25"/>
        <v>31216.453959923663</v>
      </c>
      <c r="G337" s="1" t="str">
        <f t="shared" ca="1" si="24"/>
        <v>0.0120964453736047+0.00636903309928776i</v>
      </c>
    </row>
    <row r="338" spans="1:7" x14ac:dyDescent="0.45">
      <c r="A338">
        <f>PICXO!$M338</f>
        <v>2290.8676527676284</v>
      </c>
      <c r="B338" s="6" t="str">
        <f>PICXO!$S338</f>
        <v>0.018111898053343-0.0779076447236652i</v>
      </c>
      <c r="C338">
        <f t="shared" si="23"/>
        <v>336</v>
      </c>
      <c r="D338">
        <f t="shared" si="25"/>
        <v>31309.637404580153</v>
      </c>
      <c r="G338" s="1" t="str">
        <f t="shared" ca="1" si="24"/>
        <v>0.0120976309241691+0.00646297367508017i</v>
      </c>
    </row>
    <row r="339" spans="1:7" x14ac:dyDescent="0.45">
      <c r="A339">
        <f>PICXO!$M339</f>
        <v>2344.2288153197737</v>
      </c>
      <c r="B339" s="6" t="str">
        <f>PICXO!$S339</f>
        <v>0.0178367523088021-0.076127623967886i</v>
      </c>
      <c r="C339">
        <f t="shared" si="23"/>
        <v>337</v>
      </c>
      <c r="D339">
        <f t="shared" si="25"/>
        <v>31402.820849236639</v>
      </c>
      <c r="G339" s="1" t="str">
        <f t="shared" ca="1" si="24"/>
        <v>0.0120988212114531+0.00655702976008269i</v>
      </c>
    </row>
    <row r="340" spans="1:7" x14ac:dyDescent="0.45">
      <c r="A340">
        <f>PICXO!$M340</f>
        <v>2398.8329190193363</v>
      </c>
      <c r="B340" s="6" t="str">
        <f>PICXO!$S340</f>
        <v>0.0175738501570888-0.074386077896711i</v>
      </c>
      <c r="C340">
        <f t="shared" si="23"/>
        <v>338</v>
      </c>
      <c r="D340">
        <f t="shared" si="25"/>
        <v>31496.004293893129</v>
      </c>
      <c r="G340" s="1" t="str">
        <f t="shared" ca="1" si="24"/>
        <v>0.0121001123157525+0.00665354435956037i</v>
      </c>
    </row>
    <row r="341" spans="1:7" x14ac:dyDescent="0.45">
      <c r="A341">
        <f>PICXO!$M341</f>
        <v>2454.7089156848724</v>
      </c>
      <c r="B341" s="6" t="str">
        <f>PICXO!$S341</f>
        <v>0.0173226528908548-0.0726822072538302i</v>
      </c>
      <c r="C341">
        <f t="shared" si="23"/>
        <v>339</v>
      </c>
      <c r="D341">
        <f t="shared" si="25"/>
        <v>31589.187738549619</v>
      </c>
      <c r="G341" s="1" t="str">
        <f t="shared" ca="1" si="24"/>
        <v>0.0121014034200518+0.00675005895903806i</v>
      </c>
    </row>
    <row r="342" spans="1:7" x14ac:dyDescent="0.45">
      <c r="A342">
        <f>PICXO!$M342</f>
        <v>2511.8864315094161</v>
      </c>
      <c r="B342" s="6" t="str">
        <f>PICXO!$S342</f>
        <v>0.0170826449813976-0.0710152245812421i</v>
      </c>
      <c r="C342">
        <f t="shared" si="23"/>
        <v>340</v>
      </c>
      <c r="D342">
        <f t="shared" si="25"/>
        <v>31682.371183206105</v>
      </c>
      <c r="G342" s="1" t="str">
        <f t="shared" ca="1" si="24"/>
        <v>0.0121026945243512+0.00684657355851575i</v>
      </c>
    </row>
    <row r="343" spans="1:7" x14ac:dyDescent="0.45">
      <c r="A343">
        <f>PICXO!$M343</f>
        <v>2570.3957827686954</v>
      </c>
      <c r="B343" s="6" t="str">
        <f>PICXO!$S343</f>
        <v>0.0168533331279868-0.0693843543285155i</v>
      </c>
      <c r="C343">
        <f t="shared" si="23"/>
        <v>341</v>
      </c>
      <c r="D343">
        <f t="shared" si="25"/>
        <v>31775.554627862595</v>
      </c>
      <c r="G343" s="1" t="str">
        <f t="shared" ca="1" si="24"/>
        <v>0.0121039949463457+0.00694331563879258i</v>
      </c>
    </row>
    <row r="344" spans="1:7" x14ac:dyDescent="0.45">
      <c r="A344">
        <f>PICXO!$M344</f>
        <v>2630.2679918952094</v>
      </c>
      <c r="B344" s="6" t="str">
        <f>PICXO!$S344</f>
        <v>0.0166342453420652-0.0677888329346966i</v>
      </c>
      <c r="C344">
        <f t="shared" si="23"/>
        <v>342</v>
      </c>
      <c r="D344">
        <f t="shared" si="25"/>
        <v>31868.738072519081</v>
      </c>
      <c r="G344" s="1" t="str">
        <f t="shared" ca="1" si="24"/>
        <v>0.0121053981365732+0.00704256668717328i</v>
      </c>
    </row>
    <row r="345" spans="1:7" x14ac:dyDescent="0.45">
      <c r="A345">
        <f>PICXO!$M345</f>
        <v>2691.5348039267365</v>
      </c>
      <c r="B345" s="6" t="str">
        <f>PICXO!$S345</f>
        <v>0.0164249300654227-0.0662279088849633i</v>
      </c>
      <c r="C345">
        <f t="shared" si="23"/>
        <v>343</v>
      </c>
      <c r="D345">
        <f t="shared" si="25"/>
        <v>31961.921517175571</v>
      </c>
      <c r="G345" s="1" t="str">
        <f t="shared" ca="1" si="24"/>
        <v>0.0121068013268007+0.00714181773555398i</v>
      </c>
    </row>
    <row r="346" spans="1:7" x14ac:dyDescent="0.45">
      <c r="A346">
        <f>PICXO!$M346</f>
        <v>2754.228703337983</v>
      </c>
      <c r="B346" s="6" t="str">
        <f>PICXO!$S346</f>
        <v>0.0162249553214216-0.0647008427439829i</v>
      </c>
      <c r="C346">
        <f t="shared" si="23"/>
        <v>344</v>
      </c>
      <c r="D346">
        <f t="shared" si="25"/>
        <v>32055.104961832061</v>
      </c>
      <c r="G346" s="1" t="str">
        <f t="shared" ca="1" si="24"/>
        <v>0.0121082045170282+0.00724106878393468i</v>
      </c>
    </row>
    <row r="347" spans="1:7" x14ac:dyDescent="0.45">
      <c r="A347">
        <f>PICXO!$M347</f>
        <v>2818.3829312642633</v>
      </c>
      <c r="B347" s="6" t="str">
        <f>PICXO!$S347</f>
        <v>0.0160339078983665-0.0632069071678038i</v>
      </c>
      <c r="C347">
        <f t="shared" si="23"/>
        <v>345</v>
      </c>
      <c r="D347">
        <f t="shared" si="25"/>
        <v>32148.288406488547</v>
      </c>
      <c r="G347" s="1" t="str">
        <f t="shared" ca="1" si="24"/>
        <v>0.0121096329173408+0.00734093414125641i</v>
      </c>
    </row>
    <row r="348" spans="1:7" x14ac:dyDescent="0.45">
      <c r="A348">
        <f>PICXO!$M348</f>
        <v>2884.0315031264108</v>
      </c>
      <c r="B348" s="6" t="str">
        <f>PICXO!$S348</f>
        <v>0.0158513925640684-0.0617453868959986i</v>
      </c>
      <c r="C348">
        <f t="shared" si="23"/>
        <v>346</v>
      </c>
      <c r="D348">
        <f t="shared" si="25"/>
        <v>32241.471851145037</v>
      </c>
      <c r="G348" s="1" t="str">
        <f t="shared" ca="1" si="24"/>
        <v>0.0121111552674415+0.00744308882821964i</v>
      </c>
    </row>
    <row r="349" spans="1:7" x14ac:dyDescent="0.45">
      <c r="A349">
        <f>PICXO!$M349</f>
        <v>2951.209226666183</v>
      </c>
      <c r="B349" s="6" t="str">
        <f>PICXO!$S349</f>
        <v>0.0156770313106871-0.0603155787256681i</v>
      </c>
      <c r="C349">
        <f t="shared" si="23"/>
        <v>347</v>
      </c>
      <c r="D349">
        <f t="shared" si="25"/>
        <v>32334.655295801527</v>
      </c>
      <c r="G349" s="1" t="str">
        <f t="shared" ca="1" si="24"/>
        <v>0.0121126776175423+0.00754524351518288i</v>
      </c>
    </row>
    <row r="350" spans="1:7" x14ac:dyDescent="0.45">
      <c r="A350">
        <f>PICXO!$M350</f>
        <v>3019.9517204018084</v>
      </c>
      <c r="B350" s="6" t="str">
        <f>PICXO!$S350</f>
        <v>0.0155104626289232-0.0589167914687898i</v>
      </c>
      <c r="C350">
        <f t="shared" si="23"/>
        <v>348</v>
      </c>
      <c r="D350">
        <f t="shared" si="25"/>
        <v>32427.838740458013</v>
      </c>
      <c r="G350" s="1" t="str">
        <f t="shared" ca="1" si="24"/>
        <v>0.0121141999676431+0.00764739820214612i</v>
      </c>
    </row>
    <row r="351" spans="1:7" x14ac:dyDescent="0.45">
      <c r="A351">
        <f>PICXO!$M351</f>
        <v>3090.2954325133778</v>
      </c>
      <c r="B351" s="6" t="str">
        <f>PICXO!$S351</f>
        <v>0.0153513408106232-0.0575483458943237i</v>
      </c>
      <c r="C351">
        <f t="shared" si="23"/>
        <v>349</v>
      </c>
      <c r="D351">
        <f t="shared" si="25"/>
        <v>32521.022185114503</v>
      </c>
      <c r="G351" s="1" t="str">
        <f t="shared" ca="1" si="24"/>
        <v>0.0121157766073638+0.00775086983855237i</v>
      </c>
    </row>
    <row r="352" spans="1:7" x14ac:dyDescent="0.45">
      <c r="A352">
        <f>PICXO!$M352</f>
        <v>3162.2776601681612</v>
      </c>
      <c r="B352" s="6" t="str">
        <f>PICXO!$S352</f>
        <v>0.0151993352788981-0.0562095746563639i</v>
      </c>
      <c r="C352">
        <f t="shared" si="23"/>
        <v>350</v>
      </c>
      <c r="D352">
        <f t="shared" si="25"/>
        <v>32614.20562977099</v>
      </c>
      <c r="G352" s="1" t="str">
        <f t="shared" ca="1" si="24"/>
        <v>0.0121174257644213+0.0078561005896175i</v>
      </c>
    </row>
    <row r="353" spans="1:7" x14ac:dyDescent="0.45">
      <c r="A353">
        <f>PICXO!$M353</f>
        <v>3235.9365692960532</v>
      </c>
      <c r="B353" s="6" t="str">
        <f>PICXO!$S353</f>
        <v>0.0150541299448473-0.0548998222095568i</v>
      </c>
      <c r="C353">
        <f t="shared" si="23"/>
        <v>351</v>
      </c>
      <c r="D353">
        <f t="shared" si="25"/>
        <v>32707.389074427479</v>
      </c>
      <c r="G353" s="1" t="str">
        <f t="shared" ca="1" si="24"/>
        <v>0.0121190749214789+0.00796133134068263i</v>
      </c>
    </row>
    <row r="354" spans="1:7" x14ac:dyDescent="0.45">
      <c r="A354">
        <f>PICXO!$M354</f>
        <v>3311.311214825676</v>
      </c>
      <c r="B354" s="6" t="str">
        <f>PICXO!$S354</f>
        <v>0.014915422589986-0.0536184447129109i</v>
      </c>
      <c r="C354">
        <f t="shared" si="23"/>
        <v>352</v>
      </c>
      <c r="D354">
        <f t="shared" si="25"/>
        <v>32800.572519083966</v>
      </c>
      <c r="G354" s="1" t="str">
        <f t="shared" ca="1" si="24"/>
        <v>0.0121207240785364+0.00806656209174776i</v>
      </c>
    </row>
    <row r="355" spans="1:7" x14ac:dyDescent="0.45">
      <c r="A355">
        <f>PICXO!$M355</f>
        <v>3388.4415613917849</v>
      </c>
      <c r="B355" s="6" t="str">
        <f>PICXO!$S355</f>
        <v>0.0147829242735116-0.0523648099230472i</v>
      </c>
      <c r="C355">
        <f t="shared" si="23"/>
        <v>353</v>
      </c>
      <c r="D355">
        <f t="shared" si="25"/>
        <v>32893.755963740456</v>
      </c>
      <c r="G355" s="1" t="str">
        <f t="shared" ca="1" si="24"/>
        <v>0.0121224719403527+0.00817417104769525i</v>
      </c>
    </row>
    <row r="356" spans="1:7" x14ac:dyDescent="0.45">
      <c r="A356">
        <f>PICXO!$M356</f>
        <v>3467.36850452507</v>
      </c>
      <c r="B356" s="6" t="str">
        <f>PICXO!$S356</f>
        <v>0.0146563587635425-0.0511382970778589i</v>
      </c>
      <c r="C356">
        <f t="shared" si="23"/>
        <v>354</v>
      </c>
      <c r="D356">
        <f t="shared" si="25"/>
        <v>32986.939408396946</v>
      </c>
      <c r="G356" s="1" t="str">
        <f t="shared" ca="1" si="24"/>
        <v>0.0121242561590836+0.00828265599171559i</v>
      </c>
    </row>
    <row r="357" spans="1:7" x14ac:dyDescent="0.45">
      <c r="A357">
        <f>PICXO!$M357</f>
        <v>3548.1338923354956</v>
      </c>
      <c r="B357" s="6" t="str">
        <f>PICXO!$S357</f>
        <v>0.014535461991482-0.0499382967714931i</v>
      </c>
      <c r="C357">
        <f t="shared" si="23"/>
        <v>355</v>
      </c>
      <c r="D357">
        <f t="shared" si="25"/>
        <v>33080.122853053435</v>
      </c>
      <c r="G357" s="1" t="str">
        <f t="shared" ca="1" si="24"/>
        <v>0.0121260403778144+0.00839114093573593i</v>
      </c>
    </row>
    <row r="358" spans="1:7" x14ac:dyDescent="0.45">
      <c r="A358">
        <f>PICXO!$M358</f>
        <v>3630.7805477007482</v>
      </c>
      <c r="B358" s="6" t="str">
        <f>PICXO!$S358</f>
        <v>0.0144199815286833-0.0487642108214737i</v>
      </c>
      <c r="C358">
        <f t="shared" si="23"/>
        <v>356</v>
      </c>
      <c r="D358">
        <f t="shared" si="25"/>
        <v>33173.306297709925</v>
      </c>
      <c r="G358" s="1" t="str">
        <f t="shared" ca="1" si="24"/>
        <v>0.0121278415348066+0.00850003044611602i</v>
      </c>
    </row>
    <row r="359" spans="1:7" x14ac:dyDescent="0.45">
      <c r="A359">
        <f>PICXO!$M359</f>
        <v>3715.3522909714534</v>
      </c>
      <c r="B359" s="6" t="str">
        <f>PICXO!$S359</f>
        <v>0.0143096760846113-0.0476154521287546i</v>
      </c>
      <c r="C359">
        <f t="shared" si="23"/>
        <v>357</v>
      </c>
      <c r="D359">
        <f t="shared" si="25"/>
        <v>33266.489742366408</v>
      </c>
      <c r="G359" s="1" t="str">
        <f t="shared" ca="1" si="24"/>
        <v>0.012129769715266+0.00861195388191445i</v>
      </c>
    </row>
    <row r="360" spans="1:7" x14ac:dyDescent="0.45">
      <c r="A360">
        <f>PICXO!$M360</f>
        <v>3801.8939632053334</v>
      </c>
      <c r="B360" s="6" t="str">
        <f>PICXO!$S360</f>
        <v>0.0142043150257061-0.0464914445314011i</v>
      </c>
      <c r="C360">
        <f t="shared" si="23"/>
        <v>358</v>
      </c>
      <c r="D360">
        <f t="shared" si="25"/>
        <v>33359.673187022898</v>
      </c>
      <c r="G360" s="1" t="str">
        <f t="shared" ca="1" si="24"/>
        <v>0.0121316978957254+0.00872387731771288i</v>
      </c>
    </row>
    <row r="361" spans="1:7" x14ac:dyDescent="0.45">
      <c r="A361">
        <f>PICXO!$M361</f>
        <v>3890.4514499425204</v>
      </c>
      <c r="B361" s="6" t="str">
        <f>PICXO!$S361</f>
        <v>0.0141036779141918-0.0453916226525678i</v>
      </c>
      <c r="C361">
        <f t="shared" si="23"/>
        <v>359</v>
      </c>
      <c r="D361">
        <f t="shared" si="25"/>
        <v>33452.856631679388</v>
      </c>
      <c r="G361" s="1" t="str">
        <f t="shared" ca="1" si="24"/>
        <v>0.0121336260761847+0.00883580075351131i</v>
      </c>
    </row>
    <row r="362" spans="1:7" x14ac:dyDescent="0.45">
      <c r="A362">
        <f>PICXO!$M362</f>
        <v>3981.0717055346731</v>
      </c>
      <c r="B362" s="6" t="str">
        <f>PICXO!$S362</f>
        <v>0.0140075540660702-0.0443154317433653i</v>
      </c>
      <c r="C362">
        <f t="shared" si="23"/>
        <v>360</v>
      </c>
      <c r="D362">
        <f t="shared" si="25"/>
        <v>33546.040076335878</v>
      </c>
      <c r="G362" s="1" t="str">
        <f t="shared" ca="1" si="24"/>
        <v>0.012135644350895+0.00894985375357456i</v>
      </c>
    </row>
    <row r="363" spans="1:7" x14ac:dyDescent="0.45">
      <c r="A363">
        <f>PICXO!$M363</f>
        <v>4073.8027780408202</v>
      </c>
      <c r="B363" s="6" t="str">
        <f>PICXO!$S363</f>
        <v>0.013915742127583-0.0432623275211776i</v>
      </c>
      <c r="C363">
        <f t="shared" si="23"/>
        <v>361</v>
      </c>
      <c r="D363">
        <f t="shared" si="25"/>
        <v>33639.223520992367</v>
      </c>
      <c r="G363" s="1" t="str">
        <f t="shared" ca="1" si="24"/>
        <v>0.0121377260795226+0.00906540661843101i</v>
      </c>
    </row>
    <row r="364" spans="1:7" x14ac:dyDescent="0.45">
      <c r="A364">
        <f>PICXO!$M364</f>
        <v>4168.6938347030391</v>
      </c>
      <c r="B364" s="6" t="str">
        <f>PICXO!$S364</f>
        <v>0.0138280496694396-0.0422317760039316i</v>
      </c>
      <c r="C364">
        <f t="shared" si="23"/>
        <v>362</v>
      </c>
      <c r="D364">
        <f t="shared" si="25"/>
        <v>33732.406965648857</v>
      </c>
      <c r="G364" s="1" t="str">
        <f t="shared" ca="1" si="24"/>
        <v>0.0121398078081503+0.00918095948328745i</v>
      </c>
    </row>
    <row r="365" spans="1:7" x14ac:dyDescent="0.45">
      <c r="A365">
        <f>PICXO!$M365</f>
        <v>4265.7951880156043</v>
      </c>
      <c r="B365" s="6" t="str">
        <f>PICXO!$S365</f>
        <v>0.0137442927981139-0.0412232533407869i</v>
      </c>
      <c r="C365">
        <f t="shared" si="23"/>
        <v>363</v>
      </c>
      <c r="D365">
        <f t="shared" si="25"/>
        <v>33825.59041030534</v>
      </c>
      <c r="G365" s="1" t="str">
        <f t="shared" ca="1" si="24"/>
        <v>0.0121419118574645+0.00929703370200519i</v>
      </c>
    </row>
    <row r="366" spans="1:7" x14ac:dyDescent="0.45">
      <c r="A366">
        <f>PICXO!$M366</f>
        <v>4365.158322401322</v>
      </c>
      <c r="B366" s="6" t="str">
        <f>PICXO!$S366</f>
        <v>0.0136642957835617-0.0402362456396477i</v>
      </c>
      <c r="C366">
        <f t="shared" si="23"/>
        <v>364</v>
      </c>
      <c r="D366">
        <f t="shared" si="25"/>
        <v>33918.77385496183</v>
      </c>
      <c r="G366" s="1" t="str">
        <f t="shared" ca="1" si="24"/>
        <v>0.0121441574516242+0.00941641404445305i</v>
      </c>
    </row>
    <row r="367" spans="1:7" x14ac:dyDescent="0.45">
      <c r="A367">
        <f>PICXO!$M367</f>
        <v>4466.8359215092851</v>
      </c>
      <c r="B367" s="6" t="str">
        <f>PICXO!$S367</f>
        <v>0.0135878907027075-0.0392702487919009i</v>
      </c>
      <c r="C367">
        <f t="shared" si="23"/>
        <v>365</v>
      </c>
      <c r="D367">
        <f t="shared" si="25"/>
        <v>34011.95729961832</v>
      </c>
      <c r="G367" s="1" t="str">
        <f t="shared" ca="1" si="24"/>
        <v>0.0121464030457839+0.00953579438690091i</v>
      </c>
    </row>
    <row r="368" spans="1:7" x14ac:dyDescent="0.45">
      <c r="A368">
        <f>PICXO!$M368</f>
        <v>4570.8818961483958</v>
      </c>
      <c r="B368" s="6" t="str">
        <f>PICXO!$S368</f>
        <v>0.0135149170980842-0.0383247682946984i</v>
      </c>
      <c r="C368">
        <f t="shared" si="23"/>
        <v>366</v>
      </c>
      <c r="D368">
        <f t="shared" si="25"/>
        <v>34105.14074427481</v>
      </c>
      <c r="G368" s="1" t="str">
        <f t="shared" ca="1" si="24"/>
        <v>0.0121486486399436+0.00965517472934877i</v>
      </c>
    </row>
    <row r="369" spans="1:7" x14ac:dyDescent="0.45">
      <c r="A369">
        <f>PICXO!$M369</f>
        <v>4677.3514128716188</v>
      </c>
      <c r="B369" s="6" t="str">
        <f>PICXO!$S369</f>
        <v>0.0134452216510214-0.0373993190711034i</v>
      </c>
      <c r="C369">
        <f t="shared" si="23"/>
        <v>367</v>
      </c>
      <c r="D369">
        <f t="shared" si="25"/>
        <v>34198.324188931299</v>
      </c>
      <c r="G369" s="1" t="str">
        <f t="shared" ca="1" si="24"/>
        <v>0.0121510279438545+0.00977763726646607i</v>
      </c>
    </row>
    <row r="370" spans="1:7" x14ac:dyDescent="0.45">
      <c r="A370">
        <f>PICXO!$M370</f>
        <v>4786.300923226011</v>
      </c>
      <c r="B370" s="6" t="str">
        <f>PICXO!$S370</f>
        <v>0.0133786578688056-0.0364934252883592i</v>
      </c>
      <c r="C370">
        <f t="shared" si="23"/>
        <v>368</v>
      </c>
      <c r="D370">
        <f t="shared" si="25"/>
        <v>34291.507633587782</v>
      </c>
      <c r="G370" s="1" t="str">
        <f t="shared" ca="1" si="24"/>
        <v>0.0121534485000437+0.00990105072564336i</v>
      </c>
    </row>
    <row r="371" spans="1:7" x14ac:dyDescent="0.45">
      <c r="A371">
        <f>PICXO!$M371</f>
        <v>4897.7881936840722</v>
      </c>
      <c r="B371" s="6" t="str">
        <f>PICXO!$S371</f>
        <v>0.0133150857852508-0.0356066201745297i</v>
      </c>
      <c r="C371">
        <f t="shared" si="23"/>
        <v>369</v>
      </c>
      <c r="D371">
        <f t="shared" si="25"/>
        <v>34384.691078244272</v>
      </c>
      <c r="G371" s="1" t="str">
        <f t="shared" ca="1" si="24"/>
        <v>0.0121558690562328+0.0100244641848206i</v>
      </c>
    </row>
    <row r="372" spans="1:7" x14ac:dyDescent="0.45">
      <c r="A372">
        <f>PICXO!$M372</f>
        <v>5011.8723362723231</v>
      </c>
      <c r="B372" s="6" t="str">
        <f>PICXO!$S372</f>
        <v>0.0132543716741355-0.034738445833701i</v>
      </c>
      <c r="C372">
        <f t="shared" si="23"/>
        <v>370</v>
      </c>
      <c r="D372">
        <f t="shared" si="25"/>
        <v>34477.874522900762</v>
      </c>
      <c r="G372" s="1" t="str">
        <f t="shared" ca="1" si="24"/>
        <v>0.0121583772610098+0.0101498693479889i</v>
      </c>
    </row>
    <row r="373" spans="1:7" x14ac:dyDescent="0.45">
      <c r="A373">
        <f>PICXO!$M373</f>
        <v>5128.6138399132387</v>
      </c>
      <c r="B373" s="6" t="str">
        <f>PICXO!$S373</f>
        <v>0.0131963877749908-0.0338884530599361i</v>
      </c>
      <c r="C373">
        <f t="shared" si="23"/>
        <v>371</v>
      </c>
      <c r="D373">
        <f t="shared" si="25"/>
        <v>34571.057967557252</v>
      </c>
      <c r="G373" s="1" t="str">
        <f t="shared" ca="1" si="24"/>
        <v>0.0121609847069399+0.010277529641622i</v>
      </c>
    </row>
    <row r="374" spans="1:7" x14ac:dyDescent="0.45">
      <c r="A374">
        <f>PICXO!$M374</f>
        <v>5248.0746024973068</v>
      </c>
      <c r="B374" s="6" t="str">
        <f>PICXO!$S374</f>
        <v>0.0131410120307325-0.0330562011501139i</v>
      </c>
      <c r="C374">
        <f t="shared" si="23"/>
        <v>372</v>
      </c>
      <c r="D374">
        <f t="shared" si="25"/>
        <v>34664.241412213742</v>
      </c>
      <c r="G374" s="1" t="str">
        <f t="shared" ca="1" si="24"/>
        <v>0.0121635921528699+0.0104051899352551i</v>
      </c>
    </row>
    <row r="375" spans="1:7" x14ac:dyDescent="0.45">
      <c r="A375">
        <f>PICXO!$M375</f>
        <v>5370.3179637020876</v>
      </c>
      <c r="B375" s="6" t="str">
        <f>PICXO!$S375</f>
        <v>0.0130881278366527-0.032241257715773i</v>
      </c>
      <c r="C375">
        <f t="shared" si="23"/>
        <v>373</v>
      </c>
      <c r="D375">
        <f t="shared" si="25"/>
        <v>34757.424856870231</v>
      </c>
      <c r="G375" s="1" t="str">
        <f t="shared" ca="1" si="24"/>
        <v>0.012166249277034+0.0105339619618567i</v>
      </c>
    </row>
    <row r="376" spans="1:7" x14ac:dyDescent="0.45">
      <c r="A376">
        <f>PICXO!$M376</f>
        <v>5495.4087385757957</v>
      </c>
      <c r="B376" s="6" t="str">
        <f>PICXO!$S376</f>
        <v>0.0130376238003073-0.0314431984940545i</v>
      </c>
      <c r="C376">
        <f t="shared" si="23"/>
        <v>374</v>
      </c>
      <c r="D376">
        <f t="shared" si="25"/>
        <v>34850.608301526714</v>
      </c>
      <c r="G376" s="1" t="str">
        <f t="shared" ca="1" si="24"/>
        <v>0.0121690564278027+0.0106660913848169i</v>
      </c>
    </row>
    <row r="377" spans="1:7" x14ac:dyDescent="0.45">
      <c r="A377">
        <f>PICXO!$M377</f>
        <v>5623.41325190303</v>
      </c>
      <c r="B377" s="6" t="str">
        <f>PICXO!$S377</f>
        <v>0.0129893935118506-0.030661607157793i</v>
      </c>
      <c r="C377">
        <f t="shared" si="23"/>
        <v>375</v>
      </c>
      <c r="D377">
        <f t="shared" si="25"/>
        <v>34943.791746183204</v>
      </c>
      <c r="G377" s="1" t="str">
        <f t="shared" ca="1" si="24"/>
        <v>0.0121718635785714+0.010798220807777i</v>
      </c>
    </row>
    <row r="378" spans="1:7" x14ac:dyDescent="0.45">
      <c r="A378">
        <f>PICXO!$M378</f>
        <v>5754.3993733710968</v>
      </c>
      <c r="B378" s="6" t="str">
        <f>PICXO!$S378</f>
        <v>0.0129433353243827-0.0298960751248003i</v>
      </c>
      <c r="C378">
        <f t="shared" si="23"/>
        <v>376</v>
      </c>
      <c r="D378">
        <f t="shared" si="25"/>
        <v>35036.975190839694</v>
      </c>
      <c r="G378" s="1" t="str">
        <f t="shared" ca="1" si="24"/>
        <v>0.0121746924672717+0.0109308288949595i</v>
      </c>
    </row>
    <row r="379" spans="1:7" x14ac:dyDescent="0.45">
      <c r="A379">
        <f>PICXO!$M379</f>
        <v>5888.4365535554052</v>
      </c>
      <c r="B379" s="6" t="str">
        <f>PICXO!$S379</f>
        <v>0.0128993521438969-0.0291462013663429i</v>
      </c>
      <c r="C379">
        <f t="shared" si="23"/>
        <v>377</v>
      </c>
      <c r="D379">
        <f t="shared" si="25"/>
        <v>35130.158635496184</v>
      </c>
      <c r="G379" s="1" t="str">
        <f t="shared" ca="1" si="24"/>
        <v>0.0121777130858761+0.0110676588302236i</v>
      </c>
    </row>
    <row r="380" spans="1:7" x14ac:dyDescent="0.45">
      <c r="A380">
        <f>PICXO!$M380</f>
        <v>6025.5958607430712</v>
      </c>
      <c r="B380" s="6" t="str">
        <f>PICXO!$S380</f>
        <v>0.0128573512284296-0.0284115922147927i</v>
      </c>
      <c r="C380">
        <f t="shared" si="23"/>
        <v>378</v>
      </c>
      <c r="D380">
        <f t="shared" si="25"/>
        <v>35223.342080152674</v>
      </c>
      <c r="G380" s="1" t="str">
        <f t="shared" ca="1" si="24"/>
        <v>0.0121807337044804+0.0112044887654877i</v>
      </c>
    </row>
    <row r="381" spans="1:7" x14ac:dyDescent="0.45">
      <c r="A381">
        <f>PICXO!$M381</f>
        <v>6165.9500186143023</v>
      </c>
      <c r="B381" s="6" t="str">
        <f>PICXO!$S381</f>
        <v>0.0128172439960269-0.0276918611704054i</v>
      </c>
      <c r="C381">
        <f t="shared" si="23"/>
        <v>379</v>
      </c>
      <c r="D381">
        <f t="shared" si="25"/>
        <v>35316.525524809156</v>
      </c>
      <c r="G381" s="1" t="str">
        <f t="shared" ca="1" si="24"/>
        <v>0.0121837603804925+0.0113414498444018i</v>
      </c>
    </row>
    <row r="382" spans="1:7" x14ac:dyDescent="0.45">
      <c r="A382">
        <f>PICXO!$M382</f>
        <v>6309.5734448014009</v>
      </c>
      <c r="B382" s="6" t="str">
        <f>PICXO!$S382</f>
        <v>0.0127789458411622-0.0269866287071523i</v>
      </c>
      <c r="C382">
        <f t="shared" si="23"/>
        <v>380</v>
      </c>
      <c r="D382">
        <f t="shared" si="25"/>
        <v>35409.708969465646</v>
      </c>
      <c r="G382" s="1" t="str">
        <f t="shared" ca="1" si="24"/>
        <v>0.0121870092429498+0.0114832212881628i</v>
      </c>
    </row>
    <row r="383" spans="1:7" x14ac:dyDescent="0.45">
      <c r="A383">
        <f>PICXO!$M383</f>
        <v>6456.5422903460103</v>
      </c>
      <c r="B383" s="6" t="str">
        <f>PICXO!$S383</f>
        <v>0.0127423759592518-0.0262955220774963i</v>
      </c>
      <c r="C383">
        <f t="shared" si="23"/>
        <v>381</v>
      </c>
      <c r="D383">
        <f t="shared" si="25"/>
        <v>35502.892414122136</v>
      </c>
      <c r="G383" s="1" t="str">
        <f t="shared" ca="1" si="24"/>
        <v>0.012190258105407+0.0116249927319238i</v>
      </c>
    </row>
    <row r="384" spans="1:7" x14ac:dyDescent="0.45">
      <c r="A384">
        <f>PICXO!$M384</f>
        <v>6606.9344800753906</v>
      </c>
      <c r="B384" s="6" t="str">
        <f>PICXO!$S384</f>
        <v>0.0127074571789303-0.0256181751159881i</v>
      </c>
      <c r="C384">
        <f t="shared" si="23"/>
        <v>382</v>
      </c>
      <c r="D384">
        <f t="shared" si="25"/>
        <v>35596.075858778626</v>
      </c>
      <c r="G384" s="1" t="str">
        <f t="shared" ca="1" si="24"/>
        <v>0.012193512154625+0.0117668745106182i</v>
      </c>
    </row>
    <row r="385" spans="1:7" x14ac:dyDescent="0.45">
      <c r="A385">
        <f>PICXO!$M385</f>
        <v>6760.8297539192345</v>
      </c>
      <c r="B385" s="6" t="str">
        <f>PICXO!$S385</f>
        <v>0.0126741158017617-0.0249542280415126i</v>
      </c>
      <c r="C385">
        <f t="shared" ref="C385:C448" si="26">C384+1</f>
        <v>383</v>
      </c>
      <c r="D385">
        <f t="shared" si="25"/>
        <v>35689.259303435116</v>
      </c>
      <c r="G385" s="1" t="str">
        <f t="shared" ca="1" si="24"/>
        <v>0.0121970051199981+0.0119138386132259i</v>
      </c>
    </row>
    <row r="386" spans="1:7" x14ac:dyDescent="0.45">
      <c r="A386">
        <f>PICXO!$M386</f>
        <v>6918.3097091887666</v>
      </c>
      <c r="B386" s="6" t="str">
        <f>PICXO!$S386</f>
        <v>0.0126422814490736-0.0243033272579922i</v>
      </c>
      <c r="C386">
        <f t="shared" si="26"/>
        <v>384</v>
      </c>
      <c r="D386">
        <f t="shared" si="25"/>
        <v>35782.442748091606</v>
      </c>
      <c r="G386" s="1" t="str">
        <f t="shared" ref="G386:G449" ca="1" si="27">IMCONJUGATE(OFFSET(H_f__linear,511-$C386,0,1,1))</f>
        <v>0.0122004980853712+0.0120608027158337i</v>
      </c>
    </row>
    <row r="387" spans="1:7" x14ac:dyDescent="0.45">
      <c r="A387">
        <f>PICXO!$M387</f>
        <v>7079.4578438407671</v>
      </c>
      <c r="B387" s="6" t="str">
        <f>PICXO!$S387</f>
        <v>0.0126118869156216-0.0236651251533251i</v>
      </c>
      <c r="C387">
        <f t="shared" si="26"/>
        <v>385</v>
      </c>
      <c r="D387">
        <f t="shared" ref="D387:D450" si="28">C387/256*CEdsp2</f>
        <v>35875.626192748088</v>
      </c>
      <c r="G387" s="1" t="str">
        <f t="shared" ca="1" si="27"/>
        <v>0.0122040130804402+0.0122082269951028i</v>
      </c>
    </row>
    <row r="388" spans="1:7" x14ac:dyDescent="0.45">
      <c r="A388">
        <f>PICXO!$M388</f>
        <v>7244.3596007492733</v>
      </c>
      <c r="B388" s="6" t="str">
        <f>PICXO!$S388</f>
        <v>0.0125828680297922-0.0230392798962833i</v>
      </c>
      <c r="C388">
        <f t="shared" si="26"/>
        <v>386</v>
      </c>
      <c r="D388">
        <f t="shared" si="28"/>
        <v>35968.809637404578</v>
      </c>
      <c r="G388" s="1" t="str">
        <f t="shared" ca="1" si="27"/>
        <v>0.0122077671660862+0.012360645619465i</v>
      </c>
    </row>
    <row r="389" spans="1:7" x14ac:dyDescent="0.45">
      <c r="A389">
        <f>PICXO!$M389</f>
        <v>7413.1024130085189</v>
      </c>
      <c r="B389" s="6" t="str">
        <f>PICXO!$S389</f>
        <v>0.012555163520081-0.0224254552310822i</v>
      </c>
      <c r="C389">
        <f t="shared" si="26"/>
        <v>387</v>
      </c>
      <c r="D389">
        <f t="shared" si="28"/>
        <v>36061.993082061068</v>
      </c>
      <c r="G389" s="1" t="str">
        <f t="shared" ca="1" si="27"/>
        <v>0.0122115212517322+0.0125130642438272i</v>
      </c>
    </row>
    <row r="390" spans="1:7" x14ac:dyDescent="0.45">
      <c r="A390">
        <f>PICXO!$M390</f>
        <v>7585.7757502911654</v>
      </c>
      <c r="B390" s="6" t="str">
        <f>PICXO!$S390</f>
        <v>0.0125287148875779-0.0218233202692696i</v>
      </c>
      <c r="C390">
        <f t="shared" si="26"/>
        <v>388</v>
      </c>
      <c r="D390">
        <f t="shared" si="28"/>
        <v>36155.176526717558</v>
      </c>
      <c r="G390" s="1" t="str">
        <f t="shared" ca="1" si="27"/>
        <v>0.0122153352177382+0.0126667105123299i</v>
      </c>
    </row>
    <row r="391" spans="1:7" x14ac:dyDescent="0.45">
      <c r="A391">
        <f>PICXO!$M391</f>
        <v>7762.4711662862292</v>
      </c>
      <c r="B391" s="6" t="str">
        <f>PICXO!$S391</f>
        <v>0.0125034662842141-0.0212325492785531i</v>
      </c>
      <c r="C391">
        <f t="shared" si="26"/>
        <v>389</v>
      </c>
      <c r="D391">
        <f t="shared" si="28"/>
        <v>36248.359971374048</v>
      </c>
      <c r="G391" s="1" t="str">
        <f t="shared" ca="1" si="27"/>
        <v>0.0122193686801271+0.0128248568113723i</v>
      </c>
    </row>
    <row r="392" spans="1:7" x14ac:dyDescent="0.45">
      <c r="A392">
        <f>PICXO!$M392</f>
        <v>7943.2823472421096</v>
      </c>
      <c r="B392" s="6" t="str">
        <f>PICXO!$S392</f>
        <v>0.012479364396538-0.0206528214681308i</v>
      </c>
      <c r="C392">
        <f t="shared" si="26"/>
        <v>390</v>
      </c>
      <c r="D392">
        <f t="shared" si="28"/>
        <v>36341.54341603053</v>
      </c>
      <c r="G392" s="1" t="str">
        <f t="shared" ca="1" si="27"/>
        <v>0.012223402142516+0.0129830031104148i</v>
      </c>
    </row>
    <row r="393" spans="1:7" x14ac:dyDescent="0.45">
      <c r="A393">
        <f>PICXO!$M393</f>
        <v>8128.3051616402554</v>
      </c>
      <c r="B393" s="6" t="str">
        <f>PICXO!$S393</f>
        <v>0.0124563583347865-0.020083820770039i</v>
      </c>
      <c r="C393">
        <f t="shared" si="26"/>
        <v>391</v>
      </c>
      <c r="D393">
        <f t="shared" si="28"/>
        <v>36434.72686068702</v>
      </c>
      <c r="G393" s="1" t="str">
        <f t="shared" ca="1" si="27"/>
        <v>0.0122275580689595+0.0131436124272211i</v>
      </c>
    </row>
    <row r="394" spans="1:7" x14ac:dyDescent="0.45">
      <c r="A394">
        <f>PICXO!$M394</f>
        <v>8317.6377110259546</v>
      </c>
      <c r="B394" s="6" t="str">
        <f>PICXO!$S394</f>
        <v>0.0124343995270448-0.0195252356159726i</v>
      </c>
      <c r="C394">
        <f t="shared" si="26"/>
        <v>392</v>
      </c>
      <c r="D394">
        <f t="shared" si="28"/>
        <v>36527.91030534351</v>
      </c>
      <c r="G394" s="1" t="str">
        <f t="shared" ca="1" si="27"/>
        <v>0.0122318904904371+0.0133077714419822i</v>
      </c>
    </row>
    <row r="395" spans="1:7" x14ac:dyDescent="0.45">
      <c r="A395">
        <f>PICXO!$M395</f>
        <v>8511.3803820229914</v>
      </c>
      <c r="B395" s="6" t="str">
        <f>PICXO!$S395</f>
        <v>0.0124134416182835-0.0189767587089724i</v>
      </c>
      <c r="C395">
        <f t="shared" si="26"/>
        <v>393</v>
      </c>
      <c r="D395">
        <f t="shared" si="28"/>
        <v>36621.09375</v>
      </c>
      <c r="G395" s="1" t="str">
        <f t="shared" ca="1" si="27"/>
        <v>0.0122362229119148+0.0134719304567433i</v>
      </c>
    </row>
    <row r="396" spans="1:7" x14ac:dyDescent="0.45">
      <c r="A396">
        <f>PICXO!$M396</f>
        <v>8709.6358995600149</v>
      </c>
      <c r="B396" s="6" t="str">
        <f>PICXO!$S396</f>
        <v>0.0123934403740877-0.0184380867893044i</v>
      </c>
      <c r="C396">
        <f t="shared" si="26"/>
        <v>394</v>
      </c>
      <c r="D396">
        <f t="shared" si="28"/>
        <v>36714.27719465649</v>
      </c>
      <c r="G396" s="1" t="str">
        <f t="shared" ca="1" si="27"/>
        <v>0.0122407693155362+0.0136403096311734i</v>
      </c>
    </row>
    <row r="397" spans="1:7" x14ac:dyDescent="0.45">
      <c r="A397">
        <f>PICXO!$M397</f>
        <v>8912.5093813366439</v>
      </c>
      <c r="B397" s="6" t="str">
        <f>PICXO!$S397</f>
        <v>0.0123743535888866-0.0179089203937721i</v>
      </c>
      <c r="C397">
        <f t="shared" si="26"/>
        <v>395</v>
      </c>
      <c r="D397">
        <f t="shared" si="28"/>
        <v>36807.460639312972</v>
      </c>
      <c r="G397" s="1" t="str">
        <f t="shared" ca="1" si="27"/>
        <v>0.0122454216974356+0.0138107789111007i</v>
      </c>
    </row>
    <row r="398" spans="1:7" x14ac:dyDescent="0.45">
      <c r="A398">
        <f>PICXO!$M398</f>
        <v>9120.1083935582501</v>
      </c>
      <c r="B398" s="6" t="str">
        <f>PICXO!$S398</f>
        <v>0.0123561409985171-0.0173889636076275i</v>
      </c>
      <c r="C398">
        <f t="shared" si="26"/>
        <v>396</v>
      </c>
      <c r="D398">
        <f t="shared" si="28"/>
        <v>36900.644083969462</v>
      </c>
      <c r="G398" s="1" t="str">
        <f t="shared" ca="1" si="27"/>
        <v>0.0122500740793351+0.013981248191028i</v>
      </c>
    </row>
    <row r="399" spans="1:7" x14ac:dyDescent="0.45">
      <c r="A399">
        <f>PICXO!$M399</f>
        <v>9332.5430079690432</v>
      </c>
      <c r="B399" s="6" t="str">
        <f>PICXO!$S399</f>
        <v>0.0123387641969553-0.0168779238081384i</v>
      </c>
      <c r="C399">
        <f t="shared" si="26"/>
        <v>397</v>
      </c>
      <c r="D399">
        <f t="shared" si="28"/>
        <v>36993.827528625952</v>
      </c>
      <c r="G399" s="1" t="str">
        <f t="shared" ca="1" si="27"/>
        <v>0.0122550656227354+0.0141582742712405i</v>
      </c>
    </row>
    <row r="400" spans="1:7" x14ac:dyDescent="0.45">
      <c r="A400">
        <f>PICXO!$M400</f>
        <v>9549.9258602134705</v>
      </c>
      <c r="B400" s="6" t="str">
        <f>PICXO!$S400</f>
        <v>0.0123221865570658-0.0163755113987709i</v>
      </c>
      <c r="C400">
        <f t="shared" si="26"/>
        <v>398</v>
      </c>
      <c r="D400">
        <f t="shared" si="28"/>
        <v>37087.010973282442</v>
      </c>
      <c r="G400" s="1" t="str">
        <f t="shared" ca="1" si="27"/>
        <v>0.0122600604852713+0.0143353645182547i</v>
      </c>
    </row>
    <row r="401" spans="1:7" x14ac:dyDescent="0.45">
      <c r="A401">
        <f>PICXO!$M401</f>
        <v>9772.3722095571957</v>
      </c>
      <c r="B401" s="6" t="str">
        <f>PICXO!$S401</f>
        <v>0.0123063731552237-0.0158814395328197i</v>
      </c>
      <c r="C401">
        <f t="shared" si="26"/>
        <v>399</v>
      </c>
      <c r="D401">
        <f t="shared" si="28"/>
        <v>37180.194417938932</v>
      </c>
      <c r="G401" s="1" t="str">
        <f t="shared" ca="1" si="27"/>
        <v>0.0122651920298119+0.01451504411067i</v>
      </c>
    </row>
    <row r="402" spans="1:7" x14ac:dyDescent="0.45">
      <c r="A402">
        <f>PICXO!$M402</f>
        <v>9999.9999999990487</v>
      </c>
      <c r="B402" s="6" t="str">
        <f>PICXO!$S402</f>
        <v>0.0122912906996804-0.0153954238251802i</v>
      </c>
      <c r="C402">
        <f t="shared" si="26"/>
        <v>400</v>
      </c>
      <c r="D402">
        <f t="shared" si="28"/>
        <v>37273.377862595422</v>
      </c>
      <c r="G402" s="1" t="str">
        <f t="shared" ca="1" si="27"/>
        <v>0.0122705535192252+0.0146990798485739i</v>
      </c>
    </row>
    <row r="403" spans="1:7" x14ac:dyDescent="0.45">
      <c r="A403">
        <f>PICXO!$M403</f>
        <v>10232.929922806587</v>
      </c>
      <c r="B403" s="6" t="str">
        <f>PICXO!$S403</f>
        <v>0.0122769074625496-0.0149171820508089i</v>
      </c>
      <c r="C403">
        <f t="shared" si="26"/>
        <v>401</v>
      </c>
      <c r="D403">
        <f t="shared" si="28"/>
        <v>37366.561307251905</v>
      </c>
      <c r="G403" s="1" t="str">
        <f t="shared" ca="1" si="27"/>
        <v>0.0122759150086385+0.0148831155864778i</v>
      </c>
    </row>
    <row r="404" spans="1:7" x14ac:dyDescent="0.45">
      <c r="A404">
        <f>PICXO!$M404</f>
        <v>10471.285480508017</v>
      </c>
      <c r="B404" s="6" t="str">
        <f>PICXO!$S404</f>
        <v>0.012263193215304-0.014446433828238i</v>
      </c>
      <c r="C404">
        <f t="shared" si="26"/>
        <v>402</v>
      </c>
      <c r="D404">
        <f t="shared" si="28"/>
        <v>37459.744751908394</v>
      </c>
      <c r="G404" s="1" t="str">
        <f t="shared" ca="1" si="27"/>
        <v>0.0122815963546554+0.015073087432894i</v>
      </c>
    </row>
    <row r="405" spans="1:7" x14ac:dyDescent="0.45">
      <c r="A405">
        <f>PICXO!$M405</f>
        <v>10715.193052375043</v>
      </c>
      <c r="B405" s="6" t="str">
        <f>PICXO!$S405</f>
        <v>0.0122501191676829-0.0139829002863111i</v>
      </c>
      <c r="C405">
        <f t="shared" si="26"/>
        <v>403</v>
      </c>
      <c r="D405">
        <f t="shared" si="28"/>
        <v>37552.928196564884</v>
      </c>
      <c r="G405" s="1" t="str">
        <f t="shared" ca="1" si="27"/>
        <v>0.0122873503581127+0.015264407703718i</v>
      </c>
    </row>
    <row r="406" spans="1:7" x14ac:dyDescent="0.45">
      <c r="A406">
        <f>PICXO!$M406</f>
        <v>10964.781961430805</v>
      </c>
      <c r="B406" s="6" t="str">
        <f>PICXO!$S406</f>
        <v>0.0122376579099233-0.0135263037120867i</v>
      </c>
      <c r="C406">
        <f t="shared" si="26"/>
        <v>404</v>
      </c>
      <c r="D406">
        <f t="shared" si="28"/>
        <v>37646.111641221374</v>
      </c>
      <c r="G406" s="1" t="str">
        <f t="shared" ca="1" si="27"/>
        <v>0.0122932368292018+0.01545813573i</v>
      </c>
    </row>
    <row r="407" spans="1:7" x14ac:dyDescent="0.45">
      <c r="A407">
        <f>PICXO!$M407</f>
        <v>11220.184543018562</v>
      </c>
      <c r="B407" s="6" t="str">
        <f>PICXO!$S407</f>
        <v>0.0122257833582366-0.0130763671775934i</v>
      </c>
      <c r="C407">
        <f t="shared" si="26"/>
        <v>405</v>
      </c>
      <c r="D407">
        <f t="shared" si="28"/>
        <v>37739.295085877864</v>
      </c>
      <c r="G407" s="1" t="str">
        <f t="shared" ca="1" si="27"/>
        <v>0.012299411097988+0.0156570948189016i</v>
      </c>
    </row>
    <row r="408" spans="1:7" x14ac:dyDescent="0.45">
      <c r="A408">
        <f>PICXO!$M408</f>
        <v>11481.536214967729</v>
      </c>
      <c r="B408" s="6" t="str">
        <f>PICXO!$S408</f>
        <v>0.012214470703473-0.0126328141428275i</v>
      </c>
      <c r="C408">
        <f t="shared" si="26"/>
        <v>406</v>
      </c>
      <c r="D408">
        <f t="shared" si="28"/>
        <v>37832.478530534347</v>
      </c>
      <c r="G408" s="1" t="str">
        <f t="shared" ca="1" si="27"/>
        <v>0.0123055853667742+0.0158560539078033i</v>
      </c>
    </row>
    <row r="409" spans="1:7" x14ac:dyDescent="0.45">
      <c r="A409">
        <f>PICXO!$M409</f>
        <v>11748.97554939415</v>
      </c>
      <c r="B409" s="6" t="str">
        <f>PICXO!$S409</f>
        <v>0.0122036963629208-0.0121953680320523i</v>
      </c>
      <c r="C409">
        <f t="shared" si="26"/>
        <v>407</v>
      </c>
      <c r="D409">
        <f t="shared" si="28"/>
        <v>37925.661975190837</v>
      </c>
      <c r="G409" s="1" t="str">
        <f t="shared" ca="1" si="27"/>
        <v>0.0123121522302417+0.016062000199408i</v>
      </c>
    </row>
    <row r="410" spans="1:7" x14ac:dyDescent="0.45">
      <c r="A410">
        <f>PICXO!$M410</f>
        <v>12022.644346172956</v>
      </c>
      <c r="B410" s="6" t="str">
        <f>PICXO!$S410</f>
        <v>0.0121934379352101-0.0117637517800603i</v>
      </c>
      <c r="C410">
        <f t="shared" si="26"/>
        <v>408</v>
      </c>
      <c r="D410">
        <f t="shared" si="28"/>
        <v>38018.845419847326</v>
      </c>
      <c r="G410" s="1" t="str">
        <f t="shared" ca="1" si="27"/>
        <v>0.0123187765118257+0.016268968389774i</v>
      </c>
    </row>
    <row r="411" spans="1:7" x14ac:dyDescent="0.45">
      <c r="A411">
        <f>PICXO!$M411</f>
        <v>12302.687708122614</v>
      </c>
      <c r="B411" s="6" t="str">
        <f>PICXO!$S411</f>
        <v>0.0121836741583032-0.011337687344627i</v>
      </c>
      <c r="C411">
        <f t="shared" si="26"/>
        <v>409</v>
      </c>
      <c r="D411">
        <f t="shared" si="28"/>
        <v>38112.028864503816</v>
      </c>
      <c r="G411" s="1" t="str">
        <f t="shared" ca="1" si="27"/>
        <v>0.0123256346201403+0.0164800105728653i</v>
      </c>
    </row>
    <row r="412" spans="1:7" x14ac:dyDescent="0.45">
      <c r="A412">
        <f>PICXO!$M412</f>
        <v>12589.254117940442</v>
      </c>
      <c r="B412" s="6" t="str">
        <f>PICXO!$S412</f>
        <v>0.0121743848705755-0.0109168951808604i</v>
      </c>
      <c r="C412">
        <f t="shared" si="26"/>
        <v>410</v>
      </c>
      <c r="D412">
        <f t="shared" si="28"/>
        <v>38205.212309160306</v>
      </c>
      <c r="G412" s="1" t="str">
        <f t="shared" ca="1" si="27"/>
        <v>0.0123327407997364+0.0166953749332997i</v>
      </c>
    </row>
    <row r="413" spans="1:7" x14ac:dyDescent="0.45">
      <c r="A413">
        <f>PICXO!$M413</f>
        <v>12882.495516930079</v>
      </c>
      <c r="B413" s="6" t="str">
        <f>PICXO!$S413</f>
        <v>0.0121655509750095-0.0105010936725629i</v>
      </c>
      <c r="C413">
        <f t="shared" si="26"/>
        <v>411</v>
      </c>
      <c r="D413">
        <f t="shared" si="28"/>
        <v>38298.395753816796</v>
      </c>
      <c r="G413" s="1" t="str">
        <f t="shared" ca="1" si="27"/>
        <v>0.0123399256143309+0.0169120802954909i</v>
      </c>
    </row>
    <row r="414" spans="1:7" x14ac:dyDescent="0.45">
      <c r="A414">
        <f>PICXO!$M414</f>
        <v>13182.567385562756</v>
      </c>
      <c r="B414" s="6" t="str">
        <f>PICXO!$S414</f>
        <v>0.0121571544065475-0.0100899985150282i</v>
      </c>
      <c r="C414">
        <f t="shared" si="26"/>
        <v>412</v>
      </c>
      <c r="D414">
        <f t="shared" si="28"/>
        <v>38391.579198473279</v>
      </c>
      <c r="G414" s="1" t="str">
        <f t="shared" ca="1" si="27"/>
        <v>0.0123475478666232+0.0171362455004177i</v>
      </c>
    </row>
    <row r="415" spans="1:7" x14ac:dyDescent="0.45">
      <c r="A415">
        <f>PICXO!$M415</f>
        <v>13489.62882591519</v>
      </c>
      <c r="B415" s="6" t="str">
        <f>PICXO!$S415</f>
        <v>0.0121491781026811-0.00968332204289785i</v>
      </c>
      <c r="C415">
        <f t="shared" si="26"/>
        <v>413</v>
      </c>
      <c r="D415">
        <f t="shared" si="28"/>
        <v>38484.762643129769</v>
      </c>
      <c r="G415" s="1" t="str">
        <f t="shared" ca="1" si="27"/>
        <v>0.0123551701189154+0.0173604107053446i</v>
      </c>
    </row>
    <row r="416" spans="1:7" x14ac:dyDescent="0.45">
      <c r="A416">
        <f>PICXO!$M416</f>
        <v>13803.84264602747</v>
      </c>
      <c r="B416" s="6" t="str">
        <f>PICXO!$S416</f>
        <v>0.0121416059773756-0.00928077249576386i</v>
      </c>
      <c r="C416">
        <f t="shared" si="26"/>
        <v>414</v>
      </c>
      <c r="D416">
        <f t="shared" si="28"/>
        <v>38577.946087786258</v>
      </c>
      <c r="G416" s="1" t="str">
        <f t="shared" ca="1" si="27"/>
        <v>0.0123632746709125+0.0175926249922449i</v>
      </c>
    </row>
    <row r="417" spans="1:7" x14ac:dyDescent="0.45">
      <c r="A417">
        <f>PICXO!$M417</f>
        <v>14125.375446226129</v>
      </c>
      <c r="B417" s="6" t="str">
        <f>PICXO!$S417</f>
        <v>0.0121344228984782-0.00888205321311409i</v>
      </c>
      <c r="C417">
        <f t="shared" si="26"/>
        <v>415</v>
      </c>
      <c r="D417">
        <f t="shared" si="28"/>
        <v>38671.129532442748</v>
      </c>
      <c r="G417" s="1" t="str">
        <f t="shared" ca="1" si="27"/>
        <v>0.0123714496226552+0.0178260141779013i</v>
      </c>
    </row>
    <row r="418" spans="1:7" x14ac:dyDescent="0.45">
      <c r="A418">
        <f>PICXO!$M418</f>
        <v>14454.397707457802</v>
      </c>
      <c r="B418" s="6" t="str">
        <f>PICXO!$S418</f>
        <v>0.0121276146687852-0.00848686174893319i</v>
      </c>
      <c r="C418">
        <f t="shared" si="26"/>
        <v>416</v>
      </c>
      <c r="D418">
        <f t="shared" si="28"/>
        <v>38764.312977099238</v>
      </c>
      <c r="G418" s="1" t="str">
        <f t="shared" ca="1" si="27"/>
        <v>0.0123800062492092+0.0180656360405699i</v>
      </c>
    </row>
    <row r="419" spans="1:7" x14ac:dyDescent="0.45">
      <c r="A419">
        <f>PICXO!$M419</f>
        <v>14791.083881680566</v>
      </c>
      <c r="B419" s="6" t="str">
        <f>PICXO!$S419</f>
        <v>0.0121211680110052-0.00809488889476766i</v>
      </c>
      <c r="C419">
        <f t="shared" si="26"/>
        <v>417</v>
      </c>
      <c r="D419">
        <f t="shared" si="28"/>
        <v>38857.496421755721</v>
      </c>
      <c r="G419" s="1" t="str">
        <f t="shared" ca="1" si="27"/>
        <v>0.0123887731534733+0.0183086916982159i</v>
      </c>
    </row>
    <row r="420" spans="1:7" x14ac:dyDescent="0.45">
      <c r="A420">
        <f>PICXO!$M420</f>
        <v>15135.612484360536</v>
      </c>
      <c r="B420" s="6" t="str">
        <f>PICXO!$S420</f>
        <v>0.0121150705569057-0.00770581759828271i</v>
      </c>
      <c r="C420">
        <f t="shared" si="26"/>
        <v>418</v>
      </c>
      <c r="D420">
        <f t="shared" si="28"/>
        <v>38950.679866412211</v>
      </c>
      <c r="G420" s="1" t="str">
        <f t="shared" ca="1" si="27"/>
        <v>0.0123978365450365+0.0185564841160416i</v>
      </c>
    </row>
    <row r="421" spans="1:7" x14ac:dyDescent="0.45">
      <c r="A421">
        <f>PICXO!$M421</f>
        <v>15488.166189123231</v>
      </c>
      <c r="B421" s="6" t="str">
        <f>PICXO!$S421</f>
        <v>0.0121093108410039-0.00731932176224093i</v>
      </c>
      <c r="C421">
        <f t="shared" si="26"/>
        <v>419</v>
      </c>
      <c r="D421">
        <f t="shared" si="28"/>
        <v>39043.863311068701</v>
      </c>
      <c r="G421" s="1" t="str">
        <f t="shared" ca="1" si="27"/>
        <v>0.01240723746792+0.018809669024275i</v>
      </c>
    </row>
    <row r="422" spans="1:7" x14ac:dyDescent="0.45">
      <c r="A422">
        <f>PICXO!$M422</f>
        <v>15848.931924609513</v>
      </c>
      <c r="B422" s="6" t="str">
        <f>PICXO!$S422</f>
        <v>0.0121038782992437-0.00693506490632791i</v>
      </c>
      <c r="C422">
        <f t="shared" si="26"/>
        <v>420</v>
      </c>
      <c r="D422">
        <f t="shared" si="28"/>
        <v>39137.04675572519</v>
      </c>
      <c r="G422" s="1" t="str">
        <f t="shared" ca="1" si="27"/>
        <v>0.012416869317194+0.0190664629689712i</v>
      </c>
    </row>
    <row r="423" spans="1:7" x14ac:dyDescent="0.45">
      <c r="A423">
        <f>PICXO!$M423</f>
        <v>16218.10097358761</v>
      </c>
      <c r="B423" s="6" t="str">
        <f>PICXO!$S423</f>
        <v>0.0120987632731992-0.00655269867128448i</v>
      </c>
      <c r="C423">
        <f t="shared" si="26"/>
        <v>421</v>
      </c>
      <c r="D423">
        <f t="shared" si="28"/>
        <v>39230.23020038168</v>
      </c>
      <c r="G423" s="1" t="str">
        <f t="shared" ca="1" si="27"/>
        <v>0.0124269493378788+0.0193302611670955i</v>
      </c>
    </row>
    <row r="424" spans="1:7" x14ac:dyDescent="0.45">
      <c r="A424">
        <f>PICXO!$M424</f>
        <v>16595.869074373877</v>
      </c>
      <c r="B424" s="6" t="str">
        <f>PICXO!$S424</f>
        <v>0.0120939570204712-0.00617186114124157i</v>
      </c>
      <c r="C424">
        <f t="shared" si="26"/>
        <v>422</v>
      </c>
      <c r="D424">
        <f t="shared" si="28"/>
        <v>39323.41364503817</v>
      </c>
      <c r="G424" s="1" t="str">
        <f t="shared" ca="1" si="27"/>
        <v>0.012437219135064+0.0195969604199033i</v>
      </c>
    </row>
    <row r="425" spans="1:7" x14ac:dyDescent="0.45">
      <c r="A425">
        <f>PICXO!$M425</f>
        <v>16982.43652461567</v>
      </c>
      <c r="B425" s="6" t="str">
        <f>PICXO!$S425</f>
        <v>0.0120894517320803-0.00579217495589132i</v>
      </c>
      <c r="C425">
        <f t="shared" si="26"/>
        <v>423</v>
      </c>
      <c r="D425">
        <f t="shared" si="28"/>
        <v>39416.597089694653</v>
      </c>
      <c r="G425" s="1" t="str">
        <f t="shared" ca="1" si="27"/>
        <v>0.0124480265601611+0.019871878224363i</v>
      </c>
    </row>
    <row r="426" spans="1:7" x14ac:dyDescent="0.45">
      <c r="A426">
        <f>PICXO!$M426</f>
        <v>17378.008287491939</v>
      </c>
      <c r="B426" s="6" t="str">
        <f>PICXO!$S426</f>
        <v>0.012085240557852-0.00541324517898928i</v>
      </c>
      <c r="C426">
        <f t="shared" si="26"/>
        <v>424</v>
      </c>
      <c r="D426">
        <f t="shared" si="28"/>
        <v>39509.780534351143</v>
      </c>
      <c r="G426" s="1" t="str">
        <f t="shared" ca="1" si="27"/>
        <v>0.012459012468833+0.0201494645182641i</v>
      </c>
    </row>
    <row r="427" spans="1:7" x14ac:dyDescent="0.45">
      <c r="A427">
        <f>PICXO!$M427</f>
        <v>17782.794100387368</v>
      </c>
      <c r="B427" s="6" t="str">
        <f>PICXO!$S427</f>
        <v>0.0120813176409962-0.00503465688346274i</v>
      </c>
      <c r="C427">
        <f t="shared" si="26"/>
        <v>425</v>
      </c>
      <c r="D427">
        <f t="shared" si="28"/>
        <v>39602.963979007633</v>
      </c>
      <c r="G427" s="1" t="str">
        <f t="shared" ca="1" si="27"/>
        <v>0.0124705990620267+0.0204360315842371i</v>
      </c>
    </row>
    <row r="428" spans="1:7" x14ac:dyDescent="0.45">
      <c r="A428">
        <f>PICXO!$M428</f>
        <v>18197.008586097898</v>
      </c>
      <c r="B428" s="6" t="str">
        <f>PICXO!$S428</f>
        <v>0.0120776781633696-0.00465597240586061i</v>
      </c>
      <c r="C428">
        <f t="shared" si="26"/>
        <v>426</v>
      </c>
      <c r="D428">
        <f t="shared" si="28"/>
        <v>39696.147423664122</v>
      </c>
      <c r="G428" s="1" t="str">
        <f t="shared" ca="1" si="27"/>
        <v>0.0124823888832835+0.0207255700885788i</v>
      </c>
    </row>
    <row r="429" spans="1:7" x14ac:dyDescent="0.45">
      <c r="A429">
        <f>PICXO!$M429</f>
        <v>18620.871366626692</v>
      </c>
      <c r="B429" s="6" t="str">
        <f>PICXO!$S429</f>
        <v>0.0120743184032329-0.00427672821366888i</v>
      </c>
      <c r="C429">
        <f t="shared" si="26"/>
        <v>427</v>
      </c>
      <c r="D429">
        <f t="shared" si="28"/>
        <v>39789.330868320612</v>
      </c>
      <c r="G429" s="1" t="str">
        <f t="shared" ca="1" si="27"/>
        <v>0.0124948101113542+0.0210243405188847i</v>
      </c>
    </row>
    <row r="430" spans="1:7" x14ac:dyDescent="0.45">
      <c r="A430">
        <f>PICXO!$M430</f>
        <v>19054.607179630439</v>
      </c>
      <c r="B430" s="6" t="str">
        <f>PICXO!$S430</f>
        <v>0.0120712358077532-0.00389643131774328i</v>
      </c>
      <c r="C430">
        <f t="shared" si="26"/>
        <v>428</v>
      </c>
      <c r="D430">
        <f t="shared" si="28"/>
        <v>39882.514312977095</v>
      </c>
      <c r="G430" s="1" t="str">
        <f t="shared" ca="1" si="27"/>
        <v>0.0125075023445585+0.0213269856849519i</v>
      </c>
    </row>
    <row r="431" spans="1:7" x14ac:dyDescent="0.45">
      <c r="A431">
        <f>PICXO!$M431</f>
        <v>19498.445997578372</v>
      </c>
      <c r="B431" s="6" t="str">
        <f>PICXO!$S431</f>
        <v>0.0120684290830193-0.0035145551482247i</v>
      </c>
      <c r="C431">
        <f t="shared" si="26"/>
        <v>429</v>
      </c>
      <c r="D431">
        <f t="shared" si="28"/>
        <v>39975.697757633585</v>
      </c>
      <c r="G431" s="1" t="str">
        <f t="shared" ca="1" si="27"/>
        <v>0.0125208176409456+0.0216385391885223i</v>
      </c>
    </row>
    <row r="432" spans="1:7" x14ac:dyDescent="0.45">
      <c r="A432">
        <f>PICXO!$M432</f>
        <v>19952.623149686631</v>
      </c>
      <c r="B432" s="6" t="str">
        <f>PICXO!$S432</f>
        <v>0.0120658983050146-0.00313053479513103i</v>
      </c>
      <c r="C432">
        <f t="shared" si="26"/>
        <v>430</v>
      </c>
      <c r="D432">
        <f t="shared" si="28"/>
        <v>40068.881202290075</v>
      </c>
      <c r="G432" s="1" t="str">
        <f t="shared" ca="1" si="27"/>
        <v>0.0125345226501177+0.0219555409757545i</v>
      </c>
    </row>
    <row r="433" spans="1:7" x14ac:dyDescent="0.45">
      <c r="A433">
        <f>PICXO!$M433</f>
        <v>20417.379446693074</v>
      </c>
      <c r="B433" s="6" t="str">
        <f>PICXO!$S433</f>
        <v>0.0120636450558429-0.00274376149345643i</v>
      </c>
      <c r="C433">
        <f t="shared" si="26"/>
        <v>431</v>
      </c>
      <c r="D433">
        <f t="shared" si="28"/>
        <v>40162.064646946565</v>
      </c>
      <c r="G433" s="1" t="str">
        <f t="shared" ca="1" si="27"/>
        <v>0.0125487956972591+0.022280484077989i</v>
      </c>
    </row>
    <row r="434" spans="1:7" x14ac:dyDescent="0.45">
      <c r="A434">
        <f>PICXO!$M434</f>
        <v>20892.961308538121</v>
      </c>
      <c r="B434" s="6" t="str">
        <f>PICXO!$S434</f>
        <v>0.0120616725905926-0.00235357620590345i</v>
      </c>
      <c r="C434">
        <f t="shared" si="26"/>
        <v>432</v>
      </c>
      <c r="D434">
        <f t="shared" si="28"/>
        <v>40255.248091603054</v>
      </c>
      <c r="G434" s="1" t="str">
        <f t="shared" ca="1" si="27"/>
        <v>0.0125636369929767+0.0226131945817335i</v>
      </c>
    </row>
    <row r="435" spans="1:7" x14ac:dyDescent="0.45">
      <c r="A435">
        <f>PICXO!$M435</f>
        <v>21379.620895019994</v>
      </c>
      <c r="B435" s="6" t="str">
        <f>PICXO!$S435</f>
        <v>0.012059986041624-0.00195926212277884i</v>
      </c>
      <c r="C435">
        <f t="shared" si="26"/>
        <v>433</v>
      </c>
      <c r="D435">
        <f t="shared" si="28"/>
        <v>40348.431536259544</v>
      </c>
      <c r="G435" s="1" t="str">
        <f t="shared" ca="1" si="27"/>
        <v>0.0125789360247567+0.0229521618891568i</v>
      </c>
    </row>
    <row r="436" spans="1:7" x14ac:dyDescent="0.45">
      <c r="A436">
        <f>PICXO!$M436</f>
        <v>21877.616239493142</v>
      </c>
      <c r="B436" s="6" t="str">
        <f>PICXO!$S436</f>
        <v>0.0120585926688843-0.00156003585608138i</v>
      </c>
      <c r="C436">
        <f t="shared" si="26"/>
        <v>434</v>
      </c>
      <c r="D436">
        <f t="shared" si="28"/>
        <v>40441.614980916027</v>
      </c>
      <c r="G436" s="1" t="str">
        <f t="shared" ca="1" si="27"/>
        <v>0.0125950516722822+0.0233020423920826i</v>
      </c>
    </row>
    <row r="437" spans="1:7" x14ac:dyDescent="0.45">
      <c r="A437">
        <f>PICXO!$M437</f>
        <v>22387.211385680916</v>
      </c>
      <c r="B437" s="6" t="str">
        <f>PICXO!$S437</f>
        <v>0.0120575021672259-0.0011550370506826i</v>
      </c>
      <c r="C437">
        <f t="shared" si="26"/>
        <v>435</v>
      </c>
      <c r="D437">
        <f t="shared" si="28"/>
        <v>40534.798425572517</v>
      </c>
      <c r="G437" s="1" t="str">
        <f t="shared" ca="1" si="27"/>
        <v>0.0126114497980049+0.023655697913809i</v>
      </c>
    </row>
    <row r="438" spans="1:7" x14ac:dyDescent="0.45">
      <c r="A438">
        <f>PICXO!$M438</f>
        <v>22908.67652767519</v>
      </c>
      <c r="B438" s="6" t="str">
        <f>PICXO!$S438</f>
        <v>0.01205672704482-0.000743316066109008i</v>
      </c>
      <c r="C438">
        <f t="shared" si="26"/>
        <v>436</v>
      </c>
      <c r="D438">
        <f t="shared" si="28"/>
        <v>40627.981870229007</v>
      </c>
      <c r="G438" s="1" t="str">
        <f t="shared" ca="1" si="27"/>
        <v>0.0126289939633003+0.0240243263843763i</v>
      </c>
    </row>
    <row r="439" spans="1:7" x14ac:dyDescent="0.45">
      <c r="A439">
        <f>PICXO!$M439</f>
        <v>23442.28815319662</v>
      </c>
      <c r="B439" s="6" t="str">
        <f>PICXO!$S439</f>
        <v>0.0120562830908964-0.000323819292833424i</v>
      </c>
      <c r="C439">
        <f t="shared" si="26"/>
        <v>437</v>
      </c>
      <c r="D439">
        <f t="shared" si="28"/>
        <v>40721.165314885497</v>
      </c>
      <c r="G439" s="1" t="str">
        <f t="shared" ca="1" si="27"/>
        <v>0.0126468772580257+0.0243972954211632i</v>
      </c>
    </row>
    <row r="440" spans="1:7" x14ac:dyDescent="0.45">
      <c r="A440">
        <f>PICXO!$M440</f>
        <v>23988.329190192238</v>
      </c>
      <c r="B440" s="6" t="str">
        <f>PICXO!$S440</f>
        <v>0.0120561899565656+0.000104628449590842i</v>
      </c>
      <c r="C440">
        <f t="shared" si="26"/>
        <v>438</v>
      </c>
      <c r="D440">
        <f t="shared" si="28"/>
        <v>40814.348759541987</v>
      </c>
      <c r="G440" s="1" t="str">
        <f t="shared" ca="1" si="27"/>
        <v>0.0126657141610259+0.0247824439756839i</v>
      </c>
    </row>
    <row r="441" spans="1:7" x14ac:dyDescent="0.45">
      <c r="A441">
        <f>PICXO!$M441</f>
        <v>24547.089156847531</v>
      </c>
      <c r="B441" s="6" t="str">
        <f>PICXO!$S441</f>
        <v>0.0120564718799318+0.000543345138093866i</v>
      </c>
      <c r="C441">
        <f t="shared" si="26"/>
        <v>439</v>
      </c>
      <c r="D441">
        <f t="shared" si="28"/>
        <v>40907.532204198469</v>
      </c>
      <c r="G441" s="1" t="str">
        <f t="shared" ca="1" si="27"/>
        <v>0.0126852996400662+0.0251769385998118i</v>
      </c>
    </row>
    <row r="442" spans="1:7" x14ac:dyDescent="0.45">
      <c r="A442">
        <f>PICXO!$M442</f>
        <v>25118.86431509296</v>
      </c>
      <c r="B442" s="6" t="str">
        <f>PICXO!$S442</f>
        <v>0.0120571585968643+0.000993817303103818i</v>
      </c>
      <c r="C442">
        <f t="shared" si="26"/>
        <v>440</v>
      </c>
      <c r="D442">
        <f t="shared" si="28"/>
        <v>41000.715648854959</v>
      </c>
      <c r="G442" s="1" t="str">
        <f t="shared" ca="1" si="27"/>
        <v>0.0127054878128188+0.0255789579336349i</v>
      </c>
    </row>
    <row r="443" spans="1:7" x14ac:dyDescent="0.45">
      <c r="A443">
        <f>PICXO!$M443</f>
        <v>25703.957827685728</v>
      </c>
      <c r="B443" s="6" t="str">
        <f>PICXO!$S443</f>
        <v>0.0120582864927507+0.00145773149464622i</v>
      </c>
      <c r="C443">
        <f t="shared" si="26"/>
        <v>441</v>
      </c>
      <c r="D443">
        <f t="shared" si="28"/>
        <v>41093.899093511449</v>
      </c>
      <c r="G443" s="1" t="str">
        <f t="shared" ca="1" si="27"/>
        <v>0.0127269823774419+0.0259969207011114i</v>
      </c>
    </row>
    <row r="444" spans="1:7" x14ac:dyDescent="0.45">
      <c r="A444">
        <f>PICXO!$M444</f>
        <v>26302.679918950838</v>
      </c>
      <c r="B444" s="6" t="str">
        <f>PICXO!$S444</f>
        <v>0.0120599000699752+0.00193701299888119i</v>
      </c>
      <c r="C444">
        <f t="shared" si="26"/>
        <v>442</v>
      </c>
      <c r="D444">
        <f t="shared" si="28"/>
        <v>41187.082538167939</v>
      </c>
      <c r="G444" s="1" t="str">
        <f t="shared" ca="1" si="27"/>
        <v>0.0127490655877541+0.0264219443235182i</v>
      </c>
    </row>
    <row r="445" spans="1:7" x14ac:dyDescent="0.45">
      <c r="A445">
        <f>PICXO!$M445</f>
        <v>26915.348039266104</v>
      </c>
      <c r="B445" s="6" t="str">
        <f>PICXO!$S445</f>
        <v>0.0120620538331667+0.00243387384168703i</v>
      </c>
      <c r="C445">
        <f t="shared" si="26"/>
        <v>443</v>
      </c>
      <c r="D445">
        <f t="shared" si="28"/>
        <v>41280.265982824429</v>
      </c>
      <c r="G445" s="1" t="str">
        <f t="shared" ca="1" si="27"/>
        <v>0.0127722521859373+0.0268601303631352i</v>
      </c>
    </row>
    <row r="446" spans="1:7" x14ac:dyDescent="0.45">
      <c r="A446">
        <f>PICXO!$M446</f>
        <v>27542.287033378489</v>
      </c>
      <c r="B446" s="6" t="str">
        <f>PICXO!$S446</f>
        <v>0.0120648147331401+0.00295087279779366i</v>
      </c>
      <c r="C446">
        <f t="shared" si="26"/>
        <v>444</v>
      </c>
      <c r="D446">
        <f t="shared" si="28"/>
        <v>41373.449427480911</v>
      </c>
      <c r="G446" s="1" t="str">
        <f t="shared" ca="1" si="27"/>
        <v>0.0127966205573962+0.0273120956574808i</v>
      </c>
    </row>
    <row r="447" spans="1:7" x14ac:dyDescent="0.45">
      <c r="A447">
        <f>PICXO!$M447</f>
        <v>28183.829312641286</v>
      </c>
      <c r="B447" s="6" t="str">
        <f>PICXO!$S447</f>
        <v>0.0120682653665584+0.00349099107407495i</v>
      </c>
      <c r="C447">
        <f t="shared" si="26"/>
        <v>445</v>
      </c>
      <c r="D447">
        <f t="shared" si="28"/>
        <v>41466.632872137401</v>
      </c>
      <c r="G447" s="1" t="str">
        <f t="shared" ca="1" si="27"/>
        <v>0.0128217711558117+0.0277731018156669i</v>
      </c>
    </row>
    <row r="448" spans="1:7" x14ac:dyDescent="0.45">
      <c r="A448">
        <f>PICXO!$M448</f>
        <v>28840.315031262729</v>
      </c>
      <c r="B448" s="6" t="str">
        <f>PICXO!$S448</f>
        <v>0.0120725082104452+0.00405772867652943i</v>
      </c>
      <c r="C448">
        <f t="shared" si="26"/>
        <v>446</v>
      </c>
      <c r="D448">
        <f t="shared" si="28"/>
        <v>41559.816316793891</v>
      </c>
      <c r="G448" s="1" t="str">
        <f t="shared" ca="1" si="27"/>
        <v>0.0128483990101454+0.0282509431490441i</v>
      </c>
    </row>
    <row r="449" spans="1:7" x14ac:dyDescent="0.45">
      <c r="A449">
        <f>PICXO!$M449</f>
        <v>29512.092266660449</v>
      </c>
      <c r="B449" s="6" t="str">
        <f>PICXO!$S449</f>
        <v>0.012077671292745+0.00465522838942429i</v>
      </c>
      <c r="C449">
        <f t="shared" ref="C449:C512" si="29">C448+1</f>
        <v>447</v>
      </c>
      <c r="D449">
        <f t="shared" si="28"/>
        <v>41652.999761450381</v>
      </c>
      <c r="G449" s="1" t="str">
        <f t="shared" ca="1" si="27"/>
        <v>0.0128762925864347+0.0287428824921233i</v>
      </c>
    </row>
    <row r="450" spans="1:7" x14ac:dyDescent="0.45">
      <c r="A450">
        <f>PICXO!$M450</f>
        <v>30199.517204016618</v>
      </c>
      <c r="B450" s="6" t="str">
        <f>PICXO!$S450</f>
        <v>0.0120839158846293+0.00528843708284687i</v>
      </c>
      <c r="C450">
        <f t="shared" si="29"/>
        <v>448</v>
      </c>
      <c r="D450">
        <f t="shared" si="28"/>
        <v>41746.183206106871</v>
      </c>
      <c r="G450" s="1" t="str">
        <f t="shared" ref="G450:G513" ca="1" si="30">IMCONJUGATE(OFFSET(H_f__linear,511-$C450,0,1,1))</f>
        <v>0.0129052191655874+0.0292462288213244i</v>
      </c>
    </row>
    <row r="451" spans="1:7" x14ac:dyDescent="0.45">
      <c r="A451">
        <f>PICXO!$M451</f>
        <v>30902.954325132276</v>
      </c>
      <c r="B451" s="6" t="str">
        <f>PICXO!$S451</f>
        <v>0.0120914470843093+0.00596331818178957i</v>
      </c>
      <c r="C451">
        <f t="shared" si="29"/>
        <v>449</v>
      </c>
      <c r="D451">
        <f t="shared" ref="D451:D513" si="31">C451/256*CEdsp2</f>
        <v>41839.366650763361</v>
      </c>
      <c r="G451" s="1" t="str">
        <f t="shared" ca="1" si="30"/>
        <v>0.0129357965341875+0.0297675455169941i</v>
      </c>
    </row>
    <row r="452" spans="1:7" x14ac:dyDescent="0.45">
      <c r="A452">
        <f>PICXO!$M452</f>
        <v>31622.776601680074</v>
      </c>
      <c r="B452" s="6" t="str">
        <f>PICXO!$S452</f>
        <v>0.0121005286082423+0.00668713531938275i</v>
      </c>
      <c r="C452">
        <f t="shared" si="29"/>
        <v>450</v>
      </c>
      <c r="D452">
        <f t="shared" si="31"/>
        <v>41932.550095419843</v>
      </c>
      <c r="G452" s="1" t="str">
        <f t="shared" ca="1" si="30"/>
        <v>0.0129680227548613+0.030306404316691i</v>
      </c>
    </row>
    <row r="453" spans="1:7" x14ac:dyDescent="0.45">
      <c r="A453">
        <f>PICXO!$M453</f>
        <v>32359.365692959018</v>
      </c>
      <c r="B453" s="6" t="str">
        <f>PICXO!$S453</f>
        <v>0.0121115038218571+0.00746883668709025i</v>
      </c>
      <c r="C453">
        <f t="shared" si="29"/>
        <v>451</v>
      </c>
      <c r="D453">
        <f t="shared" si="31"/>
        <v>42025.733540076333</v>
      </c>
      <c r="G453" s="1" t="str">
        <f t="shared" ca="1" si="30"/>
        <v>0.0130016038495926+0.0308594806206599i</v>
      </c>
    </row>
    <row r="454" spans="1:7" x14ac:dyDescent="0.45">
      <c r="A454">
        <f>PICXO!$M454</f>
        <v>33113.112148255212</v>
      </c>
      <c r="B454" s="6" t="str">
        <f>PICXO!$S454</f>
        <v>0.0121248262199478+0.0083195844645035i</v>
      </c>
      <c r="C454">
        <f t="shared" si="29"/>
        <v>452</v>
      </c>
      <c r="D454">
        <f t="shared" si="31"/>
        <v>42118.916984732823</v>
      </c>
      <c r="G454" s="1" t="str">
        <f t="shared" ca="1" si="30"/>
        <v>0.0130367140523374+0.0314284556601597i</v>
      </c>
    </row>
    <row r="455" spans="1:7" x14ac:dyDescent="0.45">
      <c r="A455">
        <f>PICXO!$M455</f>
        <v>33884.415613916201</v>
      </c>
      <c r="B455" s="6" t="str">
        <f>PICXO!$S455</f>
        <v>0.0121411045571863+0.00925349757677002i</v>
      </c>
      <c r="C455">
        <f t="shared" si="29"/>
        <v>453</v>
      </c>
      <c r="D455">
        <f t="shared" si="31"/>
        <v>42212.100429389313</v>
      </c>
      <c r="G455" s="1" t="str">
        <f t="shared" ca="1" si="30"/>
        <v>0.0130742707735048+0.0320222899296046i</v>
      </c>
    </row>
    <row r="456" spans="1:7" x14ac:dyDescent="0.45">
      <c r="A456">
        <f>PICXO!$M456</f>
        <v>34673.685045249011</v>
      </c>
      <c r="B456" s="6" t="str">
        <f>PICXO!$S456</f>
        <v>0.012161171294157+0.0102887153704243i</v>
      </c>
      <c r="C456">
        <f t="shared" si="29"/>
        <v>454</v>
      </c>
      <c r="D456">
        <f t="shared" si="31"/>
        <v>42305.283874045803</v>
      </c>
      <c r="G456" s="1" t="str">
        <f t="shared" ca="1" si="30"/>
        <v>0.0131135921990067+0.0326336625783441i</v>
      </c>
    </row>
    <row r="457" spans="1:7" x14ac:dyDescent="0.45">
      <c r="A457">
        <f>PICXO!$M457</f>
        <v>35481.338923353294</v>
      </c>
      <c r="B457" s="6" t="str">
        <f>PICXO!$S457</f>
        <v>0.0121861892631486+0.0114489566358916i</v>
      </c>
      <c r="C457">
        <f t="shared" si="29"/>
        <v>455</v>
      </c>
      <c r="D457">
        <f t="shared" si="31"/>
        <v>42398.467318702285</v>
      </c>
      <c r="G457" s="1" t="str">
        <f t="shared" ca="1" si="30"/>
        <v>0.0131548265366672+0.033263821816913i</v>
      </c>
    </row>
    <row r="458" spans="1:7" x14ac:dyDescent="0.45">
      <c r="A458">
        <f>PICXO!$M458</f>
        <v>36307.805477005779</v>
      </c>
      <c r="B458" s="6" t="str">
        <f>PICXO!$S458</f>
        <v>0.0122178231279299+0.0127658658807554i</v>
      </c>
      <c r="C458">
        <f t="shared" si="29"/>
        <v>456</v>
      </c>
      <c r="D458">
        <f t="shared" si="31"/>
        <v>42491.650763358775</v>
      </c>
      <c r="G458" s="1" t="str">
        <f t="shared" ca="1" si="30"/>
        <v>0.0131981382879515+0.033914114034602i</v>
      </c>
    </row>
    <row r="459" spans="1:7" x14ac:dyDescent="0.45">
      <c r="A459">
        <f>PICXO!$M459</f>
        <v>37153.52290971273</v>
      </c>
      <c r="B459" s="6" t="str">
        <f>PICXO!$S459</f>
        <v>0.0122585250133362+0.0142826534090989i</v>
      </c>
      <c r="C459">
        <f t="shared" si="29"/>
        <v>457</v>
      </c>
      <c r="D459">
        <f t="shared" si="31"/>
        <v>42584.834208015265</v>
      </c>
      <c r="G459" s="1" t="str">
        <f t="shared" ca="1" si="30"/>
        <v>0.0132444212232265+0.034592581007549i</v>
      </c>
    </row>
    <row r="460" spans="1:7" x14ac:dyDescent="0.45">
      <c r="A460">
        <f>PICXO!$M460</f>
        <v>38018.939632051486</v>
      </c>
      <c r="B460" s="6" t="str">
        <f>PICXO!$S460</f>
        <v>0.0123120305306165+0.0160599459177426i</v>
      </c>
      <c r="C460">
        <f t="shared" si="29"/>
        <v>458</v>
      </c>
      <c r="D460">
        <f t="shared" si="31"/>
        <v>42678.017652671755</v>
      </c>
      <c r="G460" s="1" t="str">
        <f t="shared" ca="1" si="30"/>
        <v>0.0132933010391762+0.0352951117423708i</v>
      </c>
    </row>
    <row r="461" spans="1:7" x14ac:dyDescent="0.45">
      <c r="A461">
        <f>PICXO!$M461</f>
        <v>38904.514499423312</v>
      </c>
      <c r="B461" s="6" t="str">
        <f>PICXO!$S461</f>
        <v>0.0123842635187097+0.0181855900343986i</v>
      </c>
      <c r="C461">
        <f t="shared" si="29"/>
        <v>459</v>
      </c>
      <c r="D461">
        <f t="shared" si="31"/>
        <v>42771.201097328245</v>
      </c>
      <c r="G461" s="1" t="str">
        <f t="shared" ca="1" si="30"/>
        <v>0.013344879162812+0.0360222258634129i</v>
      </c>
    </row>
    <row r="462" spans="1:7" x14ac:dyDescent="0.45">
      <c r="A462">
        <f>PICXO!$M462</f>
        <v>39810.717055344867</v>
      </c>
      <c r="B462" s="6" t="str">
        <f>PICXO!$S462</f>
        <v>0.0124850863830278+0.0207919194287518i</v>
      </c>
      <c r="C462">
        <f t="shared" si="29"/>
        <v>460</v>
      </c>
      <c r="D462">
        <f t="shared" si="31"/>
        <v>42864.384541984735</v>
      </c>
      <c r="G462" s="1" t="str">
        <f t="shared" ca="1" si="30"/>
        <v>0.0133993970528339+0.036775673340454i</v>
      </c>
    </row>
    <row r="463" spans="1:7" x14ac:dyDescent="0.45">
      <c r="A463">
        <f>PICXO!$M463</f>
        <v>40738.027780406293</v>
      </c>
      <c r="B463" s="6" t="str">
        <f>PICXO!$S463</f>
        <v>0.0126319394102395+0.0240880749738325i</v>
      </c>
      <c r="C463">
        <f t="shared" si="29"/>
        <v>461</v>
      </c>
      <c r="D463">
        <f t="shared" si="31"/>
        <v>42957.567986641217</v>
      </c>
      <c r="G463" s="1" t="str">
        <f t="shared" ca="1" si="30"/>
        <v>0.0134571218278947+0.0375573352674575i</v>
      </c>
    </row>
    <row r="464" spans="1:7" x14ac:dyDescent="0.45">
      <c r="A464">
        <f>PICXO!$M464</f>
        <v>41686.938347028365</v>
      </c>
      <c r="B464" s="6" t="str">
        <f>PICXO!$S464</f>
        <v>0.0128581239117474+0.0284252786667333i</v>
      </c>
      <c r="C464">
        <f t="shared" si="29"/>
        <v>462</v>
      </c>
      <c r="D464">
        <f t="shared" si="31"/>
        <v>43050.751431297707</v>
      </c>
      <c r="G464" s="1" t="str">
        <f t="shared" ca="1" si="30"/>
        <v>0.0135183489245281+0.0383692326594398i</v>
      </c>
    </row>
    <row r="465" spans="1:7" x14ac:dyDescent="0.45">
      <c r="A465">
        <f>PICXO!$M465</f>
        <v>42657.951880153967</v>
      </c>
      <c r="B465" s="6" t="str">
        <f>PICXO!$S465</f>
        <v>0.0132340013062677+0.0344422356471081i</v>
      </c>
      <c r="C465">
        <f t="shared" si="29"/>
        <v>463</v>
      </c>
      <c r="D465">
        <f t="shared" si="31"/>
        <v>43143.934875954197</v>
      </c>
      <c r="G465" s="1" t="str">
        <f t="shared" ca="1" si="30"/>
        <v>0.0135837039934905+0.0392160038093132i</v>
      </c>
    </row>
    <row r="466" spans="1:7" x14ac:dyDescent="0.45">
      <c r="A466">
        <f>PICXO!$M466</f>
        <v>43651.58322401117</v>
      </c>
      <c r="B466" s="6" t="str">
        <f>PICXO!$S466</f>
        <v>0.0139306160560947+0.0434346813215085i</v>
      </c>
      <c r="C466">
        <f t="shared" si="29"/>
        <v>464</v>
      </c>
      <c r="D466">
        <f t="shared" si="31"/>
        <v>43237.118320610687</v>
      </c>
      <c r="G466" s="1" t="str">
        <f t="shared" ca="1" si="30"/>
        <v>0.0136534272074144+0.0400988331772771i</v>
      </c>
    </row>
    <row r="467" spans="1:7" x14ac:dyDescent="0.45">
      <c r="A467">
        <f>PICXO!$M467</f>
        <v>44668.359215090757</v>
      </c>
      <c r="B467" s="6" t="str">
        <f>PICXO!$S467</f>
        <v>0.0154604019288605+0.0584897687294753i</v>
      </c>
      <c r="C467">
        <f t="shared" si="29"/>
        <v>465</v>
      </c>
      <c r="D467">
        <f t="shared" si="31"/>
        <v>43330.301765267177</v>
      </c>
      <c r="G467" s="1" t="str">
        <f t="shared" ca="1" si="30"/>
        <v>0.0137276729553981+0.0410181967790639i</v>
      </c>
    </row>
    <row r="468" spans="1:7" x14ac:dyDescent="0.45">
      <c r="A468">
        <f>PICXO!$M468</f>
        <v>45708.818961481731</v>
      </c>
      <c r="B468" s="6" t="str">
        <f>PICXO!$S468</f>
        <v>0.0200064351710586+0.0891819436792682i</v>
      </c>
      <c r="C468">
        <f t="shared" si="29"/>
        <v>466</v>
      </c>
      <c r="D468">
        <f t="shared" si="31"/>
        <v>43423.48520992366</v>
      </c>
      <c r="G468" s="1" t="str">
        <f t="shared" ca="1" si="30"/>
        <v>0.0138068638971469+0.0419766765576983i</v>
      </c>
    </row>
    <row r="469" spans="1:7" x14ac:dyDescent="0.45">
      <c r="A469">
        <f>PICXO!$M469</f>
        <v>46773.514128713912</v>
      </c>
      <c r="B469" s="6" t="str">
        <f>PICXO!$S469</f>
        <v>0.0476817480706203+0.186155270542335i</v>
      </c>
      <c r="C469">
        <f t="shared" si="29"/>
        <v>467</v>
      </c>
      <c r="D469">
        <f t="shared" si="31"/>
        <v>43516.668654580149</v>
      </c>
      <c r="G469" s="1" t="str">
        <f t="shared" ca="1" si="30"/>
        <v>0.0138914661360209+0.0429770389060939i</v>
      </c>
    </row>
    <row r="470" spans="1:7" x14ac:dyDescent="0.45">
      <c r="A470">
        <f>PICXO!$M470</f>
        <v>47863.009232257784</v>
      </c>
      <c r="B470" s="6" t="str">
        <f>PICXO!$S470</f>
        <v>0.595892592908727-0.497833611397413i</v>
      </c>
      <c r="C470">
        <f t="shared" si="29"/>
        <v>468</v>
      </c>
      <c r="D470">
        <f t="shared" si="31"/>
        <v>43609.852099236639</v>
      </c>
      <c r="G470" s="1" t="str">
        <f t="shared" ca="1" si="30"/>
        <v>0.0139819935391204+0.0440222465727252i</v>
      </c>
    </row>
    <row r="471" spans="1:7" x14ac:dyDescent="0.45">
      <c r="A471">
        <f>PICXO!$M471</f>
        <v>48977.881936838421</v>
      </c>
      <c r="B471" s="6" t="str">
        <f>PICXO!$S471</f>
        <v>0.0317625852450235-0.139579986988104i</v>
      </c>
      <c r="C471">
        <f t="shared" si="29"/>
        <v>469</v>
      </c>
      <c r="D471">
        <f t="shared" si="31"/>
        <v>43703.035543893129</v>
      </c>
      <c r="G471" s="1" t="str">
        <f t="shared" ca="1" si="30"/>
        <v>0.0140790124625862+0.0451154712571748i</v>
      </c>
    </row>
    <row r="472" spans="1:7" x14ac:dyDescent="0.45">
      <c r="A472">
        <f>PICXO!$M472</f>
        <v>50118.723362720884</v>
      </c>
      <c r="B472" s="6" t="str">
        <f>PICXO!$S472</f>
        <v>0.0175277685551768-0.0740765056737072i</v>
      </c>
      <c r="C472">
        <f t="shared" si="29"/>
        <v>470</v>
      </c>
      <c r="D472">
        <f t="shared" si="31"/>
        <v>43796.218988549619</v>
      </c>
      <c r="G472" s="1" t="str">
        <f t="shared" ca="1" si="30"/>
        <v>0.0141831469179958+0.0462601069299636i</v>
      </c>
    </row>
    <row r="473" spans="1:7" x14ac:dyDescent="0.45">
      <c r="A473">
        <f>PICXO!$M473</f>
        <v>51286.138399129894</v>
      </c>
      <c r="B473" s="6" t="str">
        <f>PICXO!$S473</f>
        <v>0.014495328878715-0.0495334505876898i</v>
      </c>
      <c r="C473">
        <f t="shared" si="29"/>
        <v>471</v>
      </c>
      <c r="D473">
        <f t="shared" si="31"/>
        <v>43889.402433206109</v>
      </c>
      <c r="G473" s="1" t="str">
        <f t="shared" ca="1" si="30"/>
        <v>0.0142950842187222+0.0474597839123438i</v>
      </c>
    </row>
    <row r="474" spans="1:7" x14ac:dyDescent="0.45">
      <c r="A474">
        <f>PICXO!$M474</f>
        <v>52480.746024970511</v>
      </c>
      <c r="B474" s="6" t="str">
        <f>PICXO!$S474</f>
        <v>0.0133878377789359-0.0366196978408956i</v>
      </c>
      <c r="C474">
        <f t="shared" si="29"/>
        <v>472</v>
      </c>
      <c r="D474">
        <f t="shared" si="31"/>
        <v>43982.585877862592</v>
      </c>
      <c r="G474" s="1" t="str">
        <f t="shared" ca="1" si="30"/>
        <v>0.0144155811483647+0.0487183837529656i</v>
      </c>
    </row>
    <row r="475" spans="1:7" x14ac:dyDescent="0.45">
      <c r="A475">
        <f>PICXO!$M475</f>
        <v>53703.179637018366</v>
      </c>
      <c r="B475" s="6" t="str">
        <f>PICXO!$S475</f>
        <v>0.0128669948002359-0.0285819366867801i</v>
      </c>
      <c r="C475">
        <f t="shared" si="29"/>
        <v>473</v>
      </c>
      <c r="D475">
        <f t="shared" si="31"/>
        <v>44075.769322519081</v>
      </c>
      <c r="G475" s="1" t="str">
        <f t="shared" ca="1" si="30"/>
        <v>0.0145461841961823+0.0500447235081713i</v>
      </c>
    </row>
    <row r="476" spans="1:7" x14ac:dyDescent="0.45">
      <c r="A476">
        <f>PICXO!$M476</f>
        <v>54954.087385755382</v>
      </c>
      <c r="B476" s="6" t="str">
        <f>PICXO!$S476</f>
        <v>0.0125829013240674-0.0230400077102441i</v>
      </c>
      <c r="C476">
        <f t="shared" si="29"/>
        <v>474</v>
      </c>
      <c r="D476">
        <f t="shared" si="31"/>
        <v>44168.952767175571</v>
      </c>
      <c r="G476" s="1" t="str">
        <f t="shared" ca="1" si="30"/>
        <v>0.014687758508211+0.0514425836894405i</v>
      </c>
    </row>
    <row r="477" spans="1:7" x14ac:dyDescent="0.45">
      <c r="A477">
        <f>PICXO!$M477</f>
        <v>56234.13251902756</v>
      </c>
      <c r="B477" s="6" t="str">
        <f>PICXO!$S477</f>
        <v>0.0124121046010776-0.0189412287296845i</v>
      </c>
      <c r="C477">
        <f t="shared" si="29"/>
        <v>475</v>
      </c>
      <c r="D477">
        <f t="shared" si="31"/>
        <v>44262.136211832061</v>
      </c>
      <c r="G477" s="1" t="str">
        <f t="shared" ca="1" si="30"/>
        <v>0.0148410520935744+0.052914787156182i</v>
      </c>
    </row>
    <row r="478" spans="1:7" x14ac:dyDescent="0.45">
      <c r="A478">
        <f>PICXO!$M478</f>
        <v>57543.993733708172</v>
      </c>
      <c r="B478" s="6" t="str">
        <f>PICXO!$S478</f>
        <v>0.012302179444851-0.0157478088108076i</v>
      </c>
      <c r="C478">
        <f t="shared" si="29"/>
        <v>476</v>
      </c>
      <c r="D478">
        <f t="shared" si="31"/>
        <v>44355.319656488551</v>
      </c>
      <c r="G478" s="1" t="str">
        <f t="shared" ca="1" si="30"/>
        <v>0.0150072333083197+0.0544665914354933i</v>
      </c>
    </row>
    <row r="479" spans="1:7" x14ac:dyDescent="0.45">
      <c r="A479">
        <f>PICXO!$M479</f>
        <v>58884.365535551195</v>
      </c>
      <c r="B479" s="6" t="str">
        <f>PICXO!$S479</f>
        <v>0.0122278483971678-0.013155719366667i</v>
      </c>
      <c r="C479">
        <f t="shared" si="29"/>
        <v>477</v>
      </c>
      <c r="D479">
        <f t="shared" si="31"/>
        <v>44448.503101145034</v>
      </c>
      <c r="G479" s="1" t="str">
        <f t="shared" ca="1" si="30"/>
        <v>0.01518758727554+0.056103607639078i</v>
      </c>
    </row>
    <row r="480" spans="1:7" x14ac:dyDescent="0.45">
      <c r="A480">
        <f>PICXO!$M480</f>
        <v>60255.958607427885</v>
      </c>
      <c r="B480" s="6" t="str">
        <f>PICXO!$S480</f>
        <v>0.0121757428517304-0.0109794168935066i</v>
      </c>
      <c r="C480">
        <f t="shared" si="29"/>
        <v>478</v>
      </c>
      <c r="D480">
        <f t="shared" si="31"/>
        <v>44541.686545801524</v>
      </c>
      <c r="G480" s="1" t="str">
        <f t="shared" ca="1" si="30"/>
        <v>0.0153858186098377+0.0578448545205853i</v>
      </c>
    </row>
    <row r="481" spans="1:7" x14ac:dyDescent="0.45">
      <c r="A481">
        <f>PICXO!$M481</f>
        <v>61659.50018614014</v>
      </c>
      <c r="B481" s="6" t="str">
        <f>PICXO!$S481</f>
        <v>0.0121382823784372-0.00909845866052176i</v>
      </c>
      <c r="C481">
        <f t="shared" si="29"/>
        <v>479</v>
      </c>
      <c r="D481">
        <f t="shared" si="31"/>
        <v>44634.869990458013</v>
      </c>
      <c r="G481" s="1" t="str">
        <f t="shared" ca="1" si="30"/>
        <v>0.0156027371955912+0.0596916819621425i</v>
      </c>
    </row>
    <row r="482" spans="1:7" x14ac:dyDescent="0.45">
      <c r="A482">
        <f>PICXO!$M482</f>
        <v>63095.734448010939</v>
      </c>
      <c r="B482" s="6" t="str">
        <f>PICXO!$S482</f>
        <v>0.0121109354264133-0.00743037304038023i</v>
      </c>
      <c r="C482">
        <f t="shared" si="29"/>
        <v>480</v>
      </c>
      <c r="D482">
        <f t="shared" si="31"/>
        <v>44728.053435114503</v>
      </c>
      <c r="G482" s="1" t="str">
        <f t="shared" ca="1" si="30"/>
        <v>0.0158393096796475+0.0616463040634824i</v>
      </c>
    </row>
    <row r="483" spans="1:7" x14ac:dyDescent="0.45">
      <c r="A483">
        <f>PICXO!$M483</f>
        <v>64565.422903456965</v>
      </c>
      <c r="B483" s="6" t="str">
        <f>PICXO!$S483</f>
        <v>0.0120908871097222-0.00591578849930441i</v>
      </c>
      <c r="C483">
        <f t="shared" si="29"/>
        <v>481</v>
      </c>
      <c r="D483">
        <f t="shared" si="31"/>
        <v>44821.236879770993</v>
      </c>
      <c r="G483" s="1" t="str">
        <f t="shared" ca="1" si="30"/>
        <v>0.0161020419427034+0.0637396956825929i</v>
      </c>
    </row>
    <row r="484" spans="1:7" x14ac:dyDescent="0.45">
      <c r="A484">
        <f>PICXO!$M484</f>
        <v>66069.344800750812</v>
      </c>
      <c r="B484" s="6" t="str">
        <f>PICXO!$S484</f>
        <v>0.0120763486598889-0.00450971529401533i</v>
      </c>
      <c r="C484">
        <f t="shared" si="29"/>
        <v>482</v>
      </c>
      <c r="D484">
        <f t="shared" si="31"/>
        <v>44914.420324427483</v>
      </c>
      <c r="G484" s="1" t="str">
        <f t="shared" ca="1" si="30"/>
        <v>0.0163905288580598+0.0659652111166267i</v>
      </c>
    </row>
    <row r="485" spans="1:7" x14ac:dyDescent="0.45">
      <c r="A485">
        <f>PICXO!$M485</f>
        <v>67608.297539189167</v>
      </c>
      <c r="B485" s="6" t="str">
        <f>PICXO!$S485</f>
        <v>0.0120661831252845-0.00317607312347433i</v>
      </c>
      <c r="C485">
        <f t="shared" si="29"/>
        <v>483</v>
      </c>
      <c r="D485">
        <f t="shared" si="31"/>
        <v>45007.603769083966</v>
      </c>
      <c r="G485" s="1" t="str">
        <f t="shared" ca="1" si="30"/>
        <v>0.0167115710781764+0.0683519627583843i</v>
      </c>
    </row>
    <row r="486" spans="1:7" x14ac:dyDescent="0.45">
      <c r="A486">
        <f>PICXO!$M486</f>
        <v>69183.097091884309</v>
      </c>
      <c r="B486" s="6" t="str">
        <f>PICXO!$S486</f>
        <v>0.0120596990404892-0.00188396207441175i</v>
      </c>
      <c r="C486">
        <f t="shared" si="29"/>
        <v>484</v>
      </c>
      <c r="D486">
        <f t="shared" si="31"/>
        <v>45100.787213740456</v>
      </c>
      <c r="G486" s="1" t="str">
        <f t="shared" ca="1" si="30"/>
        <v>0.0170667071244503+0.0709018742402065i</v>
      </c>
    </row>
    <row r="487" spans="1:7" x14ac:dyDescent="0.45">
      <c r="A487">
        <f>PICXO!$M487</f>
        <v>70794.57843840422</v>
      </c>
      <c r="B487" s="6" t="str">
        <f>PICXO!$S487</f>
        <v>0.0120565418777988-0.000604819076030752i</v>
      </c>
      <c r="C487">
        <f t="shared" si="29"/>
        <v>485</v>
      </c>
      <c r="D487">
        <f t="shared" si="31"/>
        <v>45193.970658396946</v>
      </c>
      <c r="G487" s="1" t="str">
        <f t="shared" ca="1" si="30"/>
        <v>0.0174662401026031+0.0736561590744805i</v>
      </c>
    </row>
    <row r="488" spans="1:7" x14ac:dyDescent="0.45">
      <c r="A488">
        <f>PICXO!$M488</f>
        <v>72443.596007489206</v>
      </c>
      <c r="B488" s="6" t="str">
        <f>PICXO!$S488</f>
        <v>0.012056651412284+0.000690112252937757i</v>
      </c>
      <c r="C488">
        <f t="shared" si="29"/>
        <v>486</v>
      </c>
      <c r="D488">
        <f t="shared" si="31"/>
        <v>45287.154103053435</v>
      </c>
      <c r="G488" s="1" t="str">
        <f t="shared" ca="1" si="30"/>
        <v>0.017912254342497+0.0766160748698057i</v>
      </c>
    </row>
    <row r="489" spans="1:7" x14ac:dyDescent="0.45">
      <c r="A489">
        <f>PICXO!$M489</f>
        <v>74131.024130081714</v>
      </c>
      <c r="B489" s="6" t="str">
        <f>PICXO!$S489</f>
        <v>0.0120602759343843+0.00203249074064889i</v>
      </c>
      <c r="C489">
        <f t="shared" si="29"/>
        <v>487</v>
      </c>
      <c r="D489">
        <f t="shared" si="31"/>
        <v>45380.337547709925</v>
      </c>
      <c r="G489" s="1" t="str">
        <f t="shared" ca="1" si="30"/>
        <v>0.0184135604095112+0.0798115474602874i</v>
      </c>
    </row>
    <row r="490" spans="1:7" x14ac:dyDescent="0.45">
      <c r="A490">
        <f>PICXO!$M490</f>
        <v>75857.757502908105</v>
      </c>
      <c r="B490" s="6" t="str">
        <f>PICXO!$S490</f>
        <v>0.0120680541321178+0.00346035054261951i</v>
      </c>
      <c r="C490">
        <f t="shared" si="29"/>
        <v>488</v>
      </c>
      <c r="D490">
        <f t="shared" si="31"/>
        <v>45473.520992366408</v>
      </c>
      <c r="G490" s="1" t="str">
        <f t="shared" ca="1" si="30"/>
        <v>0.0189832617431251+0.0832861085095333i</v>
      </c>
    </row>
    <row r="491" spans="1:7" x14ac:dyDescent="0.45">
      <c r="A491">
        <f>PICXO!$M491</f>
        <v>77624.711662858521</v>
      </c>
      <c r="B491" s="6" t="str">
        <f>PICXO!$S491</f>
        <v>0.012081203862381+0.00502325065893678i</v>
      </c>
      <c r="C491">
        <f t="shared" si="29"/>
        <v>489</v>
      </c>
      <c r="D491">
        <f t="shared" si="31"/>
        <v>45566.704437022898</v>
      </c>
      <c r="G491" s="1" t="str">
        <f t="shared" ca="1" si="30"/>
        <v>0.0196316335534013+0.0870673479550684i</v>
      </c>
    </row>
    <row r="492" spans="1:7" x14ac:dyDescent="0.45">
      <c r="A492">
        <f>PICXO!$M492</f>
        <v>79432.823472417236</v>
      </c>
      <c r="B492" s="6" t="str">
        <f>PICXO!$S492</f>
        <v>0.0121019143631521+0.00679080093798673i</v>
      </c>
      <c r="C492">
        <f t="shared" si="29"/>
        <v>490</v>
      </c>
      <c r="D492">
        <f t="shared" si="31"/>
        <v>45659.887881679388</v>
      </c>
      <c r="G492" s="1" t="str">
        <f t="shared" ca="1" si="30"/>
        <v>0.0203729919282296+0.0911948125099468i</v>
      </c>
    </row>
    <row r="493" spans="1:7" x14ac:dyDescent="0.45">
      <c r="A493">
        <f>PICXO!$M493</f>
        <v>81283.051616398749</v>
      </c>
      <c r="B493" s="6" t="str">
        <f>PICXO!$S493</f>
        <v>0.0121341776745921+0.00886812474747549i</v>
      </c>
      <c r="C493">
        <f t="shared" si="29"/>
        <v>491</v>
      </c>
      <c r="D493">
        <f t="shared" si="31"/>
        <v>45753.071326335878</v>
      </c>
      <c r="G493" s="1" t="str">
        <f t="shared" ca="1" si="30"/>
        <v>0.0212257702359051+0.0957177505237034i</v>
      </c>
    </row>
    <row r="494" spans="1:7" x14ac:dyDescent="0.45">
      <c r="A494">
        <f>PICXO!$M494</f>
        <v>83176.377110255649</v>
      </c>
      <c r="B494" s="6" t="str">
        <f>PICXO!$S494</f>
        <v>0.0121856801756991+0.0114265219014497i</v>
      </c>
      <c r="C494">
        <f t="shared" si="29"/>
        <v>492</v>
      </c>
      <c r="D494">
        <f t="shared" si="31"/>
        <v>45846.254770992367</v>
      </c>
      <c r="G494" s="1" t="str">
        <f t="shared" ca="1" si="30"/>
        <v>0.022218264457736+0.100711410461594i</v>
      </c>
    </row>
    <row r="495" spans="1:7" x14ac:dyDescent="0.45">
      <c r="A495">
        <f>PICXO!$M495</f>
        <v>85113.803820225774</v>
      </c>
      <c r="B495" s="6" t="str">
        <f>PICXO!$S495</f>
        <v>0.0122725969797162+0.0147708407736492i</v>
      </c>
      <c r="C495">
        <f t="shared" si="29"/>
        <v>493</v>
      </c>
      <c r="D495">
        <f t="shared" si="31"/>
        <v>45939.43821564885</v>
      </c>
      <c r="G495" s="1" t="str">
        <f t="shared" ca="1" si="30"/>
        <v>0.0233778163750727+0.106237773999091i</v>
      </c>
    </row>
    <row r="496" spans="1:7" x14ac:dyDescent="0.45">
      <c r="A496">
        <f>PICXO!$M496</f>
        <v>87096.358995595903</v>
      </c>
      <c r="B496" s="6" t="str">
        <f>PICXO!$S496</f>
        <v>0.0124337449390357+0.0195083384214815i</v>
      </c>
      <c r="C496">
        <f t="shared" si="29"/>
        <v>494</v>
      </c>
      <c r="D496">
        <f t="shared" si="31"/>
        <v>46032.62166030534</v>
      </c>
      <c r="G496" s="1" t="str">
        <f t="shared" ca="1" si="30"/>
        <v>0.024738297026797+0.112369956537655i</v>
      </c>
    </row>
    <row r="497" spans="1:7" x14ac:dyDescent="0.45">
      <c r="A497">
        <f>PICXO!$M497</f>
        <v>89125.093813362109</v>
      </c>
      <c r="B497" s="6" t="str">
        <f>PICXO!$S497</f>
        <v>0.0127827765503115+0.0270579981783798i</v>
      </c>
      <c r="C497">
        <f t="shared" si="29"/>
        <v>495</v>
      </c>
      <c r="D497">
        <f t="shared" si="31"/>
        <v>46125.80510496183</v>
      </c>
      <c r="G497" s="1" t="str">
        <f t="shared" ca="1" si="30"/>
        <v>0.026366192163097+0.119260166432241i</v>
      </c>
    </row>
    <row r="498" spans="1:7" x14ac:dyDescent="0.45">
      <c r="A498">
        <f>PICXO!$M498</f>
        <v>91201.083935578223</v>
      </c>
      <c r="B498" s="6" t="str">
        <f>PICXO!$S498</f>
        <v>0.0137841403338673+0.0417061228435387i</v>
      </c>
      <c r="C498">
        <f t="shared" si="29"/>
        <v>496</v>
      </c>
      <c r="D498">
        <f t="shared" si="31"/>
        <v>46218.98854961832</v>
      </c>
      <c r="G498" s="1" t="str">
        <f t="shared" ca="1" si="30"/>
        <v>0.0283191171579836+0.127012070526552i</v>
      </c>
    </row>
    <row r="499" spans="1:7" x14ac:dyDescent="0.45">
      <c r="A499">
        <f>PICXO!$M499</f>
        <v>93325.430079686048</v>
      </c>
      <c r="B499" s="6" t="str">
        <f>PICXO!$S499</f>
        <v>0.0193107563186034+0.0852203634783956i</v>
      </c>
      <c r="C499">
        <f t="shared" si="29"/>
        <v>497</v>
      </c>
      <c r="D499">
        <f t="shared" si="31"/>
        <v>46312.17199427481</v>
      </c>
      <c r="G499" s="1" t="str">
        <f t="shared" ca="1" si="30"/>
        <v>0.0306942858024529+0.135808189085963i</v>
      </c>
    </row>
    <row r="500" spans="1:7" x14ac:dyDescent="0.45">
      <c r="A500">
        <f>PICXO!$M500</f>
        <v>95499.258602130067</v>
      </c>
      <c r="B500" s="6" t="str">
        <f>PICXO!$S500</f>
        <v>0.855819040799446-0.372602729630935i</v>
      </c>
      <c r="C500">
        <f t="shared" si="29"/>
        <v>498</v>
      </c>
      <c r="D500">
        <f t="shared" si="31"/>
        <v>46405.355438931299</v>
      </c>
      <c r="G500" s="1" t="str">
        <f t="shared" ca="1" si="30"/>
        <v>0.0336217351788209+0.145869915376839i</v>
      </c>
    </row>
    <row r="501" spans="1:7" x14ac:dyDescent="0.45">
      <c r="A501">
        <f>PICXO!$M501</f>
        <v>97723.722095567209</v>
      </c>
      <c r="B501" s="6" t="str">
        <f>PICXO!$S501</f>
        <v>0.0180430781002578-0.077466350191321i</v>
      </c>
      <c r="C501">
        <f t="shared" si="29"/>
        <v>499</v>
      </c>
      <c r="D501">
        <f t="shared" si="31"/>
        <v>46498.538883587782</v>
      </c>
      <c r="G501" s="1" t="str">
        <f t="shared" ca="1" si="30"/>
        <v>0.0372841666465228+0.157481518237963i</v>
      </c>
    </row>
    <row r="502" spans="1:7" x14ac:dyDescent="0.45">
      <c r="A502">
        <f>PICXO!$M502</f>
        <v>99999.999999985812</v>
      </c>
      <c r="B502" s="6" t="str">
        <f>PICXO!$S502</f>
        <v>0.0135086548528925-0.0382425361635255i</v>
      </c>
      <c r="C502">
        <f t="shared" si="29"/>
        <v>500</v>
      </c>
      <c r="D502">
        <f t="shared" si="31"/>
        <v>46591.722328244272</v>
      </c>
      <c r="G502" s="1" t="str">
        <f t="shared" ca="1" si="30"/>
        <v>0.0419516205618815+0.171027015576559i</v>
      </c>
    </row>
    <row r="503" spans="1:7" x14ac:dyDescent="0.45">
      <c r="A503">
        <f>PICXO!$M503</f>
        <v>102329.29922806089</v>
      </c>
      <c r="B503" s="6" t="str">
        <f>PICXO!$S503</f>
        <v>0.0126440142847424-0.0243392067092792i</v>
      </c>
      <c r="C503">
        <f t="shared" si="29"/>
        <v>501</v>
      </c>
      <c r="D503">
        <f t="shared" si="31"/>
        <v>46684.905772900762</v>
      </c>
      <c r="G503" s="1" t="str">
        <f t="shared" ca="1" si="30"/>
        <v>0.0480240968439655+0.187011489727058i</v>
      </c>
    </row>
    <row r="504" spans="1:7" x14ac:dyDescent="0.45">
      <c r="A504">
        <f>PICXO!$M504</f>
        <v>104712.85480507489</v>
      </c>
      <c r="B504" s="6" t="str">
        <f>PICXO!$S504</f>
        <v>0.0123419068289578-0.0169714876574895i</v>
      </c>
      <c r="C504">
        <f t="shared" si="29"/>
        <v>502</v>
      </c>
      <c r="D504">
        <f t="shared" si="31"/>
        <v>46778.089217557252</v>
      </c>
      <c r="G504" s="1" t="str">
        <f t="shared" ca="1" si="30"/>
        <v>0.0561234508474919+0.206126319862261i</v>
      </c>
    </row>
    <row r="505" spans="1:7" x14ac:dyDescent="0.45">
      <c r="A505">
        <f>PICXO!$M505</f>
        <v>107151.93052374522</v>
      </c>
      <c r="B505" s="6" t="str">
        <f>PICXO!$S505</f>
        <v>0.0122043542766169-0.0122225289106254i</v>
      </c>
      <c r="C505">
        <f t="shared" si="29"/>
        <v>503</v>
      </c>
      <c r="D505">
        <f t="shared" si="31"/>
        <v>46871.272662213742</v>
      </c>
      <c r="G505" s="1" t="str">
        <f t="shared" ca="1" si="30"/>
        <v>0.0672077722247157+0.229271072399588i</v>
      </c>
    </row>
    <row r="506" spans="1:7" x14ac:dyDescent="0.45">
      <c r="A506">
        <f>PICXO!$M506</f>
        <v>109647.8196143027</v>
      </c>
      <c r="B506" s="6" t="str">
        <f>PICXO!$S506</f>
        <v>0.0121322433166928-0.00875747842085401i</v>
      </c>
      <c r="C506">
        <f t="shared" si="29"/>
        <v>504</v>
      </c>
      <c r="D506">
        <f t="shared" si="31"/>
        <v>46964.456106870224</v>
      </c>
      <c r="G506" s="1" t="str">
        <f t="shared" ca="1" si="30"/>
        <v>0.0829361919787227+0.257757682960663i</v>
      </c>
    </row>
    <row r="507" spans="1:7" x14ac:dyDescent="0.45">
      <c r="A507">
        <f>PICXO!$M507</f>
        <v>112201.84543018017</v>
      </c>
      <c r="B507" s="6" t="str">
        <f>PICXO!$S507</f>
        <v>0.0120917376708108-0.00598783395935508i</v>
      </c>
      <c r="C507">
        <f t="shared" si="29"/>
        <v>505</v>
      </c>
      <c r="D507">
        <f t="shared" si="31"/>
        <v>47057.639551526714</v>
      </c>
      <c r="G507" s="1" t="str">
        <f t="shared" ca="1" si="30"/>
        <v>0.106165518136733+0.293308038893343i</v>
      </c>
    </row>
    <row r="508" spans="1:7" x14ac:dyDescent="0.45">
      <c r="A508">
        <f>PICXO!$M508</f>
        <v>114815.36214967171</v>
      </c>
      <c r="B508" s="6" t="str">
        <f>PICXO!$S508</f>
        <v>0.0120690498621153-0.00360250520675657i</v>
      </c>
      <c r="C508">
        <f t="shared" si="29"/>
        <v>506</v>
      </c>
      <c r="D508">
        <f t="shared" si="31"/>
        <v>47150.822996183204</v>
      </c>
      <c r="G508" s="1" t="str">
        <f t="shared" ca="1" si="30"/>
        <v>0.142255060767592+0.338120085901745i</v>
      </c>
    </row>
    <row r="509" spans="1:7" x14ac:dyDescent="0.45">
      <c r="A509">
        <f>PICXO!$M509</f>
        <v>117489.75549393578</v>
      </c>
      <c r="B509" s="6" t="str">
        <f>PICXO!$S509</f>
        <v>0.0120581419290881-0.00140684440976162i</v>
      </c>
      <c r="C509">
        <f t="shared" si="29"/>
        <v>507</v>
      </c>
      <c r="D509">
        <f t="shared" si="31"/>
        <v>47244.006440839694</v>
      </c>
      <c r="G509" s="1" t="str">
        <f t="shared" ca="1" si="30"/>
        <v>0.201755805125183+0.394064969968479i</v>
      </c>
    </row>
    <row r="510" spans="1:7" x14ac:dyDescent="0.45">
      <c r="A510">
        <f>PICXO!$M510</f>
        <v>120226.44346172371</v>
      </c>
      <c r="B510" s="6" t="str">
        <f>PICXO!$S510</f>
        <v>0.0120567332732698+0.000747528737540241i</v>
      </c>
      <c r="C510">
        <f t="shared" si="29"/>
        <v>508</v>
      </c>
      <c r="D510">
        <f t="shared" si="31"/>
        <v>47337.189885496184</v>
      </c>
      <c r="G510" s="1" t="str">
        <f t="shared" ca="1" si="30"/>
        <v>0.306337866139403+0.458377523169504i</v>
      </c>
    </row>
    <row r="511" spans="1:7" x14ac:dyDescent="0.45">
      <c r="A511">
        <f>PICXO!$M511</f>
        <v>123026.87708122015</v>
      </c>
      <c r="B511" s="6" t="str">
        <f>PICXO!$S511</f>
        <v>0.0120651334602941+0.00300483487180114i</v>
      </c>
      <c r="C511">
        <f t="shared" si="29"/>
        <v>509</v>
      </c>
      <c r="D511">
        <f t="shared" si="31"/>
        <v>47430.373330152674</v>
      </c>
      <c r="G511" s="1" t="str">
        <f t="shared" ca="1" si="30"/>
        <v>0.497295486909938+0.503809744734967i</v>
      </c>
    </row>
    <row r="512" spans="1:7" x14ac:dyDescent="0.45">
      <c r="A512">
        <f>PICXO!$M512</f>
        <v>125892.54117939829</v>
      </c>
      <c r="B512" s="6" t="str">
        <f>PICXO!$S512</f>
        <v>0.0120866949583488+0.0055470423476526i</v>
      </c>
      <c r="C512">
        <f t="shared" si="29"/>
        <v>510</v>
      </c>
      <c r="D512">
        <f t="shared" si="31"/>
        <v>47523.556774809156</v>
      </c>
      <c r="G512" s="1" t="str">
        <f t="shared" ca="1" si="30"/>
        <v>0.806729790659793+0.41203133083733i</v>
      </c>
    </row>
    <row r="513" spans="1:7" x14ac:dyDescent="0.45">
      <c r="A513">
        <f>PICXO!$M513</f>
        <v>128824.95516929429</v>
      </c>
      <c r="B513" s="6" t="str">
        <f>PICXO!$S513</f>
        <v>0.0121306448922572+0.00866498127753191i</v>
      </c>
      <c r="C513">
        <f t="shared" ref="C513" si="32">C512+1</f>
        <v>511</v>
      </c>
      <c r="D513">
        <f t="shared" si="31"/>
        <v>47616.740219465646</v>
      </c>
      <c r="G513" s="1" t="str">
        <f t="shared" ca="1" si="30"/>
        <v>1</v>
      </c>
    </row>
    <row r="514" spans="1:7" x14ac:dyDescent="0.45">
      <c r="A514">
        <f>PICXO!$M514</f>
        <v>131825.67385562113</v>
      </c>
      <c r="B514" s="6" t="str">
        <f>PICXO!$S514</f>
        <v>0.0122220623874146+0.0129321534467706i</v>
      </c>
    </row>
    <row r="515" spans="1:7" x14ac:dyDescent="0.45">
      <c r="A515">
        <f>PICXO!$M515</f>
        <v>134896.28825914534</v>
      </c>
      <c r="B515" s="6" t="str">
        <f>PICXO!$S515</f>
        <v>0.0124439713563278+0.0197706659031641i</v>
      </c>
    </row>
    <row r="516" spans="1:7" x14ac:dyDescent="0.45">
      <c r="A516">
        <f>PICXO!$M516</f>
        <v>138038.42646026798</v>
      </c>
      <c r="B516" s="6" t="str">
        <f>PICXO!$S516</f>
        <v>0.0132144663373219+0.0341557488907249i</v>
      </c>
    </row>
    <row r="517" spans="1:7" x14ac:dyDescent="0.45">
      <c r="A517">
        <f>PICXO!$M517</f>
        <v>141253.75446225444</v>
      </c>
      <c r="B517" s="6" t="str">
        <f>PICXO!$S517</f>
        <v>0.0211048383960527+0.0950911149227627i</v>
      </c>
    </row>
    <row r="518" spans="1:7" x14ac:dyDescent="0.45">
      <c r="A518">
        <f>PICXO!$M518</f>
        <v>144543.97707457098</v>
      </c>
      <c r="B518" s="6" t="str">
        <f>PICXO!$S518</f>
        <v>0.0279406199841835-0.125557673116329i</v>
      </c>
    </row>
    <row r="519" spans="1:7" x14ac:dyDescent="0.45">
      <c r="A519">
        <f>PICXO!$M519</f>
        <v>147910.83881679847</v>
      </c>
      <c r="B519" s="6" t="str">
        <f>PICXO!$S519</f>
        <v>0.0133817515110631-0.0365360283228818i</v>
      </c>
    </row>
    <row r="520" spans="1:7" x14ac:dyDescent="0.45">
      <c r="A520">
        <f>PICXO!$M520</f>
        <v>151356.12484359799</v>
      </c>
      <c r="B520" s="6" t="str">
        <f>PICXO!$S520</f>
        <v>0.012444795836307-0.0197916637248824i</v>
      </c>
    </row>
    <row r="521" spans="1:7" x14ac:dyDescent="0.45">
      <c r="A521">
        <f>PICXO!$M521</f>
        <v>154881.66189122476</v>
      </c>
      <c r="B521" s="6" t="str">
        <f>PICXO!$S521</f>
        <v>0.0122035831170276-0.0121906867544927i</v>
      </c>
    </row>
    <row r="522" spans="1:7" x14ac:dyDescent="0.45">
      <c r="A522">
        <f>PICXO!$M522</f>
        <v>158489.31924608714</v>
      </c>
      <c r="B522" s="6" t="str">
        <f>PICXO!$S522</f>
        <v>0.01211135843207-0.00745901695922513i</v>
      </c>
    </row>
    <row r="523" spans="1:7" x14ac:dyDescent="0.45">
      <c r="A523">
        <f>PICXO!$M523</f>
        <v>162181.00973586823</v>
      </c>
      <c r="B523" s="6" t="str">
        <f>PICXO!$S523</f>
        <v>0.0120712584243227-0.00389935657626848i</v>
      </c>
    </row>
    <row r="524" spans="1:7" x14ac:dyDescent="0.45">
      <c r="A524">
        <f>PICXO!$M524</f>
        <v>165958.69074373069</v>
      </c>
      <c r="B524" s="6" t="str">
        <f>PICXO!$S524</f>
        <v>0.0120568235968477-0.000806149316295341i</v>
      </c>
    </row>
    <row r="525" spans="1:7" x14ac:dyDescent="0.45">
      <c r="A525">
        <f>PICXO!$M525</f>
        <v>169824.36524614846</v>
      </c>
      <c r="B525" s="6" t="str">
        <f>PICXO!$S525</f>
        <v>0.0120612175379525+0.00225399073861801i</v>
      </c>
    </row>
    <row r="526" spans="1:7" x14ac:dyDescent="0.45">
      <c r="A526">
        <f>PICXO!$M526</f>
        <v>173780.08287491094</v>
      </c>
      <c r="B526" s="6" t="str">
        <f>PICXO!$S526</f>
        <v>0.0120885994349419+0.00571751121073895i</v>
      </c>
    </row>
    <row r="527" spans="1:7" x14ac:dyDescent="0.45">
      <c r="A527">
        <f>PICXO!$M527</f>
        <v>177827.94100386472</v>
      </c>
      <c r="B527" s="6" t="str">
        <f>PICXO!$S527</f>
        <v>0.0121618576863231+0.01032228858628i</v>
      </c>
    </row>
    <row r="528" spans="1:7" x14ac:dyDescent="0.45">
      <c r="A528">
        <f>PICXO!$M528</f>
        <v>181970.08586097014</v>
      </c>
      <c r="B528" s="6" t="str">
        <f>PICXO!$S528</f>
        <v>0.0123782795738103+0.018019036480258i</v>
      </c>
    </row>
    <row r="529" spans="1:2" x14ac:dyDescent="0.45">
      <c r="A529">
        <f>PICXO!$M529</f>
        <v>186208.71366625786</v>
      </c>
      <c r="B529" s="6" t="str">
        <f>PICXO!$S529</f>
        <v>0.013474986083683+0.0377973332867911i</v>
      </c>
    </row>
    <row r="530" spans="1:2" x14ac:dyDescent="0.45">
      <c r="A530">
        <f>PICXO!$M530</f>
        <v>190546.07179629515</v>
      </c>
      <c r="B530" s="6" t="str">
        <f>PICXO!$S530</f>
        <v>0.286237808768195+0.448658078103087i</v>
      </c>
    </row>
    <row r="531" spans="1:2" x14ac:dyDescent="0.45">
      <c r="A531">
        <f>PICXO!$M531</f>
        <v>194984.45997577391</v>
      </c>
      <c r="B531" s="6" t="str">
        <f>PICXO!$S531</f>
        <v>0.0138495972549928-0.0424873339832316i</v>
      </c>
    </row>
    <row r="532" spans="1:2" x14ac:dyDescent="0.45">
      <c r="A532">
        <f>PICXO!$M532</f>
        <v>199526.23149685661</v>
      </c>
      <c r="B532" s="6" t="str">
        <f>PICXO!$S532</f>
        <v>0.0123956997511503-0.0184997230809465i</v>
      </c>
    </row>
    <row r="533" spans="1:2" x14ac:dyDescent="0.45">
      <c r="A533">
        <f>PICXO!$M533</f>
        <v>204173.79446692081</v>
      </c>
      <c r="B533" s="6" t="str">
        <f>PICXO!$S533</f>
        <v>0.0121531437024707-0.00988760222584985i</v>
      </c>
    </row>
    <row r="534" spans="1:2" x14ac:dyDescent="0.45">
      <c r="A534">
        <f>PICXO!$M534</f>
        <v>208929.61308537106</v>
      </c>
      <c r="B534" s="6" t="str">
        <f>PICXO!$S534</f>
        <v>0.0120785843139238-0.00475307842549849i</v>
      </c>
    </row>
    <row r="535" spans="1:2" x14ac:dyDescent="0.45">
      <c r="A535">
        <f>PICXO!$M535</f>
        <v>213796.20895018952</v>
      </c>
      <c r="B535" s="6" t="str">
        <f>PICXO!$S535</f>
        <v>0.0120566729182492-0.000705648922387343i</v>
      </c>
    </row>
    <row r="536" spans="1:2" x14ac:dyDescent="0.45">
      <c r="A536">
        <f>PICXO!$M536</f>
        <v>218776.16239492039</v>
      </c>
      <c r="B536" s="6" t="str">
        <f>PICXO!$S536</f>
        <v>0.0120668567748793+0.00328126498375222i</v>
      </c>
    </row>
    <row r="537" spans="1:2" x14ac:dyDescent="0.45">
      <c r="A537">
        <f>PICXO!$M537</f>
        <v>223872.11385679827</v>
      </c>
      <c r="B537" s="6" t="str">
        <f>PICXO!$S537</f>
        <v>0.0121232867312583+0.00822577376567859i</v>
      </c>
    </row>
    <row r="538" spans="1:2" x14ac:dyDescent="0.45">
      <c r="A538">
        <f>PICXO!$M538</f>
        <v>229086.76527674074</v>
      </c>
      <c r="B538" s="6" t="str">
        <f>PICXO!$S538</f>
        <v>0.0123286875340551+0.0165743512981098i</v>
      </c>
    </row>
    <row r="539" spans="1:2" x14ac:dyDescent="0.45">
      <c r="A539">
        <f>PICXO!$M539</f>
        <v>234422.88153195477</v>
      </c>
      <c r="B539" s="6" t="str">
        <f>PICXO!$S539</f>
        <v>0.0138660796094191+0.0426817772513239i</v>
      </c>
    </row>
    <row r="540" spans="1:2" x14ac:dyDescent="0.45">
      <c r="A540">
        <f>PICXO!$M540</f>
        <v>239883.2919019103</v>
      </c>
      <c r="B540" s="6" t="str">
        <f>PICXO!$S540</f>
        <v>0.0298932106341939-0.13292018534789i</v>
      </c>
    </row>
    <row r="541" spans="1:2" x14ac:dyDescent="0.45">
      <c r="A541">
        <f>PICXO!$M541</f>
        <v>245470.89156846335</v>
      </c>
      <c r="B541" s="6" t="str">
        <f>PICXO!$S541</f>
        <v>0.0126417031876164-0.0242913421703175i</v>
      </c>
    </row>
    <row r="542" spans="1:2" x14ac:dyDescent="0.45">
      <c r="A542">
        <f>PICXO!$M542</f>
        <v>251188.6431509174</v>
      </c>
      <c r="B542" s="6" t="str">
        <f>PICXO!$S542</f>
        <v>0.0121728393056415-0.010845298327431i</v>
      </c>
    </row>
    <row r="543" spans="1:2" x14ac:dyDescent="0.45">
      <c r="A543">
        <f>PICXO!$M543</f>
        <v>257039.57827684478</v>
      </c>
      <c r="B543" s="6" t="str">
        <f>PICXO!$S543</f>
        <v>0.0120753182977194-0.00439301817898008i</v>
      </c>
    </row>
    <row r="544" spans="1:2" x14ac:dyDescent="0.45">
      <c r="A544">
        <f>PICXO!$M544</f>
        <v>263026.79918949562</v>
      </c>
      <c r="B544" s="6" t="str">
        <f>PICXO!$S544</f>
        <v>0.012056415659562+0.000488399694241692i</v>
      </c>
    </row>
    <row r="545" spans="1:2" x14ac:dyDescent="0.45">
      <c r="A545">
        <f>PICXO!$M545</f>
        <v>269153.4803926475</v>
      </c>
      <c r="B545" s="6" t="str">
        <f>PICXO!$S545</f>
        <v>0.0120880937646891+0.00567274847847759i</v>
      </c>
    </row>
    <row r="546" spans="1:2" x14ac:dyDescent="0.45">
      <c r="A546">
        <f>PICXO!$M546</f>
        <v>275422.87033377151</v>
      </c>
      <c r="B546" s="6" t="str">
        <f>PICXO!$S546</f>
        <v>0.0122439433255243+0.0137585049552825i</v>
      </c>
    </row>
    <row r="547" spans="1:2" x14ac:dyDescent="0.45">
      <c r="A547">
        <f>PICXO!$M547</f>
        <v>281838.29312639916</v>
      </c>
      <c r="B547" s="6" t="str">
        <f>PICXO!$S547</f>
        <v>0.01362149624687+0.0396980408974611i</v>
      </c>
    </row>
    <row r="548" spans="1:2" x14ac:dyDescent="0.45">
      <c r="A548">
        <f>PICXO!$M548</f>
        <v>288403.15031261329</v>
      </c>
      <c r="B548" s="6" t="str">
        <f>PICXO!$S548</f>
        <v>0.0189797000058632-0.083266944899058i</v>
      </c>
    </row>
    <row r="549" spans="1:2" x14ac:dyDescent="0.45">
      <c r="A549">
        <f>PICXO!$M549</f>
        <v>295120.92266659014</v>
      </c>
      <c r="B549" s="6" t="str">
        <f>PICXO!$S549</f>
        <v>0.0123790391593208-0.0180402636464738i</v>
      </c>
    </row>
    <row r="550" spans="1:2" x14ac:dyDescent="0.45">
      <c r="A550">
        <f>PICXO!$M550</f>
        <v>301995.17204015149</v>
      </c>
      <c r="B550" s="6" t="str">
        <f>PICXO!$S550</f>
        <v>0.0121055365164805-0.00705457473130498i</v>
      </c>
    </row>
    <row r="551" spans="1:2" x14ac:dyDescent="0.45">
      <c r="A551">
        <f>PICXO!$M551</f>
        <v>309029.54325130774</v>
      </c>
      <c r="B551" s="6" t="str">
        <f>PICXO!$S551</f>
        <v>0.0120568999996479-0.000852594417182134i</v>
      </c>
    </row>
    <row r="552" spans="1:2" x14ac:dyDescent="0.45">
      <c r="A552">
        <f>PICXO!$M552</f>
        <v>316227.76601678535</v>
      </c>
      <c r="B552" s="6" t="str">
        <f>PICXO!$S552</f>
        <v>0.0120816989265638+0.00507269348821946i</v>
      </c>
    </row>
    <row r="553" spans="1:2" x14ac:dyDescent="0.45">
      <c r="A553">
        <f>PICXO!$M553</f>
        <v>323593.65692957444</v>
      </c>
      <c r="B553" s="6" t="str">
        <f>PICXO!$S553</f>
        <v>0.0122685705449493+0.0146328198100665i</v>
      </c>
    </row>
    <row r="554" spans="1:2" x14ac:dyDescent="0.45">
      <c r="A554">
        <f>PICXO!$M554</f>
        <v>331131.12148253538</v>
      </c>
      <c r="B554" s="6" t="str">
        <f>PICXO!$S554</f>
        <v>0.0159770769791867+0.0627555308334836i</v>
      </c>
    </row>
    <row r="555" spans="1:2" x14ac:dyDescent="0.45">
      <c r="A555">
        <f>PICXO!$M555</f>
        <v>338844.15613914555</v>
      </c>
      <c r="B555" s="6" t="str">
        <f>PICXO!$S555</f>
        <v>0.0133278994093437-0.0357871424949158i</v>
      </c>
    </row>
    <row r="556" spans="1:2" x14ac:dyDescent="0.45">
      <c r="A556">
        <f>PICXO!$M556</f>
        <v>346736.85045247327</v>
      </c>
      <c r="B556" s="6" t="str">
        <f>PICXO!$S556</f>
        <v>0.0121689414899511-0.0106625998106566i</v>
      </c>
    </row>
    <row r="557" spans="1:2" x14ac:dyDescent="0.45">
      <c r="A557">
        <f>PICXO!$M557</f>
        <v>354813.38923351566</v>
      </c>
      <c r="B557" s="6" t="str">
        <f>PICXO!$S557</f>
        <v>0.0120618608881826-0.00239357230603382i</v>
      </c>
    </row>
    <row r="558" spans="1:2" x14ac:dyDescent="0.45">
      <c r="A558">
        <f>PICXO!$M558</f>
        <v>363078.05477004015</v>
      </c>
      <c r="B558" s="6" t="str">
        <f>PICXO!$S558</f>
        <v>0.012074465528769+0.00429403686763142i</v>
      </c>
    </row>
    <row r="559" spans="1:2" x14ac:dyDescent="0.45">
      <c r="A559">
        <f>PICXO!$M559</f>
        <v>371535.22909710923</v>
      </c>
      <c r="B559" s="6" t="str">
        <f>PICXO!$S559</f>
        <v>0.0122822696577633+0.0150972475687155i</v>
      </c>
    </row>
    <row r="560" spans="1:2" x14ac:dyDescent="0.45">
      <c r="A560">
        <f>PICXO!$M560</f>
        <v>380189.39632049634</v>
      </c>
      <c r="B560" s="6" t="str">
        <f>PICXO!$S560</f>
        <v>0.0263791640442483+0.11932060181855i</v>
      </c>
    </row>
    <row r="561" spans="1:2" x14ac:dyDescent="0.45">
      <c r="A561">
        <f>PICXO!$M561</f>
        <v>389045.14499421424</v>
      </c>
      <c r="B561" s="6" t="str">
        <f>PICXO!$S561</f>
        <v>0.012562744262472-0.0225950757291776i</v>
      </c>
    </row>
    <row r="562" spans="1:2" x14ac:dyDescent="0.45">
      <c r="A562">
        <f>PICXO!$M562</f>
        <v>398107.17055342929</v>
      </c>
      <c r="B562" s="6" t="str">
        <f>PICXO!$S562</f>
        <v>0.0120960443502513-0.00634006806398139i</v>
      </c>
    </row>
    <row r="563" spans="1:2" x14ac:dyDescent="0.45">
      <c r="A563">
        <f>PICXO!$M563</f>
        <v>407380.27780404239</v>
      </c>
      <c r="B563" s="6" t="str">
        <f>PICXO!$S563</f>
        <v>0.0120582794326877+0.00145528764808064i</v>
      </c>
    </row>
    <row r="564" spans="1:2" x14ac:dyDescent="0.45">
      <c r="A564">
        <f>PICXO!$M564</f>
        <v>416869.38347026339</v>
      </c>
      <c r="B564" s="6" t="str">
        <f>PICXO!$S564</f>
        <v>0.012176570338401+0.0110173404883185i</v>
      </c>
    </row>
    <row r="565" spans="1:2" x14ac:dyDescent="0.45">
      <c r="A565">
        <f>PICXO!$M565</f>
        <v>426579.51880151895</v>
      </c>
      <c r="B565" s="6" t="str">
        <f>PICXO!$S565</f>
        <v>0.0160587321734422+0.0634030481897773i</v>
      </c>
    </row>
    <row r="566" spans="1:2" x14ac:dyDescent="0.45">
      <c r="A566">
        <f>PICXO!$M566</f>
        <v>436515.83224009047</v>
      </c>
      <c r="B566" s="6" t="str">
        <f>PICXO!$S566</f>
        <v>0.0126033986177578-0.0234837891088531i</v>
      </c>
    </row>
    <row r="567" spans="1:2" x14ac:dyDescent="0.45">
      <c r="A567">
        <f>PICXO!$M567</f>
        <v>446683.59215088584</v>
      </c>
      <c r="B567" s="6" t="str">
        <f>PICXO!$S567</f>
        <v>0.0120860997953826-0.00549268452442963i</v>
      </c>
    </row>
    <row r="568" spans="1:2" x14ac:dyDescent="0.45">
      <c r="A568">
        <f>PICXO!$M568</f>
        <v>457088.18961479509</v>
      </c>
      <c r="B568" s="6" t="str">
        <f>PICXO!$S568</f>
        <v>0.0120655967508929+0.00308158763069431i</v>
      </c>
    </row>
    <row r="569" spans="1:2" x14ac:dyDescent="0.45">
      <c r="A569">
        <f>PICXO!$M569</f>
        <v>467735.14128711633</v>
      </c>
      <c r="B569" s="6" t="str">
        <f>PICXO!$S569</f>
        <v>0.0123362850683284+0.0168037460775606i</v>
      </c>
    </row>
    <row r="570" spans="1:2" x14ac:dyDescent="0.45">
      <c r="A570">
        <f>PICXO!$M570</f>
        <v>478630.09232255456</v>
      </c>
      <c r="B570" s="6" t="str">
        <f>PICXO!$S570</f>
        <v>0.0256300799753108-0.116202262302292i</v>
      </c>
    </row>
    <row r="571" spans="1:2" x14ac:dyDescent="0.45">
      <c r="A571">
        <f>PICXO!$M571</f>
        <v>489778.81936836039</v>
      </c>
      <c r="B571" s="6" t="str">
        <f>PICXO!$S571</f>
        <v>0.0121715940977153-0.0107872694252837i</v>
      </c>
    </row>
    <row r="572" spans="1:2" x14ac:dyDescent="0.45">
      <c r="A572">
        <f>PICXO!$M572</f>
        <v>501187.23362718354</v>
      </c>
      <c r="B572" s="6" t="str">
        <f>PICXO!$S572</f>
        <v>0.0120562122497153+0.000182828794735254i</v>
      </c>
    </row>
    <row r="573" spans="1:2" x14ac:dyDescent="0.45">
      <c r="A573">
        <f>PICXO!$M573</f>
        <v>512861.38399127399</v>
      </c>
      <c r="B573" s="6" t="str">
        <f>PICXO!$S573</f>
        <v>0.0121961711965771+0.0118802852344588i</v>
      </c>
    </row>
    <row r="574" spans="1:2" x14ac:dyDescent="0.45">
      <c r="A574">
        <f>PICXO!$M574</f>
        <v>524807.46024967963</v>
      </c>
      <c r="B574" s="6" t="str">
        <f>PICXO!$S574</f>
        <v>1.00348542951933+0.00160577976419958i</v>
      </c>
    </row>
    <row r="575" spans="1:2" x14ac:dyDescent="0.45">
      <c r="A575">
        <f>PICXO!$M575</f>
        <v>537031.79637015751</v>
      </c>
      <c r="B575" s="6" t="str">
        <f>PICXO!$S575</f>
        <v>0.0121863932574778-0.011457934031735i</v>
      </c>
    </row>
    <row r="576" spans="1:2" x14ac:dyDescent="0.45">
      <c r="A576">
        <f>PICXO!$M576</f>
        <v>549540.87385752704</v>
      </c>
      <c r="B576" s="6" t="str">
        <f>PICXO!$S576</f>
        <v>0.0120566493042268+0.000688570452507981i</v>
      </c>
    </row>
    <row r="577" spans="1:2" x14ac:dyDescent="0.45">
      <c r="A577">
        <f>PICXO!$M577</f>
        <v>562341.32519024832</v>
      </c>
      <c r="B577" s="6" t="str">
        <f>PICXO!$S577</f>
        <v>0.0122802232363893+0.0150287823879325i</v>
      </c>
    </row>
    <row r="578" spans="1:2" x14ac:dyDescent="0.45">
      <c r="A578">
        <f>PICXO!$M578</f>
        <v>575439.93733705371</v>
      </c>
      <c r="B578" s="6" t="str">
        <f>PICXO!$S578</f>
        <v>0.0157543386106755-0.0609537192789142i</v>
      </c>
    </row>
    <row r="579" spans="1:2" x14ac:dyDescent="0.45">
      <c r="A579">
        <f>PICXO!$M579</f>
        <v>588843.65535548329</v>
      </c>
      <c r="B579" s="6" t="str">
        <f>PICXO!$S579</f>
        <v>0.0120973663904596-0.00644433338161135i</v>
      </c>
    </row>
    <row r="580" spans="1:2" x14ac:dyDescent="0.45">
      <c r="A580">
        <f>PICXO!$M580</f>
        <v>602559.58607424959</v>
      </c>
      <c r="B580" s="6" t="str">
        <f>PICXO!$S580</f>
        <v>0.0120823786800103+0.00513980663225015i</v>
      </c>
    </row>
    <row r="581" spans="1:2" x14ac:dyDescent="0.45">
      <c r="A581">
        <f>PICXO!$M581</f>
        <v>616595.00186137029</v>
      </c>
      <c r="B581" s="6" t="str">
        <f>PICXO!$S581</f>
        <v>0.0144156335924151+0.0487194474520721i</v>
      </c>
    </row>
    <row r="582" spans="1:2" x14ac:dyDescent="0.45">
      <c r="A582">
        <f>PICXO!$M582</f>
        <v>630957.34448007867</v>
      </c>
      <c r="B582" s="6" t="str">
        <f>PICXO!$S582</f>
        <v>0.0122494405215158-0.0139584186628309i</v>
      </c>
    </row>
    <row r="583" spans="1:2" x14ac:dyDescent="0.45">
      <c r="A583">
        <f>PICXO!$M583</f>
        <v>645654.22903453826</v>
      </c>
      <c r="B583" s="6" t="str">
        <f>PICXO!$S583</f>
        <v>0.0120576947993713+0.00123626466182079i</v>
      </c>
    </row>
    <row r="584" spans="1:2" x14ac:dyDescent="0.45">
      <c r="A584">
        <f>PICXO!$M584</f>
        <v>660693.44800747593</v>
      </c>
      <c r="B584" s="6" t="str">
        <f>PICXO!$S584</f>
        <v>0.0125826770846651+0.0230351053844208i</v>
      </c>
    </row>
    <row r="585" spans="1:2" x14ac:dyDescent="0.45">
      <c r="A585">
        <f>PICXO!$M585</f>
        <v>676082.97539185884</v>
      </c>
      <c r="B585" s="6" t="str">
        <f>PICXO!$S585</f>
        <v>0.0124544739032964-0.0200364966585762i</v>
      </c>
    </row>
    <row r="586" spans="1:2" x14ac:dyDescent="0.45">
      <c r="A586">
        <f>PICXO!$M586</f>
        <v>691830.97091880941</v>
      </c>
      <c r="B586" s="6" t="str">
        <f>PICXO!$S586</f>
        <v>0.0120561799391526+0.0000290873243061957i</v>
      </c>
    </row>
    <row r="587" spans="1:2" x14ac:dyDescent="0.45">
      <c r="A587">
        <f>PICXO!$M587</f>
        <v>707945.7843840078</v>
      </c>
      <c r="B587" s="6" t="str">
        <f>PICXO!$S587</f>
        <v>0.0125117594792136+0.0214283944615047i</v>
      </c>
    </row>
    <row r="588" spans="1:2" x14ac:dyDescent="0.45">
      <c r="A588">
        <f>PICXO!$M588</f>
        <v>724435.96007485688</v>
      </c>
      <c r="B588" s="6" t="str">
        <f>PICXO!$S588</f>
        <v>0.0123859939616481-0.0182334701966829i</v>
      </c>
    </row>
    <row r="589" spans="1:2" x14ac:dyDescent="0.45">
      <c r="A589">
        <f>PICXO!$M589</f>
        <v>741310.24130078114</v>
      </c>
      <c r="B589" s="6" t="str">
        <f>PICXO!$S589</f>
        <v>0.0120581896576439+0.00142384620162326i</v>
      </c>
    </row>
    <row r="590" spans="1:2" x14ac:dyDescent="0.45">
      <c r="A590">
        <f>PICXO!$M590</f>
        <v>758577.57502904278</v>
      </c>
      <c r="B590" s="6" t="str">
        <f>PICXO!$S590</f>
        <v>0.0133816711184168+0.0365349218551286i</v>
      </c>
    </row>
    <row r="591" spans="1:2" x14ac:dyDescent="0.45">
      <c r="A591">
        <f>PICXO!$M591</f>
        <v>776247.11662854743</v>
      </c>
      <c r="B591" s="6" t="str">
        <f>PICXO!$S591</f>
        <v>0.0121653814687069-0.0104929540168111i</v>
      </c>
    </row>
    <row r="592" spans="1:2" x14ac:dyDescent="0.45">
      <c r="A592">
        <f>PICXO!$M592</f>
        <v>794328.23472413374</v>
      </c>
      <c r="B592" s="6" t="str">
        <f>PICXO!$S592</f>
        <v>0.0120922246707394+0.00602869688597946i</v>
      </c>
    </row>
    <row r="593" spans="1:2" x14ac:dyDescent="0.45">
      <c r="A593">
        <f>PICXO!$M593</f>
        <v>812830.51616394799</v>
      </c>
      <c r="B593" s="6" t="str">
        <f>PICXO!$S593</f>
        <v>0.0223159195669945-0.101193514510918i</v>
      </c>
    </row>
    <row r="594" spans="1:2" x14ac:dyDescent="0.45">
      <c r="A594">
        <f>PICXO!$M594</f>
        <v>831763.7711025161</v>
      </c>
      <c r="B594" s="6" t="str">
        <f>PICXO!$S594</f>
        <v>0.0120624535083081-0.00251530290850667i</v>
      </c>
    </row>
    <row r="595" spans="1:2" x14ac:dyDescent="0.45">
      <c r="A595">
        <f>PICXO!$M595</f>
        <v>851138.03820221638</v>
      </c>
      <c r="B595" s="6" t="str">
        <f>PICXO!$S595</f>
        <v>0.0125206938419753+0.0216373939525995i</v>
      </c>
    </row>
    <row r="596" spans="1:2" x14ac:dyDescent="0.45">
      <c r="A596">
        <f>PICXO!$M596</f>
        <v>870963.58995591674</v>
      </c>
      <c r="B596" s="6" t="str">
        <f>PICXO!$S596</f>
        <v>0.0121876924337269-0.0115149439531511i</v>
      </c>
    </row>
    <row r="597" spans="1:2" x14ac:dyDescent="0.45">
      <c r="A597">
        <f>PICXO!$M597</f>
        <v>891250.9381335777</v>
      </c>
      <c r="B597" s="6" t="str">
        <f>PICXO!$S597</f>
        <v>0.0121133561051209+0.00759282948068788i</v>
      </c>
    </row>
    <row r="598" spans="1:2" x14ac:dyDescent="0.45">
      <c r="A598">
        <f>PICXO!$M598</f>
        <v>912010.8393557379</v>
      </c>
      <c r="B598" s="6" t="str">
        <f>PICXO!$S598</f>
        <v>0.0130272165215131-0.0312762032725841i</v>
      </c>
    </row>
    <row r="599" spans="1:2" x14ac:dyDescent="0.45">
      <c r="A599">
        <f>PICXO!$M599</f>
        <v>933254.30079681345</v>
      </c>
      <c r="B599" s="6" t="str">
        <f>PICXO!$S599</f>
        <v>0.0120614795837569+0.00231186179291534i</v>
      </c>
    </row>
    <row r="600" spans="1:2" x14ac:dyDescent="0.45">
      <c r="A600">
        <f>PICXO!$M600</f>
        <v>954992.58602125419</v>
      </c>
      <c r="B600" s="6" t="str">
        <f>PICXO!$S600</f>
        <v>0.0609527251647191-0.216596049606823i</v>
      </c>
    </row>
    <row r="601" spans="1:2" x14ac:dyDescent="0.45">
      <c r="A601">
        <f>PICXO!$M601</f>
        <v>977237.22095562459</v>
      </c>
      <c r="B601" s="6" t="str">
        <f>PICXO!$S601</f>
        <v>0.0120565864922048-0.000640931303030155i</v>
      </c>
    </row>
    <row r="602" spans="1:2" x14ac:dyDescent="0.45">
      <c r="A602">
        <f>PICXO!$M602</f>
        <v>999999.99999980943</v>
      </c>
      <c r="B602" s="6" t="str">
        <f>PICXO!$S602</f>
        <v>0.0207999255135713+0.0934895019260436i</v>
      </c>
    </row>
    <row r="603" spans="1:2" x14ac:dyDescent="0.45">
      <c r="A603">
        <f>PICXO!$M603</f>
        <v>1023292.992280559</v>
      </c>
      <c r="B603" s="6" t="str">
        <f>PICXO!$S603</f>
        <v>0.0120599704832067-0.00195525442908559i</v>
      </c>
    </row>
    <row r="604" spans="1:2" x14ac:dyDescent="0.45">
      <c r="A604">
        <f>PICXO!$M604</f>
        <v>1047128.5480506979</v>
      </c>
      <c r="B604" s="6" t="str">
        <f>PICXO!$S604</f>
        <v>0.0171735242671622+0.0716510866206039i</v>
      </c>
    </row>
    <row r="605" spans="1:2" x14ac:dyDescent="0.45">
      <c r="A605">
        <f>PICXO!$M605</f>
        <v>1071519.3052374001</v>
      </c>
      <c r="B605" s="6" t="str">
        <f>PICXO!$S605</f>
        <v>0.01205853532799-0.00154139305809465i</v>
      </c>
    </row>
    <row r="606" spans="1:2" x14ac:dyDescent="0.45">
      <c r="A606">
        <f>PICXO!$M606</f>
        <v>1096478.1961429736</v>
      </c>
      <c r="B606" s="6" t="str">
        <f>PICXO!$S606</f>
        <v>0.0549832386829073+0.203574735293857i</v>
      </c>
    </row>
    <row r="607" spans="1:2" x14ac:dyDescent="0.45">
      <c r="A607">
        <f>PICXO!$M607</f>
        <v>1122018.454301747</v>
      </c>
      <c r="B607" s="6" t="str">
        <f>PICXO!$S607</f>
        <v>0.0120566057532533+0.000655907586698831i</v>
      </c>
    </row>
    <row r="608" spans="1:2" x14ac:dyDescent="0.45">
      <c r="A608">
        <f>PICXO!$M608</f>
        <v>1148153.6214966592</v>
      </c>
      <c r="B608" s="6" t="str">
        <f>PICXO!$S608</f>
        <v>0.0152970202005669-0.0570735759339116i</v>
      </c>
    </row>
    <row r="609" spans="1:2" x14ac:dyDescent="0.45">
      <c r="A609">
        <f>PICXO!$M609</f>
        <v>1174897.5549393008</v>
      </c>
      <c r="B609" s="6" t="str">
        <f>PICXO!$S609</f>
        <v>0.0120806972381779+0.00497214427496571i</v>
      </c>
    </row>
    <row r="610" spans="1:2" x14ac:dyDescent="0.45">
      <c r="A610">
        <f>PICXO!$M610</f>
        <v>1202264.4346171785</v>
      </c>
      <c r="B610" s="6" t="str">
        <f>PICXO!$S610</f>
        <v>0.0123246724232072-0.016451828574738i</v>
      </c>
    </row>
    <row r="611" spans="1:2" x14ac:dyDescent="0.45">
      <c r="A611">
        <f>PICXO!$M611</f>
        <v>1230268.7708121417</v>
      </c>
      <c r="B611" s="6" t="str">
        <f>PICXO!$S611</f>
        <v>0.0122795284081392+0.0150054650754048i</v>
      </c>
    </row>
    <row r="612" spans="1:2" x14ac:dyDescent="0.45">
      <c r="A612">
        <f>PICXO!$M612</f>
        <v>1258925.4117939216</v>
      </c>
      <c r="B612" s="6" t="str">
        <f>PICXO!$S612</f>
        <v>0.0120754939959049-0.00441313572298387i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"/>
  <dimension ref="A1"/>
  <sheetViews>
    <sheetView workbookViewId="0"/>
  </sheetViews>
  <sheetFormatPr defaultRowHeight="14.25" x14ac:dyDescent="0.45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106</vt:i4>
      </vt:variant>
    </vt:vector>
  </HeadingPairs>
  <TitlesOfParts>
    <vt:vector size="114" baseType="lpstr">
      <vt:lpstr>INFO</vt:lpstr>
      <vt:lpstr>PICXO</vt:lpstr>
      <vt:lpstr>FRACXO_US</vt:lpstr>
      <vt:lpstr>FRACXO_US+</vt:lpstr>
      <vt:lpstr>NO_GT</vt:lpstr>
      <vt:lpstr>Sheet4</vt:lpstr>
      <vt:lpstr>Sheet2</vt:lpstr>
      <vt:lpstr>Sheet3</vt:lpstr>
      <vt:lpstr>FRACXO_US!bitrate</vt:lpstr>
      <vt:lpstr>'FRACXO_US+'!bitrate</vt:lpstr>
      <vt:lpstr>NO_GT!bitrate</vt:lpstr>
      <vt:lpstr>bitrate</vt:lpstr>
      <vt:lpstr>FRACXO_US!bitwidth</vt:lpstr>
      <vt:lpstr>'FRACXO_US+'!bitwidth</vt:lpstr>
      <vt:lpstr>bitwidth</vt:lpstr>
      <vt:lpstr>NO_GT!Calculated_Frac</vt:lpstr>
      <vt:lpstr>FRACXO_US!CEdsp</vt:lpstr>
      <vt:lpstr>'FRACXO_US+'!CEdsp</vt:lpstr>
      <vt:lpstr>NO_GT!CEdsp</vt:lpstr>
      <vt:lpstr>CEdsp</vt:lpstr>
      <vt:lpstr>CEdsp2</vt:lpstr>
      <vt:lpstr>FRACXO_US!CEpi</vt:lpstr>
      <vt:lpstr>'FRACXO_US+'!CEpi</vt:lpstr>
      <vt:lpstr>NO_GT!CEpi</vt:lpstr>
      <vt:lpstr>CEpi</vt:lpstr>
      <vt:lpstr>FRACXO_US!db_attenuation</vt:lpstr>
      <vt:lpstr>'FRACXO_US+'!db_attenuation</vt:lpstr>
      <vt:lpstr>NO_GT!db_attenuation</vt:lpstr>
      <vt:lpstr>db_attenuation</vt:lpstr>
      <vt:lpstr>NO_GT!Desired_Output_Frequency</vt:lpstr>
      <vt:lpstr>NO_GT!Error__Hz</vt:lpstr>
      <vt:lpstr>NO_GT!Fpd</vt:lpstr>
      <vt:lpstr>NO_GT!Fref</vt:lpstr>
      <vt:lpstr>FRACXO_US!Freq</vt:lpstr>
      <vt:lpstr>'FRACXO_US+'!Freq</vt:lpstr>
      <vt:lpstr>NO_GT!Freq</vt:lpstr>
      <vt:lpstr>Freq</vt:lpstr>
      <vt:lpstr>freq_list</vt:lpstr>
      <vt:lpstr>FRACXO_US!G1_</vt:lpstr>
      <vt:lpstr>'FRACXO_US+'!G1_</vt:lpstr>
      <vt:lpstr>NO_GT!G1_</vt:lpstr>
      <vt:lpstr>G1_</vt:lpstr>
      <vt:lpstr>FRACXO_US!G2_</vt:lpstr>
      <vt:lpstr>'FRACXO_US+'!G2_</vt:lpstr>
      <vt:lpstr>NO_GT!G2_</vt:lpstr>
      <vt:lpstr>G2_</vt:lpstr>
      <vt:lpstr>FRACXO_US!gg1_</vt:lpstr>
      <vt:lpstr>'FRACXO_US+'!gg1_</vt:lpstr>
      <vt:lpstr>NO_GT!gg1_</vt:lpstr>
      <vt:lpstr>gg1_</vt:lpstr>
      <vt:lpstr>FRACXO_US!gg2_</vt:lpstr>
      <vt:lpstr>'FRACXO_US+'!gg2_</vt:lpstr>
      <vt:lpstr>NO_GT!gg2_</vt:lpstr>
      <vt:lpstr>gg2_</vt:lpstr>
      <vt:lpstr>FRACXO_US!gpd</vt:lpstr>
      <vt:lpstr>'FRACXO_US+'!gpd</vt:lpstr>
      <vt:lpstr>NO_GT!gpd</vt:lpstr>
      <vt:lpstr>gpd</vt:lpstr>
      <vt:lpstr>FRACXO_US!gpi</vt:lpstr>
      <vt:lpstr>'FRACXO_US+'!gpi</vt:lpstr>
      <vt:lpstr>NO_GT!gpi</vt:lpstr>
      <vt:lpstr>gpi</vt:lpstr>
      <vt:lpstr>FRACXO_US!Graph_Step_Size</vt:lpstr>
      <vt:lpstr>'FRACXO_US+'!Graph_Step_Size</vt:lpstr>
      <vt:lpstr>NO_GT!Graph_Step_Size</vt:lpstr>
      <vt:lpstr>Graph_Step_Size</vt:lpstr>
      <vt:lpstr>FRACXO_US!GTX</vt:lpstr>
      <vt:lpstr>'FRACXO_US+'!GTX</vt:lpstr>
      <vt:lpstr>NO_GT!GTX</vt:lpstr>
      <vt:lpstr>GTX</vt:lpstr>
      <vt:lpstr>H_f__linear</vt:lpstr>
      <vt:lpstr>HZ_list</vt:lpstr>
      <vt:lpstr>FRACXO_US!Log_Mag</vt:lpstr>
      <vt:lpstr>'FRACXO_US+'!Log_Mag</vt:lpstr>
      <vt:lpstr>NO_GT!Log_Mag</vt:lpstr>
      <vt:lpstr>Log_Mag</vt:lpstr>
      <vt:lpstr>FRACXO_US!offset</vt:lpstr>
      <vt:lpstr>'FRACXO_US+'!offset</vt:lpstr>
      <vt:lpstr>offset</vt:lpstr>
      <vt:lpstr>FRACXO_US!offset_Hz</vt:lpstr>
      <vt:lpstr>'FRACXO_US+'!offset_Hz</vt:lpstr>
      <vt:lpstr>offset_Hz</vt:lpstr>
      <vt:lpstr>FRACXO_US!offset_in</vt:lpstr>
      <vt:lpstr>'FRACXO_US+'!offset_in</vt:lpstr>
      <vt:lpstr>offset_in</vt:lpstr>
      <vt:lpstr>FRACXO_US!PI_Update_Clock</vt:lpstr>
      <vt:lpstr>'FRACXO_US+'!PI_Update_Clock</vt:lpstr>
      <vt:lpstr>NO_GT!PI_Update_Clock</vt:lpstr>
      <vt:lpstr>PI_Update_Clock</vt:lpstr>
      <vt:lpstr>FRACXO_US!R_div</vt:lpstr>
      <vt:lpstr>'FRACXO_US+'!R_div</vt:lpstr>
      <vt:lpstr>NO_GT!R_div</vt:lpstr>
      <vt:lpstr>R_div</vt:lpstr>
      <vt:lpstr>NO_GT!step</vt:lpstr>
      <vt:lpstr>step</vt:lpstr>
      <vt:lpstr>FRACXO_US!TC</vt:lpstr>
      <vt:lpstr>'FRACXO_US+'!TC</vt:lpstr>
      <vt:lpstr>NO_GT!TC</vt:lpstr>
      <vt:lpstr>TC</vt:lpstr>
      <vt:lpstr>FRACXO_US!Transceiver_Type</vt:lpstr>
      <vt:lpstr>'FRACXO_US+'!Transceiver_Type</vt:lpstr>
      <vt:lpstr>NO_GT!Transceiver_Type</vt:lpstr>
      <vt:lpstr>Transceiver_Type</vt:lpstr>
      <vt:lpstr>FRACXO_US!TXOUT_DIV</vt:lpstr>
      <vt:lpstr>'FRACXO_US+'!TXOUT_DIV</vt:lpstr>
      <vt:lpstr>TXOUT_DIV</vt:lpstr>
      <vt:lpstr>FRACXO_US!userclk</vt:lpstr>
      <vt:lpstr>'FRACXO_US+'!userclk</vt:lpstr>
      <vt:lpstr>NO_GT!userclk</vt:lpstr>
      <vt:lpstr>userclk</vt:lpstr>
      <vt:lpstr>FRACXO_US!V</vt:lpstr>
      <vt:lpstr>'FRACXO_US+'!V</vt:lpstr>
      <vt:lpstr>NO_GT!V</vt:lpstr>
      <vt:lpstr>V</vt:lpstr>
    </vt:vector>
  </TitlesOfParts>
  <Company>Xilinx Inc,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Xilinx</dc:creator>
  <cp:keywords>Public</cp:keywords>
  <cp:lastModifiedBy>Bachek, Paul</cp:lastModifiedBy>
  <dcterms:created xsi:type="dcterms:W3CDTF">2012-12-22T04:11:36Z</dcterms:created>
  <dcterms:modified xsi:type="dcterms:W3CDTF">2024-09-30T15:10:03Z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f8820b6a-225c-41a6-9006-1b311ebbb69c</vt:lpwstr>
  </property>
  <property fmtid="{D5CDD505-2E9C-101B-9397-08002B2CF9AE}" pid="3" name="TITUSCustom1">
    <vt:lpwstr>1</vt:lpwstr>
  </property>
  <property fmtid="{D5CDD505-2E9C-101B-9397-08002B2CF9AE}" pid="4" name="XilinxVisual Markings">
    <vt:lpwstr>No</vt:lpwstr>
  </property>
  <property fmtid="{D5CDD505-2E9C-101B-9397-08002B2CF9AE}" pid="5" name="XilinxPublication Year">
    <vt:lpwstr>2012</vt:lpwstr>
  </property>
  <property fmtid="{D5CDD505-2E9C-101B-9397-08002B2CF9AE}" pid="6" name="XilinxRemoveLegacyFooters">
    <vt:lpwstr>Yes</vt:lpwstr>
  </property>
  <property fmtid="{D5CDD505-2E9C-101B-9397-08002B2CF9AE}" pid="7" name="XilinxClassification">
    <vt:lpwstr>Public</vt:lpwstr>
  </property>
  <property fmtid="{D5CDD505-2E9C-101B-9397-08002B2CF9AE}" pid="8" name="VisualMarkings">
    <vt:lpwstr>Yes</vt:lpwstr>
  </property>
  <property fmtid="{D5CDD505-2E9C-101B-9397-08002B2CF9AE}" pid="9" name="PublicationYear">
    <vt:lpwstr>2018</vt:lpwstr>
  </property>
  <property fmtid="{D5CDD505-2E9C-101B-9397-08002B2CF9AE}" pid="10" name="MSIP_Label_4342314e-0df4-4b58-84bf-38bed6170a0f_Enabled">
    <vt:lpwstr>true</vt:lpwstr>
  </property>
  <property fmtid="{D5CDD505-2E9C-101B-9397-08002B2CF9AE}" pid="11" name="MSIP_Label_4342314e-0df4-4b58-84bf-38bed6170a0f_SetDate">
    <vt:lpwstr>2022-10-27T08:30:18Z</vt:lpwstr>
  </property>
  <property fmtid="{D5CDD505-2E9C-101B-9397-08002B2CF9AE}" pid="12" name="MSIP_Label_4342314e-0df4-4b58-84bf-38bed6170a0f_Method">
    <vt:lpwstr>Standard</vt:lpwstr>
  </property>
  <property fmtid="{D5CDD505-2E9C-101B-9397-08002B2CF9AE}" pid="13" name="MSIP_Label_4342314e-0df4-4b58-84bf-38bed6170a0f_Name">
    <vt:lpwstr>General</vt:lpwstr>
  </property>
  <property fmtid="{D5CDD505-2E9C-101B-9397-08002B2CF9AE}" pid="14" name="MSIP_Label_4342314e-0df4-4b58-84bf-38bed6170a0f_SiteId">
    <vt:lpwstr>3dd8961f-e488-4e60-8e11-a82d994e183d</vt:lpwstr>
  </property>
  <property fmtid="{D5CDD505-2E9C-101B-9397-08002B2CF9AE}" pid="15" name="MSIP_Label_4342314e-0df4-4b58-84bf-38bed6170a0f_ActionId">
    <vt:lpwstr>305e11d7-8bb8-46c1-be7b-b4478d72cbde</vt:lpwstr>
  </property>
  <property fmtid="{D5CDD505-2E9C-101B-9397-08002B2CF9AE}" pid="16" name="MSIP_Label_4342314e-0df4-4b58-84bf-38bed6170a0f_ContentBits">
    <vt:lpwstr>1</vt:lpwstr>
  </property>
</Properties>
</file>