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activeTab="1"/>
  </bookViews>
  <sheets>
    <sheet name="使用说明" sheetId="1" r:id="rId1"/>
    <sheet name="人物卡" sheetId="2" r:id="rId2"/>
    <sheet name="Roll20 格式" sheetId="4" r:id="rId3"/>
    <sheet name="职业介绍" sheetId="5" r:id="rId4"/>
    <sheet name="附表.技能" sheetId="6" state="hidden" r:id="rId5"/>
    <sheet name="RP備忘" sheetId="7" state="hidden" r:id="rId6"/>
    <sheet name="附表.武器列表" sheetId="8" r:id="rId7"/>
    <sheet name="「特征」" sheetId="9" r:id="rId8"/>
    <sheet name="经验包" sheetId="10" r:id="rId9"/>
    <sheet name="附表.疯狂" sheetId="11" r:id="rId10"/>
    <sheet name="附表.神话典籍" sheetId="12" r:id="rId11"/>
    <sheet name="附表.魔法" sheetId="13" r:id="rId12"/>
    <sheet name="附表.年收入" sheetId="14" r:id="rId13"/>
  </sheets>
  <calcPr calcId="144525"/>
</workbook>
</file>

<file path=xl/comments1.xml><?xml version="1.0" encoding="utf-8"?>
<comments xmlns="http://schemas.openxmlformats.org/spreadsheetml/2006/main">
  <authors>
    <author/>
  </authors>
  <commentList>
    <comment ref="G5" authorId="0">
      <text>
        <r>
          <rPr>
            <sz val="10"/>
            <color rgb="FF000000"/>
            <rFont val="宋体"/>
            <charset val="134"/>
          </rPr>
          <t>職業稱謂，職位，職銜</t>
        </r>
      </text>
    </comment>
    <comment ref="G6" authorId="0">
      <text>
        <r>
          <rPr>
            <sz val="10"/>
            <color rgb="FF000000"/>
            <rFont val="宋体"/>
            <charset val="134"/>
          </rPr>
          <t>選擇調查員的出生地。
沒有遊戲懲罰或者獎勵某個特定國家或者民族。
出生地的主要影響在於：舉個例子：一個出生在美國的調查員理所當然應該說一口好英語作為他的母語。
而一個出生在魁北克的調查員也許會在出生後學習法語，
一個出生在亞利桑那州的可能會學習西班牙語或者納瓦夥語，而一個出生在三藩市的可能會說廣東話。</t>
        </r>
      </text>
    </comment>
    <comment ref="O6" authorId="0">
      <text>
        <r>
          <rPr>
            <sz val="10"/>
            <color rgb="FF000000"/>
            <rFont val="Times New Roman"/>
            <charset val="134"/>
          </rPr>
          <t>0</t>
        </r>
        <r>
          <rPr>
            <sz val="10"/>
            <color rgb="FF000000"/>
            <rFont val="宋体"/>
            <charset val="134"/>
          </rPr>
          <t xml:space="preserve">：衰弱：沒法站起來甚至端起一杯茶｡
</t>
        </r>
        <r>
          <rPr>
            <sz val="10"/>
            <color rgb="FF000000"/>
            <rFont val="Times New Roman"/>
            <charset val="134"/>
          </rPr>
          <t>15</t>
        </r>
        <r>
          <rPr>
            <sz val="10"/>
            <color rgb="FF000000"/>
            <rFont val="宋体"/>
            <charset val="134"/>
          </rPr>
          <t>：弱者</t>
        </r>
        <r>
          <rPr>
            <sz val="10"/>
            <color rgb="FF000000"/>
            <rFont val="Times New Roman"/>
            <charset val="134"/>
          </rPr>
          <t>,</t>
        </r>
        <r>
          <rPr>
            <sz val="10"/>
            <color rgb="FF000000"/>
            <rFont val="宋体"/>
            <charset val="134"/>
          </rPr>
          <t xml:space="preserve">虛弱｡
</t>
        </r>
        <r>
          <rPr>
            <sz val="10"/>
            <color rgb="FF000000"/>
            <rFont val="Times New Roman"/>
            <charset val="134"/>
          </rPr>
          <t>50</t>
        </r>
        <r>
          <rPr>
            <sz val="10"/>
            <color rgb="FF000000"/>
            <rFont val="宋体"/>
            <charset val="134"/>
          </rPr>
          <t xml:space="preserve">：普通人水平｡
</t>
        </r>
        <r>
          <rPr>
            <sz val="10"/>
            <color rgb="FF000000"/>
            <rFont val="Times New Roman"/>
            <charset val="134"/>
          </rPr>
          <t>90</t>
        </r>
        <r>
          <rPr>
            <sz val="10"/>
            <color rgb="FF000000"/>
            <rFont val="宋体"/>
            <charset val="134"/>
          </rPr>
          <t xml:space="preserve">：你見過的力氣最大的人｡
</t>
        </r>
        <r>
          <rPr>
            <sz val="10"/>
            <color rgb="FF000000"/>
            <rFont val="Times New Roman"/>
            <charset val="134"/>
          </rPr>
          <t>99</t>
        </r>
        <r>
          <rPr>
            <sz val="10"/>
            <color rgb="FF000000"/>
            <rFont val="宋体"/>
            <charset val="134"/>
          </rPr>
          <t>：世界水平</t>
        </r>
        <r>
          <rPr>
            <sz val="10"/>
            <color rgb="FF000000"/>
            <rFont val="Times New Roman"/>
            <charset val="134"/>
          </rPr>
          <t>(</t>
        </r>
        <r>
          <rPr>
            <sz val="10"/>
            <color rgb="FF000000"/>
            <rFont val="宋体"/>
            <charset val="134"/>
          </rPr>
          <t>奧賽舉重冠軍</t>
        </r>
        <r>
          <rPr>
            <sz val="10"/>
            <color rgb="FF000000"/>
            <rFont val="Times New Roman"/>
            <charset val="134"/>
          </rPr>
          <t>)</t>
        </r>
        <r>
          <rPr>
            <sz val="10"/>
            <color rgb="FF000000"/>
            <rFont val="宋体"/>
            <charset val="134"/>
          </rPr>
          <t xml:space="preserve">｡人類極限｡
</t>
        </r>
        <r>
          <rPr>
            <sz val="10"/>
            <color rgb="FF000000"/>
            <rFont val="Times New Roman"/>
            <charset val="134"/>
          </rPr>
          <t>140</t>
        </r>
        <r>
          <rPr>
            <sz val="10"/>
            <color rgb="FF000000"/>
            <rFont val="宋体"/>
            <charset val="134"/>
          </rPr>
          <t>：超越人類之力</t>
        </r>
        <r>
          <rPr>
            <sz val="10"/>
            <color rgb="FF000000"/>
            <rFont val="Times New Roman"/>
            <charset val="134"/>
          </rPr>
          <t>(</t>
        </r>
        <r>
          <rPr>
            <sz val="10"/>
            <color rgb="FF000000"/>
            <rFont val="宋体"/>
            <charset val="134"/>
          </rPr>
          <t>例如大猩猩或馬</t>
        </r>
        <r>
          <rPr>
            <sz val="10"/>
            <color rgb="FF000000"/>
            <rFont val="Times New Roman"/>
            <charset val="134"/>
          </rPr>
          <t>)</t>
        </r>
        <r>
          <rPr>
            <sz val="10"/>
            <color rgb="FF000000"/>
            <rFont val="宋体"/>
            <charset val="134"/>
          </rPr>
          <t xml:space="preserve">｡
</t>
        </r>
        <r>
          <rPr>
            <sz val="10"/>
            <color rgb="FF000000"/>
            <rFont val="Times New Roman"/>
            <charset val="134"/>
          </rPr>
          <t>200+</t>
        </r>
        <r>
          <rPr>
            <sz val="10"/>
            <color rgb="FF000000"/>
            <rFont val="宋体"/>
            <charset val="134"/>
          </rPr>
          <t>：怪物之力</t>
        </r>
        <r>
          <rPr>
            <sz val="10"/>
            <color rgb="FF000000"/>
            <rFont val="Times New Roman"/>
            <charset val="134"/>
          </rPr>
          <t>(</t>
        </r>
        <r>
          <rPr>
            <sz val="10"/>
            <color rgb="FF000000"/>
            <rFont val="宋体"/>
            <charset val="134"/>
          </rPr>
          <t>例如格拉基</t>
        </r>
        <r>
          <rPr>
            <sz val="10"/>
            <color rgb="FF000000"/>
            <rFont val="Times New Roman"/>
            <charset val="134"/>
          </rPr>
          <t>)</t>
        </r>
      </text>
    </comment>
    <comment ref="U6" authorId="0">
      <text>
        <r>
          <rPr>
            <sz val="10"/>
            <color rgb="FF000000"/>
            <rFont val="宋体"/>
            <charset val="134"/>
          </rPr>
          <t>調查員每輪可以移動的碼數（或米數）等于他的移動值的五倍。
若敏捷和力量都小于體型：移動７
若敏捷或力量之一大于等于體型或三者相等：移動８
若力量和敏捷都大于體型：移動９</t>
        </r>
      </text>
    </comment>
    <comment ref="A7" authorId="0">
      <text>
        <r>
          <rPr>
            <sz val="10"/>
            <color rgb="FF000000"/>
            <rFont val="宋体"/>
            <charset val="134"/>
          </rPr>
          <t xml:space="preserve">社會性別
</t>
        </r>
        <r>
          <rPr>
            <sz val="10"/>
            <color rgb="FF000000"/>
            <rFont val="Times New Roman"/>
            <charset val="134"/>
          </rPr>
          <t>Male</t>
        </r>
        <r>
          <rPr>
            <sz val="10"/>
            <color rgb="FF000000"/>
            <rFont val="宋体"/>
            <charset val="134"/>
          </rPr>
          <t>男性</t>
        </r>
        <r>
          <rPr>
            <sz val="10"/>
            <color rgb="FF000000"/>
            <rFont val="Times New Roman"/>
            <charset val="134"/>
          </rPr>
          <t xml:space="preserve"> Female</t>
        </r>
        <r>
          <rPr>
            <sz val="10"/>
            <color rgb="FF000000"/>
            <rFont val="宋体"/>
            <charset val="134"/>
          </rPr>
          <t xml:space="preserve">女性
</t>
        </r>
        <r>
          <rPr>
            <sz val="10"/>
            <color rgb="FF000000"/>
            <rFont val="Times New Roman"/>
            <charset val="134"/>
          </rPr>
          <t xml:space="preserve">Agender </t>
        </r>
        <r>
          <rPr>
            <sz val="10"/>
            <color rgb="FF000000"/>
            <rFont val="宋体"/>
            <charset val="134"/>
          </rPr>
          <t>無性別</t>
        </r>
        <r>
          <rPr>
            <sz val="10"/>
            <color rgb="FF000000"/>
            <rFont val="Times New Roman"/>
            <charset val="134"/>
          </rPr>
          <t xml:space="preserve"> 
Androgyne </t>
        </r>
        <r>
          <rPr>
            <sz val="10"/>
            <color rgb="FF000000"/>
            <rFont val="宋体"/>
            <charset val="134"/>
          </rPr>
          <t xml:space="preserve">兩性人
</t>
        </r>
        <r>
          <rPr>
            <sz val="10"/>
            <color rgb="FF000000"/>
            <rFont val="Times New Roman"/>
            <charset val="134"/>
          </rPr>
          <t xml:space="preserve">Androgynous </t>
        </r>
        <r>
          <rPr>
            <sz val="10"/>
            <color rgb="FF000000"/>
            <rFont val="宋体"/>
            <charset val="134"/>
          </rPr>
          <t>兩性人</t>
        </r>
        <r>
          <rPr>
            <sz val="10"/>
            <color rgb="FF000000"/>
            <rFont val="Times New Roman"/>
            <charset val="134"/>
          </rPr>
          <t xml:space="preserve"> 
Bigender </t>
        </r>
        <r>
          <rPr>
            <sz val="10"/>
            <color rgb="FF000000"/>
            <rFont val="宋体"/>
            <charset val="134"/>
          </rPr>
          <t xml:space="preserve">雙性人
</t>
        </r>
        <r>
          <rPr>
            <sz val="10"/>
            <color rgb="FF000000"/>
            <rFont val="Times New Roman"/>
            <charset val="134"/>
          </rPr>
          <t xml:space="preserve">Cis </t>
        </r>
        <r>
          <rPr>
            <sz val="10"/>
            <color rgb="FF000000"/>
            <rFont val="宋体"/>
            <charset val="134"/>
          </rPr>
          <t>順性人</t>
        </r>
        <r>
          <rPr>
            <sz val="10"/>
            <color rgb="FF000000"/>
            <rFont val="Times New Roman"/>
            <charset val="134"/>
          </rPr>
          <t xml:space="preserve"> 
Cis Female </t>
        </r>
        <r>
          <rPr>
            <sz val="10"/>
            <color rgb="FF000000"/>
            <rFont val="宋体"/>
            <charset val="134"/>
          </rPr>
          <t xml:space="preserve">順性女
</t>
        </r>
        <r>
          <rPr>
            <sz val="10"/>
            <color rgb="FF000000"/>
            <rFont val="Times New Roman"/>
            <charset val="134"/>
          </rPr>
          <t xml:space="preserve">Cis Woman </t>
        </r>
        <r>
          <rPr>
            <sz val="10"/>
            <color rgb="FF000000"/>
            <rFont val="宋体"/>
            <charset val="134"/>
          </rPr>
          <t>順性女</t>
        </r>
        <r>
          <rPr>
            <sz val="10"/>
            <color rgb="FF000000"/>
            <rFont val="Times New Roman"/>
            <charset val="134"/>
          </rPr>
          <t xml:space="preserve"> 
Cis Male </t>
        </r>
        <r>
          <rPr>
            <sz val="10"/>
            <color rgb="FF000000"/>
            <rFont val="宋体"/>
            <charset val="134"/>
          </rPr>
          <t xml:space="preserve">順性男
</t>
        </r>
        <r>
          <rPr>
            <sz val="10"/>
            <color rgb="FF000000"/>
            <rFont val="Times New Roman"/>
            <charset val="134"/>
          </rPr>
          <t xml:space="preserve">Cis Man </t>
        </r>
        <r>
          <rPr>
            <sz val="10"/>
            <color rgb="FF000000"/>
            <rFont val="宋体"/>
            <charset val="134"/>
          </rPr>
          <t>順性男</t>
        </r>
        <r>
          <rPr>
            <sz val="10"/>
            <color rgb="FF000000"/>
            <rFont val="Times New Roman"/>
            <charset val="134"/>
          </rPr>
          <t xml:space="preserve"> 
Cisgender </t>
        </r>
        <r>
          <rPr>
            <sz val="10"/>
            <color rgb="FF000000"/>
            <rFont val="宋体"/>
            <charset val="134"/>
          </rPr>
          <t xml:space="preserve">順性人
</t>
        </r>
        <r>
          <rPr>
            <sz val="10"/>
            <color rgb="FF000000"/>
            <rFont val="Times New Roman"/>
            <charset val="134"/>
          </rPr>
          <t xml:space="preserve">Cisgender Female </t>
        </r>
        <r>
          <rPr>
            <sz val="10"/>
            <color rgb="FF000000"/>
            <rFont val="宋体"/>
            <charset val="134"/>
          </rPr>
          <t>順性女</t>
        </r>
        <r>
          <rPr>
            <sz val="10"/>
            <color rgb="FF000000"/>
            <rFont val="Times New Roman"/>
            <charset val="134"/>
          </rPr>
          <t xml:space="preserve"> Cisgender Male </t>
        </r>
        <r>
          <rPr>
            <sz val="10"/>
            <color rgb="FF000000"/>
            <rFont val="宋体"/>
            <charset val="134"/>
          </rPr>
          <t xml:space="preserve">順性男
</t>
        </r>
        <r>
          <rPr>
            <sz val="10"/>
            <color rgb="FF000000"/>
            <rFont val="Times New Roman"/>
            <charset val="134"/>
          </rPr>
          <t xml:space="preserve">Cisgender Man </t>
        </r>
        <r>
          <rPr>
            <sz val="10"/>
            <color rgb="FF000000"/>
            <rFont val="宋体"/>
            <charset val="134"/>
          </rPr>
          <t>順性男</t>
        </r>
        <r>
          <rPr>
            <sz val="10"/>
            <color rgb="FF000000"/>
            <rFont val="Times New Roman"/>
            <charset val="134"/>
          </rPr>
          <t xml:space="preserve"> Cisgender Woman </t>
        </r>
        <r>
          <rPr>
            <sz val="10"/>
            <color rgb="FF000000"/>
            <rFont val="宋体"/>
            <charset val="134"/>
          </rPr>
          <t xml:space="preserve">順性女
</t>
        </r>
        <r>
          <rPr>
            <sz val="10"/>
            <color rgb="FF000000"/>
            <rFont val="Times New Roman"/>
            <charset val="134"/>
          </rPr>
          <t xml:space="preserve">Female to Male </t>
        </r>
        <r>
          <rPr>
            <sz val="10"/>
            <color rgb="FF000000"/>
            <rFont val="宋体"/>
            <charset val="134"/>
          </rPr>
          <t>女變男</t>
        </r>
        <r>
          <rPr>
            <sz val="10"/>
            <color rgb="FF000000"/>
            <rFont val="Times New Roman"/>
            <charset val="134"/>
          </rPr>
          <t xml:space="preserve"> 
FTM </t>
        </r>
        <r>
          <rPr>
            <sz val="10"/>
            <color rgb="FF000000"/>
            <rFont val="宋体"/>
            <charset val="134"/>
          </rPr>
          <t xml:space="preserve">女變男
</t>
        </r>
        <r>
          <rPr>
            <sz val="10"/>
            <color rgb="FF000000"/>
            <rFont val="Times New Roman"/>
            <charset val="134"/>
          </rPr>
          <t xml:space="preserve">Gender Fluid </t>
        </r>
        <r>
          <rPr>
            <sz val="10"/>
            <color rgb="FF000000"/>
            <rFont val="宋体"/>
            <charset val="134"/>
          </rPr>
          <t>流性人</t>
        </r>
        <r>
          <rPr>
            <sz val="10"/>
            <color rgb="FF000000"/>
            <rFont val="Times New Roman"/>
            <charset val="134"/>
          </rPr>
          <t xml:space="preserve"> 
Gender Nonconforming </t>
        </r>
        <r>
          <rPr>
            <sz val="10"/>
            <color rgb="FF000000"/>
            <rFont val="宋体"/>
            <charset val="134"/>
          </rPr>
          <t xml:space="preserve">非常規性別
</t>
        </r>
        <r>
          <rPr>
            <sz val="10"/>
            <color rgb="FF000000"/>
            <rFont val="Times New Roman"/>
            <charset val="134"/>
          </rPr>
          <t xml:space="preserve">Gender Questioning </t>
        </r>
        <r>
          <rPr>
            <sz val="10"/>
            <color rgb="FF000000"/>
            <rFont val="宋体"/>
            <charset val="134"/>
          </rPr>
          <t>性別存疑</t>
        </r>
        <r>
          <rPr>
            <sz val="10"/>
            <color rgb="FF000000"/>
            <rFont val="Times New Roman"/>
            <charset val="134"/>
          </rPr>
          <t xml:space="preserve"> Gender Variant </t>
        </r>
        <r>
          <rPr>
            <sz val="10"/>
            <color rgb="FF000000"/>
            <rFont val="宋体"/>
            <charset val="134"/>
          </rPr>
          <t>變體性別</t>
        </r>
        <r>
          <rPr>
            <sz val="10"/>
            <color rgb="FF000000"/>
            <rFont val="Times New Roman"/>
            <charset val="134"/>
          </rPr>
          <t xml:space="preserve"> Genderqueer </t>
        </r>
        <r>
          <rPr>
            <sz val="10"/>
            <color rgb="FF000000"/>
            <rFont val="宋体"/>
            <charset val="134"/>
          </rPr>
          <t xml:space="preserve">酷兒性別
</t>
        </r>
        <r>
          <rPr>
            <sz val="10"/>
            <color rgb="FF000000"/>
            <rFont val="Times New Roman"/>
            <charset val="134"/>
          </rPr>
          <t xml:space="preserve">Intersex </t>
        </r>
        <r>
          <rPr>
            <sz val="10"/>
            <color rgb="FF000000"/>
            <rFont val="宋体"/>
            <charset val="134"/>
          </rPr>
          <t>間性人</t>
        </r>
        <r>
          <rPr>
            <sz val="10"/>
            <color rgb="FF000000"/>
            <rFont val="Times New Roman"/>
            <charset val="134"/>
          </rPr>
          <t xml:space="preserve"> 
Male to Female </t>
        </r>
        <r>
          <rPr>
            <sz val="10"/>
            <color rgb="FF000000"/>
            <rFont val="宋体"/>
            <charset val="134"/>
          </rPr>
          <t xml:space="preserve">男變女
</t>
        </r>
        <r>
          <rPr>
            <sz val="10"/>
            <color rgb="FF000000"/>
            <rFont val="Times New Roman"/>
            <charset val="134"/>
          </rPr>
          <t xml:space="preserve">MTF </t>
        </r>
        <r>
          <rPr>
            <sz val="10"/>
            <color rgb="FF000000"/>
            <rFont val="宋体"/>
            <charset val="134"/>
          </rPr>
          <t>男變女</t>
        </r>
        <r>
          <rPr>
            <sz val="10"/>
            <color rgb="FF000000"/>
            <rFont val="Times New Roman"/>
            <charset val="134"/>
          </rPr>
          <t xml:space="preserve"> Neither </t>
        </r>
        <r>
          <rPr>
            <sz val="10"/>
            <color rgb="FF000000"/>
            <rFont val="宋体"/>
            <charset val="134"/>
          </rPr>
          <t xml:space="preserve">男女皆非
</t>
        </r>
        <r>
          <rPr>
            <sz val="10"/>
            <color rgb="FF000000"/>
            <rFont val="Times New Roman"/>
            <charset val="134"/>
          </rPr>
          <t xml:space="preserve">Neutrois </t>
        </r>
        <r>
          <rPr>
            <sz val="10"/>
            <color rgb="FF000000"/>
            <rFont val="宋体"/>
            <charset val="134"/>
          </rPr>
          <t>無性別</t>
        </r>
        <r>
          <rPr>
            <sz val="10"/>
            <color rgb="FF000000"/>
            <rFont val="Times New Roman"/>
            <charset val="134"/>
          </rPr>
          <t xml:space="preserve"> Non-binary </t>
        </r>
        <r>
          <rPr>
            <sz val="10"/>
            <color rgb="FF000000"/>
            <rFont val="宋体"/>
            <charset val="134"/>
          </rPr>
          <t xml:space="preserve">非二元
</t>
        </r>
        <r>
          <rPr>
            <sz val="10"/>
            <color rgb="FF000000"/>
            <rFont val="Times New Roman"/>
            <charset val="134"/>
          </rPr>
          <t xml:space="preserve">Other </t>
        </r>
        <r>
          <rPr>
            <sz val="10"/>
            <color rgb="FF000000"/>
            <rFont val="宋体"/>
            <charset val="134"/>
          </rPr>
          <t>其他</t>
        </r>
        <r>
          <rPr>
            <sz val="10"/>
            <color rgb="FF000000"/>
            <rFont val="Times New Roman"/>
            <charset val="134"/>
          </rPr>
          <t xml:space="preserve">Pangender </t>
        </r>
        <r>
          <rPr>
            <sz val="10"/>
            <color rgb="FF000000"/>
            <rFont val="宋体"/>
            <charset val="134"/>
          </rPr>
          <t xml:space="preserve">泛性別
</t>
        </r>
        <r>
          <rPr>
            <sz val="10"/>
            <color rgb="FF000000"/>
            <rFont val="Times New Roman"/>
            <charset val="134"/>
          </rPr>
          <t xml:space="preserve">Trans </t>
        </r>
        <r>
          <rPr>
            <sz val="10"/>
            <color rgb="FF000000"/>
            <rFont val="宋体"/>
            <charset val="134"/>
          </rPr>
          <t>跨性別</t>
        </r>
        <r>
          <rPr>
            <sz val="10"/>
            <color rgb="FF000000"/>
            <rFont val="Times New Roman"/>
            <charset val="134"/>
          </rPr>
          <t xml:space="preserve"> Trans Female </t>
        </r>
        <r>
          <rPr>
            <sz val="10"/>
            <color rgb="FF000000"/>
            <rFont val="宋体"/>
            <charset val="134"/>
          </rPr>
          <t xml:space="preserve">跨性女
</t>
        </r>
        <r>
          <rPr>
            <sz val="10"/>
            <color rgb="FF000000"/>
            <rFont val="Times New Roman"/>
            <charset val="134"/>
          </rPr>
          <t xml:space="preserve">Trans Male </t>
        </r>
        <r>
          <rPr>
            <sz val="10"/>
            <color rgb="FF000000"/>
            <rFont val="宋体"/>
            <charset val="134"/>
          </rPr>
          <t>跨性男</t>
        </r>
        <r>
          <rPr>
            <sz val="10"/>
            <color rgb="FF000000"/>
            <rFont val="Times New Roman"/>
            <charset val="134"/>
          </rPr>
          <t xml:space="preserve"> Trans Man </t>
        </r>
        <r>
          <rPr>
            <sz val="10"/>
            <color rgb="FF000000"/>
            <rFont val="宋体"/>
            <charset val="134"/>
          </rPr>
          <t xml:space="preserve">跨性男
</t>
        </r>
        <r>
          <rPr>
            <sz val="10"/>
            <color rgb="FF000000"/>
            <rFont val="Times New Roman"/>
            <charset val="134"/>
          </rPr>
          <t xml:space="preserve">Trans Person </t>
        </r>
        <r>
          <rPr>
            <sz val="10"/>
            <color rgb="FF000000"/>
            <rFont val="宋体"/>
            <charset val="134"/>
          </rPr>
          <t>跨性人</t>
        </r>
        <r>
          <rPr>
            <sz val="10"/>
            <color rgb="FF000000"/>
            <rFont val="Times New Roman"/>
            <charset val="134"/>
          </rPr>
          <t xml:space="preserve"> Trans Woman </t>
        </r>
        <r>
          <rPr>
            <sz val="10"/>
            <color rgb="FF000000"/>
            <rFont val="宋体"/>
            <charset val="134"/>
          </rPr>
          <t xml:space="preserve">跨性女
</t>
        </r>
        <r>
          <rPr>
            <sz val="10"/>
            <color rgb="FF000000"/>
            <rFont val="Times New Roman"/>
            <charset val="134"/>
          </rPr>
          <t xml:space="preserve">Trans </t>
        </r>
        <r>
          <rPr>
            <sz val="10"/>
            <color rgb="FF000000"/>
            <rFont val="宋体"/>
            <charset val="134"/>
          </rPr>
          <t>跨性別</t>
        </r>
        <r>
          <rPr>
            <sz val="10"/>
            <color rgb="FF000000"/>
            <rFont val="Times New Roman"/>
            <charset val="134"/>
          </rPr>
          <t xml:space="preserve"> Trans Female </t>
        </r>
        <r>
          <rPr>
            <sz val="10"/>
            <color rgb="FF000000"/>
            <rFont val="宋体"/>
            <charset val="134"/>
          </rPr>
          <t xml:space="preserve">跨性女
</t>
        </r>
        <r>
          <rPr>
            <sz val="10"/>
            <color rgb="FF000000"/>
            <rFont val="Times New Roman"/>
            <charset val="134"/>
          </rPr>
          <t xml:space="preserve">Trans Male </t>
        </r>
        <r>
          <rPr>
            <sz val="10"/>
            <color rgb="FF000000"/>
            <rFont val="宋体"/>
            <charset val="134"/>
          </rPr>
          <t>跨性男</t>
        </r>
        <r>
          <rPr>
            <sz val="10"/>
            <color rgb="FF000000"/>
            <rFont val="Times New Roman"/>
            <charset val="134"/>
          </rPr>
          <t xml:space="preserve"> Trans Man </t>
        </r>
        <r>
          <rPr>
            <sz val="10"/>
            <color rgb="FF000000"/>
            <rFont val="宋体"/>
            <charset val="134"/>
          </rPr>
          <t xml:space="preserve">跨性男
</t>
        </r>
        <r>
          <rPr>
            <sz val="10"/>
            <color rgb="FF000000"/>
            <rFont val="Times New Roman"/>
            <charset val="134"/>
          </rPr>
          <t xml:space="preserve">Trans Person </t>
        </r>
        <r>
          <rPr>
            <sz val="10"/>
            <color rgb="FF000000"/>
            <rFont val="宋体"/>
            <charset val="134"/>
          </rPr>
          <t>跨性人</t>
        </r>
        <r>
          <rPr>
            <sz val="10"/>
            <color rgb="FF000000"/>
            <rFont val="Times New Roman"/>
            <charset val="134"/>
          </rPr>
          <t xml:space="preserve"> Trans Woman </t>
        </r>
        <r>
          <rPr>
            <sz val="10"/>
            <color rgb="FF000000"/>
            <rFont val="宋体"/>
            <charset val="134"/>
          </rPr>
          <t xml:space="preserve">跨性女
</t>
        </r>
        <r>
          <rPr>
            <sz val="10"/>
            <color rgb="FF000000"/>
            <rFont val="Times New Roman"/>
            <charset val="134"/>
          </rPr>
          <t xml:space="preserve">Transfeminine </t>
        </r>
        <r>
          <rPr>
            <sz val="10"/>
            <color rgb="FF000000"/>
            <rFont val="宋体"/>
            <charset val="134"/>
          </rPr>
          <t>跨性女</t>
        </r>
        <r>
          <rPr>
            <sz val="10"/>
            <color rgb="FF000000"/>
            <rFont val="Times New Roman"/>
            <charset val="134"/>
          </rPr>
          <t xml:space="preserve">Transgender </t>
        </r>
        <r>
          <rPr>
            <sz val="10"/>
            <color rgb="FF000000"/>
            <rFont val="宋体"/>
            <charset val="134"/>
          </rPr>
          <t xml:space="preserve">跨性別
</t>
        </r>
        <r>
          <rPr>
            <sz val="10"/>
            <color rgb="FF000000"/>
            <rFont val="Times New Roman"/>
            <charset val="134"/>
          </rPr>
          <t xml:space="preserve">Transgender Female </t>
        </r>
        <r>
          <rPr>
            <sz val="10"/>
            <color rgb="FF000000"/>
            <rFont val="宋体"/>
            <charset val="134"/>
          </rPr>
          <t>跨性女</t>
        </r>
        <r>
          <rPr>
            <sz val="10"/>
            <color rgb="FF000000"/>
            <rFont val="Times New Roman"/>
            <charset val="134"/>
          </rPr>
          <t xml:space="preserve">Transgender Male </t>
        </r>
        <r>
          <rPr>
            <sz val="10"/>
            <color rgb="FF000000"/>
            <rFont val="宋体"/>
            <charset val="134"/>
          </rPr>
          <t>跨性男</t>
        </r>
        <r>
          <rPr>
            <sz val="10"/>
            <color rgb="FF000000"/>
            <rFont val="Times New Roman"/>
            <charset val="134"/>
          </rPr>
          <t xml:space="preserve">Transgender Man </t>
        </r>
        <r>
          <rPr>
            <sz val="10"/>
            <color rgb="FF000000"/>
            <rFont val="宋体"/>
            <charset val="134"/>
          </rPr>
          <t>跨性男</t>
        </r>
        <r>
          <rPr>
            <sz val="10"/>
            <color rgb="FF000000"/>
            <rFont val="Times New Roman"/>
            <charset val="134"/>
          </rPr>
          <t xml:space="preserve">Transgender Person </t>
        </r>
        <r>
          <rPr>
            <sz val="10"/>
            <color rgb="FF000000"/>
            <rFont val="宋体"/>
            <charset val="134"/>
          </rPr>
          <t>跨性人</t>
        </r>
        <r>
          <rPr>
            <sz val="10"/>
            <color rgb="FF000000"/>
            <rFont val="Times New Roman"/>
            <charset val="134"/>
          </rPr>
          <t xml:space="preserve">Transgender Woman </t>
        </r>
        <r>
          <rPr>
            <sz val="10"/>
            <color rgb="FF000000"/>
            <rFont val="宋体"/>
            <charset val="134"/>
          </rPr>
          <t>跨性女</t>
        </r>
        <r>
          <rPr>
            <sz val="10"/>
            <color rgb="FF000000"/>
            <rFont val="Times New Roman"/>
            <charset val="134"/>
          </rPr>
          <t xml:space="preserve">Transmasculine </t>
        </r>
        <r>
          <rPr>
            <sz val="10"/>
            <color rgb="FF000000"/>
            <rFont val="宋体"/>
            <charset val="134"/>
          </rPr>
          <t xml:space="preserve">跨性男
</t>
        </r>
        <r>
          <rPr>
            <sz val="10"/>
            <color rgb="FF000000"/>
            <rFont val="Times New Roman"/>
            <charset val="134"/>
          </rPr>
          <t xml:space="preserve">Transsexual </t>
        </r>
        <r>
          <rPr>
            <sz val="10"/>
            <color rgb="FF000000"/>
            <rFont val="宋体"/>
            <charset val="134"/>
          </rPr>
          <t>變性別</t>
        </r>
        <r>
          <rPr>
            <sz val="10"/>
            <color rgb="FF000000"/>
            <rFont val="Times New Roman"/>
            <charset val="134"/>
          </rPr>
          <t xml:space="preserve">Transsexual Female </t>
        </r>
        <r>
          <rPr>
            <sz val="10"/>
            <color rgb="FF000000"/>
            <rFont val="宋体"/>
            <charset val="134"/>
          </rPr>
          <t>變性女</t>
        </r>
        <r>
          <rPr>
            <sz val="10"/>
            <color rgb="FF000000"/>
            <rFont val="Times New Roman"/>
            <charset val="134"/>
          </rPr>
          <t xml:space="preserve">Transsexual Male </t>
        </r>
        <r>
          <rPr>
            <sz val="10"/>
            <color rgb="FF000000"/>
            <rFont val="宋体"/>
            <charset val="134"/>
          </rPr>
          <t>變性男</t>
        </r>
        <r>
          <rPr>
            <sz val="10"/>
            <color rgb="FF000000"/>
            <rFont val="Times New Roman"/>
            <charset val="134"/>
          </rPr>
          <t xml:space="preserve">Transsexual Man </t>
        </r>
        <r>
          <rPr>
            <sz val="10"/>
            <color rgb="FF000000"/>
            <rFont val="宋体"/>
            <charset val="134"/>
          </rPr>
          <t>變性男</t>
        </r>
        <r>
          <rPr>
            <sz val="10"/>
            <color rgb="FF000000"/>
            <rFont val="Times New Roman"/>
            <charset val="134"/>
          </rPr>
          <t xml:space="preserve">Transsexual Person </t>
        </r>
        <r>
          <rPr>
            <sz val="10"/>
            <color rgb="FF000000"/>
            <rFont val="宋体"/>
            <charset val="134"/>
          </rPr>
          <t>變性人</t>
        </r>
        <r>
          <rPr>
            <sz val="10"/>
            <color rgb="FF000000"/>
            <rFont val="Times New Roman"/>
            <charset val="134"/>
          </rPr>
          <t xml:space="preserve">Transsexual Woman </t>
        </r>
        <r>
          <rPr>
            <sz val="10"/>
            <color rgb="FF000000"/>
            <rFont val="宋体"/>
            <charset val="134"/>
          </rPr>
          <t>變性女</t>
        </r>
        <r>
          <rPr>
            <sz val="10"/>
            <color rgb="FF000000"/>
            <rFont val="Times New Roman"/>
            <charset val="134"/>
          </rPr>
          <t xml:space="preserve">Two-spirit </t>
        </r>
        <r>
          <rPr>
            <sz val="10"/>
            <color rgb="FF000000"/>
            <rFont val="宋体"/>
            <charset val="134"/>
          </rPr>
          <t>兩魂人</t>
        </r>
      </text>
    </comment>
    <comment ref="O7" authorId="0">
      <text>
        <r>
          <rPr>
            <sz val="10"/>
            <color rgb="FF000000"/>
            <rFont val="Times New Roman"/>
            <charset val="134"/>
          </rPr>
          <t>0</t>
        </r>
        <r>
          <rPr>
            <sz val="10"/>
            <color rgb="FF000000"/>
            <rFont val="宋体"/>
            <charset val="134"/>
          </rPr>
          <t xml:space="preserve">：沒有協助無法移動
</t>
        </r>
        <r>
          <rPr>
            <sz val="10"/>
            <color rgb="FF000000"/>
            <rFont val="Times New Roman"/>
            <charset val="134"/>
          </rPr>
          <t>15</t>
        </r>
        <r>
          <rPr>
            <sz val="10"/>
            <color rgb="FF000000"/>
            <rFont val="宋体"/>
            <charset val="134"/>
          </rPr>
          <t>：緩慢</t>
        </r>
        <r>
          <rPr>
            <sz val="10"/>
            <color rgb="FF000000"/>
            <rFont val="Times New Roman"/>
            <charset val="134"/>
          </rPr>
          <t>,</t>
        </r>
        <r>
          <rPr>
            <sz val="10"/>
            <color rgb="FF000000"/>
            <rFont val="宋体"/>
            <charset val="134"/>
          </rPr>
          <t>笨拙</t>
        </r>
        <r>
          <rPr>
            <sz val="10"/>
            <color rgb="FF000000"/>
            <rFont val="Times New Roman"/>
            <charset val="134"/>
          </rPr>
          <t>,</t>
        </r>
        <r>
          <rPr>
            <sz val="10"/>
            <color rgb="FF000000"/>
            <rFont val="宋体"/>
            <charset val="134"/>
          </rPr>
          <t xml:space="preserve">無法行動自如｡
</t>
        </r>
        <r>
          <rPr>
            <sz val="10"/>
            <color rgb="FF000000"/>
            <rFont val="Times New Roman"/>
            <charset val="134"/>
          </rPr>
          <t>50</t>
        </r>
        <r>
          <rPr>
            <sz val="10"/>
            <color rgb="FF000000"/>
            <rFont val="宋体"/>
            <charset val="134"/>
          </rPr>
          <t xml:space="preserve">：普通人水平｡
</t>
        </r>
        <r>
          <rPr>
            <sz val="10"/>
            <color rgb="FF000000"/>
            <rFont val="Times New Roman"/>
            <charset val="134"/>
          </rPr>
          <t>90</t>
        </r>
        <r>
          <rPr>
            <sz val="10"/>
            <color rgb="FF000000"/>
            <rFont val="宋体"/>
            <charset val="134"/>
          </rPr>
          <t>：高速而靈活</t>
        </r>
        <r>
          <rPr>
            <sz val="10"/>
            <color rgb="FF000000"/>
            <rFont val="Times New Roman"/>
            <charset val="134"/>
          </rPr>
          <t>,</t>
        </r>
        <r>
          <rPr>
            <sz val="10"/>
            <color rgb="FF000000"/>
            <rFont val="宋体"/>
            <charset val="134"/>
          </rPr>
          <t>可以達成超凡的技藝</t>
        </r>
        <r>
          <rPr>
            <sz val="10"/>
            <color rgb="FF000000"/>
            <rFont val="Times New Roman"/>
            <charset val="134"/>
          </rPr>
          <t>(</t>
        </r>
        <r>
          <rPr>
            <sz val="10"/>
            <color rgb="FF000000"/>
            <rFont val="宋体"/>
            <charset val="134"/>
          </rPr>
          <t>例如雜技演員</t>
        </r>
        <r>
          <rPr>
            <sz val="10"/>
            <color rgb="FF000000"/>
            <rFont val="Times New Roman"/>
            <charset val="134"/>
          </rPr>
          <t>,</t>
        </r>
        <r>
          <rPr>
            <sz val="10"/>
            <color rgb="FF000000"/>
            <rFont val="宋体"/>
            <charset val="134"/>
          </rPr>
          <t>偉大的舞者</t>
        </r>
        <r>
          <rPr>
            <sz val="10"/>
            <color rgb="FF000000"/>
            <rFont val="Times New Roman"/>
            <charset val="134"/>
          </rPr>
          <t>)</t>
        </r>
        <r>
          <rPr>
            <sz val="10"/>
            <color rgb="FF000000"/>
            <rFont val="宋体"/>
            <charset val="134"/>
          </rPr>
          <t xml:space="preserve">｡
</t>
        </r>
        <r>
          <rPr>
            <sz val="10"/>
            <color rgb="FF000000"/>
            <rFont val="Times New Roman"/>
            <charset val="134"/>
          </rPr>
          <t>99</t>
        </r>
        <r>
          <rPr>
            <sz val="10"/>
            <color rgb="FF000000"/>
            <rFont val="宋体"/>
            <charset val="134"/>
          </rPr>
          <t xml:space="preserve">：世界級運動員｡人類極限｡
</t>
        </r>
        <r>
          <rPr>
            <sz val="10"/>
            <color rgb="FF000000"/>
            <rFont val="Times New Roman"/>
            <charset val="134"/>
          </rPr>
          <t>120</t>
        </r>
        <r>
          <rPr>
            <sz val="10"/>
            <color rgb="FF000000"/>
            <rFont val="宋体"/>
            <charset val="134"/>
          </rPr>
          <t>：超越人類之速</t>
        </r>
        <r>
          <rPr>
            <sz val="10"/>
            <color rgb="FF000000"/>
            <rFont val="Times New Roman"/>
            <charset val="134"/>
          </rPr>
          <t>(</t>
        </r>
        <r>
          <rPr>
            <sz val="10"/>
            <color rgb="FF000000"/>
            <rFont val="宋体"/>
            <charset val="134"/>
          </rPr>
          <t>例如虎</t>
        </r>
        <r>
          <rPr>
            <sz val="10"/>
            <color rgb="FF000000"/>
            <rFont val="Times New Roman"/>
            <charset val="134"/>
          </rPr>
          <t>)</t>
        </r>
        <r>
          <rPr>
            <sz val="10"/>
            <color rgb="FF000000"/>
            <rFont val="宋体"/>
            <charset val="134"/>
          </rPr>
          <t xml:space="preserve">｡
</t>
        </r>
        <r>
          <rPr>
            <sz val="10"/>
            <color rgb="FF000000"/>
            <rFont val="Times New Roman"/>
            <charset val="134"/>
          </rPr>
          <t>200+</t>
        </r>
        <r>
          <rPr>
            <sz val="10"/>
            <color rgb="FF000000"/>
            <rFont val="宋体"/>
            <charset val="134"/>
          </rPr>
          <t>：閃電之速</t>
        </r>
        <r>
          <rPr>
            <sz val="10"/>
            <color rgb="FF000000"/>
            <rFont val="Times New Roman"/>
            <charset val="134"/>
          </rPr>
          <t>,</t>
        </r>
        <r>
          <rPr>
            <sz val="10"/>
            <color rgb="FF000000"/>
            <rFont val="宋体"/>
            <charset val="134"/>
          </rPr>
          <t>可以在人類反應過來之前完成系列動作｡</t>
        </r>
      </text>
    </comment>
    <comment ref="U7" authorId="0">
      <text>
        <r>
          <rPr>
            <sz val="10"/>
            <color rgb="FF000000"/>
            <rFont val="宋体"/>
            <charset val="134"/>
          </rPr>
          <t>使用</t>
        </r>
        <r>
          <rPr>
            <sz val="10"/>
            <color rgb="FF000000"/>
            <rFont val="Times New Roman"/>
            <charset val="134"/>
          </rPr>
          <t xml:space="preserve"> STR+SIZ </t>
        </r>
        <r>
          <rPr>
            <sz val="10"/>
            <color rgb="FF000000"/>
            <rFont val="宋体"/>
            <charset val="134"/>
          </rPr>
          <t>的結果來决定
為了計算進行戰技的雙方有多大的體格條件差距以及是否有戰鬥者會因此而承受懲罰骰（</t>
        </r>
        <r>
          <rPr>
            <sz val="10"/>
            <color rgb="FF000000"/>
            <rFont val="Times New Roman"/>
            <charset val="134"/>
          </rPr>
          <t>Penalty Die</t>
        </r>
        <r>
          <rPr>
            <sz val="10"/>
            <color rgb="FF000000"/>
            <rFont val="宋体"/>
            <charset val="134"/>
          </rPr>
          <t>）時，將他們的體格值對比。只要進行戰技的其中一方比對方的體格值低，每低</t>
        </r>
        <r>
          <rPr>
            <sz val="10"/>
            <color rgb="FF000000"/>
            <rFont val="Times New Roman"/>
            <charset val="134"/>
          </rPr>
          <t xml:space="preserve">1 </t>
        </r>
        <r>
          <rPr>
            <sz val="10"/>
            <color rgb="FF000000"/>
            <rFont val="宋体"/>
            <charset val="134"/>
          </rPr>
          <t>級體格他就會承受</t>
        </r>
        <r>
          <rPr>
            <sz val="10"/>
            <color rgb="FF000000"/>
            <rFont val="Times New Roman"/>
            <charset val="134"/>
          </rPr>
          <t xml:space="preserve">1 </t>
        </r>
        <r>
          <rPr>
            <sz val="10"/>
            <color rgb="FF000000"/>
            <rFont val="宋体"/>
            <charset val="134"/>
          </rPr>
          <t>個懲罰骰（最多</t>
        </r>
        <r>
          <rPr>
            <sz val="10"/>
            <color rgb="FF000000"/>
            <rFont val="Times New Roman"/>
            <charset val="134"/>
          </rPr>
          <t xml:space="preserve">2 </t>
        </r>
        <r>
          <rPr>
            <sz val="10"/>
            <color rgb="FF000000"/>
            <rFont val="宋体"/>
            <charset val="134"/>
          </rPr>
          <t>個懲罰骰）。如果發動戰技方的體格比對方小至少</t>
        </r>
        <r>
          <rPr>
            <sz val="10"/>
            <color rgb="FF000000"/>
            <rFont val="Times New Roman"/>
            <charset val="134"/>
          </rPr>
          <t xml:space="preserve">3 </t>
        </r>
        <r>
          <rPr>
            <sz val="10"/>
            <color rgb="FF000000"/>
            <rFont val="宋体"/>
            <charset val="134"/>
          </rPr>
          <t>級，那麼他無法發動戰技</t>
        </r>
        <r>
          <rPr>
            <sz val="10"/>
            <color rgb="FF000000"/>
            <rFont val="Times New Roman"/>
            <charset val="134"/>
          </rPr>
          <t>——</t>
        </r>
        <r>
          <rPr>
            <sz val="10"/>
            <color rgb="FF000000"/>
            <rFont val="宋体"/>
            <charset val="134"/>
          </rPr>
          <t>他說不定能抓牢對手，但根本就沒有可能將敵人推動或者提起來</t>
        </r>
      </text>
    </comment>
    <comment ref="A8" authorId="0">
      <text>
        <r>
          <rPr>
            <sz val="10"/>
            <color rgb="FF000000"/>
            <rFont val="宋体"/>
            <charset val="134"/>
          </rPr>
          <t>玩家的調查員應選擇年齡在１５至９０之間。若設想的調查員超過這個年齡範圍，那麽請找您的守秘人進行調整吧。對照相應年齡，調整調查員的屬性
（不同年齡段的調整不叠加）。</t>
        </r>
      </text>
    </comment>
    <comment ref="G8" authorId="0">
      <text>
        <r>
          <rPr>
            <sz val="10"/>
            <color rgb="FF000000"/>
            <rFont val="宋体"/>
            <charset val="134"/>
          </rPr>
          <t>教育達到</t>
        </r>
        <r>
          <rPr>
            <sz val="10"/>
            <color rgb="FF000000"/>
            <rFont val="Times New Roman"/>
            <charset val="134"/>
          </rPr>
          <t>60</t>
        </r>
        <r>
          <rPr>
            <sz val="10"/>
            <color rgb="FF000000"/>
            <rFont val="宋体"/>
            <charset val="134"/>
          </rPr>
          <t>代表了高中畢業生的教育水準。
如果高於</t>
        </r>
        <r>
          <rPr>
            <sz val="10"/>
            <color rgb="FF000000"/>
            <rFont val="Times New Roman"/>
            <charset val="134"/>
          </rPr>
          <t>60</t>
        </r>
        <r>
          <rPr>
            <sz val="10"/>
            <color rgb="FF000000"/>
            <rFont val="宋体"/>
            <charset val="134"/>
          </rPr>
          <t>，則表示有一些大學生活了。
教育達到</t>
        </r>
        <r>
          <rPr>
            <sz val="10"/>
            <color rgb="FF000000"/>
            <rFont val="Times New Roman"/>
            <charset val="134"/>
          </rPr>
          <t>90</t>
        </r>
        <r>
          <rPr>
            <sz val="10"/>
            <color rgb="FF000000"/>
            <rFont val="宋体"/>
            <charset val="134"/>
          </rPr>
          <t>就可以拿到博士了。
一個教育很高的調查員不見得非要上學，但是一定是嚴謹系統的學習過。</t>
        </r>
      </text>
    </comment>
    <comment ref="O8" authorId="0">
      <text>
        <r>
          <rPr>
            <sz val="10"/>
            <color rgb="FF000000"/>
            <rFont val="Times New Roman"/>
            <charset val="134"/>
          </rPr>
          <t>0</t>
        </r>
        <r>
          <rPr>
            <sz val="10"/>
            <color rgb="FF000000"/>
            <rFont val="宋体"/>
            <charset val="134"/>
          </rPr>
          <t>：弱者的心</t>
        </r>
        <r>
          <rPr>
            <sz val="10"/>
            <color rgb="FF000000"/>
            <rFont val="Times New Roman"/>
            <charset val="134"/>
          </rPr>
          <t>,</t>
        </r>
        <r>
          <rPr>
            <sz val="10"/>
            <color rgb="FF000000"/>
            <rFont val="宋体"/>
            <charset val="134"/>
          </rPr>
          <t>沒有意志力</t>
        </r>
        <r>
          <rPr>
            <sz val="10"/>
            <color rgb="FF000000"/>
            <rFont val="Times New Roman"/>
            <charset val="134"/>
          </rPr>
          <t>,</t>
        </r>
        <r>
          <rPr>
            <sz val="10"/>
            <color rgb="FF000000"/>
            <rFont val="宋体"/>
            <charset val="134"/>
          </rPr>
          <t xml:space="preserve">沒有魔法潜能｡
</t>
        </r>
        <r>
          <rPr>
            <sz val="10"/>
            <color rgb="FF000000"/>
            <rFont val="Times New Roman"/>
            <charset val="134"/>
          </rPr>
          <t>15</t>
        </r>
        <r>
          <rPr>
            <sz val="10"/>
            <color rgb="FF000000"/>
            <rFont val="宋体"/>
            <charset val="134"/>
          </rPr>
          <t>：意志力弱</t>
        </r>
        <r>
          <rPr>
            <sz val="10"/>
            <color rgb="FF000000"/>
            <rFont val="Times New Roman"/>
            <charset val="134"/>
          </rPr>
          <t>,</t>
        </r>
        <r>
          <rPr>
            <sz val="10"/>
            <color rgb="FF000000"/>
            <rFont val="宋体"/>
            <charset val="134"/>
          </rPr>
          <t xml:space="preserve">經常成爲高智力或高意志人士的人偶或玩物｡
</t>
        </r>
        <r>
          <rPr>
            <sz val="10"/>
            <color rgb="FF000000"/>
            <rFont val="Times New Roman"/>
            <charset val="134"/>
          </rPr>
          <t>50</t>
        </r>
        <r>
          <rPr>
            <sz val="10"/>
            <color rgb="FF000000"/>
            <rFont val="宋体"/>
            <charset val="134"/>
          </rPr>
          <t xml:space="preserve">：普通人｡
</t>
        </r>
        <r>
          <rPr>
            <sz val="10"/>
            <color rgb="FF000000"/>
            <rFont val="Times New Roman"/>
            <charset val="134"/>
          </rPr>
          <t>90</t>
        </r>
        <r>
          <rPr>
            <sz val="10"/>
            <color rgb="FF000000"/>
            <rFont val="宋体"/>
            <charset val="134"/>
          </rPr>
          <t>：堅强的心</t>
        </r>
        <r>
          <rPr>
            <sz val="10"/>
            <color rgb="FF000000"/>
            <rFont val="Times New Roman"/>
            <charset val="134"/>
          </rPr>
          <t>,</t>
        </r>
        <r>
          <rPr>
            <sz val="10"/>
            <color rgb="FF000000"/>
            <rFont val="宋体"/>
            <charset val="134"/>
          </rPr>
          <t xml:space="preserve">對溝通不可視之物和魔法有著高潜質｡
</t>
        </r>
        <r>
          <rPr>
            <sz val="10"/>
            <color rgb="FF000000"/>
            <rFont val="Times New Roman"/>
            <charset val="134"/>
          </rPr>
          <t>100</t>
        </r>
        <r>
          <rPr>
            <sz val="10"/>
            <color rgb="FF000000"/>
            <rFont val="宋体"/>
            <charset val="134"/>
          </rPr>
          <t>：鋼鐵之心</t>
        </r>
        <r>
          <rPr>
            <sz val="10"/>
            <color rgb="FF000000"/>
            <rFont val="Times New Roman"/>
            <charset val="134"/>
          </rPr>
          <t>,</t>
        </r>
        <r>
          <rPr>
            <sz val="10"/>
            <color rgb="FF000000"/>
            <rFont val="宋体"/>
            <charset val="134"/>
          </rPr>
          <t xml:space="preserve">與靈能領域和不可視世界有著强烈的鏈接
</t>
        </r>
        <r>
          <rPr>
            <sz val="10"/>
            <color rgb="FF000000"/>
            <rFont val="Times New Roman"/>
            <charset val="134"/>
          </rPr>
          <t>140</t>
        </r>
        <r>
          <rPr>
            <sz val="10"/>
            <color rgb="FF000000"/>
            <rFont val="宋体"/>
            <charset val="134"/>
          </rPr>
          <t>：超越人類</t>
        </r>
        <r>
          <rPr>
            <sz val="10"/>
            <color rgb="FF000000"/>
            <rFont val="Times New Roman"/>
            <charset val="134"/>
          </rPr>
          <t>,</t>
        </r>
        <r>
          <rPr>
            <sz val="10"/>
            <color rgb="FF000000"/>
            <rFont val="宋体"/>
            <charset val="134"/>
          </rPr>
          <t>基本上是异界存在</t>
        </r>
        <r>
          <rPr>
            <sz val="10"/>
            <color rgb="FF000000"/>
            <rFont val="Times New Roman"/>
            <charset val="134"/>
          </rPr>
          <t>(</t>
        </r>
        <r>
          <rPr>
            <sz val="10"/>
            <color rgb="FF000000"/>
            <rFont val="宋体"/>
            <charset val="134"/>
          </rPr>
          <t>例如依格</t>
        </r>
        <r>
          <rPr>
            <sz val="10"/>
            <color rgb="FF000000"/>
            <rFont val="Times New Roman"/>
            <charset val="134"/>
          </rPr>
          <t>)</t>
        </r>
        <r>
          <rPr>
            <sz val="10"/>
            <color rgb="FF000000"/>
            <rFont val="宋体"/>
            <charset val="134"/>
          </rPr>
          <t xml:space="preserve">｡
</t>
        </r>
        <r>
          <rPr>
            <sz val="10"/>
            <color rgb="FF000000"/>
            <rFont val="Times New Roman"/>
            <charset val="134"/>
          </rPr>
          <t>210+</t>
        </r>
        <r>
          <rPr>
            <sz val="10"/>
            <color rgb="FF000000"/>
            <rFont val="宋体"/>
            <charset val="134"/>
          </rPr>
          <t>：怪物的魔法潜質和力量</t>
        </r>
        <r>
          <rPr>
            <sz val="10"/>
            <color rgb="FF000000"/>
            <rFont val="Times New Roman"/>
            <charset val="134"/>
          </rPr>
          <t>,</t>
        </r>
        <r>
          <rPr>
            <sz val="10"/>
            <color rgb="FF000000"/>
            <rFont val="宋体"/>
            <charset val="134"/>
          </rPr>
          <t>超越凡人之理解力</t>
        </r>
        <r>
          <rPr>
            <sz val="10"/>
            <color rgb="FF000000"/>
            <rFont val="Times New Roman"/>
            <charset val="134"/>
          </rPr>
          <t>(</t>
        </r>
        <r>
          <rPr>
            <sz val="10"/>
            <color rgb="FF000000"/>
            <rFont val="宋体"/>
            <charset val="134"/>
          </rPr>
          <t>例如偉大之克蘇魯</t>
        </r>
        <r>
          <rPr>
            <sz val="10"/>
            <color rgb="FF000000"/>
            <rFont val="Times New Roman"/>
            <charset val="134"/>
          </rPr>
          <t>)</t>
        </r>
        <r>
          <rPr>
            <sz val="10"/>
            <color rgb="FF000000"/>
            <rFont val="宋体"/>
            <charset val="134"/>
          </rPr>
          <t>｡
注意：人類的意志可以超過</t>
        </r>
        <r>
          <rPr>
            <sz val="10"/>
            <color rgb="FF000000"/>
            <rFont val="Times New Roman"/>
            <charset val="134"/>
          </rPr>
          <t xml:space="preserve"> 100,</t>
        </r>
        <r>
          <rPr>
            <sz val="10"/>
            <color rgb="FF000000"/>
            <rFont val="宋体"/>
            <charset val="134"/>
          </rPr>
          <t>但這是特例｡</t>
        </r>
      </text>
    </comment>
    <comment ref="U8" authorId="0">
      <text>
        <r>
          <rPr>
            <sz val="10"/>
            <color rgb="FF000000"/>
            <rFont val="宋体"/>
            <charset val="134"/>
          </rPr>
          <t>所有調查員，包括守秘人控制角色和怪物都有著名爲</t>
        </r>
        <r>
          <rPr>
            <sz val="10"/>
            <color rgb="FF000000"/>
            <rFont val="Times New Roman"/>
            <charset val="134"/>
          </rPr>
          <t>“</t>
        </r>
        <r>
          <rPr>
            <sz val="10"/>
            <color rgb="FF000000"/>
            <rFont val="宋体"/>
            <charset val="134"/>
          </rPr>
          <t>傷害加值</t>
        </r>
        <r>
          <rPr>
            <sz val="10"/>
            <color rgb="FF000000"/>
            <rFont val="Times New Roman"/>
            <charset val="134"/>
          </rPr>
          <t>”</t>
        </r>
        <r>
          <rPr>
            <sz val="10"/>
            <color rgb="FF000000"/>
            <rFont val="宋体"/>
            <charset val="134"/>
          </rPr>
          <t>（ＤＢ）和</t>
        </r>
        <r>
          <rPr>
            <sz val="10"/>
            <color rgb="FF000000"/>
            <rFont val="Times New Roman"/>
            <charset val="134"/>
          </rPr>
          <t>“</t>
        </r>
        <r>
          <rPr>
            <sz val="10"/>
            <color rgb="FF000000"/>
            <rFont val="宋体"/>
            <charset val="134"/>
          </rPr>
          <t>體格</t>
        </r>
        <r>
          <rPr>
            <sz val="10"/>
            <color rgb="FF000000"/>
            <rFont val="Times New Roman"/>
            <charset val="134"/>
          </rPr>
          <t>”</t>
        </r>
        <r>
          <rPr>
            <sz val="10"/>
            <color rgb="FF000000"/>
            <rFont val="宋体"/>
            <charset val="134"/>
          </rPr>
          <t>的兩種屬性。高大强壯的生物和人類可以比那些孱弱的同類造成更多的物理傷害。
確定傷害加值時，將力量和體型相加，然後對照表Ⅰ：傷害加值和體格得出數值。每個範圍都給出了對應的調整值或調整骰。體格同樣也如此决定。
在近戰中，將傷害調整值或調整骰添加到角色的毆打傷害中，包括天生武器、拳頭和近戰武器。
體格則會用在戰技和追逐中，用它來進行比較和計算（具體戰技１０５頁）。
注意：傷害加值不適用于遠程攻擊。</t>
        </r>
      </text>
    </comment>
    <comment ref="AB8" authorId="0">
      <text>
        <r>
          <rPr>
            <sz val="10"/>
            <color rgb="FF000000"/>
            <rFont val="宋体"/>
            <charset val="134"/>
          </rPr>
          <t>力量是調查員肌肉能力的量化。力量越高，調查員就能舉起更重的東西或更强有力的抓住物體。該屬性會决定調查員在近戰中造成的傷害。力量降低爲０時，調查員就成爲了一個無法離開床鋪的病號。</t>
        </r>
      </text>
    </comment>
    <comment ref="AC8" authorId="0">
      <text>
        <r>
          <rPr>
            <sz val="10"/>
            <color rgb="FF000000"/>
            <rFont val="宋体"/>
            <charset val="134"/>
          </rPr>
          <t>高敏捷的調查員更爲迅捷靈敏，肉體更加柔韌。敏捷檢定可以幫助你在墜落中抓住支撑，或高速穿越敵人，或做到一些纖細的行動。敏捷降爲０的調查員神經將會絮亂，無法完成任何物理行動。
在戰鬥中，高敏捷的角色會優先行動（見第六章：戰鬥）。</t>
        </r>
      </text>
    </comment>
    <comment ref="AD8" authorId="0">
      <text>
        <r>
          <rPr>
            <sz val="10"/>
            <color rgb="FF000000"/>
            <rFont val="宋体"/>
            <charset val="134"/>
          </rPr>
          <t>意志正是心意的力量；意志越高，學習和抵抗魔法的資質就越高。意志降爲０的調查員如同行尸走肉，沒有了</t>
        </r>
        <r>
          <rPr>
            <sz val="10"/>
            <color rgb="FF000000"/>
            <rFont val="Times New Roman"/>
            <charset val="134"/>
          </rPr>
          <t>“</t>
        </r>
        <r>
          <rPr>
            <sz val="10"/>
            <color rgb="FF000000"/>
            <rFont val="宋体"/>
            <charset val="134"/>
          </rPr>
          <t>意念</t>
        </r>
        <r>
          <rPr>
            <sz val="10"/>
            <color rgb="FF000000"/>
            <rFont val="Times New Roman"/>
            <charset val="134"/>
          </rPr>
          <t>”</t>
        </r>
        <r>
          <rPr>
            <sz val="10"/>
            <color rgb="FF000000"/>
            <rFont val="宋体"/>
            <charset val="134"/>
          </rPr>
          <t>，當然也無法使用魔法。除非特有說明，否則游戲中意志的降低會是永久性的。
理智點（ＳＡＮ）的游戲初始值等于角色的意志。更多信息請前往第八章：理智。
意志同樣决定了角色的魔法值。與意志不同的是，魔法值可以在游戲中消費幷回復。魔法值等于意志的五分之一（見第九章：魔法）。
對于普通人和調查員來說意志基本不會變動。不過對于那些克蘇魯神話的熟手來說，他們有可能使用咒文來增加自己的意志。</t>
        </r>
      </text>
    </comment>
    <comment ref="AE8" authorId="0">
      <text>
        <r>
          <rPr>
            <sz val="10"/>
            <color rgb="FF000000"/>
            <rFont val="宋体"/>
            <charset val="134"/>
          </rPr>
          <t>體質意味著健康、生氣和活力。毒藥和疾病會與調查員的體質屬性正面相鬥。高體質的調查員會有更多的生命值</t>
        </r>
        <r>
          <rPr>
            <sz val="10"/>
            <color rgb="FF000000"/>
            <rFont val="Times New Roman"/>
            <charset val="134"/>
          </rPr>
          <t>——</t>
        </r>
        <r>
          <rPr>
            <sz val="10"/>
            <color rgb="FF000000"/>
            <rFont val="宋体"/>
            <charset val="134"/>
          </rPr>
          <t>能承受更多傷害和攻擊。嚴重的物理損傷或魔法攻擊有可能降低該屬性，而當體質降爲０時，調查員就死咯。</t>
        </r>
      </text>
    </comment>
    <comment ref="AF8" authorId="0">
      <text>
        <r>
          <rPr>
            <sz val="10"/>
            <color rgb="FF000000"/>
            <rFont val="宋体"/>
            <charset val="134"/>
          </rPr>
          <t>外貌統括了肉體吸引力和人格魅力。高外貌的人瀟灑而惹人喜愛，但不一定會有一副好面孔。外貌降爲０的人恐怖而醜陋，有著十足令人厭惡的舉止，走到哪都會引發議論和震動。
外貌會在社交遭遇中發生效用，或在試圖給某人留下好印象時有所幫助。</t>
        </r>
      </text>
    </comment>
    <comment ref="AG8" authorId="0">
      <text>
        <r>
          <rPr>
            <sz val="10"/>
            <color rgb="FF000000"/>
            <rFont val="宋体"/>
            <charset val="134"/>
          </rPr>
          <t>教育屬性是調查員所真正掌握的正規知識的量化，它表明了調查員在全日制學習中花費了多長時間。教育表示的是調查員保持的信息數量，而非機智應變使用信息的能力（那是智力的範疇）。教育爲０的角色估計是新生兒或者失憶過</t>
        </r>
        <r>
          <rPr>
            <sz val="10"/>
            <color rgb="FF000000"/>
            <rFont val="Times New Roman"/>
            <charset val="134"/>
          </rPr>
          <t>——</t>
        </r>
        <r>
          <rPr>
            <sz val="10"/>
            <color rgb="FF000000"/>
            <rFont val="宋体"/>
            <charset val="134"/>
          </rPr>
          <t>沒有關于世界的常識，就會顯得十分好奇而容易受騙。
教育達到６０建議設定爲受到高校教育，達到７０則可以視爲受過數年大學教育。那些教育超過８０則基本上是在大學教育裏名列前茅幷且拿到了學位的人士，比如那些從有名的綜合大學畢業出來的高材生。不過注意高教育屬性也不一定意味著接受過傳統學校教育，可以是自學的鬼才，也可以是有著善于觀察總結學習天分的天才。
教育决定了調查員初始可以獲得多少的職業技能點（見３６頁職業技能），幷且直接决定了調查員的初始母語技能百分骰（見６７頁）。在進行知識骰時也會用到教育屬性（見第五章：系統）。
注意：從這裏到之前的所有屬性，所有涉及到屬性值的地方都是使用全額屬性（即骰出結果乘以５）。
任何調整都是在全額屬性上進行。</t>
        </r>
      </text>
    </comment>
    <comment ref="AH8" authorId="0">
      <text>
        <r>
          <rPr>
            <sz val="10"/>
            <color rgb="FF000000"/>
            <rFont val="宋体"/>
            <charset val="134"/>
          </rPr>
          <t>體型值將身高和體重整合成了一個數字。伸長脖子越過矮墻觀望，或者擠進狹窄的空間，或者判定誰的頭在蹲下時也會高處草堆一個截時，就看體型了。體型可以幫助决定生命值和删改加值和體格。體型的减少通常意味著丟失肢體，當然這也意味著敏捷的减少。對于調查員來說，失去所有體型，應該意味著他消失了</t>
        </r>
        <r>
          <rPr>
            <sz val="10"/>
            <color rgb="FF000000"/>
            <rFont val="Times New Roman"/>
            <charset val="134"/>
          </rPr>
          <t>——</t>
        </r>
        <r>
          <rPr>
            <sz val="10"/>
            <color rgb="FF000000"/>
            <rFont val="宋体"/>
            <charset val="134"/>
          </rPr>
          <t>只有上帝知道他在哪！</t>
        </r>
      </text>
    </comment>
    <comment ref="AI8" authorId="0">
      <text>
        <r>
          <rPr>
            <sz val="10"/>
            <color rgb="FF000000"/>
            <rFont val="宋体"/>
            <charset val="134"/>
          </rPr>
          <t>智力表示爲調查員學習力、理解力、信息分析力和解密能力的優劣度。智力降爲０的調查員就會如同嬰兒般是個留涎的傻瓜。
智力决定了調查員的興趣技能點的數量（ＩＮＴＸ２）。智力同樣影響著靈感檢定和智力檢定（見第五章：游戲系統。）
若智力與其他屬性發生了衝突，不要驚慌，仔細思考，也許這正是另外一個扮演和深化角色的機會。舉個例子，一名高教育低智力的調查員可以是一個老腐儒或者嫻熟的伴奏家，他們有著精湛的技藝但是沒有自己的創新和心得。相反的，高智力低教育的角色可以正處于蒙昧狀態</t>
        </r>
        <r>
          <rPr>
            <sz val="10"/>
            <color rgb="FF000000"/>
            <rFont val="Times New Roman"/>
            <charset val="134"/>
          </rPr>
          <t>——</t>
        </r>
        <r>
          <rPr>
            <sz val="10"/>
            <color rgb="FF000000"/>
            <rFont val="宋体"/>
            <charset val="134"/>
          </rPr>
          <t>比如未受教育的鄉下男孩兒初次進度大都市</t>
        </r>
        <r>
          <rPr>
            <sz val="10"/>
            <color rgb="FF000000"/>
            <rFont val="Times New Roman"/>
            <charset val="134"/>
          </rPr>
          <t>——</t>
        </r>
        <r>
          <rPr>
            <sz val="10"/>
            <color rgb="FF000000"/>
            <rFont val="宋体"/>
            <charset val="134"/>
          </rPr>
          <t>但是他們幷不是蠢貨。</t>
        </r>
      </text>
    </comment>
    <comment ref="AJ8" authorId="0">
      <text>
        <r>
          <rPr>
            <sz val="10"/>
            <color rgb="FF000000"/>
            <rFont val="宋体"/>
            <charset val="134"/>
          </rPr>
          <t>創建調查員時，骰</t>
        </r>
        <r>
          <rPr>
            <sz val="10"/>
            <color rgb="FF000000"/>
            <rFont val="Times New Roman"/>
            <charset val="134"/>
          </rPr>
          <t xml:space="preserve"> 3d6</t>
        </r>
        <r>
          <rPr>
            <sz val="10"/>
            <color rgb="FF000000"/>
            <rFont val="宋体"/>
            <charset val="134"/>
          </rPr>
          <t>，結果乘５，即是幸運值。見第五章：系統來得知如何使用幸運。</t>
        </r>
      </text>
    </comment>
    <comment ref="A9" authorId="0">
      <text>
        <r>
          <rPr>
            <sz val="10"/>
            <color rgb="FF000000"/>
            <rFont val="宋体"/>
            <charset val="134"/>
          </rPr>
          <t>「特徵」</t>
        </r>
        <r>
          <rPr>
            <sz val="10"/>
            <color rgb="FF000000"/>
            <rFont val="Times New Roman"/>
            <charset val="134"/>
          </rPr>
          <t>: Gaslight</t>
        </r>
        <r>
          <rPr>
            <sz val="10"/>
            <color rgb="FF000000"/>
            <rFont val="宋体"/>
            <charset val="134"/>
          </rPr>
          <t>追加的新系統
玩家通過投擲</t>
        </r>
        <r>
          <rPr>
            <sz val="10"/>
            <color rgb="FF000000"/>
            <rFont val="Times New Roman"/>
            <charset val="134"/>
          </rPr>
          <t>1D6</t>
        </r>
        <r>
          <rPr>
            <sz val="10"/>
            <color rgb="FF000000"/>
            <rFont val="宋体"/>
            <charset val="134"/>
          </rPr>
          <t>和</t>
        </r>
        <r>
          <rPr>
            <sz val="10"/>
            <color rgb="FF000000"/>
            <rFont val="Times New Roman"/>
            <charset val="134"/>
          </rPr>
          <t>1D20</t>
        </r>
        <r>
          <rPr>
            <sz val="10"/>
            <color rgb="FF000000"/>
            <rFont val="宋体"/>
            <charset val="134"/>
          </rPr>
          <t>來決定他所持有的「特徵」
見特徵頁
請骰後在右邊空格填上數字如</t>
        </r>
        <r>
          <rPr>
            <sz val="10"/>
            <color rgb="FF000000"/>
            <rFont val="Times New Roman"/>
            <charset val="134"/>
          </rPr>
          <t xml:space="preserve">1,1 3,10 6,20
</t>
        </r>
      </text>
    </comment>
    <comment ref="G9" authorId="0">
      <text>
        <r>
          <rPr>
            <sz val="10"/>
            <color rgb="FF000000"/>
            <rFont val="宋体"/>
            <charset val="134"/>
          </rPr>
          <t>「特徵」</t>
        </r>
        <r>
          <rPr>
            <sz val="10"/>
            <color rgb="FF000000"/>
            <rFont val="Times New Roman"/>
            <charset val="134"/>
          </rPr>
          <t>: Gaslight</t>
        </r>
        <r>
          <rPr>
            <sz val="10"/>
            <color rgb="FF000000"/>
            <rFont val="宋体"/>
            <charset val="134"/>
          </rPr>
          <t>追加的新系統
玩家通過投擲</t>
        </r>
        <r>
          <rPr>
            <sz val="10"/>
            <color rgb="FF000000"/>
            <rFont val="Times New Roman"/>
            <charset val="134"/>
          </rPr>
          <t>1D6</t>
        </r>
        <r>
          <rPr>
            <sz val="10"/>
            <color rgb="FF000000"/>
            <rFont val="宋体"/>
            <charset val="134"/>
          </rPr>
          <t>和</t>
        </r>
        <r>
          <rPr>
            <sz val="10"/>
            <color rgb="FF000000"/>
            <rFont val="Times New Roman"/>
            <charset val="134"/>
          </rPr>
          <t>1D20</t>
        </r>
        <r>
          <rPr>
            <sz val="10"/>
            <color rgb="FF000000"/>
            <rFont val="宋体"/>
            <charset val="134"/>
          </rPr>
          <t>來決定他所持有的「特徵」
見特徵頁
請骰後在右邊空格填上數字如</t>
        </r>
        <r>
          <rPr>
            <sz val="10"/>
            <color rgb="FF000000"/>
            <rFont val="Times New Roman"/>
            <charset val="134"/>
          </rPr>
          <t xml:space="preserve">1,1 3,10 6,20
</t>
        </r>
      </text>
    </comment>
    <comment ref="O9" authorId="0">
      <text>
        <r>
          <rPr>
            <sz val="10"/>
            <color rgb="FF000000"/>
            <rFont val="Times New Roman"/>
            <charset val="134"/>
          </rPr>
          <t>0</t>
        </r>
        <r>
          <rPr>
            <sz val="10"/>
            <color rgb="FF000000"/>
            <rFont val="宋体"/>
            <charset val="134"/>
          </rPr>
          <t xml:space="preserve">：死亡｡
</t>
        </r>
        <r>
          <rPr>
            <sz val="10"/>
            <color rgb="FF000000"/>
            <rFont val="Times New Roman"/>
            <charset val="134"/>
          </rPr>
          <t>1</t>
        </r>
        <r>
          <rPr>
            <sz val="10"/>
            <color rgb="FF000000"/>
            <rFont val="宋体"/>
            <charset val="134"/>
          </rPr>
          <t>：病弱｡臥床不起</t>
        </r>
        <r>
          <rPr>
            <sz val="10"/>
            <color rgb="FF000000"/>
            <rFont val="Times New Roman"/>
            <charset val="134"/>
          </rPr>
          <t>,</t>
        </r>
        <r>
          <rPr>
            <sz val="10"/>
            <color rgb="FF000000"/>
            <rFont val="宋体"/>
            <charset val="134"/>
          </rPr>
          <t xml:space="preserve">沒有協助就無法自已｡
</t>
        </r>
        <r>
          <rPr>
            <sz val="10"/>
            <color rgb="FF000000"/>
            <rFont val="Times New Roman"/>
            <charset val="134"/>
          </rPr>
          <t>15</t>
        </r>
        <r>
          <rPr>
            <sz val="10"/>
            <color rgb="FF000000"/>
            <rFont val="宋体"/>
            <charset val="134"/>
          </rPr>
          <t>：健康堪憂</t>
        </r>
        <r>
          <rPr>
            <sz val="10"/>
            <color rgb="FF000000"/>
            <rFont val="Times New Roman"/>
            <charset val="134"/>
          </rPr>
          <t>,</t>
        </r>
        <r>
          <rPr>
            <sz val="10"/>
            <color rgb="FF000000"/>
            <rFont val="宋体"/>
            <charset val="134"/>
          </rPr>
          <t>經常需躺下休息</t>
        </r>
        <r>
          <rPr>
            <sz val="10"/>
            <color rgb="FF000000"/>
            <rFont val="Times New Roman"/>
            <charset val="134"/>
          </rPr>
          <t>,</t>
        </r>
        <r>
          <rPr>
            <sz val="10"/>
            <color rgb="FF000000"/>
            <rFont val="宋体"/>
            <charset val="134"/>
          </rPr>
          <t xml:space="preserve">常年疼痛纏身｡
</t>
        </r>
        <r>
          <rPr>
            <sz val="10"/>
            <color rgb="FF000000"/>
            <rFont val="Times New Roman"/>
            <charset val="134"/>
          </rPr>
          <t>50</t>
        </r>
        <r>
          <rPr>
            <sz val="10"/>
            <color rgb="FF000000"/>
            <rFont val="宋体"/>
            <charset val="134"/>
          </rPr>
          <t xml:space="preserve">：普通人水平｡
</t>
        </r>
        <r>
          <rPr>
            <sz val="10"/>
            <color rgb="FF000000"/>
            <rFont val="Times New Roman"/>
            <charset val="134"/>
          </rPr>
          <t>90</t>
        </r>
        <r>
          <rPr>
            <sz val="10"/>
            <color rgb="FF000000"/>
            <rFont val="宋体"/>
            <charset val="134"/>
          </rPr>
          <t>：抖落身上的液氮</t>
        </r>
        <r>
          <rPr>
            <sz val="10"/>
            <color rgb="FF000000"/>
            <rFont val="Times New Roman"/>
            <charset val="134"/>
          </rPr>
          <t>,</t>
        </r>
        <r>
          <rPr>
            <sz val="10"/>
            <color rgb="FF000000"/>
            <rFont val="宋体"/>
            <charset val="134"/>
          </rPr>
          <t xml:space="preserve">强壯而精神｡
</t>
        </r>
        <r>
          <rPr>
            <sz val="10"/>
            <color rgb="FF000000"/>
            <rFont val="Times New Roman"/>
            <charset val="134"/>
          </rPr>
          <t>99</t>
        </r>
        <r>
          <rPr>
            <sz val="10"/>
            <color rgb="FF000000"/>
            <rFont val="宋体"/>
            <charset val="134"/>
          </rPr>
          <t xml:space="preserve">：鐵之剛體｡可以承受住最强的疼痛｡人類極限｡
</t>
        </r>
        <r>
          <rPr>
            <sz val="10"/>
            <color rgb="FF000000"/>
            <rFont val="Times New Roman"/>
            <charset val="134"/>
          </rPr>
          <t>140</t>
        </r>
        <r>
          <rPr>
            <sz val="10"/>
            <color rgb="FF000000"/>
            <rFont val="宋体"/>
            <charset val="134"/>
          </rPr>
          <t>：超越人類之體格</t>
        </r>
        <r>
          <rPr>
            <sz val="10"/>
            <color rgb="FF000000"/>
            <rFont val="Times New Roman"/>
            <charset val="134"/>
          </rPr>
          <t>(</t>
        </r>
        <r>
          <rPr>
            <sz val="10"/>
            <color rgb="FF000000"/>
            <rFont val="宋体"/>
            <charset val="134"/>
          </rPr>
          <t>大象</t>
        </r>
        <r>
          <rPr>
            <sz val="10"/>
            <color rgb="FF000000"/>
            <rFont val="Times New Roman"/>
            <charset val="134"/>
          </rPr>
          <t>)</t>
        </r>
        <r>
          <rPr>
            <sz val="10"/>
            <color rgb="FF000000"/>
            <rFont val="宋体"/>
            <charset val="134"/>
          </rPr>
          <t xml:space="preserve">｡
</t>
        </r>
        <r>
          <rPr>
            <sz val="10"/>
            <color rgb="FF000000"/>
            <rFont val="Times New Roman"/>
            <charset val="134"/>
          </rPr>
          <t>200+</t>
        </r>
        <r>
          <rPr>
            <sz val="10"/>
            <color rgb="FF000000"/>
            <rFont val="宋体"/>
            <charset val="134"/>
          </rPr>
          <t>：怪物之體</t>
        </r>
        <r>
          <rPr>
            <sz val="10"/>
            <color rgb="FF000000"/>
            <rFont val="Times New Roman"/>
            <charset val="134"/>
          </rPr>
          <t>,</t>
        </r>
        <r>
          <rPr>
            <sz val="10"/>
            <color rgb="FF000000"/>
            <rFont val="宋体"/>
            <charset val="134"/>
          </rPr>
          <t>免疫大部分地球疾病</t>
        </r>
      </text>
    </comment>
    <comment ref="U9" authorId="0">
      <text>
        <r>
          <rPr>
            <sz val="10"/>
            <color rgb="FF000000"/>
            <rFont val="宋体"/>
            <charset val="134"/>
          </rPr>
          <t>當調查員嘗試解决智力謎題或者類似的東西時，</t>
        </r>
        <r>
          <rPr>
            <sz val="10"/>
            <color rgb="FF000000"/>
            <rFont val="Times New Roman"/>
            <charset val="134"/>
          </rPr>
          <t xml:space="preserve">KP </t>
        </r>
        <r>
          <rPr>
            <sz val="10"/>
            <color rgb="FF000000"/>
            <rFont val="宋体"/>
            <charset val="134"/>
          </rPr>
          <t>可以要求智力（</t>
        </r>
        <r>
          <rPr>
            <sz val="10"/>
            <color rgb="FF000000"/>
            <rFont val="Times New Roman"/>
            <charset val="134"/>
          </rPr>
          <t>INT</t>
        </r>
        <r>
          <rPr>
            <sz val="10"/>
            <color rgb="FF000000"/>
            <rFont val="宋体"/>
            <charset val="134"/>
          </rPr>
          <t>）檢定。
當玩家在調查中的某個環節卡住了，進行一次靈感檢定；他們可能錯過了一條至關重要的綫索，或者茫然失措導致游戲停擺。靈感檢定可以讓</t>
        </r>
        <r>
          <rPr>
            <sz val="10"/>
            <color rgb="FF000000"/>
            <rFont val="Times New Roman"/>
            <charset val="134"/>
          </rPr>
          <t xml:space="preserve"> KP</t>
        </r>
        <r>
          <rPr>
            <sz val="10"/>
            <color rgb="FF000000"/>
            <rFont val="宋体"/>
            <charset val="134"/>
          </rPr>
          <t>使調查員回到正軌。</t>
        </r>
      </text>
    </comment>
    <comment ref="O10" authorId="0">
      <text>
        <r>
          <rPr>
            <sz val="10"/>
            <color rgb="FF000000"/>
            <rFont val="宋体"/>
            <charset val="134"/>
          </rPr>
          <t xml:space="preserve">外貌統括了肉體吸引力和人格魅力。高外貌的人瀟灑而惹人喜愛，但不一定會有一副好面孔。外貌降為０的人恐怖而醜陋，有著十足令人厭惡的舉止，走到哪都會引發議論和震動。外貌會在社交遭遇中發生效用，或在試圖給某人留下好印象時有所幫助。
</t>
        </r>
        <r>
          <rPr>
            <sz val="10"/>
            <color rgb="FF000000"/>
            <rFont val="Times New Roman"/>
            <charset val="134"/>
          </rPr>
          <t>0</t>
        </r>
        <r>
          <rPr>
            <sz val="10"/>
            <color rgb="FF000000"/>
            <rFont val="宋体"/>
            <charset val="134"/>
          </rPr>
          <t xml:space="preserve">：如此的難看｡他人會對你報以恐懼､厭惡和憐憫｡
</t>
        </r>
        <r>
          <rPr>
            <sz val="10"/>
            <color rgb="FF000000"/>
            <rFont val="Times New Roman"/>
            <charset val="134"/>
          </rPr>
          <t>15</t>
        </r>
        <r>
          <rPr>
            <sz val="10"/>
            <color rgb="FF000000"/>
            <rFont val="宋体"/>
            <charset val="134"/>
          </rPr>
          <t xml:space="preserve">：挫｡估計是因爲受傷事故或先天如此｡
</t>
        </r>
        <r>
          <rPr>
            <sz val="10"/>
            <color rgb="FF000000"/>
            <rFont val="Times New Roman"/>
            <charset val="134"/>
          </rPr>
          <t>50</t>
        </r>
        <r>
          <rPr>
            <sz val="10"/>
            <color rgb="FF000000"/>
            <rFont val="宋体"/>
            <charset val="134"/>
          </rPr>
          <t xml:space="preserve">：普通人水平｡
</t>
        </r>
        <r>
          <rPr>
            <sz val="10"/>
            <color rgb="FF000000"/>
            <rFont val="Times New Roman"/>
            <charset val="134"/>
          </rPr>
          <t>90</t>
        </r>
        <r>
          <rPr>
            <sz val="10"/>
            <color rgb="FF000000"/>
            <rFont val="宋体"/>
            <charset val="134"/>
          </rPr>
          <t>：你見過的最漂亮的人</t>
        </r>
        <r>
          <rPr>
            <sz val="10"/>
            <color rgb="FF000000"/>
            <rFont val="Times New Roman"/>
            <charset val="134"/>
          </rPr>
          <t>,</t>
        </r>
        <r>
          <rPr>
            <sz val="10"/>
            <color rgb="FF000000"/>
            <rFont val="宋体"/>
            <charset val="134"/>
          </rPr>
          <t xml:space="preserve">有著天然的吸引力｡
</t>
        </r>
        <r>
          <rPr>
            <sz val="10"/>
            <color rgb="FF000000"/>
            <rFont val="Times New Roman"/>
            <charset val="134"/>
          </rPr>
          <t>99</t>
        </r>
        <r>
          <rPr>
            <sz val="10"/>
            <color rgb="FF000000"/>
            <rFont val="宋体"/>
            <charset val="134"/>
          </rPr>
          <t>：魅力和酷的巔峰</t>
        </r>
        <r>
          <rPr>
            <sz val="10"/>
            <color rgb="FF000000"/>
            <rFont val="Times New Roman"/>
            <charset val="134"/>
          </rPr>
          <t>(</t>
        </r>
        <r>
          <rPr>
            <sz val="10"/>
            <color rgb="FF000000"/>
            <rFont val="宋体"/>
            <charset val="134"/>
          </rPr>
          <t>超級名模或世界影星</t>
        </r>
        <r>
          <rPr>
            <sz val="10"/>
            <color rgb="FF000000"/>
            <rFont val="Times New Roman"/>
            <charset val="134"/>
          </rPr>
          <t>)</t>
        </r>
        <r>
          <rPr>
            <sz val="10"/>
            <color rgb="FF000000"/>
            <rFont val="宋体"/>
            <charset val="134"/>
          </rPr>
          <t>｡人類極限｡
注意：外貌只有人類使用｡且無法超過</t>
        </r>
        <r>
          <rPr>
            <sz val="10"/>
            <color rgb="FF000000"/>
            <rFont val="Times New Roman"/>
            <charset val="134"/>
          </rPr>
          <t xml:space="preserve"> 99</t>
        </r>
        <r>
          <rPr>
            <sz val="10"/>
            <color rgb="FF000000"/>
            <rFont val="宋体"/>
            <charset val="134"/>
          </rPr>
          <t>｡</t>
        </r>
      </text>
    </comment>
    <comment ref="U10" authorId="0">
      <text>
        <r>
          <rPr>
            <sz val="10"/>
            <color rgb="FF000000"/>
            <rFont val="宋体"/>
            <charset val="134"/>
          </rPr>
          <t>所有人都分別對不同的主題瞭解一些信息。知識檢定代表了在腦海內儲存著什麽，用調查員所受的教育能提供相關信息的百分比概率來計算。骰出小于等于角色的教育（</t>
        </r>
        <r>
          <rPr>
            <sz val="10"/>
            <color rgb="FF000000"/>
            <rFont val="Times New Roman"/>
            <charset val="134"/>
          </rPr>
          <t>EDU</t>
        </r>
        <r>
          <rPr>
            <sz val="10"/>
            <color rgb="FF000000"/>
            <rFont val="宋体"/>
            <charset val="134"/>
          </rPr>
          <t>）值意味著知識檢定成功。
調查員可能知道將水倒進硫酸是危險的（即使沒有學習過化學），或是能够記起西藏的地理（即使沒有導航檢定），或是知道蛛形綱動物有幾條腿（即使生物技能只有一個百分點）。
鑒別當代地球語言就是個使用知識檢定的極佳的例子。若對此情景有更適當的技能，則應該使用該檢定，而不是作知識檢定（由守秘人定奪）。</t>
        </r>
      </text>
    </comment>
    <comment ref="O11" authorId="0">
      <text>
        <r>
          <rPr>
            <sz val="10"/>
            <color rgb="FF000000"/>
            <rFont val="Times New Roman"/>
            <charset val="134"/>
          </rPr>
          <t>0</t>
        </r>
        <r>
          <rPr>
            <sz val="10"/>
            <color rgb="FF000000"/>
            <rFont val="宋体"/>
            <charset val="134"/>
          </rPr>
          <t xml:space="preserve">：新生兒｡
</t>
        </r>
        <r>
          <rPr>
            <sz val="10"/>
            <color rgb="FF000000"/>
            <rFont val="Times New Roman"/>
            <charset val="134"/>
          </rPr>
          <t>15</t>
        </r>
        <r>
          <rPr>
            <sz val="10"/>
            <color rgb="FF000000"/>
            <rFont val="宋体"/>
            <charset val="134"/>
          </rPr>
          <t xml:space="preserve">：任何方面都沒有受過教育｡
</t>
        </r>
        <r>
          <rPr>
            <sz val="10"/>
            <color rgb="FF000000"/>
            <rFont val="Times New Roman"/>
            <charset val="134"/>
          </rPr>
          <t>60</t>
        </r>
        <r>
          <rPr>
            <sz val="10"/>
            <color rgb="FF000000"/>
            <rFont val="宋体"/>
            <charset val="134"/>
          </rPr>
          <t xml:space="preserve">：高中畢業｡
</t>
        </r>
        <r>
          <rPr>
            <sz val="10"/>
            <color rgb="FF000000"/>
            <rFont val="Times New Roman"/>
            <charset val="134"/>
          </rPr>
          <t>70</t>
        </r>
        <r>
          <rPr>
            <sz val="10"/>
            <color rgb="FF000000"/>
            <rFont val="宋体"/>
            <charset val="134"/>
          </rPr>
          <t>：大學畢業</t>
        </r>
        <r>
          <rPr>
            <sz val="10"/>
            <color rgb="FF000000"/>
            <rFont val="Times New Roman"/>
            <charset val="134"/>
          </rPr>
          <t>(</t>
        </r>
        <r>
          <rPr>
            <sz val="10"/>
            <color rgb="FF000000"/>
            <rFont val="宋体"/>
            <charset val="134"/>
          </rPr>
          <t>專科學位</t>
        </r>
        <r>
          <rPr>
            <sz val="10"/>
            <color rgb="FF000000"/>
            <rFont val="Times New Roman"/>
            <charset val="134"/>
          </rPr>
          <t>)</t>
        </r>
        <r>
          <rPr>
            <sz val="10"/>
            <color rgb="FF000000"/>
            <rFont val="宋体"/>
            <charset val="134"/>
          </rPr>
          <t xml:space="preserve">｡
</t>
        </r>
        <r>
          <rPr>
            <sz val="10"/>
            <color rgb="FF000000"/>
            <rFont val="Times New Roman"/>
            <charset val="134"/>
          </rPr>
          <t>80</t>
        </r>
        <r>
          <rPr>
            <sz val="10"/>
            <color rgb="FF000000"/>
            <rFont val="宋体"/>
            <charset val="134"/>
          </rPr>
          <t>：研究生畢業</t>
        </r>
        <r>
          <rPr>
            <sz val="10"/>
            <color rgb="FF000000"/>
            <rFont val="Times New Roman"/>
            <charset val="134"/>
          </rPr>
          <t>(</t>
        </r>
        <r>
          <rPr>
            <sz val="10"/>
            <color rgb="FF000000"/>
            <rFont val="宋体"/>
            <charset val="134"/>
          </rPr>
          <t>碩士學位</t>
        </r>
        <r>
          <rPr>
            <sz val="10"/>
            <color rgb="FF000000"/>
            <rFont val="Times New Roman"/>
            <charset val="134"/>
          </rPr>
          <t>)</t>
        </r>
        <r>
          <rPr>
            <sz val="10"/>
            <color rgb="FF000000"/>
            <rFont val="宋体"/>
            <charset val="134"/>
          </rPr>
          <t xml:space="preserve">｡
</t>
        </r>
        <r>
          <rPr>
            <sz val="10"/>
            <color rgb="FF000000"/>
            <rFont val="Times New Roman"/>
            <charset val="134"/>
          </rPr>
          <t>90</t>
        </r>
        <r>
          <rPr>
            <sz val="10"/>
            <color rgb="FF000000"/>
            <rFont val="宋体"/>
            <charset val="134"/>
          </rPr>
          <t>：博士學位</t>
        </r>
        <r>
          <rPr>
            <sz val="10"/>
            <color rgb="FF000000"/>
            <rFont val="Times New Roman"/>
            <charset val="134"/>
          </rPr>
          <t>,</t>
        </r>
        <r>
          <rPr>
            <sz val="10"/>
            <color rgb="FF000000"/>
            <rFont val="宋体"/>
            <charset val="134"/>
          </rPr>
          <t xml:space="preserve">教授｡
</t>
        </r>
        <r>
          <rPr>
            <sz val="10"/>
            <color rgb="FF000000"/>
            <rFont val="Times New Roman"/>
            <charset val="134"/>
          </rPr>
          <t>96</t>
        </r>
        <r>
          <rPr>
            <sz val="10"/>
            <color rgb="FF000000"/>
            <rFont val="宋体"/>
            <charset val="134"/>
          </rPr>
          <t xml:space="preserve">：某研究領域的世界級權威｡
</t>
        </r>
        <r>
          <rPr>
            <sz val="10"/>
            <color rgb="FF000000"/>
            <rFont val="Times New Roman"/>
            <charset val="134"/>
          </rPr>
          <t>99</t>
        </r>
        <r>
          <rPr>
            <sz val="10"/>
            <color rgb="FF000000"/>
            <rFont val="宋体"/>
            <charset val="134"/>
          </rPr>
          <t>：人類極限｡</t>
        </r>
      </text>
    </comment>
    <comment ref="U11" authorId="0">
      <text>
        <r>
          <rPr>
            <sz val="10"/>
            <color rgb="FF000000"/>
            <rFont val="宋体"/>
            <charset val="134"/>
          </rPr>
          <t>生命值用來計算一名調查員、ＮＰＣ、怪物在游戲中累計收到的傷害量，用來表面這個傢伙在被疼痛、疲憊和死亡壓垮前還能走多久。
將角色的體質和體型相加，然後除以１０，無條件省略小數後，即是生命值上限。
我們設計的調查員卡可以直觀的表現出生命值。請將當前生命值和生命值上限填寫在上面。關于更多生命值和傷痕的信息，請見１１９頁。</t>
        </r>
      </text>
    </comment>
    <comment ref="O12" authorId="0">
      <text>
        <r>
          <rPr>
            <sz val="10"/>
            <color rgb="FF000000"/>
            <rFont val="Times New Roman"/>
            <charset val="134"/>
          </rPr>
          <t>1</t>
        </r>
        <r>
          <rPr>
            <sz val="10"/>
            <color rgb="FF000000"/>
            <rFont val="宋体"/>
            <charset val="134"/>
          </rPr>
          <t>：一名嬰兒｡</t>
        </r>
        <r>
          <rPr>
            <sz val="10"/>
            <color rgb="FF000000"/>
            <rFont val="Times New Roman"/>
            <charset val="134"/>
          </rPr>
          <t xml:space="preserve">(1~12 </t>
        </r>
        <r>
          <rPr>
            <sz val="10"/>
            <color rgb="FF000000"/>
            <rFont val="宋体"/>
            <charset val="134"/>
          </rPr>
          <t>磅</t>
        </r>
        <r>
          <rPr>
            <sz val="10"/>
            <color rgb="FF000000"/>
            <rFont val="Times New Roman"/>
            <charset val="134"/>
          </rPr>
          <t>)</t>
        </r>
        <r>
          <rPr>
            <sz val="10"/>
            <color rgb="FF000000"/>
            <rFont val="宋体"/>
            <charset val="134"/>
          </rPr>
          <t xml:space="preserve">｡
</t>
        </r>
        <r>
          <rPr>
            <sz val="10"/>
            <color rgb="FF000000"/>
            <rFont val="Times New Roman"/>
            <charset val="134"/>
          </rPr>
          <t>15</t>
        </r>
        <r>
          <rPr>
            <sz val="10"/>
            <color rgb="FF000000"/>
            <rFont val="宋体"/>
            <charset val="134"/>
          </rPr>
          <t>：孩童</t>
        </r>
        <r>
          <rPr>
            <sz val="10"/>
            <color rgb="FF000000"/>
            <rFont val="Times New Roman"/>
            <charset val="134"/>
          </rPr>
          <t>,</t>
        </r>
        <r>
          <rPr>
            <sz val="10"/>
            <color rgb="FF000000"/>
            <rFont val="宋体"/>
            <charset val="134"/>
          </rPr>
          <t>或身短體瘦</t>
        </r>
        <r>
          <rPr>
            <sz val="10"/>
            <color rgb="FF000000"/>
            <rFont val="Times New Roman"/>
            <charset val="134"/>
          </rPr>
          <t>(</t>
        </r>
        <r>
          <rPr>
            <sz val="10"/>
            <color rgb="FF000000"/>
            <rFont val="宋体"/>
            <charset val="134"/>
          </rPr>
          <t>矮人</t>
        </r>
        <r>
          <rPr>
            <sz val="10"/>
            <color rgb="FF000000"/>
            <rFont val="Times New Roman"/>
            <charset val="134"/>
          </rPr>
          <t xml:space="preserve">)(33 </t>
        </r>
        <r>
          <rPr>
            <sz val="10"/>
            <color rgb="FF000000"/>
            <rFont val="宋体"/>
            <charset val="134"/>
          </rPr>
          <t>磅</t>
        </r>
        <r>
          <rPr>
            <sz val="10"/>
            <color rgb="FF000000"/>
            <rFont val="Times New Roman"/>
            <charset val="134"/>
          </rPr>
          <t>/15kg)</t>
        </r>
        <r>
          <rPr>
            <sz val="10"/>
            <color rgb="FF000000"/>
            <rFont val="宋体"/>
            <charset val="134"/>
          </rPr>
          <t xml:space="preserve">｡
</t>
        </r>
        <r>
          <rPr>
            <sz val="10"/>
            <color rgb="FF000000"/>
            <rFont val="Times New Roman"/>
            <charset val="134"/>
          </rPr>
          <t>60</t>
        </r>
        <r>
          <rPr>
            <sz val="10"/>
            <color rgb="FF000000"/>
            <rFont val="宋体"/>
            <charset val="134"/>
          </rPr>
          <t>：普通人類體型</t>
        </r>
        <r>
          <rPr>
            <sz val="10"/>
            <color rgb="FF000000"/>
            <rFont val="Times New Roman"/>
            <charset val="134"/>
          </rPr>
          <t>(</t>
        </r>
        <r>
          <rPr>
            <sz val="10"/>
            <color rgb="FF000000"/>
            <rFont val="宋体"/>
            <charset val="134"/>
          </rPr>
          <t>中等身高和體重</t>
        </r>
        <r>
          <rPr>
            <sz val="10"/>
            <color rgb="FF000000"/>
            <rFont val="Times New Roman"/>
            <charset val="134"/>
          </rPr>
          <t xml:space="preserve">)(170 </t>
        </r>
        <r>
          <rPr>
            <sz val="10"/>
            <color rgb="FF000000"/>
            <rFont val="宋体"/>
            <charset val="134"/>
          </rPr>
          <t>磅</t>
        </r>
        <r>
          <rPr>
            <sz val="10"/>
            <color rgb="FF000000"/>
            <rFont val="Times New Roman"/>
            <charset val="134"/>
          </rPr>
          <t>/75kg)</t>
        </r>
        <r>
          <rPr>
            <sz val="10"/>
            <color rgb="FF000000"/>
            <rFont val="宋体"/>
            <charset val="134"/>
          </rPr>
          <t xml:space="preserve">｡
</t>
        </r>
        <r>
          <rPr>
            <sz val="10"/>
            <color rgb="FF000000"/>
            <rFont val="Times New Roman"/>
            <charset val="134"/>
          </rPr>
          <t>80</t>
        </r>
        <r>
          <rPr>
            <sz val="10"/>
            <color rgb="FF000000"/>
            <rFont val="宋体"/>
            <charset val="134"/>
          </rPr>
          <t>：非常高</t>
        </r>
        <r>
          <rPr>
            <sz val="10"/>
            <color rgb="FF000000"/>
            <rFont val="Times New Roman"/>
            <charset val="134"/>
          </rPr>
          <t>,</t>
        </r>
        <r>
          <rPr>
            <sz val="10"/>
            <color rgb="FF000000"/>
            <rFont val="宋体"/>
            <charset val="134"/>
          </rPr>
          <t>强健的體格或非常胖</t>
        </r>
        <r>
          <rPr>
            <sz val="10"/>
            <color rgb="FF000000"/>
            <rFont val="Times New Roman"/>
            <charset val="134"/>
          </rPr>
          <t xml:space="preserve">(240 </t>
        </r>
        <r>
          <rPr>
            <sz val="10"/>
            <color rgb="FF000000"/>
            <rFont val="宋体"/>
            <charset val="134"/>
          </rPr>
          <t>磅</t>
        </r>
        <r>
          <rPr>
            <sz val="10"/>
            <color rgb="FF000000"/>
            <rFont val="Times New Roman"/>
            <charset val="134"/>
          </rPr>
          <t>/110kg)</t>
        </r>
        <r>
          <rPr>
            <sz val="10"/>
            <color rgb="FF000000"/>
            <rFont val="宋体"/>
            <charset val="134"/>
          </rPr>
          <t xml:space="preserve">｡
</t>
        </r>
        <r>
          <rPr>
            <sz val="10"/>
            <color rgb="FF000000"/>
            <rFont val="Times New Roman"/>
            <charset val="134"/>
          </rPr>
          <t>99</t>
        </r>
        <r>
          <rPr>
            <sz val="10"/>
            <color rgb="FF000000"/>
            <rFont val="宋体"/>
            <charset val="134"/>
          </rPr>
          <t>：某方面已經是超大號了</t>
        </r>
        <r>
          <rPr>
            <sz val="10"/>
            <color rgb="FF000000"/>
            <rFont val="Times New Roman"/>
            <charset val="134"/>
          </rPr>
          <t xml:space="preserve">(330 </t>
        </r>
        <r>
          <rPr>
            <sz val="10"/>
            <color rgb="FF000000"/>
            <rFont val="宋体"/>
            <charset val="134"/>
          </rPr>
          <t>磅</t>
        </r>
        <r>
          <rPr>
            <sz val="10"/>
            <color rgb="FF000000"/>
            <rFont val="Times New Roman"/>
            <charset val="134"/>
          </rPr>
          <t>/150kg)</t>
        </r>
        <r>
          <rPr>
            <sz val="10"/>
            <color rgb="FF000000"/>
            <rFont val="宋体"/>
            <charset val="134"/>
          </rPr>
          <t xml:space="preserve">｡
</t>
        </r>
        <r>
          <rPr>
            <sz val="10"/>
            <color rgb="FF000000"/>
            <rFont val="Times New Roman"/>
            <charset val="134"/>
          </rPr>
          <t>150</t>
        </r>
        <r>
          <rPr>
            <sz val="10"/>
            <color rgb="FF000000"/>
            <rFont val="宋体"/>
            <charset val="134"/>
          </rPr>
          <t>：馬或牛</t>
        </r>
        <r>
          <rPr>
            <sz val="10"/>
            <color rgb="FF000000"/>
            <rFont val="Times New Roman"/>
            <charset val="134"/>
          </rPr>
          <t xml:space="preserve">(960 </t>
        </r>
        <r>
          <rPr>
            <sz val="10"/>
            <color rgb="FF000000"/>
            <rFont val="宋体"/>
            <charset val="134"/>
          </rPr>
          <t>磅</t>
        </r>
        <r>
          <rPr>
            <sz val="10"/>
            <color rgb="FF000000"/>
            <rFont val="Times New Roman"/>
            <charset val="134"/>
          </rPr>
          <t>/436kg)</t>
        </r>
        <r>
          <rPr>
            <sz val="10"/>
            <color rgb="FF000000"/>
            <rFont val="宋体"/>
            <charset val="134"/>
          </rPr>
          <t xml:space="preserve">｡
</t>
        </r>
        <r>
          <rPr>
            <sz val="10"/>
            <color rgb="FF000000"/>
            <rFont val="Times New Roman"/>
            <charset val="134"/>
          </rPr>
          <t>180</t>
        </r>
        <r>
          <rPr>
            <sz val="10"/>
            <color rgb="FF000000"/>
            <rFont val="宋体"/>
            <charset val="134"/>
          </rPr>
          <t>：記錄中的最終人類</t>
        </r>
        <r>
          <rPr>
            <sz val="10"/>
            <color rgb="FF000000"/>
            <rFont val="Times New Roman"/>
            <charset val="134"/>
          </rPr>
          <t xml:space="preserve">(1400 </t>
        </r>
        <r>
          <rPr>
            <sz val="10"/>
            <color rgb="FF000000"/>
            <rFont val="宋体"/>
            <charset val="134"/>
          </rPr>
          <t>磅</t>
        </r>
        <r>
          <rPr>
            <sz val="10"/>
            <color rgb="FF000000"/>
            <rFont val="Times New Roman"/>
            <charset val="134"/>
          </rPr>
          <t>/634kg)</t>
        </r>
        <r>
          <rPr>
            <sz val="10"/>
            <color rgb="FF000000"/>
            <rFont val="宋体"/>
            <charset val="134"/>
          </rPr>
          <t xml:space="preserve">｡
</t>
        </r>
        <r>
          <rPr>
            <sz val="10"/>
            <color rgb="FF000000"/>
            <rFont val="Times New Roman"/>
            <charset val="134"/>
          </rPr>
          <t>200+</t>
        </r>
        <r>
          <rPr>
            <sz val="10"/>
            <color rgb="FF000000"/>
            <rFont val="宋体"/>
            <charset val="134"/>
          </rPr>
          <t>：</t>
        </r>
        <r>
          <rPr>
            <sz val="10"/>
            <color rgb="FF000000"/>
            <rFont val="Times New Roman"/>
            <charset val="134"/>
          </rPr>
          <t xml:space="preserve">1920 </t>
        </r>
        <r>
          <rPr>
            <sz val="10"/>
            <color rgb="FF000000"/>
            <rFont val="宋体"/>
            <charset val="134"/>
          </rPr>
          <t>磅</t>
        </r>
        <r>
          <rPr>
            <sz val="10"/>
            <color rgb="FF000000"/>
            <rFont val="Times New Roman"/>
            <charset val="134"/>
          </rPr>
          <t>/872kg(</t>
        </r>
        <r>
          <rPr>
            <sz val="10"/>
            <color rgb="FF000000"/>
            <rFont val="宋体"/>
            <charset val="134"/>
          </rPr>
          <t>例如昌格納</t>
        </r>
        <r>
          <rPr>
            <sz val="10"/>
            <color rgb="FF000000"/>
            <rFont val="Times New Roman"/>
            <charset val="134"/>
          </rPr>
          <t>·</t>
        </r>
        <r>
          <rPr>
            <sz val="10"/>
            <color rgb="FF000000"/>
            <rFont val="宋体"/>
            <charset val="134"/>
          </rPr>
          <t>方庚</t>
        </r>
        <r>
          <rPr>
            <sz val="10"/>
            <color rgb="FF000000"/>
            <rFont val="Times New Roman"/>
            <charset val="134"/>
          </rPr>
          <t>,</t>
        </r>
        <r>
          <rPr>
            <sz val="10"/>
            <color rgb="FF000000"/>
            <rFont val="宋体"/>
            <charset val="134"/>
          </rPr>
          <t>見</t>
        </r>
        <r>
          <rPr>
            <sz val="10"/>
            <color rgb="FF000000"/>
            <rFont val="Times New Roman"/>
            <charset val="134"/>
          </rPr>
          <t xml:space="preserve"> 14 </t>
        </r>
        <r>
          <rPr>
            <sz val="10"/>
            <color rgb="FF000000"/>
            <rFont val="宋体"/>
            <charset val="134"/>
          </rPr>
          <t>章</t>
        </r>
        <r>
          <rPr>
            <sz val="10"/>
            <color rgb="FF000000"/>
            <rFont val="Times New Roman"/>
            <charset val="134"/>
          </rPr>
          <t>)</t>
        </r>
        <r>
          <rPr>
            <sz val="10"/>
            <color rgb="FF000000"/>
            <rFont val="宋体"/>
            <charset val="134"/>
          </rPr>
          <t>｡
注意：有些人類可以超過體型</t>
        </r>
        <r>
          <rPr>
            <sz val="10"/>
            <color rgb="FF000000"/>
            <rFont val="Times New Roman"/>
            <charset val="134"/>
          </rPr>
          <t xml:space="preserve"> 99</t>
        </r>
        <r>
          <rPr>
            <sz val="10"/>
            <color rgb="FF000000"/>
            <rFont val="宋体"/>
            <charset val="134"/>
          </rPr>
          <t>｡</t>
        </r>
      </text>
    </comment>
    <comment ref="U12" authorId="0">
      <text>
        <r>
          <rPr>
            <sz val="10"/>
            <color rgb="FF000000"/>
            <rFont val="宋体"/>
            <charset val="134"/>
          </rPr>
          <t>（大多數情况下）施法時必須消耗魔法值，激活造物、爲魔法通道充能等同樣需要。調查員在游戲初始的魔法值等于他</t>
        </r>
        <r>
          <rPr>
            <sz val="10"/>
            <color rgb="FF000000"/>
            <rFont val="Times New Roman"/>
            <charset val="134"/>
          </rPr>
          <t xml:space="preserve"> POW </t>
        </r>
        <r>
          <rPr>
            <sz val="10"/>
            <color rgb="FF000000"/>
            <rFont val="宋体"/>
            <charset val="134"/>
          </rPr>
          <t>的五分之一；但是邪教徒和强大的巫師常常會擁有更多的魔法值來消耗。
當一個人的魔法值消耗殆盡之後，所有超出的消耗都直接扣减耐久值。所有這樣的耐久值損失都會表現爲</t>
        </r>
        <r>
          <rPr>
            <sz val="10"/>
            <color rgb="FF000000"/>
            <rFont val="Times New Roman"/>
            <charset val="134"/>
          </rPr>
          <t xml:space="preserve"> KP </t>
        </r>
        <r>
          <rPr>
            <sz val="10"/>
            <color rgb="FF000000"/>
            <rFont val="宋体"/>
            <charset val="134"/>
          </rPr>
          <t>指定類型的物理傷害</t>
        </r>
        <r>
          <rPr>
            <sz val="10"/>
            <color rgb="FF000000"/>
            <rFont val="Times New Roman"/>
            <charset val="134"/>
          </rPr>
          <t>——</t>
        </r>
        <r>
          <rPr>
            <sz val="10"/>
            <color rgb="FF000000"/>
            <rFont val="宋体"/>
            <charset val="134"/>
          </rPr>
          <t>比如身體的疼痛和傷口，皮膚上起泡，或者七竅流血等等。
消耗魔法值或者</t>
        </r>
        <r>
          <rPr>
            <sz val="10"/>
            <color rgb="FF000000"/>
            <rFont val="Times New Roman"/>
            <charset val="134"/>
          </rPr>
          <t xml:space="preserve"> POW </t>
        </r>
        <r>
          <rPr>
            <sz val="10"/>
            <color rgb="FF000000"/>
            <rFont val="宋体"/>
            <charset val="134"/>
          </rPr>
          <t>值只是在消耗施法者的意志。這樣做可能會造成喜悅和悔恨相混合的感覺、靈魂麻木的感覺，或者根本察覺不到。施法者的能量本質會連接到法術的施放當中去。
有些魔法攻擊會强行從目標身上榨取魔法值或者</t>
        </r>
        <r>
          <rPr>
            <sz val="10"/>
            <color rgb="FF000000"/>
            <rFont val="Times New Roman"/>
            <charset val="134"/>
          </rPr>
          <t xml:space="preserve"> POW</t>
        </r>
        <r>
          <rPr>
            <sz val="10"/>
            <color rgb="FF000000"/>
            <rFont val="宋体"/>
            <charset val="134"/>
          </rPr>
          <t>。這種情况下，損失可以描述成痛苦、頭痛或者其他的小症狀。被迫失去</t>
        </r>
        <r>
          <rPr>
            <sz val="10"/>
            <color rgb="FF000000"/>
            <rFont val="Times New Roman"/>
            <charset val="134"/>
          </rPr>
          <t xml:space="preserve"> 10 </t>
        </r>
        <r>
          <rPr>
            <sz val="10"/>
            <color rgb="FF000000"/>
            <rFont val="宋体"/>
            <charset val="134"/>
          </rPr>
          <t>點</t>
        </r>
        <r>
          <rPr>
            <sz val="10"/>
            <color rgb="FF000000"/>
            <rFont val="Times New Roman"/>
            <charset val="134"/>
          </rPr>
          <t xml:space="preserve"> POW </t>
        </r>
        <r>
          <rPr>
            <sz val="10"/>
            <color rgb="FF000000"/>
            <rFont val="宋体"/>
            <charset val="134"/>
          </rPr>
          <t>的感覺比失去同樣數量魔法值的感覺要强烈。
如果魔法值已經歸零，調查員再减少魔法值時，要從耐久值中扣除（一比一）。
魔法值的回復是自然過程，每小時回復</t>
        </r>
        <r>
          <rPr>
            <sz val="10"/>
            <color rgb="FF000000"/>
            <rFont val="Times New Roman"/>
            <charset val="134"/>
          </rPr>
          <t xml:space="preserve"> 1 </t>
        </r>
        <r>
          <rPr>
            <sz val="10"/>
            <color rgb="FF000000"/>
            <rFont val="宋体"/>
            <charset val="134"/>
          </rPr>
          <t>點
（</t>
        </r>
        <r>
          <rPr>
            <sz val="10"/>
            <color rgb="FF000000"/>
            <rFont val="Times New Roman"/>
            <charset val="134"/>
          </rPr>
          <t xml:space="preserve">100POW </t>
        </r>
        <r>
          <rPr>
            <sz val="10"/>
            <color rgb="FF000000"/>
            <rFont val="宋体"/>
            <charset val="134"/>
          </rPr>
          <t>以上的每小時回復</t>
        </r>
        <r>
          <rPr>
            <sz val="10"/>
            <color rgb="FF000000"/>
            <rFont val="Times New Roman"/>
            <charset val="134"/>
          </rPr>
          <t xml:space="preserve"> 2 </t>
        </r>
        <r>
          <rPr>
            <sz val="10"/>
            <color rgb="FF000000"/>
            <rFont val="宋体"/>
            <charset val="134"/>
          </rPr>
          <t>點，</t>
        </r>
        <r>
          <rPr>
            <sz val="10"/>
            <color rgb="FF000000"/>
            <rFont val="Times New Roman"/>
            <charset val="134"/>
          </rPr>
          <t xml:space="preserve">200POW </t>
        </r>
        <r>
          <rPr>
            <sz val="10"/>
            <color rgb="FF000000"/>
            <rFont val="宋体"/>
            <charset val="134"/>
          </rPr>
          <t>以上的回復</t>
        </r>
        <r>
          <rPr>
            <sz val="10"/>
            <color rgb="FF000000"/>
            <rFont val="Times New Roman"/>
            <charset val="134"/>
          </rPr>
          <t xml:space="preserve"> 3 </t>
        </r>
        <r>
          <rPr>
            <sz val="10"/>
            <color rgb="FF000000"/>
            <rFont val="宋体"/>
            <charset val="134"/>
          </rPr>
          <t>點，以此類推）。角色不能通過自然回復自己的魔法值超過其</t>
        </r>
        <r>
          <rPr>
            <sz val="10"/>
            <color rgb="FF000000"/>
            <rFont val="Times New Roman"/>
            <charset val="134"/>
          </rPr>
          <t xml:space="preserve"> POW </t>
        </r>
        <r>
          <rPr>
            <sz val="10"/>
            <color rgb="FF000000"/>
            <rFont val="宋体"/>
            <charset val="134"/>
          </rPr>
          <t>的五分之一。
溢出到耐久值的魔法值消耗遵從傷害和醫療的規則。耐久值回復和魔法值回復可以同時進行。
假使角色獲得了多于他</t>
        </r>
        <r>
          <rPr>
            <sz val="10"/>
            <color rgb="FF000000"/>
            <rFont val="Times New Roman"/>
            <charset val="134"/>
          </rPr>
          <t xml:space="preserve"> POW </t>
        </r>
        <r>
          <rPr>
            <sz val="10"/>
            <color rgb="FF000000"/>
            <rFont val="宋体"/>
            <charset val="134"/>
          </rPr>
          <t>五分之一的魔法值，他可以消耗這些魔法值，但多出</t>
        </r>
        <r>
          <rPr>
            <sz val="10"/>
            <color rgb="FF000000"/>
            <rFont val="Times New Roman"/>
            <charset val="134"/>
          </rPr>
          <t xml:space="preserve"> </t>
        </r>
        <r>
          <rPr>
            <sz val="10"/>
            <color rgb="FF000000"/>
            <rFont val="宋体"/>
            <charset val="134"/>
          </rPr>
          <t>的魔法值不可回復。</t>
        </r>
      </text>
    </comment>
    <comment ref="O13" authorId="0">
      <text>
        <r>
          <rPr>
            <sz val="10"/>
            <color rgb="FF000000"/>
            <rFont val="Times New Roman"/>
            <charset val="134"/>
          </rPr>
          <t>0</t>
        </r>
        <r>
          <rPr>
            <sz val="10"/>
            <color rgb="FF000000"/>
            <rFont val="宋体"/>
            <charset val="134"/>
          </rPr>
          <t>：沒有智商</t>
        </r>
        <r>
          <rPr>
            <sz val="10"/>
            <color rgb="FF000000"/>
            <rFont val="Times New Roman"/>
            <charset val="134"/>
          </rPr>
          <t>,</t>
        </r>
        <r>
          <rPr>
            <sz val="10"/>
            <color rgb="FF000000"/>
            <rFont val="宋体"/>
            <charset val="134"/>
          </rPr>
          <t xml:space="preserve">無法理解周遭的世界｡
</t>
        </r>
        <r>
          <rPr>
            <sz val="10"/>
            <color rgb="FF000000"/>
            <rFont val="Times New Roman"/>
            <charset val="134"/>
          </rPr>
          <t>15</t>
        </r>
        <r>
          <rPr>
            <sz val="10"/>
            <color rgb="FF000000"/>
            <rFont val="宋体"/>
            <charset val="134"/>
          </rPr>
          <t>：學得很慢</t>
        </r>
        <r>
          <rPr>
            <sz val="10"/>
            <color rgb="FF000000"/>
            <rFont val="Times New Roman"/>
            <charset val="134"/>
          </rPr>
          <t>,</t>
        </r>
        <r>
          <rPr>
            <sz val="10"/>
            <color rgb="FF000000"/>
            <rFont val="宋体"/>
            <charset val="134"/>
          </rPr>
          <t>只能理解最常用的數字</t>
        </r>
        <r>
          <rPr>
            <sz val="10"/>
            <color rgb="FF000000"/>
            <rFont val="Times New Roman"/>
            <charset val="134"/>
          </rPr>
          <t>,</t>
        </r>
        <r>
          <rPr>
            <sz val="10"/>
            <color rgb="FF000000"/>
            <rFont val="宋体"/>
            <charset val="134"/>
          </rPr>
          <t xml:space="preserve">或閱讀學前教育級別的書｡
</t>
        </r>
        <r>
          <rPr>
            <sz val="10"/>
            <color rgb="FF000000"/>
            <rFont val="Times New Roman"/>
            <charset val="134"/>
          </rPr>
          <t>50</t>
        </r>
        <r>
          <rPr>
            <sz val="10"/>
            <color rgb="FF000000"/>
            <rFont val="宋体"/>
            <charset val="134"/>
          </rPr>
          <t xml:space="preserve">：普通人水平｡
</t>
        </r>
        <r>
          <rPr>
            <sz val="10"/>
            <color rgb="FF000000"/>
            <rFont val="Times New Roman"/>
            <charset val="134"/>
          </rPr>
          <t>90</t>
        </r>
        <r>
          <rPr>
            <sz val="10"/>
            <color rgb="FF000000"/>
            <rFont val="宋体"/>
            <charset val="134"/>
          </rPr>
          <t>：超凡之腦</t>
        </r>
        <r>
          <rPr>
            <sz val="10"/>
            <color rgb="FF000000"/>
            <rFont val="Times New Roman"/>
            <charset val="134"/>
          </rPr>
          <t>,</t>
        </r>
        <r>
          <rPr>
            <sz val="10"/>
            <color rgb="FF000000"/>
            <rFont val="宋体"/>
            <charset val="134"/>
          </rPr>
          <t xml:space="preserve">可以理解多門語言或法則｡
</t>
        </r>
        <r>
          <rPr>
            <sz val="10"/>
            <color rgb="FF000000"/>
            <rFont val="Times New Roman"/>
            <charset val="134"/>
          </rPr>
          <t>99</t>
        </r>
        <r>
          <rPr>
            <sz val="10"/>
            <color rgb="FF000000"/>
            <rFont val="宋体"/>
            <charset val="134"/>
          </rPr>
          <t>：天才</t>
        </r>
        <r>
          <rPr>
            <sz val="10"/>
            <color rgb="FF000000"/>
            <rFont val="Times New Roman"/>
            <charset val="134"/>
          </rPr>
          <t>(</t>
        </r>
        <r>
          <rPr>
            <sz val="10"/>
            <color rgb="FF000000"/>
            <rFont val="宋体"/>
            <charset val="134"/>
          </rPr>
          <t>愛因斯坦､達芬奇､特斯拉等等</t>
        </r>
        <r>
          <rPr>
            <sz val="10"/>
            <color rgb="FF000000"/>
            <rFont val="Times New Roman"/>
            <charset val="134"/>
          </rPr>
          <t>)</t>
        </r>
        <r>
          <rPr>
            <sz val="10"/>
            <color rgb="FF000000"/>
            <rFont val="宋体"/>
            <charset val="134"/>
          </rPr>
          <t xml:space="preserve">｡人類極限｡
</t>
        </r>
        <r>
          <rPr>
            <sz val="10"/>
            <color rgb="FF000000"/>
            <rFont val="Times New Roman"/>
            <charset val="134"/>
          </rPr>
          <t>140</t>
        </r>
        <r>
          <rPr>
            <sz val="10"/>
            <color rgb="FF000000"/>
            <rFont val="宋体"/>
            <charset val="134"/>
          </rPr>
          <t>：超越人類之智</t>
        </r>
        <r>
          <rPr>
            <sz val="10"/>
            <color rgb="FF000000"/>
            <rFont val="Times New Roman"/>
            <charset val="134"/>
          </rPr>
          <t>(</t>
        </r>
        <r>
          <rPr>
            <sz val="10"/>
            <color rgb="FF000000"/>
            <rFont val="宋体"/>
            <charset val="134"/>
          </rPr>
          <t>例如遠古者</t>
        </r>
        <r>
          <rPr>
            <sz val="10"/>
            <color rgb="FF000000"/>
            <rFont val="Times New Roman"/>
            <charset val="134"/>
          </rPr>
          <t>,</t>
        </r>
        <r>
          <rPr>
            <sz val="10"/>
            <color rgb="FF000000"/>
            <rFont val="宋体"/>
            <charset val="134"/>
          </rPr>
          <t>見</t>
        </r>
        <r>
          <rPr>
            <sz val="10"/>
            <color rgb="FF000000"/>
            <rFont val="Times New Roman"/>
            <charset val="134"/>
          </rPr>
          <t xml:space="preserve"> 14 </t>
        </r>
        <r>
          <rPr>
            <sz val="10"/>
            <color rgb="FF000000"/>
            <rFont val="宋体"/>
            <charset val="134"/>
          </rPr>
          <t>章</t>
        </r>
        <r>
          <rPr>
            <sz val="10"/>
            <color rgb="FF000000"/>
            <rFont val="Times New Roman"/>
            <charset val="134"/>
          </rPr>
          <t>)</t>
        </r>
        <r>
          <rPr>
            <sz val="10"/>
            <color rgb="FF000000"/>
            <rFont val="宋体"/>
            <charset val="134"/>
          </rPr>
          <t xml:space="preserve">｡
</t>
        </r>
        <r>
          <rPr>
            <sz val="10"/>
            <color rgb="FF000000"/>
            <rFont val="Times New Roman"/>
            <charset val="134"/>
          </rPr>
          <t>210+</t>
        </r>
        <r>
          <rPr>
            <sz val="10"/>
            <color rgb="FF000000"/>
            <rFont val="宋体"/>
            <charset val="134"/>
          </rPr>
          <t>：怪物之智</t>
        </r>
        <r>
          <rPr>
            <sz val="10"/>
            <color rgb="FF000000"/>
            <rFont val="Times New Roman"/>
            <charset val="134"/>
          </rPr>
          <t>,</t>
        </r>
        <r>
          <rPr>
            <sz val="10"/>
            <color rgb="FF000000"/>
            <rFont val="宋体"/>
            <charset val="134"/>
          </rPr>
          <t>可以理解幷操作多重次元</t>
        </r>
      </text>
    </comment>
    <comment ref="U13" authorId="0">
      <text>
        <r>
          <rPr>
            <sz val="10"/>
            <color rgb="FF000000"/>
            <rFont val="宋体"/>
            <charset val="134"/>
          </rPr>
          <t>理智等於意志。
現在值／遊戲初始值（意志或每次遊戲開始時數值）（一天內到達此數則瘋狂）／最大值（</t>
        </r>
        <r>
          <rPr>
            <sz val="10"/>
            <color rgb="FF000000"/>
            <rFont val="Times New Roman"/>
            <charset val="134"/>
          </rPr>
          <t>99-</t>
        </r>
        <r>
          <rPr>
            <sz val="10"/>
            <color rgb="FF000000"/>
            <rFont val="宋体"/>
            <charset val="134"/>
          </rPr>
          <t>克蘇魯神話</t>
        </r>
        <r>
          <rPr>
            <sz val="10"/>
            <color rgb="FF000000"/>
            <rFont val="Times New Roman"/>
            <charset val="134"/>
          </rPr>
          <t xml:space="preserve">)
</t>
        </r>
        <r>
          <rPr>
            <sz val="10"/>
            <color rgb="FF000000"/>
            <rFont val="宋体"/>
            <charset val="134"/>
          </rPr>
          <t>在克蘇魯神話中對于理智的最大威脅表現在面對神話中的相關時，這沒有絲毫妥協的可能。在涉及到克蘇魯神話時，一些尚存理智的人類也許會因爲毫無防範而接觸到一些令人覺得厭惡的污穢神話。理智點與克蘇魯神話技能之間的關聯强調出了神話的那種力量</t>
        </r>
        <r>
          <rPr>
            <sz val="10"/>
            <color rgb="FF000000"/>
            <rFont val="Times New Roman"/>
            <charset val="134"/>
          </rPr>
          <t>——</t>
        </r>
        <r>
          <rPr>
            <sz val="10"/>
            <color rgb="FF000000"/>
            <rFont val="宋体"/>
            <charset val="134"/>
          </rPr>
          <t>僅僅是因爲接觸與一些聯想就會讓人陷入污穢與毀滅中。
一位調查員的理智值在游戲的過程中會上升與下降，但是這個數值永遠不會超過這位調查員的理智最大值。每一個調查員在一開始所能擁有的最大理智值都是９９，但是因爲瞭解到了關于克蘇魯神話知識的經歷往往會使最大值因此而下降。最大理智值的計算是以９９减去當前的克蘇魯神話技能的數值。</t>
        </r>
        <r>
          <rPr>
            <sz val="10"/>
            <color rgb="FF000000"/>
            <rFont val="Times New Roman"/>
            <charset val="134"/>
          </rPr>
          <t>(99–</t>
        </r>
        <r>
          <rPr>
            <sz val="10"/>
            <color rgb="FF000000"/>
            <rFont val="宋体"/>
            <charset val="134"/>
          </rPr>
          <t>克蘇魯神話技能</t>
        </r>
        <r>
          <rPr>
            <sz val="10"/>
            <color rgb="FF000000"/>
            <rFont val="Times New Roman"/>
            <charset val="134"/>
          </rPr>
          <t xml:space="preserve">).
</t>
        </r>
        <r>
          <rPr>
            <sz val="10"/>
            <color rgb="FF000000"/>
            <rFont val="宋体"/>
            <charset val="134"/>
          </rPr>
          <t>所以當調查員克蘇魯神話技能有所增長時，玩家應該立即在最大理智值上减去這個技能的增長值。</t>
        </r>
      </text>
    </comment>
    <comment ref="Y13" authorId="0">
      <text>
        <r>
          <rPr>
            <sz val="10"/>
            <color rgb="FF000000"/>
            <rFont val="宋体"/>
            <charset val="134"/>
          </rPr>
          <t>（一天內到達此數則瘋狂）</t>
        </r>
      </text>
    </comment>
    <comment ref="O14" authorId="0">
      <text>
        <r>
          <rPr>
            <sz val="10"/>
            <color rgb="FF000000"/>
            <rFont val="宋体"/>
            <charset val="134"/>
          </rPr>
          <t>調查員是否帶來什麼特殊的裝備？
他們哪個是被選擇攻擊的？
調查員走上的樓梯是否會突然碎裂，或者是發生地震？
幸運鑒定就能快速的得到答案。
幸運便是一項能力能使你在正確的時間呆在正確的地點：
往往在緊急時刻使用它，特別是當守秘人希望玩家能有更高的機會通過，而非平常常用的跳躍和閃躲檢定。
＊可選規則
花費幸運值
在玩家進行技能檢定後（使用技能或屬性），可以花費幸運值來改變結果。玩家可以</t>
        </r>
        <r>
          <rPr>
            <sz val="10"/>
            <color rgb="FF000000"/>
            <rFont val="Times New Roman"/>
            <charset val="134"/>
          </rPr>
          <t xml:space="preserve"> 1:1 </t>
        </r>
        <r>
          <rPr>
            <sz val="10"/>
            <color rgb="FF000000"/>
            <rFont val="宋体"/>
            <charset val="134"/>
          </rPr>
          <t>花費幸運來改變投骰結果。花費的點數從玩家的幸運值中扣除，導致未來通過幸運檢定的概率降低。
幸運值不能花費在幸運檢定、傷害檢定、理智檢定或決定理智損失的投骰。玩家可以在一次檢定中花費任意數量的幸運值（上限為當前幸運值）。玩家只能花費幸運改變他的一個檢定結果。
當技能檢定失敗時，玩家可以選擇孤注一骰或是花費幸運，孤注一骰的結果不能用幸運值改變。
大成功、大失敗與火器故障總是要應用，不能通過幸運值改變。
另外，若使用了幸運值來改變檢定結果，不會獲得技能成長標記。
回復幸運值
在每次跑團後，每個玩家可以作幸運增強檢定。</t>
        </r>
        <r>
          <rPr>
            <sz val="10"/>
            <color rgb="FF000000"/>
            <rFont val="Times New Roman"/>
            <charset val="134"/>
          </rPr>
          <t xml:space="preserve"> </t>
        </r>
        <r>
          <rPr>
            <sz val="10"/>
            <color rgb="FF000000"/>
            <rFont val="宋体"/>
            <charset val="134"/>
          </rPr>
          <t>這如同技能成長檢定一般。玩家骰</t>
        </r>
        <r>
          <rPr>
            <sz val="10"/>
            <color rgb="FF000000"/>
            <rFont val="Times New Roman"/>
            <charset val="134"/>
          </rPr>
          <t xml:space="preserve"> 1D100</t>
        </r>
        <r>
          <rPr>
            <sz val="10"/>
            <color rgb="FF000000"/>
            <rFont val="宋体"/>
            <charset val="134"/>
          </rPr>
          <t>，若結果大於當前幸運值則增加</t>
        </r>
        <r>
          <rPr>
            <sz val="10"/>
            <color rgb="FF000000"/>
            <rFont val="Times New Roman"/>
            <charset val="134"/>
          </rPr>
          <t xml:space="preserve"> 1D10</t>
        </r>
        <r>
          <rPr>
            <sz val="10"/>
            <color rgb="FF000000"/>
            <rFont val="宋体"/>
            <charset val="134"/>
          </rPr>
          <t>。若結果小於等於調查員的當前幸運值，不會回復點數。</t>
        </r>
      </text>
    </comment>
    <comment ref="O15" authorId="0">
      <text>
        <r>
          <rPr>
            <sz val="10"/>
            <color rgb="FF000000"/>
            <rFont val="宋体"/>
            <charset val="134"/>
          </rPr>
          <t xml:space="preserve">調查員在遭遇神話的直接證據之前，可以選擇一直做不信者。見到人類的尸體和遭受酷刑可能會導致理智值損失，但這些損失不會使人相信神話。
不信者可以閱讀神話典籍和學習法術（但不能施放法術）。首次遭遇神話事件總是需要進行理智檢定，在損失了一點或多點的理智值以後，調查員會被迫相信克蘇魯神話的存在。但是，即便有一些直接的經歷，有些不信者也不會被說服；如果在遭遇深潜者
</t>
        </r>
        <r>
          <rPr>
            <sz val="10"/>
            <color rgb="FF000000"/>
            <rFont val="Times New Roman"/>
            <charset val="134"/>
          </rPr>
          <t>(SAN0/1D6)</t>
        </r>
        <r>
          <rPr>
            <sz val="10"/>
            <color rgb="FF000000"/>
            <rFont val="宋体"/>
            <charset val="134"/>
          </rPr>
          <t>時通過了理智檢定，就沒有理智值損失，此時，調查員可以繼續做不信者，也許會將它合理化，當成自然變异的人類。但是，目擊明顯來自异界的生物、或者任何一尊神話神祇的化身，都足够扯碎調查員虛有其表的信條。
只要玩家願意，調查員隨時都可以變成相信者（幷且執行理智值損失）。</t>
        </r>
      </text>
    </comment>
    <comment ref="U15" authorId="0">
      <text>
        <r>
          <rPr>
            <sz val="10"/>
            <color rgb="FF000000"/>
            <rFont val="宋体"/>
            <charset val="134"/>
          </rPr>
          <t>護甲可以降低角色在被攻擊命中時受到的傷害。有些怪物擁有天然的防護器官，而人類角色則可以穿戴堅固的鎧甲或是利用防禦性的障礙物回避直接打擊。在角色承受傷害時，從他受到的傷害上减去相當于護甲值的數量，視爲這些傷害被護甲吸收和削弱了。
注意，護甲幷不能保護角色免受魔法效果，毒素，溺水等二次效果的傷害。
範例
厚重的皮夾克</t>
        </r>
        <r>
          <rPr>
            <sz val="10"/>
            <color rgb="FF000000"/>
            <rFont val="Times New Roman"/>
            <charset val="134"/>
          </rPr>
          <t xml:space="preserve">            1 </t>
        </r>
        <r>
          <rPr>
            <sz val="10"/>
            <color rgb="FF000000"/>
            <rFont val="宋体"/>
            <charset val="134"/>
          </rPr>
          <t>點</t>
        </r>
        <r>
          <rPr>
            <sz val="10"/>
            <color rgb="FF000000"/>
            <rFont val="Times New Roman"/>
            <charset val="134"/>
          </rPr>
          <t xml:space="preserve"> 
</t>
        </r>
        <r>
          <rPr>
            <sz val="10"/>
            <color rgb="FF000000"/>
            <rFont val="宋体"/>
            <charset val="134"/>
          </rPr>
          <t>一戰標準鋼盔</t>
        </r>
        <r>
          <rPr>
            <sz val="10"/>
            <color rgb="FF000000"/>
            <rFont val="Times New Roman"/>
            <charset val="134"/>
          </rPr>
          <t xml:space="preserve">            2 </t>
        </r>
        <r>
          <rPr>
            <sz val="10"/>
            <color rgb="FF000000"/>
            <rFont val="宋体"/>
            <charset val="134"/>
          </rPr>
          <t xml:space="preserve">點
</t>
        </r>
        <r>
          <rPr>
            <sz val="10"/>
            <color rgb="FF000000"/>
            <rFont val="Times New Roman"/>
            <charset val="134"/>
          </rPr>
          <t xml:space="preserve">1 </t>
        </r>
        <r>
          <rPr>
            <sz val="10"/>
            <color rgb="FF000000"/>
            <rFont val="宋体"/>
            <charset val="134"/>
          </rPr>
          <t>英寸硬木</t>
        </r>
        <r>
          <rPr>
            <sz val="10"/>
            <color rgb="FF000000"/>
            <rFont val="Times New Roman"/>
            <charset val="134"/>
          </rPr>
          <t xml:space="preserve">                3 </t>
        </r>
        <r>
          <rPr>
            <sz val="10"/>
            <color rgb="FF000000"/>
            <rFont val="宋体"/>
            <charset val="134"/>
          </rPr>
          <t>點</t>
        </r>
        <r>
          <rPr>
            <sz val="10"/>
            <color rgb="FF000000"/>
            <rFont val="Times New Roman"/>
            <charset val="134"/>
          </rPr>
          <t xml:space="preserve"> 
</t>
        </r>
        <r>
          <rPr>
            <sz val="10"/>
            <color rgb="FF000000"/>
            <rFont val="宋体"/>
            <charset val="134"/>
          </rPr>
          <t>現代美軍頭盔</t>
        </r>
        <r>
          <rPr>
            <sz val="10"/>
            <color rgb="FF000000"/>
            <rFont val="Times New Roman"/>
            <charset val="134"/>
          </rPr>
          <t xml:space="preserve">            5 </t>
        </r>
        <r>
          <rPr>
            <sz val="10"/>
            <color rgb="FF000000"/>
            <rFont val="宋体"/>
            <charset val="134"/>
          </rPr>
          <t>點
重型凱芙拉防彈背心</t>
        </r>
        <r>
          <rPr>
            <sz val="10"/>
            <color rgb="FF000000"/>
            <rFont val="Times New Roman"/>
            <charset val="134"/>
          </rPr>
          <t xml:space="preserve"> 8 </t>
        </r>
        <r>
          <rPr>
            <sz val="10"/>
            <color rgb="FF000000"/>
            <rFont val="宋体"/>
            <charset val="134"/>
          </rPr>
          <t>點</t>
        </r>
        <r>
          <rPr>
            <sz val="10"/>
            <color rgb="FF000000"/>
            <rFont val="Times New Roman"/>
            <charset val="134"/>
          </rPr>
          <t xml:space="preserve"> 
1.5 </t>
        </r>
        <r>
          <rPr>
            <sz val="10"/>
            <color rgb="FF000000"/>
            <rFont val="宋体"/>
            <charset val="134"/>
          </rPr>
          <t>英寸防彈玻璃</t>
        </r>
        <r>
          <rPr>
            <sz val="10"/>
            <color rgb="FF000000"/>
            <rFont val="Times New Roman"/>
            <charset val="134"/>
          </rPr>
          <t xml:space="preserve">    15 </t>
        </r>
        <r>
          <rPr>
            <sz val="10"/>
            <color rgb="FF000000"/>
            <rFont val="宋体"/>
            <charset val="134"/>
          </rPr>
          <t xml:space="preserve">點
</t>
        </r>
        <r>
          <rPr>
            <sz val="10"/>
            <color rgb="FF000000"/>
            <rFont val="Times New Roman"/>
            <charset val="134"/>
          </rPr>
          <t xml:space="preserve">1 </t>
        </r>
        <r>
          <rPr>
            <sz val="10"/>
            <color rgb="FF000000"/>
            <rFont val="宋体"/>
            <charset val="134"/>
          </rPr>
          <t>英寸鋼板</t>
        </r>
        <r>
          <rPr>
            <sz val="10"/>
            <color rgb="FF000000"/>
            <rFont val="Times New Roman"/>
            <charset val="134"/>
          </rPr>
          <t xml:space="preserve">              19 </t>
        </r>
        <r>
          <rPr>
            <sz val="10"/>
            <color rgb="FF000000"/>
            <rFont val="宋体"/>
            <charset val="134"/>
          </rPr>
          <t>點</t>
        </r>
        <r>
          <rPr>
            <sz val="10"/>
            <color rgb="FF000000"/>
            <rFont val="Times New Roman"/>
            <charset val="134"/>
          </rPr>
          <t xml:space="preserve"> 
</t>
        </r>
        <r>
          <rPr>
            <sz val="10"/>
            <color rgb="FF000000"/>
            <rFont val="宋体"/>
            <charset val="134"/>
          </rPr>
          <t>大號沙包</t>
        </r>
        <r>
          <rPr>
            <sz val="10"/>
            <color rgb="FF000000"/>
            <rFont val="Times New Roman"/>
            <charset val="134"/>
          </rPr>
          <t xml:space="preserve">                 20 </t>
        </r>
        <r>
          <rPr>
            <sz val="10"/>
            <color rgb="FF000000"/>
            <rFont val="宋体"/>
            <charset val="134"/>
          </rPr>
          <t>點</t>
        </r>
      </text>
    </comment>
    <comment ref="V20" authorId="0">
      <text>
        <r>
          <rPr>
            <sz val="10"/>
            <color rgb="FF000000"/>
            <rFont val="宋体"/>
            <charset val="134"/>
          </rPr>
          <t>不一定要揣在身上。守秘人可以讓現金被保管在某些地方。例如，調查員在國外旅游，他們既可以將現金揣在腰包裏，也可以隨時在需要時讓朋友在家裏打錢過來。該項可能在調查員被綁架或丟失道具時有所影響</t>
        </r>
      </text>
    </comment>
    <comment ref="O21" authorId="0">
      <text>
        <r>
          <rPr>
            <sz val="10"/>
            <color rgb="FF000000"/>
            <rFont val="宋体"/>
            <charset val="134"/>
          </rPr>
          <t>這只是一個主觀上的展示調查員消費水平的數值，幷沒有詳細記錄，也不需要記錄。角色可以花費至多等于消費水平所列的金錢，而無需支出現金。理論上調查員每天都可以花費低于消費水平的金錢，但實際上你只能偶爾如此</t>
        </r>
        <r>
          <rPr>
            <sz val="10"/>
            <color rgb="FF000000"/>
            <rFont val="Times New Roman"/>
            <charset val="134"/>
          </rPr>
          <t>——</t>
        </r>
        <r>
          <rPr>
            <sz val="10"/>
            <color rgb="FF000000"/>
            <rFont val="宋体"/>
            <charset val="134"/>
          </rPr>
          <t>如果守秘人認爲玩家太過依賴消費水平大手大脚，那就可以强制讓他花掉一些其他資産。游戲進行中，沒人想追查每一塊錢的去留的。</t>
        </r>
      </text>
    </comment>
    <comment ref="O22" authorId="0">
      <text>
        <r>
          <rPr>
            <sz val="10"/>
            <color rgb="FF000000"/>
            <rFont val="宋体"/>
            <charset val="134"/>
          </rPr>
          <t>其他資産是調查員在游戲開始時擁有的所有東西，所列金額就是這些東西的總價錢。玩家請記下你的其他資産數額，幷决定每一塊錢要花在了哪，大部分是地産和裝備，或者丟進商業投資中。所有物標準列表包含在生活水平（見上）的方方面面。如果你的生活水平裏包含有房子和汽車，那麽它們就是你其他資産的一部分。</t>
        </r>
      </text>
    </comment>
    <comment ref="O23" authorId="0">
      <text>
        <r>
          <rPr>
            <sz val="10"/>
            <color rgb="FF000000"/>
            <rFont val="宋体"/>
            <charset val="134"/>
          </rPr>
          <t>大概是地産和裝備，或者商業投資。</t>
        </r>
      </text>
    </comment>
    <comment ref="B27" authorId="0">
      <text>
        <r>
          <rPr>
            <sz val="10"/>
            <color rgb="FF000000"/>
            <rFont val="宋体"/>
            <charset val="134"/>
          </rPr>
          <t>對所有人來說都很通用的察覺方面的技能，允許使用者研究個人幷且形成對于其他某人動機和人格的瞭解。在玩家的支持下，</t>
        </r>
        <r>
          <rPr>
            <sz val="10"/>
            <color rgb="FF000000"/>
            <rFont val="Times New Roman"/>
            <charset val="134"/>
          </rPr>
          <t xml:space="preserve">KP </t>
        </r>
        <r>
          <rPr>
            <sz val="10"/>
            <color rgb="FF000000"/>
            <rFont val="宋体"/>
            <charset val="134"/>
          </rPr>
          <t>可能會選擇進行一個心理學技能檢定的暗骰，僅僅對使用這個技能的玩家聲明獲得的信息，真或假。
對抗技能</t>
        </r>
        <r>
          <rPr>
            <sz val="10"/>
            <color rgb="FF000000"/>
            <rFont val="Times New Roman"/>
            <charset val="134"/>
          </rPr>
          <t>/</t>
        </r>
        <r>
          <rPr>
            <sz val="10"/>
            <color rgb="FF000000"/>
            <rFont val="宋体"/>
            <charset val="134"/>
          </rPr>
          <t>難度等級：
心理學可以與其他所有形式的社交行爲檢定進行對抗：恐嚇、話術、說服以及魅惑。這項技能也同樣可以被用于看破某人的隱瞞（例如對方使用喬裝技能時）。
常規難度：發現某人的意圖或者判斷對方是否在撒謊，如果那人的相關技能（恐嚇、話術、說服以及魅惑）低于</t>
        </r>
        <r>
          <rPr>
            <sz val="10"/>
            <color rgb="FF000000"/>
            <rFont val="Times New Roman"/>
            <charset val="134"/>
          </rPr>
          <t xml:space="preserve"> 50%</t>
        </r>
        <r>
          <rPr>
            <sz val="10"/>
            <color rgb="FF000000"/>
            <rFont val="宋体"/>
            <charset val="134"/>
          </rPr>
          <t>。
困難難度：發現某人的意圖或者判斷對方是否在撒謊，如果那人的相關技能（恐嚇、話術、說服以及魅惑）位于</t>
        </r>
        <r>
          <rPr>
            <sz val="10"/>
            <color rgb="FF000000"/>
            <rFont val="Times New Roman"/>
            <charset val="134"/>
          </rPr>
          <t xml:space="preserve"> 50%</t>
        </r>
        <r>
          <rPr>
            <sz val="10"/>
            <color rgb="FF000000"/>
            <rFont val="宋体"/>
            <charset val="134"/>
          </rPr>
          <t>與</t>
        </r>
        <r>
          <rPr>
            <sz val="10"/>
            <color rgb="FF000000"/>
            <rFont val="Times New Roman"/>
            <charset val="134"/>
          </rPr>
          <t xml:space="preserve"> 89%</t>
        </r>
        <r>
          <rPr>
            <sz val="10"/>
            <color rgb="FF000000"/>
            <rFont val="宋体"/>
            <charset val="134"/>
          </rPr>
          <t>之間。
孤注一骰的例子：不再旁敲側擊，而是非常直接地詢問一些高度私人的或者直截了當的問題；將自己沉浸于有關特定目標（你想要研究的目標）的信息之中，以此來讓自己如同對方一樣思考，幷且理解對方的動機。
孤注一骰失敗的範例結果：你在某種程度上反而把自己的動機與意圖展現給了你的目標；目標覺得被你刺探性質的問題或者好奇的目光冒犯了，幷且拒絕進一步與你進行交談，或者直接用行爲來反抗你（也許是暴力行爲或者打電話叫了警察）；你幷不知道，但是你的目標與你的對手有著聯繫，幷且你無意中將自己接下來的計劃透露給了對方；花費整周的時間將你自己鎖在自己的房間裏來構建對方的輪廓，但是對你造成了生理或者心理上的損害（直到你恢復前，所有的檢定都要受到一個懲罰骰）。
如果一個瘋狂的調查員在孤注一骰上失敗，他將相信他能聽見目標的邪惡思想，幷且對對方展開了物理性上的攻擊。</t>
        </r>
      </text>
    </comment>
    <comment ref="P27" authorId="0">
      <text>
        <r>
          <rPr>
            <sz val="10"/>
            <color rgb="FF000000"/>
            <rFont val="宋体"/>
            <charset val="134"/>
          </rPr>
          <t>藝術家在藝術繪畫上十分熟練（油畫、丙烯畫、水彩畫），同樣在用鉛筆、彩色蠟筆、粉筆的素描上十分熟練。然而這各種各樣的藝術工作許多天或者許多月來完成，藝術家可能能快速素描出準確的印象，物體或者人物。這項技能也代表了對藝術世界的熟悉，以及技術家能確定特定藝術家的作品，</t>
        </r>
        <r>
          <rPr>
            <sz val="10"/>
            <color rgb="FF000000"/>
            <rFont val="Times New Roman"/>
            <charset val="134"/>
          </rPr>
          <t xml:space="preserve"> </t>
        </r>
        <r>
          <rPr>
            <sz val="10"/>
            <color rgb="FF000000"/>
            <rFont val="宋体"/>
            <charset val="134"/>
          </rPr>
          <t>他們的學校，以及瞭解的歷史。</t>
        </r>
      </text>
    </comment>
    <comment ref="B28" authorId="0">
      <text>
        <r>
          <rPr>
            <sz val="10"/>
            <color rgb="FF000000"/>
            <rFont val="宋体"/>
            <charset val="134"/>
          </rPr>
          <t>衡量了調查員表現出來的富裕程度以及經濟上的自信度。錢是敲門磚；如果調查員嘗試用他的經濟地位來達成某個目標，那麽也許使用信用評級技能會比較合適。信用評級可以被用來取代</t>
        </r>
        <r>
          <rPr>
            <sz val="10"/>
            <color rgb="FF000000"/>
            <rFont val="Times New Roman"/>
            <charset val="134"/>
          </rPr>
          <t xml:space="preserve"> APP </t>
        </r>
        <r>
          <rPr>
            <sz val="10"/>
            <color rgb="FF000000"/>
            <rFont val="宋体"/>
            <charset val="134"/>
          </rPr>
          <t>來評估第一印象。
信用評級幷不是一個被用于評估經濟富裕度的技能，也不應該與其他技能挂鈎。一個高信用評級在游戲中將會是一個有用的資源，幷且應當在創造調查員時加上一定的點數。每個職業有著起始的信用評級範圍，幷且應當花費技能點來達到這個評級範圍內。</t>
        </r>
      </text>
    </comment>
    <comment ref="P28" authorId="0">
      <text>
        <r>
          <rPr>
            <sz val="10"/>
            <color rgb="FF000000"/>
            <rFont val="宋体"/>
            <charset val="134"/>
          </rPr>
          <t>熟練於細節，使用者可以製作高品質的偽造文檔，使它以某人的筆跡寫成，製作官僚作風的形式或許可，或者進行卷冊的複製。偽造者需要合適的材料（墨水，不同的紙張等）以及想要複製的文檔的原件。
一個成功的檢定表示偽造文檔將通過一個普通而草率的檢查。當有人花費時間並仔細檢查偽造品時需要使用估價技能（與原始的偽造者的技能進行對</t>
        </r>
        <r>
          <rPr>
            <sz val="10"/>
            <color rgb="FF000000"/>
            <rFont val="Times New Roman"/>
            <charset val="134"/>
          </rPr>
          <t xml:space="preserve"> </t>
        </r>
        <r>
          <rPr>
            <sz val="10"/>
            <color rgb="FF000000"/>
            <rFont val="宋体"/>
            <charset val="134"/>
          </rPr>
          <t>抗）來決定是否能辨認出是偽造品。</t>
        </r>
      </text>
    </comment>
    <comment ref="B29" authorId="0">
      <text>
        <r>
          <rPr>
            <sz val="10"/>
            <color rgb="FF000000"/>
            <rFont val="宋体"/>
            <charset val="134"/>
          </rPr>
          <t>使用說服來給目標灌輸某種想法，觀念</t>
        </r>
        <r>
          <rPr>
            <sz val="10"/>
            <color rgb="FF000000"/>
            <rFont val="Times New Roman"/>
            <charset val="134"/>
          </rPr>
          <t>(</t>
        </r>
        <r>
          <rPr>
            <sz val="10"/>
            <color rgb="FF000000"/>
            <rFont val="宋体"/>
            <charset val="134"/>
          </rPr>
          <t>如同話術，這想法或是觀念不一定是真的</t>
        </r>
        <r>
          <rPr>
            <sz val="10"/>
            <color rgb="FF000000"/>
            <rFont val="Times New Roman"/>
            <charset val="134"/>
          </rPr>
          <t>)</t>
        </r>
        <r>
          <rPr>
            <sz val="10"/>
            <color rgb="FF000000"/>
            <rFont val="宋体"/>
            <charset val="134"/>
          </rPr>
          <t>。
和話術不同的是，說服的效果比較長久，可能長達數年，直到發生某些事情，或是另外有人用了話術改變他的心意。
要成功的使用話術可能要花上長達幾小時或是幾天的時間，端看你的目的是什麼。</t>
        </r>
        <r>
          <rPr>
            <sz val="10"/>
            <color rgb="FF000000"/>
            <rFont val="Times New Roman"/>
            <charset val="134"/>
          </rPr>
          <t xml:space="preserve"> </t>
        </r>
      </text>
    </comment>
    <comment ref="P29" authorId="0">
      <text>
        <r>
          <rPr>
            <sz val="10"/>
            <color rgb="FF000000"/>
            <rFont val="宋体"/>
            <charset val="134"/>
          </rPr>
          <t>表演者收到過戲劇以及</t>
        </r>
        <r>
          <rPr>
            <sz val="10"/>
            <color rgb="FF000000"/>
            <rFont val="Times New Roman"/>
            <charset val="134"/>
          </rPr>
          <t>/</t>
        </r>
        <r>
          <rPr>
            <sz val="10"/>
            <color rgb="FF000000"/>
            <rFont val="宋体"/>
            <charset val="134"/>
          </rPr>
          <t>或電影演技
的訓練（在現代，這可能也包括電視），使你能適應一個人物角色，記住劇本，以及使用舞臺</t>
        </r>
        <r>
          <rPr>
            <sz val="10"/>
            <color rgb="FF000000"/>
            <rFont val="Times New Roman"/>
            <charset val="134"/>
          </rPr>
          <t>/</t>
        </r>
        <r>
          <rPr>
            <sz val="10"/>
            <color rgb="FF000000"/>
            <rFont val="宋体"/>
            <charset val="134"/>
          </rPr>
          <t>電影化妝來改變他們的外貌。見喬裝。</t>
        </r>
      </text>
    </comment>
    <comment ref="B30" authorId="0">
      <text>
        <r>
          <rPr>
            <sz val="10"/>
            <color rgb="FF000000"/>
            <rFont val="宋体"/>
            <charset val="134"/>
          </rPr>
          <t>話術特別限定于言語上的哄騙，欺騙以及誤導，例如迷惑一名門衛來讓你進入一間俱樂部，讓某人在一張他還沒有讀的文件上簽字，誤導警察看向另一邊，以及諸如此類的。這項技能的對立技能爲心理學或者話術。經過一段時間的相信期後（通常在使用話術的人離開場景之後），對方會意識到自己被欺騙了。話術的效果總是暫時性的，儘管如果達成了更高的難度等級可能會使這個效果更加長一點。
可以被用來對一件物品或者服務的價格進行砍價。如果成功，賣家會暫時性地覺得這是一場不錯得交易；然而，如果買家打算歸還或者試圖購買別的物品，賣家可能會拒絕繼續提供降價，幷且甚至可能會提高價格爲了補回他們在上一次交易中所造成的損失！對抗技能</t>
        </r>
        <r>
          <rPr>
            <sz val="10"/>
            <color rgb="FF000000"/>
            <rFont val="Times New Roman"/>
            <charset val="134"/>
          </rPr>
          <t>/</t>
        </r>
        <r>
          <rPr>
            <sz val="10"/>
            <color rgb="FF000000"/>
            <rFont val="宋体"/>
            <charset val="134"/>
          </rPr>
          <t>難度等級：見魅惑，話術，恐嚇，以及說服技能：難度等級，第</t>
        </r>
        <r>
          <rPr>
            <sz val="10"/>
            <color rgb="FF000000"/>
            <rFont val="Times New Roman"/>
            <charset val="134"/>
          </rPr>
          <t xml:space="preserve"> 93 </t>
        </r>
        <r>
          <rPr>
            <sz val="10"/>
            <color rgb="FF000000"/>
            <rFont val="宋体"/>
            <charset val="134"/>
          </rPr>
          <t>頁。</t>
        </r>
      </text>
    </comment>
    <comment ref="P30" authorId="0">
      <text>
        <r>
          <rPr>
            <sz val="10"/>
            <color rgb="FF000000"/>
            <rFont val="宋体"/>
            <charset val="134"/>
          </rPr>
          <t>調查員表單上有著專門的空白空間用來寫下專業化的這門技能。
許多這些例子都是與專業直接相聯繫的技能，但是這些技能可能只是休閒嗜好。你可以花費技能在任意專業化技能上。
這項技能可能能使你製作或者修理一樣東西</t>
        </r>
        <r>
          <rPr>
            <sz val="10"/>
            <color rgb="FF000000"/>
            <rFont val="Times New Roman"/>
            <charset val="134"/>
          </rPr>
          <t>—</t>
        </r>
        <r>
          <rPr>
            <sz val="10"/>
            <color rgb="FF000000"/>
            <rFont val="宋体"/>
            <charset val="134"/>
          </rPr>
          <t>通常需要工具和時間，由</t>
        </r>
        <r>
          <rPr>
            <sz val="10"/>
            <color rgb="FF000000"/>
            <rFont val="Times New Roman"/>
            <charset val="134"/>
          </rPr>
          <t xml:space="preserve"> KP </t>
        </r>
        <r>
          <rPr>
            <sz val="10"/>
            <color rgb="FF000000"/>
            <rFont val="宋体"/>
            <charset val="134"/>
          </rPr>
          <t>來决定，如果必要的話。在適用成功程度分度的情况下，一個更高等級的成功表示這件物品有著高品質以及</t>
        </r>
        <r>
          <rPr>
            <sz val="10"/>
            <color rgb="FF000000"/>
            <rFont val="Times New Roman"/>
            <charset val="134"/>
          </rPr>
          <t>/</t>
        </r>
        <r>
          <rPr>
            <sz val="10"/>
            <color rgb="FF000000"/>
            <rFont val="宋体"/>
            <charset val="134"/>
          </rPr>
          <t>或精緻度高。
一個藝術或者手藝技能可能可以用于製作一個複製品或者贋品。在這情况下，難度等級將取决于需要複製的原品的複雜程度以及獨特性。在僞造文件的場合下，將使用一個專門的專業化技能（僞造）。
一個成功的檢定可能可以提供一個物品的相關信息，例如這個物品在何時以及哪裏被製造，與之相關的一些歷史或者技藝，或者誰可能製作了它。擁有這個技能的專家將會在某個專門的領域裏有著廣泛的知識</t>
        </r>
        <r>
          <rPr>
            <sz val="10"/>
            <color rgb="FF000000"/>
            <rFont val="Times New Roman"/>
            <charset val="134"/>
          </rPr>
          <t>—</t>
        </r>
        <r>
          <rPr>
            <sz val="10"/>
            <color rgb="FF000000"/>
            <rFont val="宋体"/>
            <charset val="134"/>
          </rPr>
          <t>對于物品本身，它的歷史以及當代從事相關行業的人的知識，以及去實踐知識的能力。
例如：
表演</t>
        </r>
        <r>
          <rPr>
            <sz val="10"/>
            <color rgb="FF000000"/>
            <rFont val="Times New Roman"/>
            <charset val="134"/>
          </rPr>
          <t xml:space="preserve"> </t>
        </r>
        <r>
          <rPr>
            <sz val="10"/>
            <color rgb="FF000000"/>
            <rFont val="宋体"/>
            <charset val="134"/>
          </rPr>
          <t>寫作
理髮</t>
        </r>
        <r>
          <rPr>
            <sz val="10"/>
            <color rgb="FF000000"/>
            <rFont val="Times New Roman"/>
            <charset val="134"/>
          </rPr>
          <t xml:space="preserve"> </t>
        </r>
        <r>
          <rPr>
            <sz val="10"/>
            <color rgb="FF000000"/>
            <rFont val="宋体"/>
            <charset val="134"/>
          </rPr>
          <t>莫裏斯舞蹈</t>
        </r>
        <r>
          <rPr>
            <sz val="10"/>
            <color rgb="FF000000"/>
            <rFont val="Times New Roman"/>
            <charset val="134"/>
          </rPr>
          <t xml:space="preserve"> </t>
        </r>
        <r>
          <rPr>
            <sz val="10"/>
            <color rgb="FF000000"/>
            <rFont val="宋体"/>
            <charset val="134"/>
          </rPr>
          <t>書法</t>
        </r>
        <r>
          <rPr>
            <sz val="10"/>
            <color rgb="FF000000"/>
            <rFont val="Times New Roman"/>
            <charset val="134"/>
          </rPr>
          <t xml:space="preserve"> </t>
        </r>
        <r>
          <rPr>
            <sz val="10"/>
            <color rgb="FF000000"/>
            <rFont val="宋体"/>
            <charset val="134"/>
          </rPr>
          <t>歌劇歌唱
木匠</t>
        </r>
        <r>
          <rPr>
            <sz val="10"/>
            <color rgb="FF000000"/>
            <rFont val="Times New Roman"/>
            <charset val="134"/>
          </rPr>
          <t xml:space="preserve"> </t>
        </r>
        <r>
          <rPr>
            <sz val="10"/>
            <color rgb="FF000000"/>
            <rFont val="宋体"/>
            <charset val="134"/>
          </rPr>
          <t>粉刷匠和油漆工</t>
        </r>
        <r>
          <rPr>
            <sz val="10"/>
            <color rgb="FF000000"/>
            <rFont val="Times New Roman"/>
            <charset val="134"/>
          </rPr>
          <t xml:space="preserve"> </t>
        </r>
        <r>
          <rPr>
            <sz val="10"/>
            <color rgb="FF000000"/>
            <rFont val="宋体"/>
            <charset val="134"/>
          </rPr>
          <t>厨藝</t>
        </r>
        <r>
          <rPr>
            <sz val="10"/>
            <color rgb="FF000000"/>
            <rFont val="Times New Roman"/>
            <charset val="134"/>
          </rPr>
          <t xml:space="preserve"> </t>
        </r>
        <r>
          <rPr>
            <sz val="10"/>
            <color rgb="FF000000"/>
            <rFont val="宋体"/>
            <charset val="134"/>
          </rPr>
          <t>攝影</t>
        </r>
        <r>
          <rPr>
            <sz val="10"/>
            <color rgb="FF000000"/>
            <rFont val="Times New Roman"/>
            <charset val="134"/>
          </rPr>
          <t xml:space="preserve"> </t>
        </r>
        <r>
          <rPr>
            <sz val="10"/>
            <color rgb="FF000000"/>
            <rFont val="宋体"/>
            <charset val="134"/>
          </rPr>
          <t>舞蹈</t>
        </r>
        <r>
          <rPr>
            <sz val="10"/>
            <color rgb="FF000000"/>
            <rFont val="Times New Roman"/>
            <charset val="134"/>
          </rPr>
          <t xml:space="preserve"> </t>
        </r>
        <r>
          <rPr>
            <sz val="10"/>
            <color rgb="FF000000"/>
            <rFont val="宋体"/>
            <charset val="134"/>
          </rPr>
          <t>制陶</t>
        </r>
        <r>
          <rPr>
            <sz val="10"/>
            <color rgb="FF000000"/>
            <rFont val="Times New Roman"/>
            <charset val="134"/>
          </rPr>
          <t xml:space="preserve"> </t>
        </r>
        <r>
          <rPr>
            <sz val="10"/>
            <color rgb="FF000000"/>
            <rFont val="宋体"/>
            <charset val="134"/>
          </rPr>
          <t>美術</t>
        </r>
        <r>
          <rPr>
            <sz val="10"/>
            <color rgb="FF000000"/>
            <rFont val="Times New Roman"/>
            <charset val="134"/>
          </rPr>
          <t xml:space="preserve"> </t>
        </r>
        <r>
          <rPr>
            <sz val="10"/>
            <color rgb="FF000000"/>
            <rFont val="宋体"/>
            <charset val="134"/>
          </rPr>
          <t>雕塑
僞造</t>
        </r>
        <r>
          <rPr>
            <sz val="10"/>
            <color rgb="FF000000"/>
            <rFont val="Times New Roman"/>
            <charset val="134"/>
          </rPr>
          <t xml:space="preserve"> </t>
        </r>
        <r>
          <rPr>
            <sz val="10"/>
            <color rgb="FF000000"/>
            <rFont val="宋体"/>
            <charset val="134"/>
          </rPr>
          <t>吹真空管</t>
        </r>
      </text>
    </comment>
    <comment ref="B31" authorId="0">
      <text>
        <r>
          <rPr>
            <sz val="10"/>
            <color rgb="FF000000"/>
            <rFont val="宋体"/>
            <charset val="134"/>
          </rPr>
          <t>恐嚇可以以許多形式使用，包括武力威懾，心理操控，以及威脅。這通常被用來使某人害怕，幷迫使其進行某種特定的行爲。恐嚇的對抗技能爲恐嚇或者心理學。
携帶武器或者其他的有力的威脅或誘因來協助恐嚇可能可以降低難度等級。當在恐嚇上使用孤注一骰時，失敗的可能結果之一是對目標進行了遠遠超過本身意圖的恐嚇。
恐嚇可以被用于降低一件物品或者服務的價格。如果成功，賣家可能會降低價格，或者免費交出，但是根據情况，對方可能會將這事情舉報給警察或者當地犯罪組織的成員。</t>
        </r>
      </text>
    </comment>
    <comment ref="P31" authorId="0">
      <text>
        <r>
          <rPr>
            <sz val="10"/>
            <color rgb="FF000000"/>
            <rFont val="宋体"/>
            <charset val="134"/>
          </rPr>
          <t>調查員表單上有著專門的空白空間用來寫下專業化的這門技能。
許多這些例子都是與專業直接相聯繫的技能，但是這些技能可能只是休閒嗜好。你可以花費技能在任意專業化技能上。
這項技能可能能使你製作或者修理一樣東西</t>
        </r>
        <r>
          <rPr>
            <sz val="10"/>
            <color rgb="FF000000"/>
            <rFont val="Times New Roman"/>
            <charset val="134"/>
          </rPr>
          <t>—</t>
        </r>
        <r>
          <rPr>
            <sz val="10"/>
            <color rgb="FF000000"/>
            <rFont val="宋体"/>
            <charset val="134"/>
          </rPr>
          <t>通常需要工具和時間，由</t>
        </r>
        <r>
          <rPr>
            <sz val="10"/>
            <color rgb="FF000000"/>
            <rFont val="Times New Roman"/>
            <charset val="134"/>
          </rPr>
          <t xml:space="preserve"> KP </t>
        </r>
        <r>
          <rPr>
            <sz val="10"/>
            <color rgb="FF000000"/>
            <rFont val="宋体"/>
            <charset val="134"/>
          </rPr>
          <t>來决定，如果必要的話。在適用成功程度分度的情况下，一個更高等級的成功表示這件物品有著高品質以及</t>
        </r>
        <r>
          <rPr>
            <sz val="10"/>
            <color rgb="FF000000"/>
            <rFont val="Times New Roman"/>
            <charset val="134"/>
          </rPr>
          <t>/</t>
        </r>
        <r>
          <rPr>
            <sz val="10"/>
            <color rgb="FF000000"/>
            <rFont val="宋体"/>
            <charset val="134"/>
          </rPr>
          <t>或精緻度高。
一個藝術或者手藝技能可能可以用于製作一個複製品或者贋品。在這情况下，難度等級將取决于需要複製的原品的複雜程度以及獨特性。在僞造文件的場合下，將使用一個專門的專業化技能（僞造）。
一個成功的檢定可能可以提供一個物品的相關信息，例如這個物品在何時以及哪裏被製造，與之相關的一些歷史或者技藝，或者誰可能製作了它。擁有這個技能的專家將會在某個專門的領域裏有著廣泛的知識</t>
        </r>
        <r>
          <rPr>
            <sz val="10"/>
            <color rgb="FF000000"/>
            <rFont val="Times New Roman"/>
            <charset val="134"/>
          </rPr>
          <t>—</t>
        </r>
        <r>
          <rPr>
            <sz val="10"/>
            <color rgb="FF000000"/>
            <rFont val="宋体"/>
            <charset val="134"/>
          </rPr>
          <t>對于物品本身，它的歷史以及當代從事相關行業的人的知識，以及去實踐知識的能力。
例如：
表演</t>
        </r>
        <r>
          <rPr>
            <sz val="10"/>
            <color rgb="FF000000"/>
            <rFont val="Times New Roman"/>
            <charset val="134"/>
          </rPr>
          <t xml:space="preserve"> </t>
        </r>
        <r>
          <rPr>
            <sz val="10"/>
            <color rgb="FF000000"/>
            <rFont val="宋体"/>
            <charset val="134"/>
          </rPr>
          <t>寫作
理髮</t>
        </r>
        <r>
          <rPr>
            <sz val="10"/>
            <color rgb="FF000000"/>
            <rFont val="Times New Roman"/>
            <charset val="134"/>
          </rPr>
          <t xml:space="preserve"> </t>
        </r>
        <r>
          <rPr>
            <sz val="10"/>
            <color rgb="FF000000"/>
            <rFont val="宋体"/>
            <charset val="134"/>
          </rPr>
          <t>莫裏斯舞蹈</t>
        </r>
        <r>
          <rPr>
            <sz val="10"/>
            <color rgb="FF000000"/>
            <rFont val="Times New Roman"/>
            <charset val="134"/>
          </rPr>
          <t xml:space="preserve"> </t>
        </r>
        <r>
          <rPr>
            <sz val="10"/>
            <color rgb="FF000000"/>
            <rFont val="宋体"/>
            <charset val="134"/>
          </rPr>
          <t>書法</t>
        </r>
        <r>
          <rPr>
            <sz val="10"/>
            <color rgb="FF000000"/>
            <rFont val="Times New Roman"/>
            <charset val="134"/>
          </rPr>
          <t xml:space="preserve"> </t>
        </r>
        <r>
          <rPr>
            <sz val="10"/>
            <color rgb="FF000000"/>
            <rFont val="宋体"/>
            <charset val="134"/>
          </rPr>
          <t>歌劇歌唱
木匠</t>
        </r>
        <r>
          <rPr>
            <sz val="10"/>
            <color rgb="FF000000"/>
            <rFont val="Times New Roman"/>
            <charset val="134"/>
          </rPr>
          <t xml:space="preserve"> </t>
        </r>
        <r>
          <rPr>
            <sz val="10"/>
            <color rgb="FF000000"/>
            <rFont val="宋体"/>
            <charset val="134"/>
          </rPr>
          <t>粉刷匠和油漆工</t>
        </r>
        <r>
          <rPr>
            <sz val="10"/>
            <color rgb="FF000000"/>
            <rFont val="Times New Roman"/>
            <charset val="134"/>
          </rPr>
          <t xml:space="preserve"> </t>
        </r>
        <r>
          <rPr>
            <sz val="10"/>
            <color rgb="FF000000"/>
            <rFont val="宋体"/>
            <charset val="134"/>
          </rPr>
          <t>厨藝</t>
        </r>
        <r>
          <rPr>
            <sz val="10"/>
            <color rgb="FF000000"/>
            <rFont val="Times New Roman"/>
            <charset val="134"/>
          </rPr>
          <t xml:space="preserve"> </t>
        </r>
        <r>
          <rPr>
            <sz val="10"/>
            <color rgb="FF000000"/>
            <rFont val="宋体"/>
            <charset val="134"/>
          </rPr>
          <t>攝影</t>
        </r>
        <r>
          <rPr>
            <sz val="10"/>
            <color rgb="FF000000"/>
            <rFont val="Times New Roman"/>
            <charset val="134"/>
          </rPr>
          <t xml:space="preserve"> </t>
        </r>
        <r>
          <rPr>
            <sz val="10"/>
            <color rgb="FF000000"/>
            <rFont val="宋体"/>
            <charset val="134"/>
          </rPr>
          <t>舞蹈</t>
        </r>
        <r>
          <rPr>
            <sz val="10"/>
            <color rgb="FF000000"/>
            <rFont val="Times New Roman"/>
            <charset val="134"/>
          </rPr>
          <t xml:space="preserve"> </t>
        </r>
        <r>
          <rPr>
            <sz val="10"/>
            <color rgb="FF000000"/>
            <rFont val="宋体"/>
            <charset val="134"/>
          </rPr>
          <t>制陶</t>
        </r>
        <r>
          <rPr>
            <sz val="10"/>
            <color rgb="FF000000"/>
            <rFont val="Times New Roman"/>
            <charset val="134"/>
          </rPr>
          <t xml:space="preserve"> </t>
        </r>
        <r>
          <rPr>
            <sz val="10"/>
            <color rgb="FF000000"/>
            <rFont val="宋体"/>
            <charset val="134"/>
          </rPr>
          <t>美術</t>
        </r>
        <r>
          <rPr>
            <sz val="10"/>
            <color rgb="FF000000"/>
            <rFont val="Times New Roman"/>
            <charset val="134"/>
          </rPr>
          <t xml:space="preserve"> </t>
        </r>
        <r>
          <rPr>
            <sz val="10"/>
            <color rgb="FF000000"/>
            <rFont val="宋体"/>
            <charset val="134"/>
          </rPr>
          <t>雕塑
僞造</t>
        </r>
        <r>
          <rPr>
            <sz val="10"/>
            <color rgb="FF000000"/>
            <rFont val="Times New Roman"/>
            <charset val="134"/>
          </rPr>
          <t xml:space="preserve"> </t>
        </r>
        <r>
          <rPr>
            <sz val="10"/>
            <color rgb="FF000000"/>
            <rFont val="宋体"/>
            <charset val="134"/>
          </rPr>
          <t>吹真空管</t>
        </r>
      </text>
    </comment>
    <comment ref="B32" authorId="0">
      <text>
        <r>
          <rPr>
            <sz val="10"/>
            <color rgb="FF000000"/>
            <rFont val="宋体"/>
            <charset val="134"/>
          </rPr>
          <t>魅惑允許通過許多形式來使用，包括肉體魅力、誘惑、奉承或是單純令人感到溫暖的人格魅力。魅惑可能可以被用于迫使某人進行特定的行動，但是不會是與個人日常舉止完全相反的行爲。魅惑或是心理學技能可以用于對抗魅惑技能。
魅惑技能可以被用于討價還價來使一件物品或者服務的價格降低。如果成功，使用者得到了賣家的贊同，幷且他們可能樂意降低一點價格。
對抗技能</t>
        </r>
        <r>
          <rPr>
            <sz val="10"/>
            <color rgb="FF000000"/>
            <rFont val="Times New Roman"/>
            <charset val="134"/>
          </rPr>
          <t>/</t>
        </r>
        <r>
          <rPr>
            <sz val="10"/>
            <color rgb="FF000000"/>
            <rFont val="宋体"/>
            <charset val="134"/>
          </rPr>
          <t>難度等級：
見</t>
        </r>
        <r>
          <rPr>
            <sz val="10"/>
            <color rgb="FF000000"/>
            <rFont val="Times New Roman"/>
            <charset val="134"/>
          </rPr>
          <t xml:space="preserve"> 93 </t>
        </r>
        <r>
          <rPr>
            <sz val="10"/>
            <color rgb="FF000000"/>
            <rFont val="宋体"/>
            <charset val="134"/>
          </rPr>
          <t>頁的魅惑、話術、恐嚇以及說服技能：難度等級。
孤注一骰的例子：以友善的態度明顯地贊美對象；贈送一件昂貴的禮物；通過透露一個秘密來建立信任。
記住這些是與魅惑有關的行爲。如果調查員開始嘗試一個其他的方法，</t>
        </r>
        <r>
          <rPr>
            <sz val="10"/>
            <color rgb="FF000000"/>
            <rFont val="Times New Roman"/>
            <charset val="134"/>
          </rPr>
          <t xml:space="preserve">KP </t>
        </r>
        <r>
          <rPr>
            <sz val="10"/>
            <color rgb="FF000000"/>
            <rFont val="宋体"/>
            <charset val="134"/>
          </rPr>
          <t>也許會要求使用一個不同的技能。如果使用威脅，那麽可能會變成恐嚇技能；或者如果是進行了一個長時間的討論，那麽可能會變成說服技能。從一個技能換成進行另一個技能來進行第二次檢定機會仍然算是進行了一次孤注一骰。
孤注一骰失敗的範例結果：對象感到自己被冒犯了，幷且不會再繼續與你進行任何交流；對象與你的敵人有某種方式的聯繫，儘管他可能會照著你的吩咐做，但是將會告發你；第三者可能會出來調解幷阻止你繼續搭訕他們的妹子。
如果一個瘋狂的調查員在孤注一骰上失敗，他可能會死心塌地地喜歡上他的目標幷且會表現得像是對方成功地對他使用了一個支配術（見第</t>
        </r>
        <r>
          <rPr>
            <sz val="10"/>
            <color rgb="FF000000"/>
            <rFont val="Times New Roman"/>
            <charset val="134"/>
          </rPr>
          <t xml:space="preserve"> 12 </t>
        </r>
        <r>
          <rPr>
            <sz val="10"/>
            <color rgb="FF000000"/>
            <rFont val="宋体"/>
            <charset val="134"/>
          </rPr>
          <t>章：魔法）一樣。</t>
        </r>
      </text>
    </comment>
    <comment ref="P32" authorId="0">
      <text>
        <r>
          <rPr>
            <sz val="10"/>
            <color rgb="FF000000"/>
            <rFont val="宋体"/>
            <charset val="134"/>
          </rPr>
          <t>當駕駛以及操縱一輛坦克，反鏟挖土機，蒸汽挖土機或者其他巨型建造機械時需要這個技能。對于種類非常不同的機械，</t>
        </r>
        <r>
          <rPr>
            <sz val="10"/>
            <color rgb="FF000000"/>
            <rFont val="Times New Roman"/>
            <charset val="134"/>
          </rPr>
          <t xml:space="preserve">KP </t>
        </r>
        <r>
          <rPr>
            <sz val="10"/>
            <color rgb="FF000000"/>
            <rFont val="宋体"/>
            <charset val="134"/>
          </rPr>
          <t>可以决定提高難度等級，如果遇到的問題是極大程度上不熟悉的；例如，過去常常開推土機的某人，不會立刻能够掌握對船的引擎艙中的蒸汽渦輪機的使用。
對抗技能</t>
        </r>
        <r>
          <rPr>
            <sz val="10"/>
            <color rgb="FF000000"/>
            <rFont val="Times New Roman"/>
            <charset val="134"/>
          </rPr>
          <t>/</t>
        </r>
        <r>
          <rPr>
            <sz val="10"/>
            <color rgb="FF000000"/>
            <rFont val="宋体"/>
            <charset val="134"/>
          </rPr>
          <t>難度等級：
常規難度：操作起重機或挖掘機。
困難難度：操作機械來完成熟練的或者獨特的任務，例如用機械的挖掘機熟練地挖掘出恐龍蛋而不破壞它。
孤注一骰的例子：在操作指南的幫助下一步步進行操作；花費時間來進行練習；尋找一名老師。
孤注一骰失敗的範例結果：你正在駕駛推土機，但是在過度自信下，失去了對機械的控制，因此它調轉方向撞向了一面磚頭墻（這面墻倒向了你，或許更糟）。
如果一個瘋狂的調查員在孤注一骰上失敗，他可能會相信他被派去挖掘或者建造一座舊日支配者的神廟。</t>
        </r>
      </text>
    </comment>
    <comment ref="P33" authorId="0">
      <text>
        <r>
          <rPr>
            <sz val="10"/>
            <color rgb="FF000000"/>
            <rFont val="宋体"/>
            <charset val="134"/>
          </rPr>
          <t>這項技能允許調查員修理一個破損的機器或者製造一個新的。基礎的木工手藝和管道項目也可以執行，製作物品也同樣可以（例如一組滑輪系統）以及維修物品（例如蒸汽泵）。在使用技能中可能會需要特殊的工具或者部件。這項技能可以用來打開普通的家庭鎖，但是更加專業的就不能了</t>
        </r>
        <r>
          <rPr>
            <sz val="10"/>
            <color rgb="FF000000"/>
            <rFont val="Times New Roman"/>
            <charset val="134"/>
          </rPr>
          <t>—</t>
        </r>
        <r>
          <rPr>
            <sz val="10"/>
            <color rgb="FF000000"/>
            <rFont val="宋体"/>
            <charset val="134"/>
          </rPr>
          <t>見鎖匠技能來打開更加複雜的鎖。機械維修是一個與電氣維修相伴隨的技能，幷且兩者都可能需要來爲了修理一個複雜的設備，例如汽車或者飛行器。
對抗技能</t>
        </r>
        <r>
          <rPr>
            <sz val="10"/>
            <color rgb="FF000000"/>
            <rFont val="Times New Roman"/>
            <charset val="134"/>
          </rPr>
          <t>/</t>
        </r>
        <r>
          <rPr>
            <sz val="10"/>
            <color rgb="FF000000"/>
            <rFont val="宋体"/>
            <charset val="134"/>
          </rPr>
          <t>難度等級：</t>
        </r>
        <r>
          <rPr>
            <sz val="10"/>
            <color rgb="FF000000"/>
            <rFont val="Times New Roman"/>
            <charset val="134"/>
          </rPr>
          <t xml:space="preserve"> </t>
        </r>
        <r>
          <rPr>
            <sz val="10"/>
            <color rgb="FF000000"/>
            <rFont val="宋体"/>
            <charset val="134"/>
          </rPr>
          <t>常規難度：修理或者製作一件簡單的設備；打開一個基礎鎖。
困難難度：修理一個嚴重損壞的設備；在有限的資源下製造一件複雜的設備。
孤注一骰的例子：將設備完全的拆開；花費更長的時間；危險地使用過度的暴力來</t>
        </r>
        <r>
          <rPr>
            <sz val="10"/>
            <color rgb="FF000000"/>
            <rFont val="Times New Roman"/>
            <charset val="134"/>
          </rPr>
          <t>“</t>
        </r>
        <r>
          <rPr>
            <sz val="10"/>
            <color rgb="FF000000"/>
            <rFont val="宋体"/>
            <charset val="134"/>
          </rPr>
          <t>敲</t>
        </r>
        <r>
          <rPr>
            <sz val="10"/>
            <color rgb="FF000000"/>
            <rFont val="Times New Roman"/>
            <charset val="134"/>
          </rPr>
          <t>”</t>
        </r>
        <r>
          <rPr>
            <sz val="10"/>
            <color rgb="FF000000"/>
            <rFont val="宋体"/>
            <charset val="134"/>
          </rPr>
          <t>設備來使其運行
（</t>
        </r>
        <r>
          <rPr>
            <sz val="10"/>
            <color rgb="FF000000"/>
            <rFont val="Times New Roman"/>
            <charset val="134"/>
          </rPr>
          <t>e.g.</t>
        </r>
        <r>
          <rPr>
            <sz val="10"/>
            <color rgb="FF000000"/>
            <rFont val="宋体"/>
            <charset val="134"/>
          </rPr>
          <t>擊打某物直至其運行）。
孤注一骰失敗的範例結果：你將設備破壞至無法修理的程度；當你在對著設備進行工作時弄傷了自己（也許切到了自己的手，等等）；你沉浸于處理這個設備中，幷且發現自己花費了一整天一整晚來處理它。
如果一個瘋狂的調查員在孤注一骰上失敗，他密密麻麻將草寫的設計寫滿了一本電話號碼簿大小的便條本，以致甚至會創造使用生體物質以及家用電器爲材料的離奇設備。</t>
        </r>
      </text>
    </comment>
    <comment ref="B34" authorId="0">
      <text>
        <r>
          <rPr>
            <sz val="10"/>
            <color rgb="FF000000"/>
            <rFont val="宋体"/>
            <charset val="134"/>
          </rPr>
          <t>允許使用者在早上或者晚上，在暴風雨或者晴朗天氣中認清自己的路。有著更高技能的人將對天文表圖和工具，以及衛星定位裝置十分熟悉，如果他們是在有著那些東西的時代的話。一名角色也可以用這項技能來測量以及對一塊區域進行繪圖（製圖學），判斷是有著幾平方米的小島或者是一塊內陸區域</t>
        </r>
        <r>
          <rPr>
            <sz val="10"/>
            <color rgb="FF000000"/>
            <rFont val="Times New Roman"/>
            <charset val="134"/>
          </rPr>
          <t>—</t>
        </r>
        <r>
          <rPr>
            <sz val="10"/>
            <color rgb="FF000000"/>
            <rFont val="宋体"/>
            <charset val="134"/>
          </rPr>
          <t xml:space="preserve">使用現代工具可以降低甚至取消難度等級。
</t>
        </r>
        <r>
          <rPr>
            <sz val="10"/>
            <color rgb="FF000000"/>
            <rFont val="Times New Roman"/>
            <charset val="134"/>
          </rPr>
          <t xml:space="preserve">KP </t>
        </r>
        <r>
          <rPr>
            <sz val="10"/>
            <color rgb="FF000000"/>
            <rFont val="宋体"/>
            <charset val="134"/>
          </rPr>
          <t>可以將這個技能的檢定作爲隱藏骰進行處理</t>
        </r>
        <r>
          <rPr>
            <sz val="10"/>
            <color rgb="FF000000"/>
            <rFont val="Times New Roman"/>
            <charset val="134"/>
          </rPr>
          <t xml:space="preserve">— </t>
        </r>
        <r>
          <rPr>
            <sz val="10"/>
            <color rgb="FF000000"/>
            <rFont val="宋体"/>
            <charset val="134"/>
          </rPr>
          <t>調查員需要嘗試去解决的一件事情，幷且最後承受結果。
如果角色對該區域十分熟悉，那麽在這個檢定上可以得到一個獎勵骰。
對抗技能</t>
        </r>
        <r>
          <rPr>
            <sz val="10"/>
            <color rgb="FF000000"/>
            <rFont val="Times New Roman"/>
            <charset val="134"/>
          </rPr>
          <t>/</t>
        </r>
        <r>
          <rPr>
            <sz val="10"/>
            <color rgb="FF000000"/>
            <rFont val="宋体"/>
            <charset val="134"/>
          </rPr>
          <t>難度等級：</t>
        </r>
        <r>
          <rPr>
            <sz val="10"/>
            <color rgb="FF000000"/>
            <rFont val="Times New Roman"/>
            <charset val="134"/>
          </rPr>
          <t xml:space="preserve"> </t>
        </r>
        <r>
          <rPr>
            <sz val="10"/>
            <color rgb="FF000000"/>
            <rFont val="宋体"/>
            <charset val="134"/>
          </rPr>
          <t>常規難度：明確一直行走在正確的路上；使用太陽與星辰來確定方位；繪製一小塊地區的地形圖。
困難難度：當沒有明確的路或地標時，仍向著正確的方向前進；繪製一張有著複雜地形的大片區域的地圖。
孤注一骰的例子：拿出地圖幷且延遲幷花費更多時間來嘗試辨認出你在哪裏；回到你初始的位置幷且重新嘗試。
孤注一骰失敗的範例結果：你迷路了，幷且發現你自己被一頭熊盯上或者伏擊了；你不斷地繞著圈，幷且你的同伴不再跟著你（你現在只有自己一個人了</t>
        </r>
        <r>
          <rPr>
            <sz val="10"/>
            <color rgb="FF000000"/>
            <rFont val="Times New Roman"/>
            <charset val="134"/>
          </rPr>
          <t>……</t>
        </r>
        <r>
          <rPr>
            <sz val="10"/>
            <color rgb="FF000000"/>
            <rFont val="宋体"/>
            <charset val="134"/>
          </rPr>
          <t>）；你誤認了星辰，幷且最終回到了祭祀的隱藏根據點，而不是成功從邪教徒的搜索隊伍的搜尋下逃了出來。
如果一個瘋狂的調查員在孤注一骰上失敗，他扔掉了地圖（就像在女巫布萊爾中發生的）幷且憑著直覺行走。但是他的直覺幷不管用。</t>
        </r>
      </text>
    </comment>
    <comment ref="P34" authorId="0">
      <text>
        <r>
          <rPr>
            <sz val="10"/>
            <color rgb="FF000000"/>
            <rFont val="宋体"/>
            <charset val="134"/>
          </rPr>
          <t>使調查員能够修理或者改裝電氣設備，例如自動點火裝置，電動機，保險絲盒，以及防盜自動警鈴。在現代，這項技能對現代電子器件幾乎做不到什麽。爲了維修電氣設備，可能需要特殊的部件或者工具。在</t>
        </r>
        <r>
          <rPr>
            <sz val="10"/>
            <color rgb="FF000000"/>
            <rFont val="Times New Roman"/>
            <charset val="134"/>
          </rPr>
          <t xml:space="preserve"> 1920 </t>
        </r>
        <r>
          <rPr>
            <sz val="10"/>
            <color rgb="FF000000"/>
            <rFont val="宋体"/>
            <charset val="134"/>
          </rPr>
          <t>年代的職業可能會需要這個技能，幷且需要機械維修技能作爲組合。
電氣維修也可能在現代的爆破上被使用，例如雷管，</t>
        </r>
        <r>
          <rPr>
            <sz val="10"/>
            <color rgb="FF000000"/>
            <rFont val="Times New Roman"/>
            <charset val="134"/>
          </rPr>
          <t xml:space="preserve">C-4 </t>
        </r>
        <r>
          <rPr>
            <sz val="10"/>
            <color rgb="FF000000"/>
            <rFont val="宋体"/>
            <charset val="134"/>
          </rPr>
          <t>塑料炸彈，以及地雷。這些武器被設計得簡單易用；只有一個大失敗的結果才會造成不啓動（記住這檢定可以使用孤注一骰）。拆除爆炸物是遠遠更爲複雜的，因爲它們可能被安裝了反拆改裝置；當用于解除爆炸物時應當提高難度等級</t>
        </r>
        <r>
          <rPr>
            <sz val="10"/>
            <color rgb="FF000000"/>
            <rFont val="Times New Roman"/>
            <charset val="134"/>
          </rPr>
          <t>—</t>
        </r>
        <r>
          <rPr>
            <sz val="10"/>
            <color rgb="FF000000"/>
            <rFont val="宋体"/>
            <charset val="134"/>
          </rPr>
          <t>見爆破技能。
對抗技能</t>
        </r>
        <r>
          <rPr>
            <sz val="10"/>
            <color rgb="FF000000"/>
            <rFont val="Times New Roman"/>
            <charset val="134"/>
          </rPr>
          <t>/</t>
        </r>
        <r>
          <rPr>
            <sz val="10"/>
            <color rgb="FF000000"/>
            <rFont val="宋体"/>
            <charset val="134"/>
          </rPr>
          <t xml:space="preserve">難度等級：
</t>
        </r>
        <r>
          <rPr>
            <sz val="10"/>
            <color rgb="FF000000"/>
            <rFont val="Times New Roman"/>
            <charset val="134"/>
          </rPr>
          <t>·</t>
        </r>
        <r>
          <rPr>
            <sz val="10"/>
            <color rgb="FF000000"/>
            <rFont val="宋体"/>
            <charset val="134"/>
          </rPr>
          <t xml:space="preserve">常規難度：修理或者製作一個常規的電氣設備。
</t>
        </r>
        <r>
          <rPr>
            <sz val="10"/>
            <color rgb="FF000000"/>
            <rFont val="Times New Roman"/>
            <charset val="134"/>
          </rPr>
          <t>·</t>
        </r>
        <r>
          <rPr>
            <sz val="10"/>
            <color rgb="FF000000"/>
            <rFont val="宋体"/>
            <charset val="134"/>
          </rPr>
          <t>困難難度：修理已經被嚴重損壞的東西；在沒有合適的工具的情况下工作。
孤注一骰的例子：花費更長的時間來修理或者改裝設備；進行有風險的捷徑行動。
孤注一骰失敗的範例結果：因爲電擊而受傷；保險絲斷了幷且整座建築陷入了黑暗中；將你正在修理的東西損壞到了不可修理的地步。
如果一個瘋狂的調查員在孤注一骰上失敗，他將嘗試將活體生物的電能利用進設備中。</t>
        </r>
      </text>
    </comment>
    <comment ref="P35" authorId="0">
      <text>
        <r>
          <rPr>
            <sz val="10"/>
            <color rgb="FF000000"/>
            <rFont val="宋体"/>
            <charset val="134"/>
          </rPr>
          <t>這項技能允許調查員用各種不同的電腦語言進行程式設計；恢復或者分析隱藏的資料；解除被加了保護的系統；探索一個複雜的網路；或者發現別人的駭入、後門程式、病毒。對電腦系統的特殊操作可能會需要這個檢定。
互聯網將大量的資訊放置在了調查員的指尖上。
使用互聯網來找到高度詳細以及</t>
        </r>
        <r>
          <rPr>
            <sz val="10"/>
            <color rgb="FF000000"/>
            <rFont val="Times New Roman"/>
            <charset val="134"/>
          </rPr>
          <t>/</t>
        </r>
        <r>
          <rPr>
            <sz val="10"/>
            <color rgb="FF000000"/>
            <rFont val="宋体"/>
            <charset val="134"/>
          </rPr>
          <t>或模糊不清的諮詢可能會需要一個電腦使用和圖書館使用的組合檢定。這項技能在用電腦上網，檢查電子郵件，或者運行一般的商品化軟體時不需要使用。</t>
        </r>
      </text>
    </comment>
    <comment ref="P36" authorId="0">
      <text>
        <r>
          <rPr>
            <sz val="10"/>
            <color rgb="FF000000"/>
            <rFont val="宋体"/>
            <charset val="134"/>
          </rPr>
          <t xml:space="preserve">本技能可以運用在使用電腦等手段對照片進行加工等情況下。使畫面過暗而看不清楚的被寫體更加清晰，分析在視頻中一閃而過的黑影是何物時都可以使用本技能。
</t>
        </r>
        <r>
          <rPr>
            <sz val="10"/>
            <color rgb="FF000000"/>
            <rFont val="Times New Roman"/>
            <charset val="134"/>
          </rPr>
          <t xml:space="preserve"> </t>
        </r>
        <r>
          <rPr>
            <sz val="10"/>
            <color rgb="FF000000"/>
            <rFont val="宋体"/>
            <charset val="134"/>
          </rPr>
          <t xml:space="preserve">另外，隨著數碼相機的迅速進步，現今的數碼相機基本沒有了可拍攝枚數的限制，剛剛拍攝的照片也不需要等待照片沖洗出來就可以馬上進行確認，因此即使是初學者在拍照時失敗的幾率也大幅減少了。
</t>
        </r>
        <r>
          <rPr>
            <sz val="10"/>
            <color rgb="FF000000"/>
            <rFont val="Times New Roman"/>
            <charset val="134"/>
          </rPr>
          <t xml:space="preserve"> </t>
        </r>
        <r>
          <rPr>
            <sz val="10"/>
            <color rgb="FF000000"/>
            <rFont val="宋体"/>
            <charset val="134"/>
          </rPr>
          <t xml:space="preserve">在拍攝現場證據等可以緩慢的進行攝影的情況下，可以不需要對本技能進行檢定。
</t>
        </r>
        <r>
          <rPr>
            <sz val="10"/>
            <color rgb="FF000000"/>
            <rFont val="Times New Roman"/>
            <charset val="134"/>
          </rPr>
          <t xml:space="preserve"> </t>
        </r>
        <r>
          <rPr>
            <sz val="10"/>
            <color rgb="FF000000"/>
            <rFont val="宋体"/>
            <charset val="134"/>
          </rPr>
          <t>無關於能否拍出擁有藝術感的照片，對於調查員來說為了正確的記錄情報，在</t>
        </r>
        <r>
          <rPr>
            <sz val="10"/>
            <color rgb="FF000000"/>
            <rFont val="Times New Roman"/>
            <charset val="134"/>
          </rPr>
          <t>2015</t>
        </r>
        <r>
          <rPr>
            <sz val="10"/>
            <color rgb="FF000000"/>
            <rFont val="宋体"/>
            <charset val="134"/>
          </rPr>
          <t xml:space="preserve">規則中攝影器材能給調查員們帶來很大的幫助。
</t>
        </r>
      </text>
    </comment>
    <comment ref="B37" authorId="0">
      <text>
        <r>
          <rPr>
            <sz val="10"/>
            <color rgb="FF000000"/>
            <rFont val="宋体"/>
            <charset val="134"/>
          </rPr>
          <t>如果成功，調查員可以在垂直方向上跳起或跳下，或者從一個站立點或起步點水平向外跳。當墜落時，跳躍可以被用來降低可能造成的墜落傷害。
爲了分辨哪些算在正常跳躍，困難跳躍以及極難跳躍（分別需要一個常規難度成功，困難難度成功，以及極難難度成功），必須對判斷進行訓練。作爲一個指導，當調查員想要安全地從垂直等同于其自身高度的地方跳下來時，需要一個常規難度的成功，或者水平地從其站立點跳過長度等同于他自身高度的坑，或者助跑後跳過兩倍于其自身高度的距離。如果要達成兩倍距離的跳躍，則需要一個極難難度的成功，儘管應當牢記，最長跳躍的世界紀錄爲大約</t>
        </r>
        <r>
          <rPr>
            <sz val="10"/>
            <color rgb="FF000000"/>
            <rFont val="Times New Roman"/>
            <charset val="134"/>
          </rPr>
          <t xml:space="preserve"> 29 </t>
        </r>
        <r>
          <rPr>
            <sz val="10"/>
            <color rgb="FF000000"/>
            <rFont val="宋体"/>
            <charset val="134"/>
          </rPr>
          <t>英尺。
如果從高處摔落下來，一個成功的跳躍檢定可以使對墜落有所準備，降低一半的墜落傷害。</t>
        </r>
      </text>
    </comment>
    <comment ref="P37" authorId="0">
      <text>
        <r>
          <rPr>
            <sz val="10"/>
            <color rgb="FF000000"/>
            <rFont val="宋体"/>
            <charset val="134"/>
          </rPr>
          <t>命令以及訓練已馴化動物去完成一些簡單任務的技能。這個技能最常用于狗上，但也包括鳥、猫、猴子以及其他（取决于</t>
        </r>
        <r>
          <rPr>
            <sz val="10"/>
            <color rgb="FF000000"/>
            <rFont val="Times New Roman"/>
            <charset val="134"/>
          </rPr>
          <t xml:space="preserve"> KP </t>
        </r>
        <r>
          <rPr>
            <sz val="10"/>
            <color rgb="FF000000"/>
            <rFont val="宋体"/>
            <charset val="134"/>
          </rPr>
          <t>的判斷）。至于對動物的騎乘，例如馬或者駱駝，則要用騎術技能來進行行動以及操控這些坐騎。
對抗技能</t>
        </r>
        <r>
          <rPr>
            <sz val="10"/>
            <color rgb="FF000000"/>
            <rFont val="Times New Roman"/>
            <charset val="134"/>
          </rPr>
          <t>/</t>
        </r>
        <r>
          <rPr>
            <sz val="10"/>
            <color rgb="FF000000"/>
            <rFont val="宋体"/>
            <charset val="134"/>
          </rPr>
          <t>難度等級：</t>
        </r>
        <r>
          <rPr>
            <sz val="10"/>
            <color rgb="FF000000"/>
            <rFont val="Times New Roman"/>
            <charset val="134"/>
          </rPr>
          <t xml:space="preserve"> </t>
        </r>
        <r>
          <rPr>
            <sz val="10"/>
            <color rgb="FF000000"/>
            <rFont val="宋体"/>
            <charset val="134"/>
          </rPr>
          <t>常規難度：命令經過訓練的狗坐下，將東西拿過來或者攻擊別人。
困難難度：命令沒有經過訓練或者不熟悉的狗執行任務。
孤注一骰的例子：采取更大個人風險的行爲，特別是更加接近或者直接觸摸動物。孤注一骰失敗的範例結果：動物攻擊訓練者或者附近的人，通常會造成傷害；動物逃跑了。
如果一個瘋狂的調查員在孤注一骰上失敗，他可能被發現他的表現舉止變得就像他嘗試要去操控的動物一樣。</t>
        </r>
      </text>
    </comment>
    <comment ref="B38" authorId="0">
      <text>
        <r>
          <rPr>
            <sz val="10"/>
            <color rgb="FF000000"/>
            <rFont val="宋体"/>
            <charset val="134"/>
          </rPr>
          <t>這項技能允許一名角色借助或者不借助繩索或者登山工具進行爬樹、墻以及其他垂直表面。這項技能也同樣包括用繩索下降。
攀爬表面是否堅固，是否有可以用手握住的地方，風力，可見度，雨等等壞境狀况都可能會影響難度等級。
第一次在這個技能上失敗可能意味著這攀爬超出了調查員的能力範圍。在孤注一骰上失敗則可能意味著摔落了下來，同時因此受到傷害。一個成功的攀爬檢定應當允許調查員在任何場合下完成攀爬（而不是進行反復檢定）。一次富有挑戰性或者長距離的攀爬則應當增加難度等級。
對抗技能</t>
        </r>
        <r>
          <rPr>
            <sz val="10"/>
            <color rgb="FF000000"/>
            <rFont val="Times New Roman"/>
            <charset val="134"/>
          </rPr>
          <t>/</t>
        </r>
        <r>
          <rPr>
            <sz val="10"/>
            <color rgb="FF000000"/>
            <rFont val="宋体"/>
            <charset val="134"/>
          </rPr>
          <t xml:space="preserve">難度等級：
</t>
        </r>
        <r>
          <rPr>
            <sz val="10"/>
            <color rgb="FF000000"/>
            <rFont val="Times New Roman"/>
            <charset val="134"/>
          </rPr>
          <t>·</t>
        </r>
        <r>
          <rPr>
            <sz val="10"/>
            <color rgb="FF000000"/>
            <rFont val="宋体"/>
            <charset val="134"/>
          </rPr>
          <t xml:space="preserve">普通難度：相當多的落手點；也許有繩索或者排水管幫助攀爬。
</t>
        </r>
        <r>
          <rPr>
            <sz val="10"/>
            <color rgb="FF000000"/>
            <rFont val="Times New Roman"/>
            <charset val="134"/>
          </rPr>
          <t>·</t>
        </r>
        <r>
          <rPr>
            <sz val="10"/>
            <color rgb="FF000000"/>
            <rFont val="宋体"/>
            <charset val="134"/>
          </rPr>
          <t>困難難度：沒有落手點，或者表面被雨水打濕而變得滑手。
孤注一骰的例子：重新評估這次攀爬；繞遠路進行迂回攀爬；拉住某人的手。
孤注一骰失敗的範例結果：從高處摔下來幷且受到傷害（如果摔在草地上，</t>
        </r>
        <r>
          <rPr>
            <sz val="10"/>
            <color rgb="FF000000"/>
            <rFont val="Times New Roman"/>
            <charset val="134"/>
          </rPr>
          <t xml:space="preserve">1D6 </t>
        </r>
        <r>
          <rPr>
            <sz val="10"/>
            <color rgb="FF000000"/>
            <rFont val="宋体"/>
            <charset val="134"/>
          </rPr>
          <t>傷害每</t>
        </r>
        <r>
          <rPr>
            <sz val="10"/>
            <color rgb="FF000000"/>
            <rFont val="Times New Roman"/>
            <charset val="134"/>
          </rPr>
          <t xml:space="preserve"> 10 </t>
        </r>
        <r>
          <rPr>
            <sz val="10"/>
            <color rgb="FF000000"/>
            <rFont val="宋体"/>
            <charset val="134"/>
          </rPr>
          <t>英尺，摔在混凝土上則是</t>
        </r>
        <r>
          <rPr>
            <sz val="10"/>
            <color rgb="FF000000"/>
            <rFont val="Times New Roman"/>
            <charset val="134"/>
          </rPr>
          <t xml:space="preserve"> 1D10 </t>
        </r>
        <r>
          <rPr>
            <sz val="10"/>
            <color rgb="FF000000"/>
            <rFont val="宋体"/>
            <charset val="134"/>
          </rPr>
          <t>傷害每</t>
        </r>
        <r>
          <rPr>
            <sz val="10"/>
            <color rgb="FF000000"/>
            <rFont val="Times New Roman"/>
            <charset val="134"/>
          </rPr>
          <t xml:space="preserve"> 10 </t>
        </r>
        <r>
          <rPr>
            <sz val="10"/>
            <color rgb="FF000000"/>
            <rFont val="宋体"/>
            <charset val="134"/>
          </rPr>
          <t>英尺）；某件有價值的持有物從你的口袋中掉了下去（你可能直到事後才發現到）；陷入困境之中，無法繼續上爬也無法下去。
如果一個瘋狂的調查員在孤注一骰上失敗，他將權力保住自己可貴的生命，幷且竭盡全力大聲尖叫直到筋疲力盡。</t>
        </r>
      </text>
    </comment>
    <comment ref="B39" authorId="0">
      <text>
        <r>
          <rPr>
            <sz val="10"/>
            <color rgb="FF000000"/>
            <rFont val="宋体"/>
            <charset val="134"/>
          </rPr>
          <t>有能力在水或者其他液體中漂浮以及移動。只有在遭遇危險的時候需要進行游泳技能檢定，或者當</t>
        </r>
        <r>
          <rPr>
            <sz val="10"/>
            <color rgb="FF000000"/>
            <rFont val="Times New Roman"/>
            <charset val="134"/>
          </rPr>
          <t xml:space="preserve"> KP </t>
        </r>
        <r>
          <rPr>
            <sz val="10"/>
            <color rgb="FF000000"/>
            <rFont val="宋体"/>
            <charset val="134"/>
          </rPr>
          <t>認爲合適的時候。當進行游泳的孤注一骰失敗時，可能會導致生命值的損失。也可能會導致人物被順著水流向下沖走，被水流半淹或者完全淹沒。
對抗技能</t>
        </r>
        <r>
          <rPr>
            <sz val="10"/>
            <color rgb="FF000000"/>
            <rFont val="Times New Roman"/>
            <charset val="134"/>
          </rPr>
          <t>/</t>
        </r>
        <r>
          <rPr>
            <sz val="10"/>
            <color rgb="FF000000"/>
            <rFont val="宋体"/>
            <charset val="134"/>
          </rPr>
          <t>難度等級：
根據環境或者所處的情况而有所變動。
在游泳池長度的地方游泳：不需要檢定。
常規難度：在急流中游泳。
困難難度：穿著全套的衣服抗著急流游泳；不利的天氣狀况。
孤注一骰的例子：進行一次深呼吸然後用盡你所有剩餘的力氣來行動；將你自己的體能推至極限。
孤注一骰失敗的範例結果：水流將你吞沒幷且你失去了意識，醒來後發現自己在一個不知名的海灘上；你被水流沖了下去幷且因爲撞到了水中的岩石而受傷；你努力抓住救生艇，但是當你剛剛成功時，你感覺到有某些冰冷而且粘滑的東西抓住了你的脚踝。
如果一個瘋狂的調查員在孤注一骰上失敗，他將不斷地繼續游泳，幷且可能因爲某些理由覺得乾燥的地面對他來說是很危險的。</t>
        </r>
      </text>
    </comment>
    <comment ref="P39" authorId="0">
      <text>
        <r>
          <rPr>
            <sz val="10"/>
            <color rgb="FF000000"/>
            <rFont val="宋体"/>
            <charset val="134"/>
          </rPr>
          <t>這項技能允許使用者發現密門或者秘密隔間，注意到隱藏的闖入者，發現幷不明顯的綫索，發現重新塗過漆的汽車，意識到埋伏，注意到鼓出的口袋，或者任何類似的事情。對于調查員來說，這是一個很重要的技能。
如果一名角色僅有很短的時間來進行偵查，例如飛奔經過對方時，</t>
        </r>
        <r>
          <rPr>
            <sz val="10"/>
            <color rgb="FF000000"/>
            <rFont val="Times New Roman"/>
            <charset val="134"/>
          </rPr>
          <t xml:space="preserve">KP </t>
        </r>
        <r>
          <rPr>
            <sz val="10"/>
            <color rgb="FF000000"/>
            <rFont val="宋体"/>
            <charset val="134"/>
          </rPr>
          <t>可能會提升難度等級。如果一名角色正在進行一場完整的調查，那麽</t>
        </r>
        <r>
          <rPr>
            <sz val="10"/>
            <color rgb="FF000000"/>
            <rFont val="Times New Roman"/>
            <charset val="134"/>
          </rPr>
          <t xml:space="preserve"> KP </t>
        </r>
        <r>
          <rPr>
            <sz val="10"/>
            <color rgb="FF000000"/>
            <rFont val="宋体"/>
            <charset val="134"/>
          </rPr>
          <t>也許會允許一個自動成功。這項技能的難度等級同樣也會環境的情况來調整，在一個雜亂的房間中進行偵查將會更加困難。</t>
        </r>
      </text>
    </comment>
    <comment ref="B40" authorId="0">
      <text>
        <r>
          <rPr>
            <sz val="10"/>
            <color rgb="FF000000"/>
            <rFont val="宋体"/>
            <charset val="134"/>
          </rPr>
          <t>任何有著這項技能的人都可以駕駛一輛汽車或者輕型卡車，進行常規的移動，幷且處理機動車的一般毛病。如果調查員想要甩掉一名追踪者或者追踪某人，則需要一個汽車駕駛檢定。
一些其他的文化可能用相似的事物來取代這個技能；因紐特人可能使用狗撬駕駛，或者維多利亞人可能使用四輪馬車駕駛。
對抗技能</t>
        </r>
        <r>
          <rPr>
            <sz val="10"/>
            <color rgb="FF000000"/>
            <rFont val="Times New Roman"/>
            <charset val="134"/>
          </rPr>
          <t>/</t>
        </r>
        <r>
          <rPr>
            <sz val="10"/>
            <color rgb="FF000000"/>
            <rFont val="宋体"/>
            <charset val="134"/>
          </rPr>
          <t>難度等級：</t>
        </r>
        <r>
          <rPr>
            <sz val="10"/>
            <color rgb="FF000000"/>
            <rFont val="Times New Roman"/>
            <charset val="134"/>
          </rPr>
          <t xml:space="preserve"> </t>
        </r>
        <r>
          <rPr>
            <sz val="10"/>
            <color rgb="FF000000"/>
            <rFont val="宋体"/>
            <charset val="134"/>
          </rPr>
          <t>常規難度：在不繁忙的交通狀况下成功地迂回前進，甩掉了追踪者。
困難難度：在擁堵的交通狀况下成功地迂回前進，甩掉了追踪者。
孤注一骰的例子：駕駛交通工具直至其極限；無視危險，不减速前進。
孤注一骰失敗的範例結果：撞車；因打滑而停止，無法再前進；被警察追趕。
如果一個瘋狂的調查員在孤注一骰上失敗，他將被發現正位于一個靜止的交通工具的輪子後面幷發出</t>
        </r>
        <r>
          <rPr>
            <sz val="10"/>
            <color rgb="FF000000"/>
            <rFont val="Times New Roman"/>
            <charset val="134"/>
          </rPr>
          <t>“brum-brum”</t>
        </r>
        <r>
          <rPr>
            <sz val="10"/>
            <color rgb="FF000000"/>
            <rFont val="宋体"/>
            <charset val="134"/>
          </rPr>
          <t>的車子運行的聲音。</t>
        </r>
      </text>
    </comment>
    <comment ref="P40" authorId="0">
      <text>
        <r>
          <rPr>
            <sz val="10"/>
            <color rgb="FF000000"/>
            <rFont val="宋体"/>
            <charset val="134"/>
          </rPr>
          <t>衡量一名調查員理解聲音的能力，包括偶然聽到的對話，一扇關著的門後的輕聲嘀咕，以及咖啡廳裏的私語。</t>
        </r>
        <r>
          <rPr>
            <sz val="10"/>
            <color rgb="FF000000"/>
            <rFont val="Times New Roman"/>
            <charset val="134"/>
          </rPr>
          <t xml:space="preserve">KP </t>
        </r>
        <r>
          <rPr>
            <sz val="10"/>
            <color rgb="FF000000"/>
            <rFont val="宋体"/>
            <charset val="134"/>
          </rPr>
          <t>可以用這來决定一場即將發生的遭遇的形式：是你的調查員因被踩碎的樹枝的聲音而警覺到了到來的遭遇？甚至此外，一個較高的聆聽技能可以指一名角色有著高度的泛察覺能力。
對抗技能</t>
        </r>
        <r>
          <rPr>
            <sz val="10"/>
            <color rgb="FF000000"/>
            <rFont val="Times New Roman"/>
            <charset val="134"/>
          </rPr>
          <t>/</t>
        </r>
        <r>
          <rPr>
            <sz val="10"/>
            <color rgb="FF000000"/>
            <rFont val="宋体"/>
            <charset val="134"/>
          </rPr>
          <t>難度等級：
當某人正在悄悄接近你時，聆聽的對抗技能爲潜行。
常規難度：聽見某物（潜行技能低于</t>
        </r>
        <r>
          <rPr>
            <sz val="10"/>
            <color rgb="FF000000"/>
            <rFont val="Times New Roman"/>
            <charset val="134"/>
          </rPr>
          <t xml:space="preserve"> 50</t>
        </r>
        <r>
          <rPr>
            <sz val="10"/>
            <color rgb="FF000000"/>
            <rFont val="宋体"/>
            <charset val="134"/>
          </rPr>
          <t>）正在接近你；偷聽一場在你附近發生的談話。
困難難度：聽見某物（潜行技能從</t>
        </r>
        <r>
          <rPr>
            <sz val="10"/>
            <color rgb="FF000000"/>
            <rFont val="Times New Roman"/>
            <charset val="134"/>
          </rPr>
          <t xml:space="preserve"> 50 </t>
        </r>
        <r>
          <rPr>
            <sz val="10"/>
            <color rgb="FF000000"/>
            <rFont val="宋体"/>
            <charset val="134"/>
          </rPr>
          <t>至</t>
        </r>
        <r>
          <rPr>
            <sz val="10"/>
            <color rgb="FF000000"/>
            <rFont val="Times New Roman"/>
            <charset val="134"/>
          </rPr>
          <t xml:space="preserve"> 89</t>
        </r>
        <r>
          <rPr>
            <sz val="10"/>
            <color rgb="FF000000"/>
            <rFont val="宋体"/>
            <charset val="134"/>
          </rPr>
          <t>）悄悄接近你的聲音；偷聽一場低聲的談話。
孤注一骰的例子：保持靜止不動幷且進行聆聽；接近聲音源（</t>
        </r>
        <r>
          <rPr>
            <sz val="10"/>
            <color rgb="FF000000"/>
            <rFont val="Times New Roman"/>
            <charset val="134"/>
          </rPr>
          <t>e.g.</t>
        </r>
        <r>
          <rPr>
            <sz val="10"/>
            <color rgb="FF000000"/>
            <rFont val="宋体"/>
            <charset val="134"/>
          </rPr>
          <t>將耳朵貼在車軌或者門上）；讓每個人都安靜下來（自己製造一個噪音）然後進行聆聽。
孤注一骰失敗的範例結果：</t>
        </r>
        <r>
          <rPr>
            <sz val="10"/>
            <color rgb="FF000000"/>
            <rFont val="Times New Roman"/>
            <charset val="134"/>
          </rPr>
          <t>“</t>
        </r>
        <r>
          <rPr>
            <sz val="10"/>
            <color rgb="FF000000"/>
            <rFont val="宋体"/>
            <charset val="134"/>
          </rPr>
          <t>那個東西</t>
        </r>
        <r>
          <rPr>
            <sz val="10"/>
            <color rgb="FF000000"/>
            <rFont val="Times New Roman"/>
            <charset val="134"/>
          </rPr>
          <t>”</t>
        </r>
        <r>
          <rPr>
            <sz val="10"/>
            <color rgb="FF000000"/>
            <rFont val="宋体"/>
            <charset val="134"/>
          </rPr>
          <t>在你沒有意識到的時候抓住了你（你感到驚訝）；你錯聽了對話的內容，幷且將內容混在了一起；你在偷聽的行爲被人捉住了，幷且發現自己正在一個非常尷尬的困境之中。
如果一個瘋狂的調查員在孤注一骰上失敗，他將會變得對所有聲音過度敏感，幷且無法在沒有耳塞或者相似物體的情况下控制自己。</t>
        </r>
      </text>
    </comment>
    <comment ref="B41" authorId="0">
      <text>
        <r>
          <rPr>
            <sz val="10"/>
            <color rgb="FF000000"/>
            <rFont val="宋体"/>
            <charset val="134"/>
          </rPr>
          <t>飛行載具只要是在陸地上，就算天氣良好，也都要做航行的判定。
如果狀況良好，就把成功率變兩倍。
狀況不好的話，就使用原來的成功率。
如果失敗的話可能就代表了對載具的損害，並且在下次起飛之前必須修好他。
駕駛和乘客可以先避難或是用</t>
        </r>
        <r>
          <rPr>
            <sz val="10"/>
            <color rgb="FF000000"/>
            <rFont val="Times New Roman"/>
            <charset val="134"/>
          </rPr>
          <t>Luck</t>
        </r>
        <r>
          <rPr>
            <sz val="10"/>
            <color rgb="FF000000"/>
            <rFont val="宋体"/>
            <charset val="134"/>
          </rPr>
          <t>判定來並免受到嚴重的傷害。
如果丟出</t>
        </r>
        <r>
          <rPr>
            <sz val="10"/>
            <color rgb="FF000000"/>
            <rFont val="Times New Roman"/>
            <charset val="134"/>
          </rPr>
          <t>00</t>
        </r>
        <r>
          <rPr>
            <sz val="10"/>
            <color rgb="FF000000"/>
            <rFont val="宋体"/>
            <charset val="134"/>
          </rPr>
          <t>就代表了無法想像的嚴重後果，通常駕駛員會死掉。</t>
        </r>
        <r>
          <rPr>
            <sz val="10"/>
            <color rgb="FF000000"/>
            <rFont val="Times New Roman"/>
            <charset val="134"/>
          </rPr>
          <t xml:space="preserve"> 
</t>
        </r>
        <r>
          <rPr>
            <sz val="10"/>
            <color rgb="FF000000"/>
            <rFont val="宋体"/>
            <charset val="134"/>
          </rPr>
          <t>駕駛船隻了解小型馬達船和人力船在風中，暴風中，海潮上的特性。
而且可以從風和波浪讀出暗礁以及迫近的風暴。
在風中，新手會發現光是停船就有多困難。</t>
        </r>
        <r>
          <rPr>
            <sz val="10"/>
            <color rgb="FF000000"/>
            <rFont val="Times New Roman"/>
            <charset val="134"/>
          </rPr>
          <t xml:space="preserve"> </t>
        </r>
      </text>
    </comment>
    <comment ref="P41" authorId="0">
      <text>
        <r>
          <rPr>
            <sz val="10"/>
            <color rgb="FF000000"/>
            <rFont val="宋体"/>
            <charset val="134"/>
          </rPr>
          <t>圖書館使用使一名調查員能在圖書館找到一些信息，例如特定的一本書，新聞或者參考書，搜集文件或者資料庫，假設需要的東西確實在那裏的話。使用這個技能需要數小時的連續的調查。這項技能可以定位尋找一件隱藏的案例或者一本特殊收藏的稀有書籍，但是說服，話術，魅惑，恐嚇，信用評級，或者特殊的證明書可能會需要來獲得閱讀這書或者信息的許可。
對抗技能</t>
        </r>
        <r>
          <rPr>
            <sz val="10"/>
            <color rgb="FF000000"/>
            <rFont val="Times New Roman"/>
            <charset val="134"/>
          </rPr>
          <t>/</t>
        </r>
        <r>
          <rPr>
            <sz val="10"/>
            <color rgb="FF000000"/>
            <rFont val="宋体"/>
            <charset val="134"/>
          </rPr>
          <t>難度等級：</t>
        </r>
        <r>
          <rPr>
            <sz val="10"/>
            <color rgb="FF000000"/>
            <rFont val="Times New Roman"/>
            <charset val="134"/>
          </rPr>
          <t xml:space="preserve"> </t>
        </r>
        <r>
          <rPr>
            <sz val="10"/>
            <color rgb="FF000000"/>
            <rFont val="宋体"/>
            <charset val="134"/>
          </rPr>
          <t>常規難度：在圖書館定位尋找到一本書或者一些信息。
困難難度：在一個無序的圖書館中辨認尋找出一段信息，或者如果你在時間上極度緊迫。
孤注一骰的例子：迫請圖書管理員來獲得更廣的援助；花費更長的時間在一排排書架中進行系統的工作。
孤注一骰失敗的範例結果：找到了一本相似的書籍，包含著有誤導性的內容，幷可能導致調查員陷入危險之中；與對手有所牽連</t>
        </r>
        <r>
          <rPr>
            <sz val="10"/>
            <color rgb="FF000000"/>
            <rFont val="Times New Roman"/>
            <charset val="134"/>
          </rPr>
          <t>—</t>
        </r>
        <r>
          <rPr>
            <sz val="10"/>
            <color rgb="FF000000"/>
            <rFont val="宋体"/>
            <charset val="134"/>
          </rPr>
          <t>也許他們會因你的調查以及反抗他們的行動而有所警覺，或者他們檢查了你們所搜索的書本（或者單純地撕去了有內容的頁子）；與圖書管理員陷入了爭吵之中，導致你圖書館會員的身份被撤銷。
如果一個瘋狂的調查員在孤注一骰上失敗，他開始收集書，將頁子撕下來幷且釘在他臥室的墻上，寫了大量離奇內容的筆記，將頁子用棉綫和別針串在一起。或者，調查員沉迷于尋找正確的書本或者一段信息，花費了所有的時間在偷竊以及審閱書本上。</t>
        </r>
      </text>
    </comment>
    <comment ref="B42" authorId="0">
      <text>
        <r>
          <rPr>
            <sz val="10"/>
            <color rgb="FF000000"/>
            <rFont val="宋体"/>
            <charset val="134"/>
          </rPr>
          <t>飛行載具只要是在陸地上，就算天氣良好，也都要做航行的判定。
如果狀況良好，就把成功率變兩倍。
狀況不好的話，就使用原來的成功率。
如果失敗的話可能就代表了對載具的損害，並且在下次起飛之前必須修好他。
駕駛和乘客可以先避難或是用</t>
        </r>
        <r>
          <rPr>
            <sz val="10"/>
            <color rgb="FF000000"/>
            <rFont val="Times New Roman"/>
            <charset val="134"/>
          </rPr>
          <t>Luck</t>
        </r>
        <r>
          <rPr>
            <sz val="10"/>
            <color rgb="FF000000"/>
            <rFont val="宋体"/>
            <charset val="134"/>
          </rPr>
          <t>判定來並免受到嚴重的傷害。
如果丟出</t>
        </r>
        <r>
          <rPr>
            <sz val="10"/>
            <color rgb="FF000000"/>
            <rFont val="Times New Roman"/>
            <charset val="134"/>
          </rPr>
          <t>00</t>
        </r>
        <r>
          <rPr>
            <sz val="10"/>
            <color rgb="FF000000"/>
            <rFont val="宋体"/>
            <charset val="134"/>
          </rPr>
          <t>就代表了無法想像的嚴重後果，通常駕駛員會死掉。</t>
        </r>
        <r>
          <rPr>
            <sz val="10"/>
            <color rgb="FF000000"/>
            <rFont val="Times New Roman"/>
            <charset val="134"/>
          </rPr>
          <t xml:space="preserve"> 
</t>
        </r>
        <r>
          <rPr>
            <sz val="10"/>
            <color rgb="FF000000"/>
            <rFont val="宋体"/>
            <charset val="134"/>
          </rPr>
          <t>駕駛船隻了解小型馬達船和人力船在風中，暴風中，海潮上的特性。
而且可以從風和波浪讀出暗礁以及迫近的風暴。
在風中，新手會發現光是停船就有多困難。</t>
        </r>
        <r>
          <rPr>
            <sz val="10"/>
            <color rgb="FF000000"/>
            <rFont val="Times New Roman"/>
            <charset val="134"/>
          </rPr>
          <t xml:space="preserve"> </t>
        </r>
      </text>
    </comment>
    <comment ref="P42" authorId="0">
      <text>
        <r>
          <rPr>
            <sz val="10"/>
            <color rgb="FF000000"/>
            <rFont val="宋体"/>
            <charset val="134"/>
          </rPr>
          <t>用來估計某種物品的價值，包括質量，使用的材料以及工藝。相關的，技能使用者可以準確地辨認出物品的年齡，評估它的歷史關聯性以及發現贋品。對抗技能</t>
        </r>
        <r>
          <rPr>
            <sz val="10"/>
            <color rgb="FF000000"/>
            <rFont val="Times New Roman"/>
            <charset val="134"/>
          </rPr>
          <t>/</t>
        </r>
        <r>
          <rPr>
            <sz val="10"/>
            <color rgb="FF000000"/>
            <rFont val="宋体"/>
            <charset val="134"/>
          </rPr>
          <t>難度等級：</t>
        </r>
        <r>
          <rPr>
            <sz val="10"/>
            <color rgb="FF000000"/>
            <rFont val="Times New Roman"/>
            <charset val="134"/>
          </rPr>
          <t xml:space="preserve"> </t>
        </r>
        <r>
          <rPr>
            <sz val="10"/>
            <color rgb="FF000000"/>
            <rFont val="宋体"/>
            <charset val="134"/>
          </rPr>
          <t>常規難度：一件在製造年代幷不稀有的物品，以及用常見材料製作（</t>
        </r>
        <r>
          <rPr>
            <sz val="10"/>
            <color rgb="FF000000"/>
            <rFont val="Times New Roman"/>
            <charset val="134"/>
          </rPr>
          <t xml:space="preserve">e.g.50 </t>
        </r>
        <r>
          <rPr>
            <sz val="10"/>
            <color rgb="FF000000"/>
            <rFont val="宋体"/>
            <charset val="134"/>
          </rPr>
          <t>年的金手錶）。
困難難度：一件不尋常的物品，也許用非尋常材料製成（</t>
        </r>
        <r>
          <rPr>
            <sz val="10"/>
            <color rgb="FF000000"/>
            <rFont val="Times New Roman"/>
            <charset val="134"/>
          </rPr>
          <t>e.g.</t>
        </r>
        <r>
          <rPr>
            <sz val="10"/>
            <color rgb="FF000000"/>
            <rFont val="宋体"/>
            <charset val="134"/>
          </rPr>
          <t>幾百年歷史的外國製品，例如古代卷册）。
孤注一骰的例子：與另一名專家一同確認物品的正確性；進行檢驗；對物品進行研究。
孤注一骰失敗的範例結果：在研究中意外地毀壞了物品；使這件物品引起了別人的注意，導致這件物品被偷；激活了這件物品的功用。
如果一個瘋狂的調查員在孤注一骰上失敗，他可能會相信這件物品是被詛咒的幷摧毀了它；或者他們視這件物品爲他們個人的救星，幷拒絕放弃這件物品給其他人。</t>
        </r>
      </text>
    </comment>
    <comment ref="P43" authorId="0">
      <text>
        <r>
          <rPr>
            <sz val="10"/>
            <color rgb="FF000000"/>
            <rFont val="宋体"/>
            <charset val="134"/>
          </rPr>
          <t>這項技能允許好奇的調查員聽懂一段交談對話，而不需要聽見對方說了什麼。能看到對方的視線是必須的，並且如果只能看到其中一名說話者的唇（另一名可能只能看到背），那麼只能辨認出一半的對話。讀唇也可以用於與另一個人進行無聲的交流（如果雙方都是專家），允許相對更加複雜的短語以及含義。</t>
        </r>
      </text>
    </comment>
    <comment ref="B44" authorId="0">
      <text>
        <r>
          <rPr>
            <sz val="10"/>
            <color rgb="FF000000"/>
            <rFont val="宋体"/>
            <charset val="134"/>
          </rPr>
          <t>這項技能被用于給坐在鞍上駕馭馬，驢子或者騾子，以及獲得對這些騎乘動物、騎乘工具的基礎照料知識，以及如何在疾馳中或困難地形上操縱坐騎。當坐騎出乎意外地抬起身子或失足時，騎手保持自己在坐騎上不摔落的幾率等同于他的騎術技能。偏坐在馬鞍上進行騎乘將會提高一個等級的難度等級。對于不熟悉的坐騎（例如駱駝）也可以成功地騎乘，但是可能會需要更高的難度等級。
如果一名調查員從坐騎上摔落下來，可能是因爲坐騎垮了，摔落了或者是死了（活著因爲騎術的孤注一骰檢定失敗），這次意外將造成至少</t>
        </r>
        <r>
          <rPr>
            <sz val="10"/>
            <color rgb="FF000000"/>
            <rFont val="Times New Roman"/>
            <charset val="134"/>
          </rPr>
          <t xml:space="preserve"> 1D6 </t>
        </r>
        <r>
          <rPr>
            <sz val="10"/>
            <color rgb="FF000000"/>
            <rFont val="宋体"/>
            <charset val="134"/>
          </rPr>
          <t>生命值的損失</t>
        </r>
        <r>
          <rPr>
            <sz val="10"/>
            <color rgb="FF000000"/>
            <rFont val="Times New Roman"/>
            <charset val="134"/>
          </rPr>
          <t>—</t>
        </r>
        <r>
          <rPr>
            <sz val="10"/>
            <color rgb="FF000000"/>
            <rFont val="宋体"/>
            <charset val="134"/>
          </rPr>
          <t>儘管跳躍檢定可以抵消這個損失。
對抗技能</t>
        </r>
        <r>
          <rPr>
            <sz val="10"/>
            <color rgb="FF000000"/>
            <rFont val="Times New Roman"/>
            <charset val="134"/>
          </rPr>
          <t>/</t>
        </r>
        <r>
          <rPr>
            <sz val="10"/>
            <color rgb="FF000000"/>
            <rFont val="宋体"/>
            <charset val="134"/>
          </rPr>
          <t>難度等級：
基礎的動物操縱或者對坐騎以步行速度進行騎乘
幷不需要一個騎術檢定。
常規難度：高速騎乘；穩住一匹受到驚嚇的坐騎。
困難難度：在天氣狀况不佳的情况下騎乘坐騎在不平穩且不熟悉的地形上飛奔（</t>
        </r>
        <r>
          <rPr>
            <sz val="10"/>
            <color rgb="FF000000"/>
            <rFont val="Times New Roman"/>
            <charset val="134"/>
          </rPr>
          <t>e.g.</t>
        </r>
        <r>
          <rPr>
            <sz val="10"/>
            <color rgb="FF000000"/>
            <rFont val="宋体"/>
            <charset val="134"/>
          </rPr>
          <t>在夜晚幷下著傾盆大雨的有著繁茂樹木的森林之中）。
孤注一骰的例子：激進地鞭打或者强迫坐騎</t>
        </r>
        <r>
          <rPr>
            <sz val="10"/>
            <color rgb="FF000000"/>
            <rFont val="Times New Roman"/>
            <charset val="134"/>
          </rPr>
          <t>—</t>
        </r>
        <r>
          <rPr>
            <sz val="10"/>
            <color rgb="FF000000"/>
            <rFont val="宋体"/>
            <charset val="134"/>
          </rPr>
          <t>也許强迫一匹馬跳過深谷或者高的溝壑；當麻煩逼近時，承擔繼續操縱你的坐騎的風險而不是坐騎背上跳走逃跑。
孤注一骰失敗的範例結果：騎師被從坐騎背上甩了出去，幷且受到了墜落傷害；坐騎受傷了；騎師的脚與繮繩纏在了一起，幷且被坐騎拖了一段距離。
如果一個瘋狂的調查員在孤注一骰上失敗，他將變得對動物萬分著迷。</t>
        </r>
      </text>
    </comment>
    <comment ref="P44" authorId="0">
      <text>
        <r>
          <rPr>
            <sz val="10"/>
            <color rgb="FF000000"/>
            <rFont val="宋体"/>
            <charset val="134"/>
          </rPr>
          <t>這項技能反應了對非人類（洛夫克拉夫特的）克蘇魯神話的瞭解。這個技能幷不像學術技能一樣建立在知識的積累之上。相反地，它代表了克蘇魯神話向人類思想的打開以及同化。因此，克蘇魯神話技能因遇見深潜者（舉例來說）而取得可以轉換成其他情况以及生物。同樣也指像是</t>
        </r>
        <r>
          <rPr>
            <sz val="10"/>
            <color rgb="FF000000"/>
            <rFont val="Times New Roman"/>
            <charset val="134"/>
          </rPr>
          <t>“</t>
        </r>
        <r>
          <rPr>
            <sz val="10"/>
            <color rgb="FF000000"/>
            <rFont val="宋体"/>
            <charset val="134"/>
          </rPr>
          <t>哪些是人類不該知道的</t>
        </r>
        <r>
          <rPr>
            <sz val="10"/>
            <color rgb="FF000000"/>
            <rFont val="Times New Roman"/>
            <charset val="134"/>
          </rPr>
          <t>”</t>
        </r>
        <r>
          <rPr>
            <sz val="10"/>
            <color rgb="FF000000"/>
            <rFont val="宋体"/>
            <charset val="134"/>
          </rPr>
          <t>，克蘇魯神話是與人類的理解相對立的，幷且接觸它將會侵蝕人類的理智。
沒有調查員能在初始技能設定時給克蘇魯神話加點（除非被</t>
        </r>
        <r>
          <rPr>
            <sz val="10"/>
            <color rgb="FF000000"/>
            <rFont val="Times New Roman"/>
            <charset val="134"/>
          </rPr>
          <t xml:space="preserve"> KP </t>
        </r>
        <r>
          <rPr>
            <sz val="10"/>
            <color rgb="FF000000"/>
            <rFont val="宋体"/>
            <charset val="134"/>
          </rPr>
          <t>同意）。因此在調查員表單上沒有給克蘇魯神話的勾選格，因爲成功的使用克蘇魯神話技能幷不會提供給調查員在這個技能百分比上的提升。取而代之的，在克蘇魯神話上的點數將通過與神話生物相遇而導致的瘋狂獲得，通過洞察了這個宇宙真實世界而造成的瘋狂，以及通過閱讀了禁書以及其他的神話書作。一名角色的理智永遠不可能超過</t>
        </r>
        <r>
          <rPr>
            <sz val="10"/>
            <color rgb="FF000000"/>
            <rFont val="Times New Roman"/>
            <charset val="134"/>
          </rPr>
          <t xml:space="preserve"> 99 </t>
        </r>
        <r>
          <rPr>
            <sz val="10"/>
            <color rgb="FF000000"/>
            <rFont val="宋体"/>
            <charset val="134"/>
          </rPr>
          <t>减去他的克蘇魯神話技能。當克蘇魯神話點數上升，它將减少理智點，幷且使得調查員變得脆弱。
無論何時神話生物的足迹或者其他證據被發現，一個成功的克蘇魯神話檢定可以允許調查員辨認出這個神話生物，推測出有關它行爲的一些資訊，或者猜測出它所擁有的某些特性。一個成功的克蘇魯神話檢定也可能允許調查員回想起一些關于神話的真實，通過看見咒語的施展來辨認出它，回想起克蘇魯書卷中詳細的咒語或者部分的信息，或者完成一些其他的任務。克蘇魯神話技能也可以被用來展現出魔法的</t>
        </r>
        <r>
          <rPr>
            <sz val="10"/>
            <color rgb="FF000000"/>
            <rFont val="Times New Roman"/>
            <charset val="134"/>
          </rPr>
          <t>“</t>
        </r>
        <r>
          <rPr>
            <sz val="10"/>
            <color rgb="FF000000"/>
            <rFont val="宋体"/>
            <charset val="134"/>
          </rPr>
          <t>咒語一樣的</t>
        </r>
        <r>
          <rPr>
            <sz val="10"/>
            <color rgb="FF000000"/>
            <rFont val="Times New Roman"/>
            <charset val="134"/>
          </rPr>
          <t>”</t>
        </r>
        <r>
          <rPr>
            <sz val="10"/>
            <color rgb="FF000000"/>
            <rFont val="宋体"/>
            <charset val="134"/>
          </rPr>
          <t>效果。
對抗技能</t>
        </r>
        <r>
          <rPr>
            <sz val="10"/>
            <color rgb="FF000000"/>
            <rFont val="Times New Roman"/>
            <charset val="134"/>
          </rPr>
          <t>/</t>
        </r>
        <r>
          <rPr>
            <sz val="10"/>
            <color rgb="FF000000"/>
            <rFont val="宋体"/>
            <charset val="134"/>
          </rPr>
          <t>難度等級：
這項技能從</t>
        </r>
        <r>
          <rPr>
            <sz val="10"/>
            <color rgb="FF000000"/>
            <rFont val="Times New Roman"/>
            <charset val="134"/>
          </rPr>
          <t xml:space="preserve"> 0 </t>
        </r>
        <r>
          <rPr>
            <sz val="10"/>
            <color rgb="FF000000"/>
            <rFont val="宋体"/>
            <charset val="134"/>
          </rPr>
          <t>開始幷且經常維持在一個相對低的程度。這個技能大多在常規難度下使用。
常規難度：正確地根據第二手證據（足迹、創痕、第一手報告）來辨認出神話生物。
困難難度：通過謠傳、傳說或者極少的證據來辨認出一個神話生物；通過調查研究以及第一手經驗辨認出一個神話生物可能的弱點或者能够給予一些優勢的知識。
孤注一骰的例子：更加接近生物以獲得一個更好的觀察；翻閱諮詢有著專業知識的可怕書卷或是人類學問與傳說（或者其他的）；進行一場尸體解剖來瞭解更多；當你回憶起奇怪的密碼電文時高聲讀出來。
孤注一骰失敗的範例結果：太過于接近而讓自己遭受到傷害或者懷疑；無意識地將書卷中的一段文字大聲讀了出來從而激活了一個召喚咒術；意外地損壞或毀壞了用于研究的證據。
如果一個瘋狂的調查員在孤注一骰上失敗，他會體驗到一段揭示了新的關于克魯蘇深化的真實的幻影或者天啓，相似地導致了對瘋狂的領悟（伴隨著可能的克蘇魯神話技能的增長以及</t>
        </r>
        <r>
          <rPr>
            <sz val="10"/>
            <color rgb="FF000000"/>
            <rFont val="Times New Roman"/>
            <charset val="134"/>
          </rPr>
          <t>/</t>
        </r>
        <r>
          <rPr>
            <sz val="10"/>
            <color rgb="FF000000"/>
            <rFont val="宋体"/>
            <charset val="134"/>
          </rPr>
          <t>或是理智的損失）</t>
        </r>
        <r>
          <rPr>
            <sz val="10"/>
            <color rgb="FF000000"/>
            <rFont val="Times New Roman"/>
            <charset val="134"/>
          </rPr>
          <t>—</t>
        </r>
        <r>
          <rPr>
            <sz val="10"/>
            <color rgb="FF000000"/>
            <rFont val="宋体"/>
            <charset val="134"/>
          </rPr>
          <t>見</t>
        </r>
        <r>
          <rPr>
            <sz val="10"/>
            <color rgb="FF000000"/>
            <rFont val="Times New Roman"/>
            <charset val="134"/>
          </rPr>
          <t xml:space="preserve">169 </t>
        </r>
        <r>
          <rPr>
            <sz val="10"/>
            <color rgb="FF000000"/>
            <rFont val="宋体"/>
            <charset val="134"/>
          </rPr>
          <t>頁的理解瘋狂。</t>
        </r>
      </text>
    </comment>
    <comment ref="B46" authorId="0">
      <text>
        <r>
          <rPr>
            <sz val="10"/>
            <color rgb="FF000000"/>
            <rFont val="宋体"/>
            <charset val="134"/>
          </rPr>
          <t>安靜地移動以及</t>
        </r>
        <r>
          <rPr>
            <sz val="10"/>
            <color rgb="FF000000"/>
            <rFont val="Times New Roman"/>
            <charset val="134"/>
          </rPr>
          <t>/</t>
        </r>
        <r>
          <rPr>
            <sz val="10"/>
            <color rgb="FF000000"/>
            <rFont val="宋体"/>
            <charset val="134"/>
          </rPr>
          <t>或者躲藏的技巧，不驚擾到那些可能在聽或者看的人們。當嘗試躲避探查，玩家應當進行一個潜行的技能檢定。與這項技能相關的能力意味著要麽角色能够安靜地移動（輕聲輕足）以及</t>
        </r>
        <r>
          <rPr>
            <sz val="10"/>
            <color rgb="FF000000"/>
            <rFont val="Times New Roman"/>
            <charset val="134"/>
          </rPr>
          <t>/</t>
        </r>
        <r>
          <rPr>
            <sz val="10"/>
            <color rgb="FF000000"/>
            <rFont val="宋体"/>
            <charset val="134"/>
          </rPr>
          <t xml:space="preserve">或者在僞裝技巧上有所訓練。這項技能也同樣意味著角色可以在長時間維持一定程度的謹慎心態以及冷靜的頭腦來使自己保持靜止和隱秘。
</t>
        </r>
      </text>
    </comment>
    <comment ref="P46" authorId="0">
      <text>
        <r>
          <rPr>
            <sz val="10"/>
            <color rgb="FF000000"/>
            <rFont val="宋体"/>
            <charset val="134"/>
          </rPr>
          <t>允許調查員本能地閃避攻擊，投擲過來的投射物以及諸如此類的。一名角色可以嘗試在一場戰鬥輪中使用任何次數的閃避（但是對抗一次特定的攻擊只能一次；見章節</t>
        </r>
        <r>
          <rPr>
            <sz val="10"/>
            <color rgb="FF000000"/>
            <rFont val="Times New Roman"/>
            <charset val="134"/>
          </rPr>
          <t xml:space="preserve"> 6</t>
        </r>
        <r>
          <rPr>
            <sz val="10"/>
            <color rgb="FF000000"/>
            <rFont val="宋体"/>
            <charset val="134"/>
          </rPr>
          <t>：戰鬥）。閃避可以通過經驗來提升，就像其他的技能一樣。如果一次攻擊可以被看見，一名角色可以嘗試閃避開它。想要閃避子彈是不可能的，因爲運動中的它們是不可能被看見的；一名角色所能做到的最好的是做逃避的行動來造成自己更難被命中（</t>
        </r>
        <r>
          <rPr>
            <sz val="10"/>
            <color rgb="FF000000"/>
            <rFont val="Times New Roman"/>
            <charset val="134"/>
          </rPr>
          <t>“</t>
        </r>
        <r>
          <rPr>
            <sz val="10"/>
            <color rgb="FF000000"/>
            <rFont val="宋体"/>
            <charset val="134"/>
          </rPr>
          <t>尋找掩體（</t>
        </r>
        <r>
          <rPr>
            <sz val="10"/>
            <color rgb="FF000000"/>
            <rFont val="Times New Roman"/>
            <charset val="134"/>
          </rPr>
          <t>Diving for cover</t>
        </r>
        <r>
          <rPr>
            <sz val="10"/>
            <color rgb="FF000000"/>
            <rFont val="宋体"/>
            <charset val="134"/>
          </rPr>
          <t>）</t>
        </r>
        <r>
          <rPr>
            <sz val="10"/>
            <color rgb="FF000000"/>
            <rFont val="Times New Roman"/>
            <charset val="134"/>
          </rPr>
          <t>“</t>
        </r>
        <r>
          <rPr>
            <sz val="10"/>
            <color rgb="FF000000"/>
            <rFont val="宋体"/>
            <charset val="134"/>
          </rPr>
          <t>）。</t>
        </r>
      </text>
    </comment>
    <comment ref="B47" authorId="0">
      <text>
        <r>
          <rPr>
            <sz val="10"/>
            <color rgb="FF000000"/>
            <rFont val="宋体"/>
            <charset val="134"/>
          </rPr>
          <t>一名調查員可以憑藉追踪技能來通過土壤上的脚印，或是物體通過植被時留下的印記來追踪別人，或者是交通工具以及地球上的動物。時間的經過，雨，以及土地的種類都可能會影響追踪的難度等級。
對抗技能</t>
        </r>
        <r>
          <rPr>
            <sz val="10"/>
            <color rgb="FF000000"/>
            <rFont val="Times New Roman"/>
            <charset val="134"/>
          </rPr>
          <t>/</t>
        </r>
        <r>
          <rPr>
            <sz val="10"/>
            <color rgb="FF000000"/>
            <rFont val="宋体"/>
            <charset val="134"/>
          </rPr>
          <t>難度等級：
如果追踪某個試圖從你的追踪中逃開的人，將會借由對抗技能潜行來决定難度等級；取决于天氣或者地形的影響，可以對難度等級進行調整。
常規難度：在正常的（溫和的）環境下的叢林中追踪一個動物或者人。
困難難度：追踪數天前（或者更久）留下的踪迹。
孤注一骰的例子：遠路返回幷且花費更多的時間來研究這片區域；進行螺旋式搜索來定位踪迹（花費更長的時間，也可能會造成更多的動靜，幷且讓你自己變得十分顯眼）。
孤注一骰失敗的範例結果：你所追踪的踪迹將你直接導向了一頭饑餓的熊</t>
        </r>
        <r>
          <rPr>
            <sz val="10"/>
            <color rgb="FF000000"/>
            <rFont val="Times New Roman"/>
            <charset val="134"/>
          </rPr>
          <t>/</t>
        </r>
        <r>
          <rPr>
            <sz val="10"/>
            <color rgb="FF000000"/>
            <rFont val="宋体"/>
            <charset val="134"/>
          </rPr>
          <t>獅子</t>
        </r>
        <r>
          <rPr>
            <sz val="10"/>
            <color rgb="FF000000"/>
            <rFont val="Times New Roman"/>
            <charset val="134"/>
          </rPr>
          <t>/</t>
        </r>
        <r>
          <rPr>
            <sz val="10"/>
            <color rgb="FF000000"/>
            <rFont val="宋体"/>
            <charset val="134"/>
          </rPr>
          <t>食人族；你發現你自己只是在原地繞圈，幷且在你注意到自己迷路前，夜晚就已經降臨了；你跟著踪迹，這踪迹却把你引向了一個陷阱，最終你被伏擊或者被抓了起來。
如果一個瘋狂的調查員在孤注一骰上失敗，他將會極度著迷地跟隨著任何踪迹（相信自己是正確的）直到他被物理上限制住了或者被轉而相信其他的某些東西。</t>
        </r>
      </text>
    </comment>
    <comment ref="P47" authorId="0">
      <text>
        <r>
          <rPr>
            <sz val="10"/>
            <color rgb="FF000000"/>
            <rFont val="宋体"/>
            <charset val="134"/>
          </rPr>
          <t>包括空手格鬥以及任何人都可以撿起幷使用的基礎武器，例如棍棒（例如板球棒或者棒球棍），小刀，以及許多臨時武器，例如瓶子以及椅子腿。爲了决定這些臨時武器所造成的傷害，</t>
        </r>
        <r>
          <rPr>
            <sz val="10"/>
            <color rgb="FF000000"/>
            <rFont val="Times New Roman"/>
            <charset val="134"/>
          </rPr>
          <t xml:space="preserve">KP </t>
        </r>
        <r>
          <rPr>
            <sz val="10"/>
            <color rgb="FF000000"/>
            <rFont val="宋体"/>
            <charset val="134"/>
          </rPr>
          <t>應當參考武器表幷且挑選那些類似的。
那些有著</t>
        </r>
        <r>
          <rPr>
            <sz val="10"/>
            <color rgb="FF000000"/>
            <rFont val="Times New Roman"/>
            <charset val="134"/>
          </rPr>
          <t xml:space="preserve"> 50%</t>
        </r>
        <r>
          <rPr>
            <sz val="10"/>
            <color rgb="FF000000"/>
            <rFont val="宋体"/>
            <charset val="134"/>
          </rPr>
          <t>或者以上的格鬥（鬥毆）技能的調查員可能會希望選擇一種正規的訓練，幷且作爲背景的一部分來對他們的技能程度進行解釋。</t>
        </r>
      </text>
    </comment>
    <comment ref="B48" authorId="0">
      <text>
        <r>
          <rPr>
            <sz val="10"/>
            <color rgb="FF000000"/>
            <rFont val="宋体"/>
            <charset val="134"/>
          </rPr>
          <t>使用在當你想要演出除你自己外的別人時。使用者改變了態度，習慣，以及</t>
        </r>
        <r>
          <rPr>
            <sz val="10"/>
            <color rgb="FF000000"/>
            <rFont val="Times New Roman"/>
            <charset val="134"/>
          </rPr>
          <t>/</t>
        </r>
        <r>
          <rPr>
            <sz val="10"/>
            <color rgb="FF000000"/>
            <rFont val="宋体"/>
            <charset val="134"/>
          </rPr>
          <t>或聲音來進行一個喬裝，以另一個人或者另一類人的形象出現。戲劇化妝品可能會有所幫助，還有僞造的身份證。
對抗技能</t>
        </r>
        <r>
          <rPr>
            <sz val="10"/>
            <color rgb="FF000000"/>
            <rFont val="Times New Roman"/>
            <charset val="134"/>
          </rPr>
          <t>/</t>
        </r>
        <r>
          <rPr>
            <sz val="10"/>
            <color rgb="FF000000"/>
            <rFont val="宋体"/>
            <charset val="134"/>
          </rPr>
          <t>難度等級：
這項技能有著明顯的兩個方向：要麽你試圖隱瞞你的真實身份（例如當警察正在尋找你）或者你在模仿他人。
常規難度：使陌生人相信你就是你說你是的那個人。例如，回到你昨天犯案的犯罪現場幷且逃過注意。
困難難度：在一場面對面的見面中使一名專家相信你就是你說你是的那個人。例如，裝扮成一名銀行員工來獲得進入銀行金庫的許可。
注意如果在一場面對面的見面中裝作一個特定的人士，幷且有某位認識你模仿的這個人的人，那麽要通過這個場合就超出了這個技能的範圍，幷且可能意味著需要一個更高難度的組合技能檢定（與說服，魅惑，或者話術結合）。
孤注一骰的例子：經過一個完全擬真以及加强過的準備（將自己沉入到角色中去）；偷走個人物品幷且將之利用進僞裝中；用明顯而誇張的手法來讓對方感到混亂；假裝患了疾病來迷惑觀察者。
孤注一骰失敗的範例結果：被拘捕；造成了對方的抵觸，造成了暴力行爲或者刑事指控；發現自己所模仿的對象正在被找來爲了報復的黑幫所通緝。
如果一個瘋狂的調查員在孤注一骰上失敗，這名調查員不再能認清自己在鏡子中的臉，即使僞裝已經被除去。</t>
        </r>
      </text>
    </comment>
    <comment ref="P48" authorId="0">
      <text>
        <r>
          <rPr>
            <sz val="10"/>
            <color rgb="FF000000"/>
            <rFont val="宋体"/>
            <charset val="134"/>
          </rPr>
          <t>所有的長度超過兩英尺的劍器。</t>
        </r>
      </text>
    </comment>
    <comment ref="B49" authorId="0">
      <text>
        <r>
          <rPr>
            <sz val="10"/>
            <color rgb="FF000000"/>
            <rFont val="宋体"/>
            <charset val="134"/>
          </rPr>
          <t>鎖匠技能可以打開車門，熱綫自動裝置，用鐵撬撬開圖書館的窗子，解决中國機關箱，以及穿過常規的商用警報系統。使用者可能會修復鎖，製作鑰匙，或者在萬能鑰匙，開鎖工具或者其他工具的幫助下打開鎖。特別困難的鎖可能會需要一個更高的難度等級。
對抗技能</t>
        </r>
        <r>
          <rPr>
            <sz val="10"/>
            <color rgb="FF000000"/>
            <rFont val="Times New Roman"/>
            <charset val="134"/>
          </rPr>
          <t>/</t>
        </r>
        <r>
          <rPr>
            <sz val="10"/>
            <color rgb="FF000000"/>
            <rFont val="宋体"/>
            <charset val="134"/>
          </rPr>
          <t xml:space="preserve">難度等級：
</t>
        </r>
        <r>
          <rPr>
            <sz val="10"/>
            <color rgb="FF000000"/>
            <rFont val="Times New Roman"/>
            <charset val="134"/>
          </rPr>
          <t>·</t>
        </r>
        <r>
          <rPr>
            <sz val="10"/>
            <color rgb="FF000000"/>
            <rFont val="宋体"/>
            <charset val="134"/>
          </rPr>
          <t xml:space="preserve">常規難度：打開或者修復一般的鎖。
</t>
        </r>
        <r>
          <rPr>
            <sz val="10"/>
            <color rgb="FF000000"/>
            <rFont val="Times New Roman"/>
            <charset val="134"/>
          </rPr>
          <t>·</t>
        </r>
        <r>
          <rPr>
            <sz val="10"/>
            <color rgb="FF000000"/>
            <rFont val="宋体"/>
            <charset val="134"/>
          </rPr>
          <t>困難難度：打開一個高安全性能的鎖。
孤注一骰的例子：完全地將鎖拆卸下來；花費更長時間；用力量强行撬開機械裝置。
孤注一骰失敗的範例結果：鎖被破壞到了不可修復的程度（也許你的開鎖工具折斷在了鎖裏）；你破壞了機關箱（也許現在只有打碎它才能開啓箱子）；你觸發了警報，或者造成了足够響的噪音讓某人或者某物過來查看</t>
        </r>
        <r>
          <rPr>
            <sz val="10"/>
            <color rgb="FF000000"/>
            <rFont val="Times New Roman"/>
            <charset val="134"/>
          </rPr>
          <t xml:space="preserve">……
</t>
        </r>
        <r>
          <rPr>
            <sz val="10"/>
            <color rgb="FF000000"/>
            <rFont val="宋体"/>
            <charset val="134"/>
          </rPr>
          <t>如果一個瘋狂的調查員在孤注一骰上失敗，他放弃了眼前要解决的鎖，幷且意識到他更高的目的是解放他自己的思想；他們的雙眼不再被迷霧所遮蔽，幷且他開始以新的方式開始看待這個對他來說完全合理的世界，但是對于其他任何有著健全心智的人來說是完全不合理的。</t>
        </r>
      </text>
    </comment>
    <comment ref="P49" authorId="0">
      <text>
        <r>
          <rPr>
            <sz val="10"/>
            <color rgb="FF000000"/>
            <rFont val="宋体"/>
            <charset val="134"/>
          </rPr>
          <t>長槍或者投矛。如果投擲，使用投擲技能。</t>
        </r>
      </text>
    </comment>
    <comment ref="B50" authorId="0">
      <text>
        <r>
          <rPr>
            <sz val="10"/>
            <color rgb="FF000000"/>
            <rFont val="宋体"/>
            <charset val="134"/>
          </rPr>
          <t xml:space="preserve">允許對物體進行視覺上的遮住，藏匿，或者掩蓋，也許通過殘害，衣服或者其他的干涉或促成錯覺的材料，也許通過使用一個秘密的嵌板或者隔間。任何種類的巨大物件應當增加藏匿的難度。
妙手包括偷竊，卡牌魔術，以及秘密使用手機。
</t>
        </r>
      </text>
    </comment>
    <comment ref="P50" authorId="0">
      <text>
        <r>
          <rPr>
            <sz val="10"/>
            <color rgb="FF000000"/>
            <rFont val="宋体"/>
            <charset val="134"/>
          </rPr>
          <t>當使用大型的木斧時使用這個技能。短柄小斧則可以用基礎的鬥毆技能；如果投擲出去，使用投擲技能。</t>
        </r>
      </text>
    </comment>
    <comment ref="P51" authorId="0">
      <text>
        <r>
          <rPr>
            <sz val="10"/>
            <color rgb="FF000000"/>
            <rFont val="宋体"/>
            <charset val="134"/>
          </rPr>
          <t xml:space="preserve">任何長度的材料被用于絞死對方。需要受害者進行一個戰技檢定來逃脫，或者遭受每輪
</t>
        </r>
        <r>
          <rPr>
            <sz val="10"/>
            <color rgb="FF000000"/>
            <rFont val="Times New Roman"/>
            <charset val="134"/>
          </rPr>
          <t xml:space="preserve">1D6 </t>
        </r>
        <r>
          <rPr>
            <sz val="10"/>
            <color rgb="FF000000"/>
            <rFont val="宋体"/>
            <charset val="134"/>
          </rPr>
          <t>的傷害。</t>
        </r>
      </text>
    </comment>
    <comment ref="B52" authorId="0">
      <text>
        <r>
          <rPr>
            <sz val="10"/>
            <color rgb="FF000000"/>
            <rFont val="宋体"/>
            <charset val="134"/>
          </rPr>
          <t>使你理解會計工作的流程以及一個企業或者個人的金融職務。通過檢查帳簿，你可以發現做假賬的員工，對資金的偷偷挪用，對行賄或者敲詐的款項支付，以及經濟狀况是否比表面陳述的更好或者更差。通過仔細檢查舊賬戶，你可以瞭解過去的資金的得與失（穀物，奴隸貿易，威士忌酒的運營等）以及這些資金是付給了誰以及爲了什麽款項而支付。
對抗技能</t>
        </r>
        <r>
          <rPr>
            <sz val="10"/>
            <color rgb="FF000000"/>
            <rFont val="Times New Roman"/>
            <charset val="134"/>
          </rPr>
          <t>/</t>
        </r>
        <r>
          <rPr>
            <sz val="10"/>
            <color rgb="FF000000"/>
            <rFont val="宋体"/>
            <charset val="134"/>
          </rPr>
          <t>難度等級：
如果有人想要隱瞞什麽，那麽難度等級將會取决于進行隱藏的人的會計技能。
常規難度：詳盡以及良好整理的會計帳簿。
困難難度：無序或者殘缺的會計帳簿。</t>
        </r>
      </text>
    </comment>
    <comment ref="P52" authorId="0">
      <text>
        <r>
          <rPr>
            <sz val="10"/>
            <color rgb="FF000000"/>
            <rFont val="宋体"/>
            <charset val="134"/>
          </rPr>
          <t>第一個以汽油爲能源，大量生産的電鋸出現于</t>
        </r>
        <r>
          <rPr>
            <sz val="10"/>
            <color rgb="FF000000"/>
            <rFont val="Times New Roman"/>
            <charset val="134"/>
          </rPr>
          <t xml:space="preserve"> 1927 </t>
        </r>
        <r>
          <rPr>
            <sz val="10"/>
            <color rgb="FF000000"/>
            <rFont val="宋体"/>
            <charset val="134"/>
          </rPr>
          <t>年；然而，也存在著一些早期版本。</t>
        </r>
      </text>
    </comment>
    <comment ref="B53" authorId="0">
      <text>
        <r>
          <rPr>
            <sz val="10"/>
            <color rgb="FF000000"/>
            <rFont val="宋体"/>
            <charset val="134"/>
          </rPr>
          <t>代表你對相關法律、早期事件、法庭辯術或者法院程序瞭解的可能性。一個在法律實務上的專家可能會獲得巨大的獎勵以及政治事務所，但是這可能需要長達幾年的認真申請</t>
        </r>
        <r>
          <rPr>
            <sz val="10"/>
            <color rgb="FF000000"/>
            <rFont val="Times New Roman"/>
            <charset val="134"/>
          </rPr>
          <t>—</t>
        </r>
        <r>
          <rPr>
            <sz val="10"/>
            <color rgb="FF000000"/>
            <rFont val="宋体"/>
            <charset val="134"/>
          </rPr>
          <t>一個較高的信用評級在這關係上也十分重要。在美國，一個州的州法庭（</t>
        </r>
        <r>
          <rPr>
            <sz val="10"/>
            <color rgb="FF000000"/>
            <rFont val="Times New Roman"/>
            <charset val="134"/>
          </rPr>
          <t>State
Bar</t>
        </r>
        <r>
          <rPr>
            <sz val="10"/>
            <color rgb="FF000000"/>
            <rFont val="宋体"/>
            <charset val="134"/>
          </rPr>
          <t>）必須批准某人的法律實務。
當到一個外國國家時，使用這項技能的難度等級可能會上升，除非這名角色花費數月的時間來學習這個國家的法律系統。
對抗技能</t>
        </r>
        <r>
          <rPr>
            <sz val="10"/>
            <color rgb="FF000000"/>
            <rFont val="Times New Roman"/>
            <charset val="134"/>
          </rPr>
          <t>/</t>
        </r>
        <r>
          <rPr>
            <sz val="10"/>
            <color rgb="FF000000"/>
            <rFont val="宋体"/>
            <charset val="134"/>
          </rPr>
          <t>難度等級：</t>
        </r>
        <r>
          <rPr>
            <sz val="10"/>
            <color rgb="FF000000"/>
            <rFont val="Times New Roman"/>
            <charset val="134"/>
          </rPr>
          <t xml:space="preserve"> </t>
        </r>
        <r>
          <rPr>
            <sz val="10"/>
            <color rgb="FF000000"/>
            <rFont val="宋体"/>
            <charset val="134"/>
          </rPr>
          <t>常規難度：理解和使用相關法律或者法律流程的細節。
困難難度：記住或者理解一個不清楚的法律流程，或者反審訊一名有著强烈敵意的證人。
孤注一骰的例子：推遲來對你的辯論言論進行思考；對事例</t>
        </r>
        <r>
          <rPr>
            <sz val="10"/>
            <color rgb="FF000000"/>
            <rFont val="Times New Roman"/>
            <charset val="134"/>
          </rPr>
          <t>/</t>
        </r>
        <r>
          <rPr>
            <sz val="10"/>
            <color rgb="FF000000"/>
            <rFont val="宋体"/>
            <charset val="134"/>
          </rPr>
          <t>處境的細微差別進行極其詳細的解釋；用重要的時間進行調查研究；曲解法律的字面意思來使你的言論變得合理。
孤注一骰失敗的範例結果：誤解了一條法律或者超出了可接受的法律程序的行爲使你觸犯了法律，幷且吸引了警察的注意；浪費了寶貴的時間和金錢在調查以及法律費用上；你蔑視法庭，幷且被丟進了牢房至少</t>
        </r>
        <r>
          <rPr>
            <sz val="10"/>
            <color rgb="FF000000"/>
            <rFont val="Times New Roman"/>
            <charset val="134"/>
          </rPr>
          <t xml:space="preserve"> 24 </t>
        </r>
        <r>
          <rPr>
            <sz val="10"/>
            <color rgb="FF000000"/>
            <rFont val="宋体"/>
            <charset val="134"/>
          </rPr>
          <t>小時。
如果一個瘋狂的調查員在孤注一骰上失敗，他會相信他此刻淩駕于法律之上。</t>
        </r>
      </text>
    </comment>
    <comment ref="P53" authorId="0">
      <text>
        <r>
          <rPr>
            <sz val="10"/>
            <color rgb="FF000000"/>
            <rFont val="宋体"/>
            <charset val="134"/>
          </rPr>
          <t>索連棍，釘錘，以及相似的中世紀兵器。</t>
        </r>
      </text>
    </comment>
    <comment ref="B54" authorId="0">
      <text>
        <r>
          <rPr>
            <sz val="10"/>
            <color rgb="FF000000"/>
            <rFont val="宋体"/>
            <charset val="134"/>
          </rPr>
          <t>使用者可以識別出神秘學道具，用語和概念，以及民間傳統，幷且可以辨認魔法書以及神秘學記號。神秘學家對有著代代相傳的神秘知識的家庭十分熟悉，包括從埃及和蘇美爾，從中世紀和文藝復興時期的西方，以及也許從亞洲或者非洲。
理解特定的書籍可能可以增加神秘學技能的百分比。這項技能不能運用于與克蘇魯神話相關的咒術，書本，以及魔法，儘管舊日支配者的崇拜者對于神秘學有著很高的接受能力。
由</t>
        </r>
        <r>
          <rPr>
            <sz val="10"/>
            <color rgb="FF000000"/>
            <rFont val="Times New Roman"/>
            <charset val="134"/>
          </rPr>
          <t xml:space="preserve"> KP </t>
        </r>
        <r>
          <rPr>
            <sz val="10"/>
            <color rgb="FF000000"/>
            <rFont val="宋体"/>
            <charset val="134"/>
          </rPr>
          <t>决定在這場游戲中非神話魔法是真實存在的或者是虛構的（見章節</t>
        </r>
        <r>
          <rPr>
            <sz val="10"/>
            <color rgb="FF000000"/>
            <rFont val="Times New Roman"/>
            <charset val="134"/>
          </rPr>
          <t xml:space="preserve"> 9</t>
        </r>
        <r>
          <rPr>
            <sz val="10"/>
            <color rgb="FF000000"/>
            <rFont val="宋体"/>
            <charset val="134"/>
          </rPr>
          <t>：魔法）。
對抗技能</t>
        </r>
        <r>
          <rPr>
            <sz val="10"/>
            <color rgb="FF000000"/>
            <rFont val="Times New Roman"/>
            <charset val="134"/>
          </rPr>
          <t>/</t>
        </r>
        <r>
          <rPr>
            <sz val="10"/>
            <color rgb="FF000000"/>
            <rFont val="宋体"/>
            <charset val="134"/>
          </rPr>
          <t>難度等級：</t>
        </r>
        <r>
          <rPr>
            <sz val="10"/>
            <color rgb="FF000000"/>
            <rFont val="Times New Roman"/>
            <charset val="134"/>
          </rPr>
          <t xml:space="preserve"> </t>
        </r>
        <r>
          <rPr>
            <sz val="10"/>
            <color rgb="FF000000"/>
            <rFont val="宋体"/>
            <charset val="134"/>
          </rPr>
          <t>常規難度：從民間傳說或者神秘學理論中回憶起了有用的知識；理解一張占卜卡的含義或者其他的占卦技巧。
困難難度：辨認出稀少或者獨特的神秘學書籍；想起秘密神秘學執行以及儀式的詳細細節。
孤注一骰的例子：花費更多的時間來研究地址和物品；進行進一步的調查；諮詢另一位專家；在儀式前提前淨化自身，幷且做好萬全的個人準備。
孤注一骰失敗的範例結果：誤記了信息，以錯誤的方式進行了儀式，幷且造成了極壞的結果（也許房子被燒成了平地）；在準備保護的圓圈時，你使用了錯誤的材料，幷且你幷沒有擋開靈魂，而是真正地召喚出了具有邪惡心靈的事物。你在調查中發現了一個迄今爲止都不知道的神話鏈接，幷且你在那認識到的東西粉碎了你的思想（失去</t>
        </r>
        <r>
          <rPr>
            <sz val="10"/>
            <color rgb="FF000000"/>
            <rFont val="Times New Roman"/>
            <charset val="134"/>
          </rPr>
          <t xml:space="preserve"> SAN</t>
        </r>
        <r>
          <rPr>
            <sz val="10"/>
            <color rgb="FF000000"/>
            <rFont val="宋体"/>
            <charset val="134"/>
          </rPr>
          <t>）。
如果一個瘋狂的調查員在孤注一骰上失敗，那麽很可能表現爲某種形式的著魔現象：也許調查員在自己的臉和手掌上紋上了神秘學的符號，或者在沒有用占卜水晶進行占卜未來前無法進行行動。</t>
        </r>
      </text>
    </comment>
    <comment ref="P54" authorId="0">
      <text>
        <r>
          <rPr>
            <sz val="10"/>
            <color rgb="FF000000"/>
            <rFont val="宋体"/>
            <charset val="134"/>
          </rPr>
          <t>套索以及鞭子。</t>
        </r>
      </text>
    </comment>
    <comment ref="B55" authorId="0">
      <text>
        <r>
          <rPr>
            <sz val="10"/>
            <color rgb="FF000000"/>
            <rFont val="宋体"/>
            <charset val="134"/>
          </rPr>
          <t>讓一名調查員能够記住一個國家，城市，區域或者個人及其相關的重要情報。一個成功的檢定可以用來幫助辨認先祖所熟悉的工具，科技，或者想法，但是對當下的所知甚少。
對抗技能</t>
        </r>
        <r>
          <rPr>
            <sz val="10"/>
            <color rgb="FF000000"/>
            <rFont val="Times New Roman"/>
            <charset val="134"/>
          </rPr>
          <t>/</t>
        </r>
        <r>
          <rPr>
            <sz val="10"/>
            <color rgb="FF000000"/>
            <rFont val="宋体"/>
            <charset val="134"/>
          </rPr>
          <t>難度等級：
常規難度：回憶起一些相關幷且有用的信息。</t>
        </r>
        <r>
          <rPr>
            <sz val="10"/>
            <color rgb="FF000000"/>
            <rFont val="Times New Roman"/>
            <charset val="134"/>
          </rPr>
          <t xml:space="preserve"> </t>
        </r>
        <r>
          <rPr>
            <sz val="10"/>
            <color rgb="FF000000"/>
            <rFont val="宋体"/>
            <charset val="134"/>
          </rPr>
          <t>困難難度：瞭解一些晦澀的，細節的幷且有用的信息。
孤注一骰的例子：花費更多時間進行檢查；進行進一步的研究；諮詢另一位專家；雇傭助手來進行仔細的研究，花費數月，以及巨額花費。
孤注一骰失敗的範例結果：這次商討使你的對手變得警覺，幷且意識到了你的意圖；你得到的真相是錯誤的，幷且引你陷入了危險之中；大量的時間和金錢浪費在了無用的研究中。
如果一個瘋狂的調查員在孤注一骰上失敗，他將深信他遲早會被以某種方式替換，或者可能他開始相信他正生活在某個歷史中的時段，以古代的方法進行衣裝以及對話。</t>
        </r>
      </text>
    </comment>
    <comment ref="P55" authorId="0">
      <text>
        <r>
          <rPr>
            <sz val="10"/>
            <color rgb="FF000000"/>
            <rFont val="宋体"/>
            <charset val="134"/>
          </rPr>
          <t>當需要用物體擊中目標或者用物件的正確部分擊中目標（例如小刀或者短柄小斧的刃）時，使用投擲技能。
一件有著合理平衡構架的可以藏于手中大小的物品可以被投擲至多等同于</t>
        </r>
        <r>
          <rPr>
            <sz val="10"/>
            <color rgb="FF000000"/>
            <rFont val="Times New Roman"/>
            <charset val="134"/>
          </rPr>
          <t xml:space="preserve"> STR </t>
        </r>
        <r>
          <rPr>
            <sz val="10"/>
            <color rgb="FF000000"/>
            <rFont val="宋体"/>
            <charset val="134"/>
          </rPr>
          <t>碼距離。
如果投擲技能檢定失敗，投擲物將會掉落在距離目標隨機距離的地方。</t>
        </r>
        <r>
          <rPr>
            <sz val="10"/>
            <color rgb="FF000000"/>
            <rFont val="Times New Roman"/>
            <charset val="134"/>
          </rPr>
          <t xml:space="preserve">KP </t>
        </r>
        <r>
          <rPr>
            <sz val="10"/>
            <color rgb="FF000000"/>
            <rFont val="宋体"/>
            <charset val="134"/>
          </rPr>
          <t>應當將骰子檢定數與最高的能够達成成功的數值相比較，然後判斷投擲物落在目標和投資者之間合適的距離的地方。
投擲技能被用于在戰鬥中投擲小刀，石頭，投矛或者回力標時。</t>
        </r>
      </text>
    </comment>
    <comment ref="B56" authorId="0">
      <text>
        <r>
          <rPr>
            <sz val="10"/>
            <color rgb="FF000000"/>
            <rFont val="宋体"/>
            <charset val="134"/>
          </rPr>
          <t>起初指對于在自然環境中的植物以及動物生命的研究。直到</t>
        </r>
        <r>
          <rPr>
            <sz val="10"/>
            <color rgb="FF000000"/>
            <rFont val="Times New Roman"/>
            <charset val="134"/>
          </rPr>
          <t xml:space="preserve"> 19 </t>
        </r>
        <r>
          <rPr>
            <sz val="10"/>
            <color rgb="FF000000"/>
            <rFont val="宋体"/>
            <charset val="134"/>
          </rPr>
          <t>世紀，這門學科被分開到一系列的學術學科（生物學，植物學，等等）。作爲一個技能，博物學達標了傳統的（非科學的）知識以及農民，漁民，優秀的業餘者，以及單純的愛好者的個人觀察。它可以一般地對物種，栖息地進行辨認，幷且可以辨認踪迹、足迹以及叫聲，也可以允許對什麽事物可能對某種特定物種來說很重要進行猜測。如果要一個對自然世界的科學性的理解，那麽應當去看生物學，植物學以及動物學技能。
博物學可能準確也可能不準確</t>
        </r>
        <r>
          <rPr>
            <sz val="10"/>
            <color rgb="FF000000"/>
            <rFont val="Times New Roman"/>
            <charset val="134"/>
          </rPr>
          <t>—</t>
        </r>
        <r>
          <rPr>
            <sz val="10"/>
            <color rgb="FF000000"/>
            <rFont val="宋体"/>
            <charset val="134"/>
          </rPr>
          <t>這只是評估，判斷，民間傳統，以及熱衷的事物的領域。使用博物學來判斷集市中的馬肉，或者决定是否蝴蝶收集品非常棒或者只是非常棒地排列了起來。
對抗技能</t>
        </r>
        <r>
          <rPr>
            <sz val="10"/>
            <color rgb="FF000000"/>
            <rFont val="Times New Roman"/>
            <charset val="134"/>
          </rPr>
          <t>/</t>
        </r>
        <r>
          <rPr>
            <sz val="10"/>
            <color rgb="FF000000"/>
            <rFont val="宋体"/>
            <charset val="134"/>
          </rPr>
          <t>難度等級：</t>
        </r>
        <r>
          <rPr>
            <sz val="10"/>
            <color rgb="FF000000"/>
            <rFont val="Times New Roman"/>
            <charset val="134"/>
          </rPr>
          <t xml:space="preserve"> </t>
        </r>
        <r>
          <rPr>
            <sz val="10"/>
            <color rgb="FF000000"/>
            <rFont val="宋体"/>
            <charset val="134"/>
          </rPr>
          <t>常規難度：辨認一種特定的物種；記住一些普通的學問；知道最好的抓魚的地點。
困難難度：辨認一種罕見的樣品；定位找到一種動物或者植物的稀有物種；記住一些非常晦澀的事實或者一部分的學問。
孤注一骰的例子：花費更長的時間（忘却了時間）來仔細檢查栖息地；檢測不知名的蘑菇或者植物來獲得更好的關于這是什麽的想法；諮詢當地村莊的年老的女性關于當地的野生生物的知識。
孤注一骰失敗的範例結果：你花費了很長的幾個小時著迷地仔細看著書來辨認物種；你得到了錯誤的事實，幷且胡峰幷沒有被你身上濕地泥土和植物的混合物所驅散，而是刺向了你（伴隨著疼痛的結果）；你挑選了錯誤的蘑菇幷且發現自己在幾小時後正全裸地走向一名警察。
如果一個瘋狂的調查員在孤注一骰上失敗，他走向自然幷且迷失在荒野中直到朋友前來予以救助。</t>
        </r>
      </text>
    </comment>
    <comment ref="P56" authorId="0">
      <text>
        <r>
          <rPr>
            <sz val="10"/>
            <color rgb="FF000000"/>
            <rFont val="宋体"/>
            <charset val="134"/>
          </rPr>
          <t>用來使用弓以及弩，包括從中世紀的長弓到現代，高性能的複合弓。</t>
        </r>
      </text>
    </comment>
    <comment ref="B57" authorId="0">
      <text>
        <r>
          <rPr>
            <sz val="10"/>
            <color rgb="FF000000"/>
            <rFont val="宋体"/>
            <charset val="134"/>
          </rPr>
          <t>使使用者能够通過觀察來辨認和理解一個人的生活方式。如果技能使用者持續觀察一個其他的文化一段時間，或者在有著關于某種已消失文化的正確資料環境下工作，那麽他可以對文化方式以及道德習慣進行簡單的預測，即使證據可能幷不完整。通過學習文化一個月或者更久，人類學家開始理解這種文化是如何運作的以及，如果結合心理學，可以預測那些研究文化的行爲和信仰。
對抗技能</t>
        </r>
        <r>
          <rPr>
            <sz val="10"/>
            <color rgb="FF000000"/>
            <rFont val="Times New Roman"/>
            <charset val="134"/>
          </rPr>
          <t>/</t>
        </r>
        <r>
          <rPr>
            <sz val="10"/>
            <color rgb="FF000000"/>
            <rFont val="宋体"/>
            <charset val="134"/>
          </rPr>
          <t>難度等級：
這個技能的難度等級取决于技能使用者使用多長時間接觸這個事物。
常規難度：花費一個月時間或者更多時間與人接觸。
困難難度：花費僅僅一周或者更少時間與人接觸。
孤注一骰的例子：花費更多的時間來研究目標；去</t>
        </r>
        <r>
          <rPr>
            <sz val="10"/>
            <color rgb="FF000000"/>
            <rFont val="Times New Roman"/>
            <charset val="134"/>
          </rPr>
          <t>“</t>
        </r>
        <r>
          <rPr>
            <sz val="10"/>
            <color rgb="FF000000"/>
            <rFont val="宋体"/>
            <charset val="134"/>
          </rPr>
          <t>當地</t>
        </r>
        <r>
          <rPr>
            <sz val="10"/>
            <color rgb="FF000000"/>
            <rFont val="Times New Roman"/>
            <charset val="134"/>
          </rPr>
          <t>“</t>
        </r>
        <r>
          <rPr>
            <sz val="10"/>
            <color rgb="FF000000"/>
            <rFont val="宋体"/>
            <charset val="134"/>
          </rPr>
          <t>體驗一段時間；在一場儀式或祭奠等等活動上扮演一個積極活躍的角色。</t>
        </r>
      </text>
    </comment>
    <comment ref="P57" authorId="0">
      <text>
        <r>
          <rPr>
            <sz val="10"/>
            <color rgb="FF000000"/>
            <rFont val="宋体"/>
            <charset val="134"/>
          </rPr>
          <t>用來使用所有的類似于手槍的火器，進行非連續的射擊。對于現代游戲中的全自動手槍（</t>
        </r>
        <r>
          <rPr>
            <sz val="10"/>
            <color rgb="FF000000"/>
            <rFont val="Times New Roman"/>
            <charset val="134"/>
          </rPr>
          <t>MAC-11</t>
        </r>
        <r>
          <rPr>
            <sz val="10"/>
            <color rgb="FF000000"/>
            <rFont val="宋体"/>
            <charset val="134"/>
          </rPr>
          <t>，烏茲手槍，等等），當使用連射時，用衝鋒槍的技能進行判定。</t>
        </r>
      </text>
    </comment>
    <comment ref="B58" authorId="0">
      <text>
        <r>
          <rPr>
            <sz val="10"/>
            <color rgb="FF000000"/>
            <rFont val="宋体"/>
            <charset val="134"/>
          </rPr>
          <t>允許從過去的文化中鑒定一件古董的年代以及辨別它，以及可以用來發現贋品。使獲得建立以及開掘一個挖掘遺址的專業知識。通過對遺址的勘察，使用者可以推斷留下這遺址的生物的目的和生活方式。人類學可能對此會有所幫助。考古學還有助于辨認已消失的人類語言的書面形式。
對抗技能</t>
        </r>
        <r>
          <rPr>
            <sz val="10"/>
            <color rgb="FF000000"/>
            <rFont val="Times New Roman"/>
            <charset val="134"/>
          </rPr>
          <t>/</t>
        </r>
        <r>
          <rPr>
            <sz val="10"/>
            <color rgb="FF000000"/>
            <rFont val="宋体"/>
            <charset val="134"/>
          </rPr>
          <t>難度等級：
常規難度：足够的時間和資源來進行工作。
困難難度：缺乏時間以及</t>
        </r>
        <r>
          <rPr>
            <sz val="10"/>
            <color rgb="FF000000"/>
            <rFont val="Times New Roman"/>
            <charset val="134"/>
          </rPr>
          <t>/</t>
        </r>
        <r>
          <rPr>
            <sz val="10"/>
            <color rgb="FF000000"/>
            <rFont val="宋体"/>
            <charset val="134"/>
          </rPr>
          <t>或者有限的資源。
孤注一骰的例子：花費更多的時間來研究物品或者遺址；進行進一步的調查研究；諮詢其他專家。
孤注一骰失敗的範例結果：遺址受到損壞，同時發現品因爲不適當的操作而損毀，被故意毀壞，或者被偷竊；更高的權威占據了遺址，從你的掌控中奪取了發現；宣傳出去的消息導致發現品被偷盜。
如果一個瘋狂的調查員在孤注一骰上失敗，他會不停得挖掘得更深更深，幷且相信真相就在這下面的某處。</t>
        </r>
      </text>
    </comment>
    <comment ref="P58" authorId="0">
      <text>
        <r>
          <rPr>
            <sz val="10"/>
            <color rgb="FF000000"/>
            <rFont val="宋体"/>
            <charset val="134"/>
          </rPr>
          <t>這個技能可以用于射擊任何類型的步槍（無論是杠杆作用，手動栓式或者半自動的）或者機槍。因爲霰彈槍中裝填的彈藥會以散射的方式發射，所以使用者的命中幾率不會因爲距離而减少，但是造成的傷害會受到影響。當突擊步槍進行單次射擊時（或者多次進行單次），使用這個技能。</t>
        </r>
      </text>
    </comment>
    <comment ref="B59" authorId="0">
      <text>
        <r>
          <rPr>
            <sz val="10"/>
            <color rgb="FF000000"/>
            <rFont val="宋体"/>
            <charset val="134"/>
          </rPr>
          <t>對於證據的分析和檢定的研
究。通常與犯罪現場調查（檢驗指紋、</t>
        </r>
        <r>
          <rPr>
            <sz val="10"/>
            <color rgb="FF000000"/>
            <rFont val="Times New Roman"/>
            <charset val="134"/>
          </rPr>
          <t>DNA</t>
        </r>
        <r>
          <rPr>
            <sz val="10"/>
            <color rgb="FF000000"/>
            <rFont val="宋体"/>
            <charset val="134"/>
          </rPr>
          <t>、頭髮以及體液）和實驗室工作相聯繫，以此來確定真相以及為法庭爭論提供專業的證人和證據。</t>
        </r>
      </text>
    </comment>
    <comment ref="P59" authorId="0">
      <text>
        <r>
          <rPr>
            <sz val="10"/>
            <color rgb="FF000000"/>
            <rFont val="宋体"/>
            <charset val="134"/>
          </rPr>
          <t>當用任何自動手槍或者衝鋒槍開火時使用這個技能；同樣也用于突擊步槍的連射模式。</t>
        </r>
      </text>
    </comment>
    <comment ref="B60" authorId="0">
      <text>
        <r>
          <rPr>
            <sz val="10"/>
            <color rgb="FF000000"/>
            <rFont val="Times New Roman"/>
            <charset val="134"/>
          </rPr>
          <t>10%</t>
        </r>
        <r>
          <rPr>
            <sz val="10"/>
            <color rgb="FF000000"/>
            <rFont val="宋体"/>
            <charset val="134"/>
          </rPr>
          <t>）：對於數位和邏輯的研究，包括數學
理論、應用以及理論上的解決方法設計和推演發展。這項技能可能允許使用者辨認非歐幾裡得幾何，解決困難的公式，以及破譯複雜的圖樣或者暗碼（專業的對暗碼的研究見密碼學）。</t>
        </r>
      </text>
    </comment>
    <comment ref="P60" authorId="0">
      <text>
        <r>
          <rPr>
            <sz val="10"/>
            <color rgb="FF000000"/>
            <rFont val="宋体"/>
            <charset val="134"/>
          </rPr>
          <t>用兩腳架或者三腳架架設的進行連續射擊的武器。如果兩腳架的類型進行單次射擊，那麼使用步槍技能。對於今日來說，突擊步槍，衝鋒槍以及輕機槍之間的差別已經是十分細微的了</t>
        </r>
      </text>
    </comment>
    <comment ref="B61" authorId="0">
      <text>
        <r>
          <rPr>
            <sz val="10"/>
            <color rgb="FF000000"/>
            <rFont val="宋体"/>
            <charset val="134"/>
          </rPr>
          <t>對專門聯繫到動物王國的生物學
的研究，包括仍存在以及滅絕動物的生態結構，進</t>
        </r>
        <r>
          <rPr>
            <sz val="10"/>
            <color rgb="FF000000"/>
            <rFont val="Times New Roman"/>
            <charset val="134"/>
          </rPr>
          <t xml:space="preserve"> </t>
        </r>
        <r>
          <rPr>
            <sz val="10"/>
            <color rgb="FF000000"/>
            <rFont val="宋体"/>
            <charset val="134"/>
          </rPr>
          <t>化，分類，行為習性，以及分佈。使用這項技能來從
動物與環境的互動（腳印，獸糞，痕跡等等），行為舉止，以及區域特點上辨認出其物種。</t>
        </r>
      </text>
    </comment>
    <comment ref="P61" authorId="0">
      <text>
        <r>
          <rPr>
            <sz val="10"/>
            <color rgb="FF000000"/>
            <rFont val="宋体"/>
            <charset val="134"/>
          </rPr>
          <t>用於使用槍榴彈發射器，反坦克火箭炮等等。</t>
        </r>
      </text>
    </comment>
    <comment ref="B62" authorId="0">
      <text>
        <r>
          <rPr>
            <sz val="10"/>
            <color rgb="FF000000"/>
            <rFont val="宋体"/>
            <charset val="134"/>
          </rPr>
          <t>用來發現幷對電子設備的故障進行維修。允許製作簡單的電子設備。這是個現代技能</t>
        </r>
        <r>
          <rPr>
            <sz val="10"/>
            <color rgb="FF000000"/>
            <rFont val="Times New Roman"/>
            <charset val="134"/>
          </rPr>
          <t>—</t>
        </r>
        <r>
          <rPr>
            <sz val="10"/>
            <color rgb="FF000000"/>
            <rFont val="宋体"/>
            <charset val="134"/>
          </rPr>
          <t>在</t>
        </r>
        <r>
          <rPr>
            <sz val="10"/>
            <color rgb="FF000000"/>
            <rFont val="Times New Roman"/>
            <charset val="134"/>
          </rPr>
          <t xml:space="preserve"> 1920 </t>
        </r>
        <r>
          <rPr>
            <sz val="10"/>
            <color rgb="FF000000"/>
            <rFont val="宋体"/>
            <charset val="134"/>
          </rPr>
          <t>年代則是使用物理學以及電氣維修來應對電子設備。
不像電氣維修技能，電子學工作的部件通常是不能臨時配備的：它們通過精密的工作被設計出來。通常如果沒有正確的微晶片或者電路板，技能的使用者就無法進行工作，除非他們可以策劃出一些形式的應急方案。</t>
        </r>
      </text>
    </comment>
    <comment ref="P62" authorId="0">
      <text>
        <r>
          <rPr>
            <sz val="10"/>
            <color rgb="FF000000"/>
            <rFont val="宋体"/>
            <charset val="134"/>
          </rPr>
          <t>噴射出一連串點燃的可燃燒液體或者氣體的武器。可以被操作者攜帶或者架設在交通工具上。</t>
        </r>
      </text>
    </comment>
    <comment ref="B63" authorId="0">
      <text>
        <r>
          <rPr>
            <sz val="10"/>
            <color rgb="FF000000"/>
            <rFont val="宋体"/>
            <charset val="134"/>
          </rPr>
          <t>使用者可以知道在某個特定的日子或者一天早晚某個時間時哪顆恒星或者行星位于正上方，何時彗星和流星雨會出現，以及重要的恒星的名字。這項技能同樣會提供有關其他世界的生命，銀河的存在和結構，以及類似的知識的現代概念。一名學者可能能够計算軌道，判斷恒星生命周期，以及（在現代）有關紅外天文學或者超長基綫干涉測量的相關知識。</t>
        </r>
      </text>
    </comment>
    <comment ref="P63" authorId="0">
      <text>
        <r>
          <rPr>
            <sz val="10"/>
            <color rgb="FF000000"/>
            <rFont val="宋体"/>
            <charset val="134"/>
          </rPr>
          <t>這項技能呈現出對一些形式的軍事訓練和經歷。
使用者具有在戰爭中操作戰地武器的經驗：可以在一
個工作隊或</t>
        </r>
        <r>
          <rPr>
            <sz val="10"/>
            <color rgb="FF000000"/>
            <rFont val="Times New Roman"/>
            <charset val="134"/>
          </rPr>
          <t>“</t>
        </r>
        <r>
          <rPr>
            <sz val="10"/>
            <color rgb="FF000000"/>
            <rFont val="宋体"/>
            <charset val="134"/>
          </rPr>
          <t>派遣隊</t>
        </r>
        <r>
          <rPr>
            <sz val="10"/>
            <color rgb="FF000000"/>
            <rFont val="Times New Roman"/>
            <charset val="134"/>
          </rPr>
          <t>”</t>
        </r>
        <r>
          <rPr>
            <sz val="10"/>
            <color rgb="FF000000"/>
            <rFont val="宋体"/>
            <charset val="134"/>
          </rPr>
          <t xml:space="preserve">中工作，進行對超過個人武器射擊距離的武器的操作。這些武器通常過於巨大以至於無法單人進行操作，並且個人無法再沒有工作隊支援的情況下使用這武器，或者應當提高難度等級（取決於
</t>
        </r>
        <r>
          <rPr>
            <sz val="10"/>
            <color rgb="FF000000"/>
            <rFont val="Times New Roman"/>
            <charset val="134"/>
          </rPr>
          <t xml:space="preserve">KP </t>
        </r>
        <r>
          <rPr>
            <sz val="10"/>
            <color rgb="FF000000"/>
            <rFont val="宋体"/>
            <charset val="134"/>
          </rPr>
          <t>的判斷，也取決於使用的武器類型）。
存在著許多不同的專業化武器，取決於遊戲設定的時期，包括加農炮、榴彈炮、迫擊炮以及火箭發射器。</t>
        </r>
      </text>
    </comment>
    <comment ref="B64" authorId="0">
      <text>
        <r>
          <rPr>
            <sz val="10"/>
            <color rgb="FF000000"/>
            <rFont val="宋体"/>
            <charset val="134"/>
          </rPr>
          <t>用來决定大致的岩層年齡，辨認出化石的類型，區分礦物和水晶，確定合理的采礦和挖掘地址，評估土地，預測火山活動、地震、雪崩以及其他類似的現象。</t>
        </r>
      </text>
    </comment>
    <comment ref="P64" authorId="0">
      <text>
        <r>
          <rPr>
            <sz val="10"/>
            <color rgb="FF000000"/>
            <rFont val="宋体"/>
            <charset val="134"/>
          </rPr>
          <t>在這項技能的幫助下，使用者將熟練于安全使用爆破，包括設置以及拆除炸藥。地雷以及相似的設備被設計得容易設置（不需要檢定）但是相對較為困難地進行除去或拆除。
這項技能也包含軍用等級的爆炸物（反人類地雷，塑膠炸彈，等）。
給予足夠的時間和資源，這些專家可以裝設炸藥
來摧毀一幢建築，清除一個被堵住的隧道，以及賦予炸藥不同用處（例如構造微量炸藥，詭雷，以及其他）。</t>
        </r>
      </text>
    </comment>
    <comment ref="B65" authorId="0">
      <text>
        <r>
          <rPr>
            <sz val="10"/>
            <color rgb="FF000000"/>
            <rFont val="宋体"/>
            <charset val="134"/>
          </rPr>
          <t>關于生命和存活的有機物的學科，包括細胞學、生態學、基因學、組織學、微觀生物學、生理學等等。在這項技能的幫助下，一個人可能能够研究出能够對抗可怕的克蘇魯神話細菌的疫苗，將自己從能够令人産生幻覺的叢林植物下隔離開來，或者對鮮血以及</t>
        </r>
        <r>
          <rPr>
            <sz val="10"/>
            <color rgb="FF000000"/>
            <rFont val="Times New Roman"/>
            <charset val="134"/>
          </rPr>
          <t>/</t>
        </r>
        <r>
          <rPr>
            <sz val="10"/>
            <color rgb="FF000000"/>
            <rFont val="宋体"/>
            <charset val="134"/>
          </rPr>
          <t>或者有機物質進行分析。</t>
        </r>
      </text>
    </comment>
    <comment ref="B66" authorId="0">
      <text>
        <r>
          <rPr>
            <sz val="10"/>
            <color rgb="FF000000"/>
            <rFont val="宋体"/>
            <charset val="134"/>
          </rPr>
          <t>使使用者能够理論上瞭解壓力、材料、運動、磁力、電力、光學、輻射和相關的現象，以及給予一定的能力來構建實驗器材來驗證想法。對于知識的瞭解程度取决于所在的年代。實際運用的裝置，例如汽車，幷不是物理學家的範圍，然而實驗設備可能會是，也許要結合電氣維修或者機械維修。</t>
        </r>
      </text>
    </comment>
    <comment ref="P66" authorId="0">
      <text>
        <r>
          <rPr>
            <sz val="10"/>
            <color rgb="FF000000"/>
            <rFont val="宋体"/>
            <charset val="134"/>
          </rPr>
          <t>短期强化的精神分析可以恢復一名調查員患者的理智值。
進行心理治療時，游戲時間每月一次，精神病醫師或醫生進行一次精神分析技能檢定。
如果成功了，病人恢復</t>
        </r>
        <r>
          <rPr>
            <sz val="10"/>
            <color rgb="FF000000"/>
            <rFont val="Times New Roman"/>
            <charset val="134"/>
          </rPr>
          <t xml:space="preserve"> 1D3 </t>
        </r>
        <r>
          <rPr>
            <sz val="10"/>
            <color rgb="FF000000"/>
            <rFont val="宋体"/>
            <charset val="134"/>
          </rPr>
          <t>的理智值。如果檢定失敗了，沒有任何恢復。如果檢定爲大失敗，那麽病人失去</t>
        </r>
        <r>
          <rPr>
            <sz val="10"/>
            <color rgb="FF000000"/>
            <rFont val="Times New Roman"/>
            <charset val="134"/>
          </rPr>
          <t xml:space="preserve"> 1d6 </t>
        </r>
        <r>
          <rPr>
            <sz val="10"/>
            <color rgb="FF000000"/>
            <rFont val="宋体"/>
            <charset val="134"/>
          </rPr>
          <t>的理智值，幷且由心理醫師進行的治療到此結束：可能在心理治療中發生了一些嚴重的事變或者戲劇性的阻礙，幷且在病人與治療專家之間的關係破損到了難以修復的地步。
在游戲中，單獨的精神分析幷不能加速不定時瘋狂的恢復，恢復需要</t>
        </r>
        <r>
          <rPr>
            <sz val="10"/>
            <color rgb="FF000000"/>
            <rFont val="Times New Roman"/>
            <charset val="134"/>
          </rPr>
          <t xml:space="preserve"> 1D6 </t>
        </r>
        <r>
          <rPr>
            <sz val="10"/>
            <color rgb="FF000000"/>
            <rFont val="宋体"/>
            <charset val="134"/>
          </rPr>
          <t>個月的系統全面（或者相似的）的照顧，而精神療法只是構成了其中的一部分。
對于這個技能的成功使用允許一名角色處理他人在短期內的恐懼症狀，或者看清錯覺的真相。在游戲中，這允許一名瘋狂的調查員在短期內免受恐懼或者狂躁的影響，例如允許一名幽閉恐懼症患者躲藏在掃把櫃中十分鐘。同樣的，一名角色可以進行一個精神分析檢定來幫助一名處于妄想中的調查員在短期內看破幻覺不受影響。
由一名心理治療專家進行的治療可以在不定式瘋狂期間內回復理智值（見理智，</t>
        </r>
        <r>
          <rPr>
            <sz val="10"/>
            <color rgb="FF000000"/>
            <rFont val="Times New Roman"/>
            <charset val="134"/>
          </rPr>
          <t xml:space="preserve">154 </t>
        </r>
        <r>
          <rPr>
            <sz val="10"/>
            <color rgb="FF000000"/>
            <rFont val="宋体"/>
            <charset val="134"/>
          </rPr>
          <t>頁）。</t>
        </r>
      </text>
    </comment>
    <comment ref="B67" authorId="0">
      <text>
        <r>
          <rPr>
            <sz val="10"/>
            <color rgb="FF000000"/>
            <rFont val="宋体"/>
            <charset val="134"/>
          </rPr>
          <t>有關物質組成，溫度的影響，能量，以及作用于其上的壓力的研究，也包括物質如何互相影響。在化學的幫助下，某人可以創造或者提取複雜的化學複合物，包括簡單的炸藥，毒藥，氣體以及酸液，需要至少一天以上幷且在合適的設備以及化學藥劑的幫助。使用者也可以對一種不明的物質進行分析，如果有這合適的設備以及試劑。</t>
        </r>
      </text>
    </comment>
    <comment ref="P67" authorId="0">
      <text>
        <r>
          <rPr>
            <sz val="10"/>
            <color rgb="FF000000"/>
            <rFont val="宋体"/>
            <charset val="134"/>
          </rPr>
          <t>使用者有能力可以提供緊急的醫療處理。這可能包括：對摔斷了的腿用夾板進行處理，止血，處理燒傷，對一名溺水的受害者進行復蘇處理，包扎以及清理傷口等等。急救不能用于治療疾病（這需要醫學技能）。
爲了能做到有效，急救必須在一小時內進行處理，在這情况下，能回復</t>
        </r>
        <r>
          <rPr>
            <sz val="10"/>
            <color rgb="FF000000"/>
            <rFont val="Times New Roman"/>
            <charset val="134"/>
          </rPr>
          <t xml:space="preserve"> 1 </t>
        </r>
        <r>
          <rPr>
            <sz val="10"/>
            <color rgb="FF000000"/>
            <rFont val="宋体"/>
            <charset val="134"/>
          </rPr>
          <t>生命值的損傷。這項技能可以嘗試一次，幷且後續的嘗試將爲進行孤注一骰。兩個人可以合作進行急救，只要其中一人成功便可以得到生命值的回復。成功的急救的使用可以將一名失去意識的人喚醒過來。一名角色被限制只能進行一次成功的急救或者醫學，直到受到其他傷害。
當處理一名瀕死的角色，成功的急救可以穩定他的狀態一小時，幷且得到一點臨時生命。在一小時結束後，在那之後每經過一小時，那名角色必須進行一次成功的體質（</t>
        </r>
        <r>
          <rPr>
            <sz val="10"/>
            <color rgb="FF000000"/>
            <rFont val="Times New Roman"/>
            <charset val="134"/>
          </rPr>
          <t>CON</t>
        </r>
        <r>
          <rPr>
            <sz val="10"/>
            <color rgb="FF000000"/>
            <rFont val="宋体"/>
            <charset val="134"/>
          </rPr>
          <t>）檢定來維持傷勢的穩定，或者（如果體質檢定失敗）那名角色瀕死幷且失去臨時生命，以及必須之後每輪進行一次體質（</t>
        </r>
        <r>
          <rPr>
            <sz val="10"/>
            <color rgb="FF000000"/>
            <rFont val="Times New Roman"/>
            <charset val="134"/>
          </rPr>
          <t>CON</t>
        </r>
        <r>
          <rPr>
            <sz val="10"/>
            <color rgb="FF000000"/>
            <rFont val="宋体"/>
            <charset val="134"/>
          </rPr>
          <t>）檢定來避免死亡。如果那名角色存活到下一輪，可以再次嘗試對其使用急救（最多可以兩人使用）。這個可以不斷持續下去（不算是使用孤注一骰）直到蘇醒或者死亡。
急救（幷且只有急救）可以拯救一名瀕死角色的生命，在之後他必須接受一個成功的醫學檢定或者被送往醫院。因此，急救是一個需要擁有的重要的技能，伴隨著醫學，如果你希望能成爲一名有用的醫生。</t>
        </r>
      </text>
    </comment>
    <comment ref="B68" authorId="0">
      <text>
        <r>
          <rPr>
            <sz val="10"/>
            <color rgb="FF000000"/>
            <rFont val="宋体"/>
            <charset val="134"/>
          </rPr>
          <t>關于由其他人發展出來的用于隱藏對話或者信息內容用的暗碼或者密語的研究。一種數學的專業分支，這項技能使使用者能够辨認，創造或破譯暗碼。暗碼通常上來說是寫下來的，但也可能通過其他的形式，例如隱藏在樂曲、畫作或者電腦編碼（在現代設定下）下的信息。破譯一個暗碼可能會是一個漫長的工作，通常需要很長時間的調查研究以及大量的演算處理。</t>
        </r>
      </text>
    </comment>
    <comment ref="P68" authorId="0">
      <text>
        <r>
          <rPr>
            <sz val="10"/>
            <color rgb="FF000000"/>
            <rFont val="宋体"/>
            <charset val="134"/>
          </rPr>
          <t>使用者可以診斷幷治療事故，創傷，疾病，毒藥等，幷且可以提供公共健康建議。如果一個時代還幷沒有好的治療某種疾病的療法，那麽這項技能的效果是有限的，不確定的，或者無效的。醫學技能能給予大範圍的對于藥片以及藥劑，是自然還是人造的知識，以及對副作用以及禁忌症狀的理解。
用醫學技能來進行治療最少要花費</t>
        </r>
        <r>
          <rPr>
            <sz val="10"/>
            <color rgb="FF000000"/>
            <rFont val="Times New Roman"/>
            <charset val="134"/>
          </rPr>
          <t xml:space="preserve"> 1 </t>
        </r>
        <r>
          <rPr>
            <sz val="10"/>
            <color rgb="FF000000"/>
            <rFont val="宋体"/>
            <charset val="134"/>
          </rPr>
          <t>小時時間，幷且可以在造成了傷害後的任何時間進行處理，但是如果這幷沒有在同一天內進行處理，難度等級將會上升（需要一個困難難度的成功）。一名角色如果被成功地用醫學技能進行治療，他將恢復</t>
        </r>
        <r>
          <rPr>
            <sz val="10"/>
            <color rgb="FF000000"/>
            <rFont val="Times New Roman"/>
            <charset val="134"/>
          </rPr>
          <t xml:space="preserve"> 1D3 </t>
        </r>
        <r>
          <rPr>
            <sz val="10"/>
            <color rgb="FF000000"/>
            <rFont val="宋体"/>
            <charset val="134"/>
          </rPr>
          <t>的生命值（除在任何接受的急救之外的），除了在一名臨死角色的場合，他必須先接受一個成功的急救技能檢定來穩定傷勢，然後才能接受一個醫學檢定。
一名角色被限定只能接受一次成功的急救以及醫學的治療，直到遭受了進一步的傷害（除了在臨死角色的場合，他可能需要多次的急救檢定來穩定傷勢）。成功的醫學技能的使用可以將一名昏迷的角色從昏迷中喚醒。
當處理重傷時，成功的醫學技能的使用可以提供病人在每周的恢復檢定上一個獎勵骰。</t>
        </r>
      </text>
    </comment>
    <comment ref="B69" authorId="0">
      <text>
        <r>
          <rPr>
            <sz val="10"/>
            <color rgb="FF000000"/>
            <rFont val="宋体"/>
            <charset val="134"/>
          </rPr>
          <t>這是門關於大氣的科學研究，包括天氣系統和形態，以及大氣現象。使用這項技能可以判斷長期的天氣形態以及對其影響進行預報，例如雨、雪以及霧。</t>
        </r>
      </text>
    </comment>
    <comment ref="P69" authorId="0">
      <text>
        <r>
          <rPr>
            <sz val="10"/>
            <color rgb="FF000000"/>
            <rFont val="宋体"/>
            <charset val="134"/>
          </rPr>
          <t>關于化學複合物以及它們的在有機生命體上的效果的研究。傳統上來說，這包括藥物的配方、創造以及施用（不管是一名巫醫進行藥草組合或者是現代的藥劑師在實驗室裏進行操作）。這個技能的應用在與確認藥物被安全以及有效地使用，包括人工合成原料，毒素的檢定，以及有可能産生的副作用的相關知識。</t>
        </r>
      </text>
    </comment>
    <comment ref="B70" authorId="0">
      <text>
        <r>
          <rPr>
            <sz val="10"/>
            <color rgb="FF000000"/>
            <rFont val="宋体"/>
            <charset val="134"/>
          </rPr>
          <t>關於植物生命的研究，包括物種
分類，結構，生長，繁殖，化學特性，進化原理，疾病，以及顯微研究。植物學的分支學科包括農學，森林學，園藝和古植物學。在這項技能的幫助下，某人可以辨認出某種特定植物的特性（例如是否有毒性，</t>
        </r>
        <r>
          <rPr>
            <sz val="10"/>
            <color rgb="FF000000"/>
            <rFont val="Times New Roman"/>
            <charset val="134"/>
          </rPr>
          <t xml:space="preserve"> </t>
        </r>
        <r>
          <rPr>
            <sz val="10"/>
            <color rgb="FF000000"/>
            <rFont val="宋体"/>
            <charset val="134"/>
          </rPr>
          <t>是否可食用，或者具有精神治療作用）以及它的具體用處。</t>
        </r>
      </text>
    </comment>
    <comment ref="P70" authorId="0">
      <text>
        <r>
          <rPr>
            <sz val="10"/>
            <color rgb="FF000000"/>
            <rFont val="宋体"/>
            <charset val="134"/>
          </rPr>
          <t>使用者可以在一名自願幷經歷過高度暗示、放鬆的目標身上引出出神似的狀態，幷且可能回憶起忘却的記憶。對于催眠的限制應當由</t>
        </r>
        <r>
          <rPr>
            <sz val="10"/>
            <color rgb="FF000000"/>
            <rFont val="Times New Roman"/>
            <charset val="134"/>
          </rPr>
          <t xml:space="preserve"> KP </t>
        </r>
        <r>
          <rPr>
            <sz val="10"/>
            <color rgb="FF000000"/>
            <rFont val="宋体"/>
            <charset val="134"/>
          </rPr>
          <t>根據適應自己游戲的情况來制定；這可能是只有自願的目標可以被催眠，或者</t>
        </r>
        <r>
          <rPr>
            <sz val="10"/>
            <color rgb="FF000000"/>
            <rFont val="Times New Roman"/>
            <charset val="134"/>
          </rPr>
          <t xml:space="preserve"> KP </t>
        </r>
        <r>
          <rPr>
            <sz val="10"/>
            <color rgb="FF000000"/>
            <rFont val="宋体"/>
            <charset val="134"/>
          </rPr>
          <t>可能會允許這項技能以一種更加富有侵略性的方式被用在非自願的目標身上。
對那些遭受了精神創傷的人，這項技能可以當做催眠療法來使用，减輕一名病人的恐懼或者躁狂（成功的使用這個技能意味著這名病人在該場合克服了恐懼或者躁狂）。記住，爲了完全治愈某人的恐懼，可能會需要一系列成功的催眠療法療程（最少</t>
        </r>
        <r>
          <rPr>
            <sz val="10"/>
            <color rgb="FF000000"/>
            <rFont val="Times New Roman"/>
            <charset val="134"/>
          </rPr>
          <t xml:space="preserve"> 1D6 </t>
        </r>
        <r>
          <rPr>
            <sz val="10"/>
            <color rgb="FF000000"/>
            <rFont val="宋体"/>
            <charset val="134"/>
          </rPr>
          <t>療程，由</t>
        </r>
        <r>
          <rPr>
            <sz val="10"/>
            <color rgb="FF000000"/>
            <rFont val="Times New Roman"/>
            <charset val="134"/>
          </rPr>
          <t xml:space="preserve"> KP </t>
        </r>
        <r>
          <rPr>
            <sz val="10"/>
            <color rgb="FF000000"/>
            <rFont val="宋体"/>
            <charset val="134"/>
          </rPr>
          <t>决定）。
對抗技能</t>
        </r>
        <r>
          <rPr>
            <sz val="10"/>
            <color rgb="FF000000"/>
            <rFont val="Times New Roman"/>
            <charset val="134"/>
          </rPr>
          <t>/</t>
        </r>
        <r>
          <rPr>
            <sz val="10"/>
            <color rgb="FF000000"/>
            <rFont val="宋体"/>
            <charset val="134"/>
          </rPr>
          <t xml:space="preserve">難度等級：
</t>
        </r>
        <r>
          <rPr>
            <sz val="10"/>
            <color rgb="FF000000"/>
            <rFont val="Times New Roman"/>
            <charset val="134"/>
          </rPr>
          <t>·</t>
        </r>
        <r>
          <rPr>
            <sz val="10"/>
            <color rgb="FF000000"/>
            <rFont val="宋体"/>
            <charset val="134"/>
          </rPr>
          <t>對于一個非自願目標，催眠將與心理學或者意志
（</t>
        </r>
        <r>
          <rPr>
            <sz val="10"/>
            <color rgb="FF000000"/>
            <rFont val="Times New Roman"/>
            <charset val="134"/>
          </rPr>
          <t>POW</t>
        </r>
        <r>
          <rPr>
            <sz val="10"/>
            <color rgb="FF000000"/>
            <rFont val="宋体"/>
            <charset val="134"/>
          </rPr>
          <t>）進行對抗。
孤注一骰的例子：通過獲得對方專心一致的注意來增加你對目標的影響；用令人混亂的光照或者其他道具來使目標在感覺上感到難受；用藥物來使目標更容易受暗示影響。
孤注一骰失敗的範例結果：一些過去的記憶或者創傷將被帶到表面，造成目標</t>
        </r>
        <r>
          <rPr>
            <sz val="10"/>
            <color rgb="FF000000"/>
            <rFont val="Times New Roman"/>
            <charset val="134"/>
          </rPr>
          <t xml:space="preserve"> 1D6 </t>
        </r>
        <r>
          <rPr>
            <sz val="10"/>
            <color rgb="FF000000"/>
            <rFont val="宋体"/>
            <charset val="134"/>
          </rPr>
          <t>的理智損失；目標沉浸入了出神狀態，造成他在之後不知不覺走到了公共汽車的前方；目標的思想（或者調查員的思想）暫時性地變得一片空白，允許被邪惡的存在所占有。
如果一個瘋狂的調查員在孤注一骰上失敗，他的思想將退化到嬰兒般的狀况直到獲得治療。</t>
        </r>
      </text>
    </comment>
    <comment ref="B71" authorId="0">
      <text>
        <r>
          <rPr>
            <sz val="10"/>
            <color rgb="FF000000"/>
            <rFont val="宋体"/>
            <charset val="134"/>
          </rPr>
          <t>科學專業上的理論和實踐的能力，擁有這個技能的人接受過一定程度的正式的教育或者訓練，儘管一名博覽群書的業餘科學家也是可能存在的。對于知識的理解和認識受到游戲時代的限制。你可以花費點數來獲得任何你想要的專業化技能。作爲屬類的</t>
        </r>
        <r>
          <rPr>
            <sz val="10"/>
            <color rgb="FF000000"/>
            <rFont val="Times New Roman"/>
            <charset val="134"/>
          </rPr>
          <t>“</t>
        </r>
        <r>
          <rPr>
            <sz val="10"/>
            <color rgb="FF000000"/>
            <rFont val="宋体"/>
            <charset val="134"/>
          </rPr>
          <t>科學</t>
        </r>
        <r>
          <rPr>
            <sz val="10"/>
            <color rgb="FF000000"/>
            <rFont val="Times New Roman"/>
            <charset val="134"/>
          </rPr>
          <t>”</t>
        </r>
        <r>
          <rPr>
            <sz val="10"/>
            <color rgb="FF000000"/>
            <rFont val="宋体"/>
            <charset val="134"/>
          </rPr>
          <t>技能不能被獲得。
每個專業化技能包括了一門專門的學科，幷且列表所給出的幷不是全部。許多專業跨越了不同的知識領域，幷且有所重叠，例如數學和密碼學，植物學和生物學，化學和藥學。當一名角色沒有完全對應的專業學科技能，他可以用一個相似的技能進行檢定，但是由</t>
        </r>
        <r>
          <rPr>
            <sz val="10"/>
            <color rgb="FF000000"/>
            <rFont val="Times New Roman"/>
            <charset val="134"/>
          </rPr>
          <t xml:space="preserve"> KP </t>
        </r>
        <r>
          <rPr>
            <sz val="10"/>
            <color rgb="FF000000"/>
            <rFont val="宋体"/>
            <charset val="134"/>
          </rPr>
          <t>來判斷是否要增加難度等級（或者一個懲罰骰）。</t>
        </r>
      </text>
    </comment>
    <comment ref="O71" authorId="0">
      <text>
        <r>
          <rPr>
            <sz val="10"/>
            <color rgb="FF000000"/>
            <rFont val="宋体"/>
            <charset val="134"/>
          </rPr>
          <t>以上技能都是</t>
        </r>
        <r>
          <rPr>
            <sz val="10"/>
            <color rgb="FF000000"/>
            <rFont val="Times New Roman"/>
            <charset val="134"/>
          </rPr>
          <t xml:space="preserve">COC </t>
        </r>
        <r>
          <rPr>
            <sz val="10"/>
            <color rgb="FF000000"/>
            <rFont val="宋体"/>
            <charset val="134"/>
          </rPr>
          <t>推薦的常用技能，玩家可以因應角色，而寫出任何技能</t>
        </r>
        <r>
          <rPr>
            <sz val="10"/>
            <color rgb="FF000000"/>
            <rFont val="Times New Roman"/>
            <charset val="134"/>
          </rPr>
          <t>(</t>
        </r>
        <r>
          <rPr>
            <sz val="10"/>
            <color rgb="FF000000"/>
            <rFont val="宋体"/>
            <charset val="134"/>
          </rPr>
          <t>當然要合理以及經</t>
        </r>
        <r>
          <rPr>
            <sz val="10"/>
            <color rgb="FF000000"/>
            <rFont val="Times New Roman"/>
            <charset val="134"/>
          </rPr>
          <t>KP</t>
        </r>
        <r>
          <rPr>
            <sz val="10"/>
            <color rgb="FF000000"/>
            <rFont val="宋体"/>
            <charset val="134"/>
          </rPr>
          <t>同意</t>
        </r>
        <r>
          <rPr>
            <sz val="10"/>
            <color rgb="FF000000"/>
            <rFont val="Times New Roman"/>
            <charset val="134"/>
          </rPr>
          <t>)</t>
        </r>
      </text>
    </comment>
    <comment ref="B72" authorId="0">
      <text>
        <r>
          <rPr>
            <sz val="10"/>
            <color rgb="FF000000"/>
            <rFont val="宋体"/>
            <charset val="134"/>
          </rPr>
          <t>這項技能代表一名覺得對一個超出人類常規知識範疇的事物的專業理解。學問的專業化應該具體並且不同尋常，例如：</t>
        </r>
        <r>
          <rPr>
            <sz val="10"/>
            <color rgb="FF000000"/>
            <rFont val="Times New Roman"/>
            <charset val="134"/>
          </rPr>
          <t xml:space="preserve">·
</t>
        </r>
        <r>
          <rPr>
            <sz val="10"/>
            <color rgb="FF000000"/>
            <rFont val="宋体"/>
            <charset val="134"/>
          </rPr>
          <t>夢學問
死靈之書學問（</t>
        </r>
        <r>
          <rPr>
            <sz val="10"/>
            <color rgb="FF000000"/>
            <rFont val="Times New Roman"/>
            <charset val="134"/>
          </rPr>
          <t>e.g.</t>
        </r>
        <r>
          <rPr>
            <sz val="10"/>
            <color rgb="FF000000"/>
            <rFont val="宋体"/>
            <charset val="134"/>
          </rPr>
          <t xml:space="preserve">歷史的）
</t>
        </r>
        <r>
          <rPr>
            <sz val="10"/>
            <color rgb="FF000000"/>
            <rFont val="Times New Roman"/>
            <charset val="134"/>
          </rPr>
          <t xml:space="preserve">·UFO </t>
        </r>
        <r>
          <rPr>
            <sz val="10"/>
            <color rgb="FF000000"/>
            <rFont val="宋体"/>
            <charset val="134"/>
          </rPr>
          <t>學問</t>
        </r>
        <r>
          <rPr>
            <sz val="10"/>
            <color rgb="FF000000"/>
            <rFont val="Times New Roman"/>
            <charset val="134"/>
          </rPr>
          <t xml:space="preserve">·
</t>
        </r>
        <r>
          <rPr>
            <sz val="10"/>
            <color rgb="FF000000"/>
            <rFont val="宋体"/>
            <charset val="134"/>
          </rPr>
          <t>吸血鬼學問</t>
        </r>
        <r>
          <rPr>
            <sz val="10"/>
            <color rgb="FF000000"/>
            <rFont val="Times New Roman"/>
            <charset val="134"/>
          </rPr>
          <t xml:space="preserve">·
</t>
        </r>
        <r>
          <rPr>
            <sz val="10"/>
            <color rgb="FF000000"/>
            <rFont val="宋体"/>
            <charset val="134"/>
          </rPr>
          <t>狼人學問</t>
        </r>
        <r>
          <rPr>
            <sz val="10"/>
            <color rgb="FF000000"/>
            <rFont val="Times New Roman"/>
            <charset val="134"/>
          </rPr>
          <t xml:space="preserve">·
</t>
        </r>
        <r>
          <rPr>
            <sz val="10"/>
            <color rgb="FF000000"/>
            <rFont val="宋体"/>
            <charset val="134"/>
          </rPr>
          <t>亞狄斯星人學問
當</t>
        </r>
        <r>
          <rPr>
            <sz val="10"/>
            <color rgb="FF000000"/>
            <rFont val="Times New Roman"/>
            <charset val="134"/>
          </rPr>
          <t xml:space="preserve">KP </t>
        </r>
        <r>
          <rPr>
            <sz val="10"/>
            <color rgb="FF000000"/>
            <rFont val="宋体"/>
            <charset val="134"/>
          </rPr>
          <t>想要測試某位調查員歸屬于於這些領域學問其中之一的某物的知識時，但是調查員缺少相關的專業學問，</t>
        </r>
        <r>
          <rPr>
            <sz val="10"/>
            <color rgb="FF000000"/>
            <rFont val="Times New Roman"/>
            <charset val="134"/>
          </rPr>
          <t xml:space="preserve">KP </t>
        </r>
        <r>
          <rPr>
            <sz val="10"/>
            <color rgb="FF000000"/>
            <rFont val="宋体"/>
            <charset val="134"/>
          </rPr>
          <t>可以允許一個其他的（更加通用的）技能的使用，但是需要一個更高難度等級的成功。例如，如果</t>
        </r>
        <r>
          <rPr>
            <sz val="10"/>
            <color rgb="FF000000"/>
            <rFont val="Times New Roman"/>
            <charset val="134"/>
          </rPr>
          <t xml:space="preserve">KP </t>
        </r>
        <r>
          <rPr>
            <sz val="10"/>
            <color rgb="FF000000"/>
            <rFont val="宋体"/>
            <charset val="134"/>
          </rPr>
          <t>測試一名現代調查員對於</t>
        </r>
        <r>
          <rPr>
            <sz val="10"/>
            <color rgb="FF000000"/>
            <rFont val="Times New Roman"/>
            <charset val="134"/>
          </rPr>
          <t xml:space="preserve">1980 </t>
        </r>
        <r>
          <rPr>
            <sz val="10"/>
            <color rgb="FF000000"/>
            <rFont val="宋体"/>
            <charset val="134"/>
          </rPr>
          <t>年代外星人誘拐的知識，他可以要求一個常規難度的</t>
        </r>
        <r>
          <rPr>
            <sz val="10"/>
            <color rgb="FF000000"/>
            <rFont val="Times New Roman"/>
            <charset val="134"/>
          </rPr>
          <t xml:space="preserve">UFO </t>
        </r>
        <r>
          <rPr>
            <sz val="10"/>
            <color rgb="FF000000"/>
            <rFont val="宋体"/>
            <charset val="134"/>
          </rPr>
          <t>學問的成功檢定，或者一個困難難度的歷史技能的成功檢定。對於</t>
        </r>
        <r>
          <rPr>
            <sz val="10"/>
            <color rgb="FF000000"/>
            <rFont val="Times New Roman"/>
            <charset val="134"/>
          </rPr>
          <t xml:space="preserve">KP </t>
        </r>
        <r>
          <rPr>
            <sz val="10"/>
            <color rgb="FF000000"/>
            <rFont val="宋体"/>
            <charset val="134"/>
          </rPr>
          <t>來說，學問技能也可以用作對表示一個非玩家角色知識量的簡單記錄。在主流中，知識由教育屬性（</t>
        </r>
        <r>
          <rPr>
            <sz val="10"/>
            <color rgb="FF000000"/>
            <rFont val="Times New Roman"/>
            <charset val="134"/>
          </rPr>
          <t>EDU</t>
        </r>
        <r>
          <rPr>
            <sz val="10"/>
            <color rgb="FF000000"/>
            <rFont val="宋体"/>
            <charset val="134"/>
          </rPr>
          <t>）以及專門的技能來表示，例如歷史或者克蘇魯神話。</t>
        </r>
        <r>
          <rPr>
            <sz val="10"/>
            <color rgb="FF000000"/>
            <rFont val="Times New Roman"/>
            <charset val="134"/>
          </rPr>
          <t xml:space="preserve">KP </t>
        </r>
        <r>
          <rPr>
            <sz val="10"/>
            <color rgb="FF000000"/>
            <rFont val="宋体"/>
            <charset val="134"/>
          </rPr>
          <t>應當決定何時應當將學問技能放入遊戲中</t>
        </r>
        <r>
          <rPr>
            <sz val="10"/>
            <color rgb="FF000000"/>
            <rFont val="Times New Roman"/>
            <charset val="134"/>
          </rPr>
          <t>—</t>
        </r>
        <r>
          <rPr>
            <sz val="10"/>
            <color rgb="FF000000"/>
            <rFont val="宋体"/>
            <charset val="134"/>
          </rPr>
          <t>通常只有當一塊特殊領域的專業知識成為整場遊戲核心的時候。</t>
        </r>
      </text>
    </comment>
    <comment ref="A73" authorId="0">
      <text>
        <r>
          <rPr>
            <sz val="10"/>
            <color rgb="FF000000"/>
            <rFont val="宋体"/>
            <charset val="134"/>
          </rPr>
          <t>以上技能都是</t>
        </r>
        <r>
          <rPr>
            <sz val="10"/>
            <color rgb="FF000000"/>
            <rFont val="Times New Roman"/>
            <charset val="134"/>
          </rPr>
          <t xml:space="preserve">COC </t>
        </r>
        <r>
          <rPr>
            <sz val="10"/>
            <color rgb="FF000000"/>
            <rFont val="宋体"/>
            <charset val="134"/>
          </rPr>
          <t>推薦的常用技能，玩家可以因應角色，而寫出任何技能</t>
        </r>
        <r>
          <rPr>
            <sz val="10"/>
            <color rgb="FF000000"/>
            <rFont val="Times New Roman"/>
            <charset val="134"/>
          </rPr>
          <t>(</t>
        </r>
        <r>
          <rPr>
            <sz val="10"/>
            <color rgb="FF000000"/>
            <rFont val="宋体"/>
            <charset val="134"/>
          </rPr>
          <t>當然要合理以及經</t>
        </r>
        <r>
          <rPr>
            <sz val="10"/>
            <color rgb="FF000000"/>
            <rFont val="Times New Roman"/>
            <charset val="134"/>
          </rPr>
          <t>KP</t>
        </r>
        <r>
          <rPr>
            <sz val="10"/>
            <color rgb="FF000000"/>
            <rFont val="宋体"/>
            <charset val="134"/>
          </rPr>
          <t>同意</t>
        </r>
        <r>
          <rPr>
            <sz val="10"/>
            <color rgb="FF000000"/>
            <rFont val="Times New Roman"/>
            <charset val="134"/>
          </rPr>
          <t>)</t>
        </r>
      </text>
    </comment>
    <comment ref="B74" authorId="0">
      <text>
        <r>
          <rPr>
            <sz val="10"/>
            <color rgb="FF000000"/>
            <rFont val="宋体"/>
            <charset val="134"/>
          </rPr>
          <t>當選擇這項技能時，必須明確一門具體的語言幷且寫在技能的後面。在嬰兒期或者童年早期，大多數人使用單一一門語言。玩家所選擇作爲母語的語言自動地以等同于調查員教育（</t>
        </r>
        <r>
          <rPr>
            <sz val="10"/>
            <color rgb="FF000000"/>
            <rFont val="Times New Roman"/>
            <charset val="134"/>
          </rPr>
          <t>EDU</t>
        </r>
        <r>
          <rPr>
            <sz val="10"/>
            <color rgb="FF000000"/>
            <rFont val="宋体"/>
            <charset val="134"/>
          </rPr>
          <t>）屬性爲起始；此後，調查員以那個百分比或者更高的來進行理解，說，讀以及寫（如果更多的技能點數在調查員創作時加了上去）。
對抗技能</t>
        </r>
        <r>
          <rPr>
            <sz val="10"/>
            <color rgb="FF000000"/>
            <rFont val="Times New Roman"/>
            <charset val="134"/>
          </rPr>
          <t>/</t>
        </r>
        <r>
          <rPr>
            <sz val="10"/>
            <color rgb="FF000000"/>
            <rFont val="宋体"/>
            <charset val="134"/>
          </rPr>
          <t>難度等級：
對于母語來說，通常幷不需要技能檢定。即使當學術性的、古式的或者深奧的術語被使用，如果同類裏的人對其他人都很友好幷且有足够的時間來進行交流，那麽大多數的事情將不需要一個骰子檢定。如果一份文件是極其難以閱讀或者以一種古式的方言來寫，那麽</t>
        </r>
        <r>
          <rPr>
            <sz val="10"/>
            <color rgb="FF000000"/>
            <rFont val="Times New Roman"/>
            <charset val="134"/>
          </rPr>
          <t xml:space="preserve"> KP </t>
        </r>
        <r>
          <rPr>
            <sz val="10"/>
            <color rgb="FF000000"/>
            <rFont val="宋体"/>
            <charset val="134"/>
          </rPr>
          <t>可能會要求一個檢定。</t>
        </r>
      </text>
    </comment>
    <comment ref="B75" authorId="0">
      <text>
        <r>
          <rPr>
            <sz val="10"/>
            <color rgb="FF000000"/>
            <rFont val="宋体"/>
            <charset val="134"/>
          </rPr>
          <t xml:space="preserve">對其他語言技能的建議：
</t>
        </r>
        <r>
          <rPr>
            <sz val="10"/>
            <color rgb="FF000000"/>
            <rFont val="Times New Roman"/>
            <charset val="134"/>
          </rPr>
          <t>·</t>
        </r>
        <r>
          <rPr>
            <sz val="10"/>
            <color rgb="FF000000"/>
            <rFont val="宋体"/>
            <charset val="134"/>
          </rPr>
          <t>在一門語言上</t>
        </r>
        <r>
          <rPr>
            <sz val="10"/>
            <color rgb="FF000000"/>
            <rFont val="Times New Roman"/>
            <charset val="134"/>
          </rPr>
          <t xml:space="preserve"> 5%</t>
        </r>
        <r>
          <rPr>
            <sz val="10"/>
            <color rgb="FF000000"/>
            <rFont val="宋体"/>
            <charset val="134"/>
          </rPr>
          <t xml:space="preserve">的技能將能够正確地辨認出這門語言而不需要檢定。
</t>
        </r>
        <r>
          <rPr>
            <sz val="10"/>
            <color rgb="FF000000"/>
            <rFont val="Times New Roman"/>
            <charset val="134"/>
          </rPr>
          <t>·</t>
        </r>
        <r>
          <rPr>
            <sz val="10"/>
            <color rgb="FF000000"/>
            <rFont val="宋体"/>
            <charset val="134"/>
          </rPr>
          <t>在一門語言上</t>
        </r>
        <r>
          <rPr>
            <sz val="10"/>
            <color rgb="FF000000"/>
            <rFont val="Times New Roman"/>
            <charset val="134"/>
          </rPr>
          <t xml:space="preserve"> 10%</t>
        </r>
        <r>
          <rPr>
            <sz val="10"/>
            <color rgb="FF000000"/>
            <rFont val="宋体"/>
            <charset val="134"/>
          </rPr>
          <t xml:space="preserve">的技能可以交流簡單的想法。
</t>
        </r>
        <r>
          <rPr>
            <sz val="10"/>
            <color rgb="FF000000"/>
            <rFont val="Times New Roman"/>
            <charset val="134"/>
          </rPr>
          <t>·</t>
        </r>
        <r>
          <rPr>
            <sz val="10"/>
            <color rgb="FF000000"/>
            <rFont val="宋体"/>
            <charset val="134"/>
          </rPr>
          <t>在一門語言上</t>
        </r>
        <r>
          <rPr>
            <sz val="10"/>
            <color rgb="FF000000"/>
            <rFont val="Times New Roman"/>
            <charset val="134"/>
          </rPr>
          <t xml:space="preserve"> 30%</t>
        </r>
        <r>
          <rPr>
            <sz val="10"/>
            <color rgb="FF000000"/>
            <rFont val="宋体"/>
            <charset val="134"/>
          </rPr>
          <t xml:space="preserve">的技能可以對社交上的需求進行理解。
</t>
        </r>
        <r>
          <rPr>
            <sz val="10"/>
            <color rgb="FF000000"/>
            <rFont val="Times New Roman"/>
            <charset val="134"/>
          </rPr>
          <t>·</t>
        </r>
        <r>
          <rPr>
            <sz val="10"/>
            <color rgb="FF000000"/>
            <rFont val="宋体"/>
            <charset val="134"/>
          </rPr>
          <t>在一門語言上</t>
        </r>
        <r>
          <rPr>
            <sz val="10"/>
            <color rgb="FF000000"/>
            <rFont val="Times New Roman"/>
            <charset val="134"/>
          </rPr>
          <t xml:space="preserve"> 50%</t>
        </r>
        <r>
          <rPr>
            <sz val="10"/>
            <color rgb="FF000000"/>
            <rFont val="宋体"/>
            <charset val="134"/>
          </rPr>
          <t xml:space="preserve">的技能可以進行流暢的交流。
</t>
        </r>
        <r>
          <rPr>
            <sz val="10"/>
            <color rgb="FF000000"/>
            <rFont val="Times New Roman"/>
            <charset val="134"/>
          </rPr>
          <t>·</t>
        </r>
        <r>
          <rPr>
            <sz val="10"/>
            <color rgb="FF000000"/>
            <rFont val="宋体"/>
            <charset val="134"/>
          </rPr>
          <t>在一門語言上</t>
        </r>
        <r>
          <rPr>
            <sz val="10"/>
            <color rgb="FF000000"/>
            <rFont val="Times New Roman"/>
            <charset val="134"/>
          </rPr>
          <t xml:space="preserve"> 75%</t>
        </r>
        <r>
          <rPr>
            <sz val="10"/>
            <color rgb="FF000000"/>
            <rFont val="宋体"/>
            <charset val="134"/>
          </rPr>
          <t xml:space="preserve">的技能可以將一門外國語言說得像是本地人一樣。
</t>
        </r>
        <r>
          <rPr>
            <sz val="10"/>
            <color rgb="FF000000"/>
            <rFont val="Times New Roman"/>
            <charset val="134"/>
          </rPr>
          <t>·</t>
        </r>
        <r>
          <rPr>
            <sz val="10"/>
            <color rgb="FF000000"/>
            <rFont val="宋体"/>
            <charset val="134"/>
          </rPr>
          <t xml:space="preserve">辨認一門當下在使用的人類語言（調查員所不清楚的），使用知識檢定。
</t>
        </r>
        <r>
          <rPr>
            <sz val="10"/>
            <color rgb="FF000000"/>
            <rFont val="Times New Roman"/>
            <charset val="134"/>
          </rPr>
          <t>·</t>
        </r>
        <r>
          <rPr>
            <sz val="10"/>
            <color rgb="FF000000"/>
            <rFont val="宋体"/>
            <charset val="134"/>
          </rPr>
          <t>辨認一門已消逝的人類語言，使用考古學或者歷史檢定。</t>
        </r>
        <r>
          <rPr>
            <sz val="10"/>
            <color rgb="FF000000"/>
            <rFont val="Times New Roman"/>
            <charset val="134"/>
          </rPr>
          <t xml:space="preserve"> 
·</t>
        </r>
        <r>
          <rPr>
            <sz val="10"/>
            <color rgb="FF000000"/>
            <rFont val="宋体"/>
            <charset val="134"/>
          </rPr>
          <t>辨認一門外星語言，使用克蘇魯神話，或者也許神秘學檢定。</t>
        </r>
      </text>
    </comment>
    <comment ref="B76" authorId="0">
      <text>
        <r>
          <rPr>
            <sz val="10"/>
            <color rgb="FF000000"/>
            <rFont val="宋体"/>
            <charset val="134"/>
          </rPr>
          <t xml:space="preserve">對其他語言技能的建議：
</t>
        </r>
        <r>
          <rPr>
            <sz val="10"/>
            <color rgb="FF000000"/>
            <rFont val="Times New Roman"/>
            <charset val="134"/>
          </rPr>
          <t>·</t>
        </r>
        <r>
          <rPr>
            <sz val="10"/>
            <color rgb="FF000000"/>
            <rFont val="宋体"/>
            <charset val="134"/>
          </rPr>
          <t>在一門語言上</t>
        </r>
        <r>
          <rPr>
            <sz val="10"/>
            <color rgb="FF000000"/>
            <rFont val="Times New Roman"/>
            <charset val="134"/>
          </rPr>
          <t xml:space="preserve"> 5%</t>
        </r>
        <r>
          <rPr>
            <sz val="10"/>
            <color rgb="FF000000"/>
            <rFont val="宋体"/>
            <charset val="134"/>
          </rPr>
          <t xml:space="preserve">的技能將能够正確地辨認出這門語言而不需要檢定。
</t>
        </r>
        <r>
          <rPr>
            <sz val="10"/>
            <color rgb="FF000000"/>
            <rFont val="Times New Roman"/>
            <charset val="134"/>
          </rPr>
          <t>·</t>
        </r>
        <r>
          <rPr>
            <sz val="10"/>
            <color rgb="FF000000"/>
            <rFont val="宋体"/>
            <charset val="134"/>
          </rPr>
          <t>在一門語言上</t>
        </r>
        <r>
          <rPr>
            <sz val="10"/>
            <color rgb="FF000000"/>
            <rFont val="Times New Roman"/>
            <charset val="134"/>
          </rPr>
          <t xml:space="preserve"> 10%</t>
        </r>
        <r>
          <rPr>
            <sz val="10"/>
            <color rgb="FF000000"/>
            <rFont val="宋体"/>
            <charset val="134"/>
          </rPr>
          <t xml:space="preserve">的技能可以交流簡單的想法。
</t>
        </r>
        <r>
          <rPr>
            <sz val="10"/>
            <color rgb="FF000000"/>
            <rFont val="Times New Roman"/>
            <charset val="134"/>
          </rPr>
          <t>·</t>
        </r>
        <r>
          <rPr>
            <sz val="10"/>
            <color rgb="FF000000"/>
            <rFont val="宋体"/>
            <charset val="134"/>
          </rPr>
          <t>在一門語言上</t>
        </r>
        <r>
          <rPr>
            <sz val="10"/>
            <color rgb="FF000000"/>
            <rFont val="Times New Roman"/>
            <charset val="134"/>
          </rPr>
          <t xml:space="preserve"> 30%</t>
        </r>
        <r>
          <rPr>
            <sz val="10"/>
            <color rgb="FF000000"/>
            <rFont val="宋体"/>
            <charset val="134"/>
          </rPr>
          <t xml:space="preserve">的技能可以對社交上的需求進行理解。
</t>
        </r>
        <r>
          <rPr>
            <sz val="10"/>
            <color rgb="FF000000"/>
            <rFont val="Times New Roman"/>
            <charset val="134"/>
          </rPr>
          <t>·</t>
        </r>
        <r>
          <rPr>
            <sz val="10"/>
            <color rgb="FF000000"/>
            <rFont val="宋体"/>
            <charset val="134"/>
          </rPr>
          <t>在一門語言上</t>
        </r>
        <r>
          <rPr>
            <sz val="10"/>
            <color rgb="FF000000"/>
            <rFont val="Times New Roman"/>
            <charset val="134"/>
          </rPr>
          <t xml:space="preserve"> 50%</t>
        </r>
        <r>
          <rPr>
            <sz val="10"/>
            <color rgb="FF000000"/>
            <rFont val="宋体"/>
            <charset val="134"/>
          </rPr>
          <t xml:space="preserve">的技能可以進行流暢的交流。
</t>
        </r>
        <r>
          <rPr>
            <sz val="10"/>
            <color rgb="FF000000"/>
            <rFont val="Times New Roman"/>
            <charset val="134"/>
          </rPr>
          <t>·</t>
        </r>
        <r>
          <rPr>
            <sz val="10"/>
            <color rgb="FF000000"/>
            <rFont val="宋体"/>
            <charset val="134"/>
          </rPr>
          <t>在一門語言上</t>
        </r>
        <r>
          <rPr>
            <sz val="10"/>
            <color rgb="FF000000"/>
            <rFont val="Times New Roman"/>
            <charset val="134"/>
          </rPr>
          <t xml:space="preserve"> 75%</t>
        </r>
        <r>
          <rPr>
            <sz val="10"/>
            <color rgb="FF000000"/>
            <rFont val="宋体"/>
            <charset val="134"/>
          </rPr>
          <t xml:space="preserve">的技能可以將一門外國語言說得像是本地人一樣。
</t>
        </r>
        <r>
          <rPr>
            <sz val="10"/>
            <color rgb="FF000000"/>
            <rFont val="Times New Roman"/>
            <charset val="134"/>
          </rPr>
          <t>·</t>
        </r>
        <r>
          <rPr>
            <sz val="10"/>
            <color rgb="FF000000"/>
            <rFont val="宋体"/>
            <charset val="134"/>
          </rPr>
          <t xml:space="preserve">辨認一門當下在使用的人類語言（調查員所不清楚的），使用知識檢定。
</t>
        </r>
        <r>
          <rPr>
            <sz val="10"/>
            <color rgb="FF000000"/>
            <rFont val="Times New Roman"/>
            <charset val="134"/>
          </rPr>
          <t>·</t>
        </r>
        <r>
          <rPr>
            <sz val="10"/>
            <color rgb="FF000000"/>
            <rFont val="宋体"/>
            <charset val="134"/>
          </rPr>
          <t>辨認一門已消逝的人類語言，使用考古學或者歷史檢定。</t>
        </r>
        <r>
          <rPr>
            <sz val="10"/>
            <color rgb="FF000000"/>
            <rFont val="Times New Roman"/>
            <charset val="134"/>
          </rPr>
          <t xml:space="preserve"> 
·</t>
        </r>
        <r>
          <rPr>
            <sz val="10"/>
            <color rgb="FF000000"/>
            <rFont val="宋体"/>
            <charset val="134"/>
          </rPr>
          <t>辨認一門外星語言，使用克蘇魯神話，或者也許神秘學檢定。</t>
        </r>
      </text>
    </comment>
    <comment ref="A88" authorId="0">
      <text>
        <r>
          <rPr>
            <sz val="10"/>
            <color rgb="FF000000"/>
            <rFont val="宋体"/>
            <charset val="134"/>
          </rPr>
          <t>所有背景故事條目都可以看成角色扮演的指引。
在填寫這些條目時，請嘗試讓每個條目的用語都能反應角色的人格本質
設定名字：為那個人或地點取名字，定義出物件或概念					
附上感受：出於正面或負面的感受，從此開始建立					
強化它：用愛取代喜歡，用痛恨取代不喜歡					
情緒化：用必須取代可能					
試著用使它充滿人格和意義的方式描寫</t>
        </r>
      </text>
    </comment>
    <comment ref="A89" authorId="0">
      <text>
        <r>
          <rPr>
            <sz val="10"/>
            <color rgb="FF000000"/>
            <rFont val="宋体"/>
            <charset val="134"/>
          </rPr>
          <t>形象描述由</t>
        </r>
        <r>
          <rPr>
            <sz val="10"/>
            <color rgb="FF000000"/>
            <rFont val="Times New Roman"/>
            <charset val="134"/>
          </rPr>
          <t xml:space="preserve"> APP </t>
        </r>
        <r>
          <rPr>
            <sz val="10"/>
            <color rgb="FF000000"/>
            <rFont val="宋体"/>
            <charset val="134"/>
          </rPr>
          <t xml:space="preserve">所決定，以下是一些可能的選項：					
粗獷、帥氣、醜陋、漂亮、迷人、娃娃臉、聰明臉、懶散、呆滯、髒亂、耀眼、書呆子、年輕、委靡、豐滿、粗壯、多毛、苗條、優雅、襤褸、矮胖、蒼白、陰沉、大眾臉、紅潤、曬黑、皺紋、古板、羞怯、敏銳、健壯、嬌俏、肌肉棒子、魁梧、笨拙、脆弱。					</t>
        </r>
      </text>
    </comment>
    <comment ref="M89" authorId="0">
      <text>
        <r>
          <rPr>
            <sz val="10"/>
            <color rgb="FF000000"/>
            <rFont val="Times New Roman"/>
            <charset val="134"/>
          </rPr>
          <t xml:space="preserve">1: </t>
        </r>
        <r>
          <rPr>
            <sz val="10"/>
            <color rgb="FF000000"/>
            <rFont val="宋体"/>
            <charset val="134"/>
          </rPr>
          <t xml:space="preserve">慷慨的（如：小費給很多、總會伸出援手、慈善家）					
</t>
        </r>
        <r>
          <rPr>
            <sz val="10"/>
            <color rgb="FF000000"/>
            <rFont val="Times New Roman"/>
            <charset val="134"/>
          </rPr>
          <t xml:space="preserve">2: </t>
        </r>
        <r>
          <rPr>
            <sz val="10"/>
            <color rgb="FF000000"/>
            <rFont val="宋体"/>
            <charset val="134"/>
          </rPr>
          <t xml:space="preserve">善待動物（如：愛貓、在農場長大、瞭解馬兒）					
</t>
        </r>
        <r>
          <rPr>
            <sz val="10"/>
            <color rgb="FF000000"/>
            <rFont val="Times New Roman"/>
            <charset val="134"/>
          </rPr>
          <t xml:space="preserve">3: </t>
        </r>
        <r>
          <rPr>
            <sz val="10"/>
            <color rgb="FF000000"/>
            <rFont val="宋体"/>
            <charset val="134"/>
          </rPr>
          <t xml:space="preserve">夢想家（如：讓幻想起飛、富有遠見、高度創意）					
</t>
        </r>
        <r>
          <rPr>
            <sz val="10"/>
            <color rgb="FF000000"/>
            <rFont val="Times New Roman"/>
            <charset val="134"/>
          </rPr>
          <t xml:space="preserve">4: </t>
        </r>
        <r>
          <rPr>
            <sz val="10"/>
            <color rgb="FF000000"/>
            <rFont val="宋体"/>
            <charset val="134"/>
          </rPr>
          <t xml:space="preserve">享樂主義者（如：派對人生、有趣的酒鬼、及時行樂）					
</t>
        </r>
        <r>
          <rPr>
            <sz val="10"/>
            <color rgb="FF000000"/>
            <rFont val="Times New Roman"/>
            <charset val="134"/>
          </rPr>
          <t xml:space="preserve">5: </t>
        </r>
        <r>
          <rPr>
            <sz val="10"/>
            <color rgb="FF000000"/>
            <rFont val="宋体"/>
            <charset val="134"/>
          </rPr>
          <t xml:space="preserve">賭徒性格（如：撲克臉、什麼都試、活在懸崖邊）					
</t>
        </r>
        <r>
          <rPr>
            <sz val="10"/>
            <color rgb="FF000000"/>
            <rFont val="Times New Roman"/>
            <charset val="134"/>
          </rPr>
          <t xml:space="preserve">6: </t>
        </r>
        <r>
          <rPr>
            <sz val="10"/>
            <color rgb="FF000000"/>
            <rFont val="宋体"/>
            <charset val="134"/>
          </rPr>
          <t xml:space="preserve">好廚子（如：烤超棒的蛋糕、隨便都能變出大餐、精緻味覺）					
</t>
        </r>
        <r>
          <rPr>
            <sz val="10"/>
            <color rgb="FF000000"/>
            <rFont val="Times New Roman"/>
            <charset val="134"/>
          </rPr>
          <t xml:space="preserve">7: </t>
        </r>
        <r>
          <rPr>
            <sz val="10"/>
            <color rgb="FF000000"/>
            <rFont val="宋体"/>
            <charset val="134"/>
          </rPr>
          <t>情聖</t>
        </r>
        <r>
          <rPr>
            <sz val="10"/>
            <color rgb="FF000000"/>
            <rFont val="Times New Roman"/>
            <charset val="134"/>
          </rPr>
          <t>/</t>
        </r>
        <r>
          <rPr>
            <sz val="10"/>
            <color rgb="FF000000"/>
            <rFont val="宋体"/>
            <charset val="134"/>
          </rPr>
          <t xml:space="preserve">狐狸精（如：溫文儒雅、動人聲線、勾人眼神）					
</t>
        </r>
        <r>
          <rPr>
            <sz val="10"/>
            <color rgb="FF000000"/>
            <rFont val="Times New Roman"/>
            <charset val="134"/>
          </rPr>
          <t xml:space="preserve">8: </t>
        </r>
        <r>
          <rPr>
            <sz val="10"/>
            <color rgb="FF000000"/>
            <rFont val="宋体"/>
            <charset val="134"/>
          </rPr>
          <t xml:space="preserve">忠誠（如：為朋友兩肋插刀、從未背信、願意為信念而死）					
</t>
        </r>
        <r>
          <rPr>
            <sz val="10"/>
            <color rgb="FF000000"/>
            <rFont val="Times New Roman"/>
            <charset val="134"/>
          </rPr>
          <t xml:space="preserve">9: </t>
        </r>
        <r>
          <rPr>
            <sz val="10"/>
            <color rgb="FF000000"/>
            <rFont val="宋体"/>
            <charset val="134"/>
          </rPr>
          <t xml:space="preserve">美好名聲（如：全國最好的飯後演講者、大善人、無畏者）					
</t>
        </r>
        <r>
          <rPr>
            <sz val="10"/>
            <color rgb="FF000000"/>
            <rFont val="Times New Roman"/>
            <charset val="134"/>
          </rPr>
          <t xml:space="preserve">10: </t>
        </r>
        <r>
          <rPr>
            <sz val="10"/>
            <color rgb="FF000000"/>
            <rFont val="宋体"/>
            <charset val="134"/>
          </rPr>
          <t xml:space="preserve">野心（如：達到一個目標、當老闆、佔有它的一切）					</t>
        </r>
      </text>
    </comment>
    <comment ref="A92" authorId="0">
      <text>
        <r>
          <rPr>
            <sz val="10"/>
            <color rgb="FF000000"/>
            <rFont val="Times New Roman"/>
            <charset val="134"/>
          </rPr>
          <t xml:space="preserve">1: </t>
        </r>
        <r>
          <rPr>
            <sz val="10"/>
            <color rgb="FF000000"/>
            <rFont val="宋体"/>
            <charset val="134"/>
          </rPr>
          <t>有崇拜與禱告的上位力量（如：</t>
        </r>
        <r>
          <rPr>
            <sz val="10"/>
            <color rgb="FF000000"/>
            <rFont val="Times New Roman"/>
            <charset val="134"/>
          </rPr>
          <t>Vishnu</t>
        </r>
        <r>
          <rPr>
            <sz val="10"/>
            <color rgb="FF000000"/>
            <rFont val="宋体"/>
            <charset val="134"/>
          </rPr>
          <t>、</t>
        </r>
        <r>
          <rPr>
            <sz val="10"/>
            <color rgb="FF000000"/>
            <rFont val="Times New Roman"/>
            <charset val="134"/>
          </rPr>
          <t>Jesus Christ</t>
        </r>
        <r>
          <rPr>
            <sz val="10"/>
            <color rgb="FF000000"/>
            <rFont val="宋体"/>
            <charset val="134"/>
          </rPr>
          <t>、</t>
        </r>
        <r>
          <rPr>
            <sz val="10"/>
            <color rgb="FF000000"/>
            <rFont val="Times New Roman"/>
            <charset val="134"/>
          </rPr>
          <t>Haile Selassie I</t>
        </r>
        <r>
          <rPr>
            <sz val="10"/>
            <color rgb="FF000000"/>
            <rFont val="宋体"/>
            <charset val="134"/>
          </rPr>
          <t xml:space="preserve">）					
</t>
        </r>
        <r>
          <rPr>
            <sz val="10"/>
            <color rgb="FF000000"/>
            <rFont val="Times New Roman"/>
            <charset val="134"/>
          </rPr>
          <t xml:space="preserve">2: </t>
        </r>
        <r>
          <rPr>
            <sz val="10"/>
            <color rgb="FF000000"/>
            <rFont val="宋体"/>
            <charset val="134"/>
          </rPr>
          <t xml:space="preserve">人類並不需要宗教（如：無神論者、人文主義者、世俗論者）					
</t>
        </r>
        <r>
          <rPr>
            <sz val="10"/>
            <color rgb="FF000000"/>
            <rFont val="Times New Roman"/>
            <charset val="134"/>
          </rPr>
          <t xml:space="preserve">"3: </t>
        </r>
        <r>
          <rPr>
            <sz val="10"/>
            <color rgb="FF000000"/>
            <rFont val="宋体"/>
            <charset val="134"/>
          </rPr>
          <t>科學解答了一切。選擇一個感興趣的形象（如：演化論、
低溫物理學、宇宙探索）</t>
        </r>
        <r>
          <rPr>
            <sz val="10"/>
            <color rgb="FF000000"/>
            <rFont val="Times New Roman"/>
            <charset val="134"/>
          </rPr>
          <t xml:space="preserve">"					
4: </t>
        </r>
        <r>
          <rPr>
            <sz val="10"/>
            <color rgb="FF000000"/>
            <rFont val="宋体"/>
            <charset val="134"/>
          </rPr>
          <t xml:space="preserve">相信命運（如：業報、種姓制度、迷信）					
</t>
        </r>
        <r>
          <rPr>
            <sz val="10"/>
            <color rgb="FF000000"/>
            <rFont val="Times New Roman"/>
            <charset val="134"/>
          </rPr>
          <t xml:space="preserve">5: </t>
        </r>
        <r>
          <rPr>
            <sz val="10"/>
            <color rgb="FF000000"/>
            <rFont val="宋体"/>
            <charset val="134"/>
          </rPr>
          <t>會社或秘密會社成員（如：共濟會、婦女會、</t>
        </r>
        <r>
          <rPr>
            <sz val="10"/>
            <color rgb="FF000000"/>
            <rFont val="Times New Roman"/>
            <charset val="134"/>
          </rPr>
          <t xml:space="preserve">Anonymous)					
6: </t>
        </r>
        <r>
          <rPr>
            <sz val="10"/>
            <color rgb="FF000000"/>
            <rFont val="宋体"/>
            <charset val="134"/>
          </rPr>
          <t xml:space="preserve">邪惡必須從社會根除。哪種邪惡？（如：毒品、暴力、種族主義）					
</t>
        </r>
        <r>
          <rPr>
            <sz val="10"/>
            <color rgb="FF000000"/>
            <rFont val="Times New Roman"/>
            <charset val="134"/>
          </rPr>
          <t xml:space="preserve">7: </t>
        </r>
        <r>
          <rPr>
            <sz val="10"/>
            <color rgb="FF000000"/>
            <rFont val="宋体"/>
            <charset val="134"/>
          </rPr>
          <t xml:space="preserve">神祕學（如：占星術、招魂、塔羅牌）					
</t>
        </r>
        <r>
          <rPr>
            <sz val="10"/>
            <color rgb="FF000000"/>
            <rFont val="Times New Roman"/>
            <charset val="134"/>
          </rPr>
          <t xml:space="preserve">8: </t>
        </r>
        <r>
          <rPr>
            <sz val="10"/>
            <color rgb="FF000000"/>
            <rFont val="宋体"/>
            <charset val="134"/>
          </rPr>
          <t xml:space="preserve">政治（保守、社會主義者、自由）					
</t>
        </r>
        <r>
          <rPr>
            <sz val="10"/>
            <color rgb="FF000000"/>
            <rFont val="Times New Roman"/>
            <charset val="134"/>
          </rPr>
          <t xml:space="preserve">9: </t>
        </r>
        <r>
          <rPr>
            <sz val="10"/>
            <color rgb="FF000000"/>
            <rFont val="宋体"/>
            <charset val="134"/>
          </rPr>
          <t xml:space="preserve">「錢就是力量，我要盡可能得到全部」（如：貪婪、野心、無情）					
</t>
        </r>
        <r>
          <rPr>
            <sz val="10"/>
            <color rgb="FF000000"/>
            <rFont val="Times New Roman"/>
            <charset val="134"/>
          </rPr>
          <t xml:space="preserve">10: </t>
        </r>
        <r>
          <rPr>
            <sz val="10"/>
            <color rgb="FF000000"/>
            <rFont val="宋体"/>
            <charset val="134"/>
          </rPr>
          <t>競選者</t>
        </r>
        <r>
          <rPr>
            <sz val="10"/>
            <color rgb="FF000000"/>
            <rFont val="Times New Roman"/>
            <charset val="134"/>
          </rPr>
          <t>/</t>
        </r>
        <r>
          <rPr>
            <sz val="10"/>
            <color rgb="FF000000"/>
            <rFont val="宋体"/>
            <charset val="134"/>
          </rPr>
          <t xml:space="preserve">活動者（如：女權主義、平等權、工會）					</t>
        </r>
      </text>
    </comment>
    <comment ref="A95" authorId="0">
      <text>
        <r>
          <rPr>
            <sz val="10"/>
            <color rgb="FF000000"/>
            <rFont val="Times New Roman"/>
            <charset val="134"/>
          </rPr>
          <t xml:space="preserve">1: </t>
        </r>
        <r>
          <rPr>
            <sz val="10"/>
            <color rgb="FF000000"/>
            <rFont val="宋体"/>
            <charset val="134"/>
          </rPr>
          <t xml:space="preserve">父母（如：媽媽、爸爸、繼母）					
</t>
        </r>
        <r>
          <rPr>
            <sz val="10"/>
            <color rgb="FF000000"/>
            <rFont val="Times New Roman"/>
            <charset val="134"/>
          </rPr>
          <t xml:space="preserve">2: </t>
        </r>
        <r>
          <rPr>
            <sz val="10"/>
            <color rgb="FF000000"/>
            <rFont val="宋体"/>
            <charset val="134"/>
          </rPr>
          <t xml:space="preserve">祖父母（如：媽媽那邊的祖母、爸爸那邊的祖父）					
</t>
        </r>
        <r>
          <rPr>
            <sz val="10"/>
            <color rgb="FF000000"/>
            <rFont val="Times New Roman"/>
            <charset val="134"/>
          </rPr>
          <t xml:space="preserve">3: </t>
        </r>
        <r>
          <rPr>
            <sz val="10"/>
            <color rgb="FF000000"/>
            <rFont val="宋体"/>
            <charset val="134"/>
          </rPr>
          <t xml:space="preserve">兄弟姊妹（如：哥哥、同父異母弟弟、繼妹妹）					
</t>
        </r>
        <r>
          <rPr>
            <sz val="10"/>
            <color rgb="FF000000"/>
            <rFont val="Times New Roman"/>
            <charset val="134"/>
          </rPr>
          <t xml:space="preserve">4: </t>
        </r>
        <r>
          <rPr>
            <sz val="10"/>
            <color rgb="FF000000"/>
            <rFont val="宋体"/>
            <charset val="134"/>
          </rPr>
          <t xml:space="preserve">孩子（如：兒子、女兒）					
</t>
        </r>
        <r>
          <rPr>
            <sz val="10"/>
            <color rgb="FF000000"/>
            <rFont val="Times New Roman"/>
            <charset val="134"/>
          </rPr>
          <t xml:space="preserve">5: </t>
        </r>
        <r>
          <rPr>
            <sz val="10"/>
            <color rgb="FF000000"/>
            <rFont val="宋体"/>
            <charset val="134"/>
          </rPr>
          <t xml:space="preserve">伴侶（如：配偶、未婚妻、愛人）					
</t>
        </r>
        <r>
          <rPr>
            <sz val="10"/>
            <color rgb="FF000000"/>
            <rFont val="Times New Roman"/>
            <charset val="134"/>
          </rPr>
          <t xml:space="preserve">6: </t>
        </r>
        <r>
          <rPr>
            <sz val="10"/>
            <color rgb="FF000000"/>
            <rFont val="宋体"/>
            <charset val="134"/>
          </rPr>
          <t xml:space="preserve">教你最高級職業技能的人。標註他教了你什麼技能（如：學校老師、你爸）					
</t>
        </r>
        <r>
          <rPr>
            <sz val="10"/>
            <color rgb="FF000000"/>
            <rFont val="Times New Roman"/>
            <charset val="134"/>
          </rPr>
          <t xml:space="preserve">7: </t>
        </r>
        <r>
          <rPr>
            <sz val="10"/>
            <color rgb="FF000000"/>
            <rFont val="宋体"/>
            <charset val="134"/>
          </rPr>
          <t xml:space="preserve">兒時朋友（如：同學、鄰居、想像中的朋友）					
</t>
        </r>
        <r>
          <rPr>
            <sz val="10"/>
            <color rgb="FF000000"/>
            <rFont val="Times New Roman"/>
            <charset val="134"/>
          </rPr>
          <t xml:space="preserve">"8: </t>
        </r>
        <r>
          <rPr>
            <sz val="10"/>
            <color rgb="FF000000"/>
            <rFont val="宋体"/>
            <charset val="134"/>
          </rPr>
          <t>名人。你的偶像或是英雄。從可能從未遇過他（如：電影明星、
政治家、音樂家）</t>
        </r>
        <r>
          <rPr>
            <sz val="10"/>
            <color rgb="FF000000"/>
            <rFont val="Times New Roman"/>
            <charset val="134"/>
          </rPr>
          <t xml:space="preserve">"					
9: </t>
        </r>
        <r>
          <rPr>
            <sz val="10"/>
            <color rgb="FF000000"/>
            <rFont val="宋体"/>
            <charset val="134"/>
          </rPr>
          <t xml:space="preserve">遊戲中的另一個同伴探索者。自己或隨機選一個。					
</t>
        </r>
        <r>
          <rPr>
            <sz val="10"/>
            <color rgb="FF000000"/>
            <rFont val="Times New Roman"/>
            <charset val="134"/>
          </rPr>
          <t xml:space="preserve">10: </t>
        </r>
        <r>
          <rPr>
            <sz val="10"/>
            <color rgb="FF000000"/>
            <rFont val="宋体"/>
            <charset val="134"/>
          </rPr>
          <t>一個遊戲中的</t>
        </r>
        <r>
          <rPr>
            <sz val="10"/>
            <color rgb="FF000000"/>
            <rFont val="Times New Roman"/>
            <charset val="134"/>
          </rPr>
          <t xml:space="preserve"> NPC </t>
        </r>
        <r>
          <rPr>
            <sz val="10"/>
            <color rgb="FF000000"/>
            <rFont val="宋体"/>
            <charset val="134"/>
          </rPr>
          <t>。叫</t>
        </r>
        <r>
          <rPr>
            <sz val="10"/>
            <color rgb="FF000000"/>
            <rFont val="Times New Roman"/>
            <charset val="134"/>
          </rPr>
          <t xml:space="preserve"> Keeper </t>
        </r>
        <r>
          <rPr>
            <sz val="10"/>
            <color rgb="FF000000"/>
            <rFont val="宋体"/>
            <charset val="134"/>
          </rPr>
          <t xml:space="preserve">幫你選一個。	
（承上）為何重要					
</t>
        </r>
        <r>
          <rPr>
            <sz val="10"/>
            <color rgb="FF000000"/>
            <rFont val="Times New Roman"/>
            <charset val="134"/>
          </rPr>
          <t xml:space="preserve">1: </t>
        </r>
        <r>
          <rPr>
            <sz val="10"/>
            <color rgb="FF000000"/>
            <rFont val="宋体"/>
            <charset val="134"/>
          </rPr>
          <t xml:space="preserve">你感激他們。他們如何幫助你？（如：經濟上、在你的艱苦時刻保護你、給你第一份工作）					
</t>
        </r>
        <r>
          <rPr>
            <sz val="10"/>
            <color rgb="FF000000"/>
            <rFont val="Times New Roman"/>
            <charset val="134"/>
          </rPr>
          <t xml:space="preserve">2: </t>
        </r>
        <r>
          <rPr>
            <sz val="10"/>
            <color rgb="FF000000"/>
            <rFont val="宋体"/>
            <charset val="134"/>
          </rPr>
          <t xml:space="preserve">他們教了你某件事。那是什麼？（如：一個技能、去愛、當個男子漢）					
</t>
        </r>
        <r>
          <rPr>
            <sz val="10"/>
            <color rgb="FF000000"/>
            <rFont val="Times New Roman"/>
            <charset val="134"/>
          </rPr>
          <t xml:space="preserve">3: </t>
        </r>
        <r>
          <rPr>
            <sz val="10"/>
            <color rgb="FF000000"/>
            <rFont val="宋体"/>
            <charset val="134"/>
          </rPr>
          <t xml:space="preserve">他們給予你人生的意義。如何？（如：你渴望成為他們、你想和他們在一起、你想讓他們快樂）					
</t>
        </r>
        <r>
          <rPr>
            <sz val="10"/>
            <color rgb="FF000000"/>
            <rFont val="Times New Roman"/>
            <charset val="134"/>
          </rPr>
          <t xml:space="preserve">4: </t>
        </r>
        <r>
          <rPr>
            <sz val="10"/>
            <color rgb="FF000000"/>
            <rFont val="宋体"/>
            <charset val="134"/>
          </rPr>
          <t xml:space="preserve">你傷害了他們，想要和好。你做了什麼？					
（如：偷了他們的錢、告訴警察關於他們的事、在他們沮喪時拒絕幫忙）					
</t>
        </r>
        <r>
          <rPr>
            <sz val="10"/>
            <color rgb="FF000000"/>
            <rFont val="Times New Roman"/>
            <charset val="134"/>
          </rPr>
          <t xml:space="preserve">5: </t>
        </r>
        <r>
          <rPr>
            <sz val="10"/>
            <color rgb="FF000000"/>
            <rFont val="宋体"/>
            <charset val="134"/>
          </rPr>
          <t xml:space="preserve">共享一段經歷。什麼？（如：你們一起度過了一段艱苦的時光、你們一起長大、你們曾一起作戰）					
</t>
        </r>
        <r>
          <rPr>
            <sz val="10"/>
            <color rgb="FF000000"/>
            <rFont val="Times New Roman"/>
            <charset val="134"/>
          </rPr>
          <t xml:space="preserve">6: </t>
        </r>
        <r>
          <rPr>
            <sz val="10"/>
            <color rgb="FF000000"/>
            <rFont val="宋体"/>
            <charset val="134"/>
          </rPr>
          <t xml:space="preserve">你想向他們證明你自己。如何？（如：得到一份好工作、找到一個好老婆、書讀得很好）					
</t>
        </r>
        <r>
          <rPr>
            <sz val="10"/>
            <color rgb="FF000000"/>
            <rFont val="Times New Roman"/>
            <charset val="134"/>
          </rPr>
          <t xml:space="preserve">7: </t>
        </r>
        <r>
          <rPr>
            <sz val="10"/>
            <color rgb="FF000000"/>
            <rFont val="宋体"/>
            <charset val="134"/>
          </rPr>
          <t xml:space="preserve">你視他們為偶像（如：因為他們的名望、他們的美貌、他們的作品）					
</t>
        </r>
        <r>
          <rPr>
            <sz val="10"/>
            <color rgb="FF000000"/>
            <rFont val="Times New Roman"/>
            <charset val="134"/>
          </rPr>
          <t xml:space="preserve">8: </t>
        </r>
        <r>
          <rPr>
            <sz val="10"/>
            <color rgb="FF000000"/>
            <rFont val="宋体"/>
            <charset val="134"/>
          </rPr>
          <t xml:space="preserve">一種懊悔（如：你本該死在他們那裡、你們因你說的某件事而分手、當有機會時你沒有前去伸出援手）					
</t>
        </r>
        <r>
          <rPr>
            <sz val="10"/>
            <color rgb="FF000000"/>
            <rFont val="Times New Roman"/>
            <charset val="134"/>
          </rPr>
          <t xml:space="preserve">9: </t>
        </r>
        <r>
          <rPr>
            <sz val="10"/>
            <color rgb="FF000000"/>
            <rFont val="宋体"/>
            <charset val="134"/>
          </rPr>
          <t xml:space="preserve">你希望證明自己比他們更好。他們的瑕疵是什麼？（如：懶惰、酗酒、缺乏愛心）					
</t>
        </r>
        <r>
          <rPr>
            <sz val="10"/>
            <color rgb="FF000000"/>
            <rFont val="Times New Roman"/>
            <charset val="134"/>
          </rPr>
          <t xml:space="preserve">10: </t>
        </r>
        <r>
          <rPr>
            <sz val="10"/>
            <color rgb="FF000000"/>
            <rFont val="宋体"/>
            <charset val="134"/>
          </rPr>
          <t xml:space="preserve">他們讓你痛苦，你想要復仇。你為何責怪他們？（如：愛人之死、你的事業被毀、婚姻破碎）									</t>
        </r>
      </text>
    </comment>
    <comment ref="A98" authorId="0">
      <text>
        <r>
          <rPr>
            <sz val="10"/>
            <color rgb="FF000000"/>
            <rFont val="Times New Roman"/>
            <charset val="134"/>
          </rPr>
          <t xml:space="preserve">1: </t>
        </r>
        <r>
          <rPr>
            <sz val="10"/>
            <color rgb="FF000000"/>
            <rFont val="宋体"/>
            <charset val="134"/>
          </rPr>
          <t xml:space="preserve">你學習的地方（如：學校、大學）					
</t>
        </r>
        <r>
          <rPr>
            <sz val="10"/>
            <color rgb="FF000000"/>
            <rFont val="Times New Roman"/>
            <charset val="134"/>
          </rPr>
          <t xml:space="preserve">2: </t>
        </r>
        <r>
          <rPr>
            <sz val="10"/>
            <color rgb="FF000000"/>
            <rFont val="宋体"/>
            <charset val="134"/>
          </rPr>
          <t xml:space="preserve">你的家鄉（如：農村、商鎮、繁華都市）					
</t>
        </r>
        <r>
          <rPr>
            <sz val="10"/>
            <color rgb="FF000000"/>
            <rFont val="Times New Roman"/>
            <charset val="134"/>
          </rPr>
          <t xml:space="preserve">3: </t>
        </r>
        <r>
          <rPr>
            <sz val="10"/>
            <color rgb="FF000000"/>
            <rFont val="宋体"/>
            <charset val="134"/>
          </rPr>
          <t xml:space="preserve">你遇見初戀的地方（如：音樂會、假日、防空洞）					
</t>
        </r>
        <r>
          <rPr>
            <sz val="10"/>
            <color rgb="FF000000"/>
            <rFont val="Times New Roman"/>
            <charset val="134"/>
          </rPr>
          <t xml:space="preserve">4: </t>
        </r>
        <r>
          <rPr>
            <sz val="10"/>
            <color rgb="FF000000"/>
            <rFont val="宋体"/>
            <charset val="134"/>
          </rPr>
          <t xml:space="preserve">可安靜沈思的地方（如：圖書館、在你的莊園散步、釣魚）					
</t>
        </r>
        <r>
          <rPr>
            <sz val="10"/>
            <color rgb="FF000000"/>
            <rFont val="Times New Roman"/>
            <charset val="134"/>
          </rPr>
          <t xml:space="preserve">5: </t>
        </r>
        <r>
          <rPr>
            <sz val="10"/>
            <color rgb="FF000000"/>
            <rFont val="宋体"/>
            <charset val="134"/>
          </rPr>
          <t xml:space="preserve">社交場所（如：紳士俱樂部、當地酒吧、叔叔的屋子）					
</t>
        </r>
        <r>
          <rPr>
            <sz val="10"/>
            <color rgb="FF000000"/>
            <rFont val="Times New Roman"/>
            <charset val="134"/>
          </rPr>
          <t xml:space="preserve">6: </t>
        </r>
        <r>
          <rPr>
            <sz val="10"/>
            <color rgb="FF000000"/>
            <rFont val="宋体"/>
            <charset val="134"/>
          </rPr>
          <t>連結到你的「意識型態</t>
        </r>
        <r>
          <rPr>
            <sz val="10"/>
            <color rgb="FF000000"/>
            <rFont val="Times New Roman"/>
            <charset val="134"/>
          </rPr>
          <t>/</t>
        </r>
        <r>
          <rPr>
            <sz val="10"/>
            <color rgb="FF000000"/>
            <rFont val="宋体"/>
            <charset val="134"/>
          </rPr>
          <t xml:space="preserve">信念」的地方（如：教區教堂、麥加、巨石陣）					
</t>
        </r>
        <r>
          <rPr>
            <sz val="10"/>
            <color rgb="FF000000"/>
            <rFont val="Times New Roman"/>
            <charset val="134"/>
          </rPr>
          <t xml:space="preserve">7: </t>
        </r>
        <r>
          <rPr>
            <sz val="10"/>
            <color rgb="FF000000"/>
            <rFont val="宋体"/>
            <charset val="134"/>
          </rPr>
          <t xml:space="preserve">一個重要人士的墓地。誰？（如：父或母、孩子、愛人）					
</t>
        </r>
        <r>
          <rPr>
            <sz val="10"/>
            <color rgb="FF000000"/>
            <rFont val="Times New Roman"/>
            <charset val="134"/>
          </rPr>
          <t xml:space="preserve">8: </t>
        </r>
        <r>
          <rPr>
            <sz val="10"/>
            <color rgb="FF000000"/>
            <rFont val="宋体"/>
            <charset val="134"/>
          </rPr>
          <t xml:space="preserve">真正的家（如：郊區宅邸、出租公寓、你長大的孤兒院）					
</t>
        </r>
        <r>
          <rPr>
            <sz val="10"/>
            <color rgb="FF000000"/>
            <rFont val="Times New Roman"/>
            <charset val="134"/>
          </rPr>
          <t xml:space="preserve">9: </t>
        </r>
        <r>
          <rPr>
            <sz val="10"/>
            <color rgb="FF000000"/>
            <rFont val="宋体"/>
            <charset val="134"/>
          </rPr>
          <t xml:space="preserve">你在那裡度過最快樂的日子（如：初吻的公園長凳、你的大學）					
</t>
        </r>
        <r>
          <rPr>
            <sz val="10"/>
            <color rgb="FF000000"/>
            <rFont val="Times New Roman"/>
            <charset val="134"/>
          </rPr>
          <t xml:space="preserve">10: </t>
        </r>
        <r>
          <rPr>
            <sz val="10"/>
            <color rgb="FF000000"/>
            <rFont val="宋体"/>
            <charset val="134"/>
          </rPr>
          <t xml:space="preserve">你的工作地點（如：辦公室、圖書館、銀行）					</t>
        </r>
      </text>
    </comment>
    <comment ref="M98" authorId="0">
      <text>
        <r>
          <rPr>
            <sz val="10"/>
            <color rgb="FF000000"/>
            <rFont val="Times New Roman"/>
            <charset val="134"/>
          </rPr>
          <t xml:space="preserve">1: </t>
        </r>
        <r>
          <rPr>
            <sz val="10"/>
            <color rgb="FF000000"/>
            <rFont val="宋体"/>
            <charset val="134"/>
          </rPr>
          <t>一個關聯到你的最高技能的物品（如：昂貴的西裝、假</t>
        </r>
        <r>
          <rPr>
            <sz val="10"/>
            <color rgb="FF000000"/>
            <rFont val="Times New Roman"/>
            <charset val="134"/>
          </rPr>
          <t xml:space="preserve"> ID</t>
        </r>
        <r>
          <rPr>
            <sz val="10"/>
            <color rgb="FF000000"/>
            <rFont val="宋体"/>
            <charset val="134"/>
          </rPr>
          <t xml:space="preserve">、手指虎）					
</t>
        </r>
        <r>
          <rPr>
            <sz val="10"/>
            <color rgb="FF000000"/>
            <rFont val="Times New Roman"/>
            <charset val="134"/>
          </rPr>
          <t xml:space="preserve">2: </t>
        </r>
        <r>
          <rPr>
            <sz val="10"/>
            <color rgb="FF000000"/>
            <rFont val="宋体"/>
            <charset val="134"/>
          </rPr>
          <t xml:space="preserve">你的職業的本質物品（如：醫生包、車、開鎖器）					
</t>
        </r>
        <r>
          <rPr>
            <sz val="10"/>
            <color rgb="FF000000"/>
            <rFont val="Times New Roman"/>
            <charset val="134"/>
          </rPr>
          <t xml:space="preserve">3: </t>
        </r>
        <r>
          <rPr>
            <sz val="10"/>
            <color rgb="FF000000"/>
            <rFont val="宋体"/>
            <charset val="134"/>
          </rPr>
          <t xml:space="preserve">童年回憶（如：漫畫、折疊小刀、幸運錢幣）					
</t>
        </r>
        <r>
          <rPr>
            <sz val="10"/>
            <color rgb="FF000000"/>
            <rFont val="Times New Roman"/>
            <charset val="134"/>
          </rPr>
          <t xml:space="preserve">4: </t>
        </r>
        <r>
          <rPr>
            <sz val="10"/>
            <color rgb="FF000000"/>
            <rFont val="宋体"/>
            <charset val="134"/>
          </rPr>
          <t xml:space="preserve">死者遺物（如：珠寶、在表中的相片、一封信）					
</t>
        </r>
        <r>
          <rPr>
            <sz val="10"/>
            <color rgb="FF000000"/>
            <rFont val="Times New Roman"/>
            <charset val="134"/>
          </rPr>
          <t xml:space="preserve">5: </t>
        </r>
        <r>
          <rPr>
            <sz val="10"/>
            <color rgb="FF000000"/>
            <rFont val="宋体"/>
            <charset val="134"/>
          </rPr>
          <t xml:space="preserve">你的「重要人士」送你的東西（如：戒指、日記、地圖）					
</t>
        </r>
        <r>
          <rPr>
            <sz val="10"/>
            <color rgb="FF000000"/>
            <rFont val="Times New Roman"/>
            <charset val="134"/>
          </rPr>
          <t xml:space="preserve">6: </t>
        </r>
        <r>
          <rPr>
            <sz val="10"/>
            <color rgb="FF000000"/>
            <rFont val="宋体"/>
            <charset val="134"/>
          </rPr>
          <t xml:space="preserve">你的收集。什麼收集？（如：公車票、動物玩偶、錄音）					
</t>
        </r>
        <r>
          <rPr>
            <sz val="10"/>
            <color rgb="FF000000"/>
            <rFont val="Times New Roman"/>
            <charset val="134"/>
          </rPr>
          <t xml:space="preserve">"7: </t>
        </r>
        <r>
          <rPr>
            <sz val="10"/>
            <color rgb="FF000000"/>
            <rFont val="宋体"/>
            <charset val="134"/>
          </rPr>
          <t>某個你正在找但是不知道是什麼的東西</t>
        </r>
        <r>
          <rPr>
            <sz val="10"/>
            <color rgb="FF000000"/>
            <rFont val="Times New Roman"/>
            <charset val="134"/>
          </rPr>
          <t>——</t>
        </r>
        <r>
          <rPr>
            <sz val="10"/>
            <color rgb="FF000000"/>
            <rFont val="宋体"/>
            <charset val="134"/>
          </rPr>
          <t>你渴求答案
（如：你在一個衣櫃中找到的不明語言寫成的信、
從你先父遺物中找到的不明來源的奇異煙斗、在你花園中挖出的奇異銀球）</t>
        </r>
        <r>
          <rPr>
            <sz val="10"/>
            <color rgb="FF000000"/>
            <rFont val="Times New Roman"/>
            <charset val="134"/>
          </rPr>
          <t xml:space="preserve">"					
8: </t>
        </r>
        <r>
          <rPr>
            <sz val="10"/>
            <color rgb="FF000000"/>
            <rFont val="宋体"/>
            <charset val="134"/>
          </rPr>
          <t xml:space="preserve">運動用品（如：板球球棒、簽名球、釣魚桿）					
</t>
        </r>
        <r>
          <rPr>
            <sz val="10"/>
            <color rgb="FF000000"/>
            <rFont val="Times New Roman"/>
            <charset val="134"/>
          </rPr>
          <t xml:space="preserve">9: </t>
        </r>
        <r>
          <rPr>
            <sz val="10"/>
            <color rgb="FF000000"/>
            <rFont val="宋体"/>
            <charset val="134"/>
          </rPr>
          <t xml:space="preserve">武器（如：配槍、你的老獵槍、藏在靴子裡的斧頭）					
</t>
        </r>
        <r>
          <rPr>
            <sz val="10"/>
            <color rgb="FF000000"/>
            <rFont val="Times New Roman"/>
            <charset val="134"/>
          </rPr>
          <t xml:space="preserve">10: </t>
        </r>
        <r>
          <rPr>
            <sz val="10"/>
            <color rgb="FF000000"/>
            <rFont val="宋体"/>
            <charset val="134"/>
          </rPr>
          <t xml:space="preserve">寵物（如：狗、貓、烏龜）					</t>
        </r>
      </text>
    </comment>
    <comment ref="H103" authorId="0">
      <text>
        <r>
          <rPr>
            <sz val="10"/>
            <color rgb="FF000000"/>
            <rFont val="宋体"/>
            <charset val="134"/>
          </rPr>
          <t>調查員在其背景中選擇一個條目</t>
        </r>
        <r>
          <rPr>
            <sz val="10"/>
            <color rgb="FF000000"/>
            <rFont val="Times New Roman"/>
            <charset val="134"/>
          </rPr>
          <t>(</t>
        </r>
        <r>
          <rPr>
            <sz val="10"/>
            <color rgb="FF000000"/>
            <rFont val="宋体"/>
            <charset val="134"/>
          </rPr>
          <t>不包括恐懼症，妄想，創傷或任何克蘇魯神話相關</t>
        </r>
        <r>
          <rPr>
            <sz val="10"/>
            <color rgb="FF000000"/>
            <rFont val="Times New Roman"/>
            <charset val="134"/>
          </rPr>
          <t>)</t>
        </r>
        <r>
          <rPr>
            <sz val="10"/>
            <color rgb="FF000000"/>
            <rFont val="宋体"/>
            <charset val="134"/>
          </rPr>
          <t>作爲一種</t>
        </r>
        <r>
          <rPr>
            <sz val="10"/>
            <color rgb="FF000000"/>
            <rFont val="Times New Roman"/>
            <charset val="134"/>
          </rPr>
          <t>(</t>
        </r>
        <r>
          <rPr>
            <sz val="10"/>
            <color rgb="FF000000"/>
            <rFont val="宋体"/>
            <charset val="134"/>
          </rPr>
          <t>羈絆</t>
        </r>
        <r>
          <rPr>
            <sz val="10"/>
            <color rgb="FF000000"/>
            <rFont val="Times New Roman"/>
            <charset val="134"/>
          </rPr>
          <t>)</t>
        </r>
        <r>
          <rPr>
            <sz val="10"/>
            <color rgb="FF000000"/>
            <rFont val="宋体"/>
            <charset val="134"/>
          </rPr>
          <t>心靈支柱，
是調查員在當前狀況下，最為支撐調查員心智的存在，心靈支柱同一時間只能擁有一個。
作用</t>
        </r>
        <r>
          <rPr>
            <sz val="10"/>
            <color rgb="FF000000"/>
            <rFont val="Times New Roman"/>
            <charset val="134"/>
          </rPr>
          <t>:</t>
        </r>
        <r>
          <rPr>
            <sz val="10"/>
            <color rgb="FF000000"/>
            <rFont val="宋体"/>
            <charset val="134"/>
          </rPr>
          <t>自救</t>
        </r>
        <r>
          <rPr>
            <sz val="10"/>
            <color rgb="FF000000"/>
            <rFont val="Times New Roman"/>
            <charset val="134"/>
          </rPr>
          <t xml:space="preserve">;
</t>
        </r>
        <r>
          <rPr>
            <sz val="10"/>
            <color rgb="FF000000"/>
            <rFont val="宋体"/>
            <charset val="134"/>
          </rPr>
          <t>這能作用于調查員冒險或者休息的時間中，選擇一項背景條目，進行理智檢定，如果檢定成功，那麽調查員將會回復</t>
        </r>
        <r>
          <rPr>
            <sz val="10"/>
            <color rgb="FF000000"/>
            <rFont val="Times New Roman"/>
            <charset val="134"/>
          </rPr>
          <t xml:space="preserve"> 1D6 </t>
        </r>
        <r>
          <rPr>
            <sz val="10"/>
            <color rgb="FF000000"/>
            <rFont val="宋体"/>
            <charset val="134"/>
          </rPr>
          <t>點理智值。
但如果這次檢定是失敗的，那麽將會損失</t>
        </r>
        <r>
          <rPr>
            <sz val="10"/>
            <color rgb="FF000000"/>
            <rFont val="Times New Roman"/>
            <charset val="134"/>
          </rPr>
          <t xml:space="preserve"> 1 </t>
        </r>
        <r>
          <rPr>
            <sz val="10"/>
            <color rgb="FF000000"/>
            <rFont val="宋体"/>
            <charset val="134"/>
          </rPr>
          <t>點理智值幷且守秘人與玩家應該據此來適當的修改這個背景來對應這一失敗。
如果選擇心靈支柱作為理智檢定，那麼在回覆</t>
        </r>
        <r>
          <rPr>
            <sz val="10"/>
            <color rgb="FF000000"/>
            <rFont val="Times New Roman"/>
            <charset val="134"/>
          </rPr>
          <t>SAN</t>
        </r>
        <r>
          <rPr>
            <sz val="10"/>
            <color rgb="FF000000"/>
            <rFont val="宋体"/>
            <charset val="134"/>
          </rPr>
          <t>值的理智檢定上，將額外獲得一顆獎勵骰，且能夠脫離不定性瘋狂的第二階段。
但如果這次理智檢定依然失敗了，那調查員將要對此的相關背景進行修改，幷失去這一項</t>
        </r>
        <r>
          <rPr>
            <sz val="10"/>
            <color rgb="FF000000"/>
            <rFont val="Times New Roman"/>
            <charset val="134"/>
          </rPr>
          <t>“</t>
        </r>
        <r>
          <rPr>
            <sz val="10"/>
            <color rgb="FF000000"/>
            <rFont val="宋体"/>
            <charset val="134"/>
          </rPr>
          <t>心靈支柱</t>
        </r>
        <r>
          <rPr>
            <sz val="10"/>
            <color rgb="FF000000"/>
            <rFont val="Times New Roman"/>
            <charset val="134"/>
          </rPr>
          <t>”</t>
        </r>
        <r>
          <rPr>
            <sz val="10"/>
            <color rgb="FF000000"/>
            <rFont val="宋体"/>
            <charset val="134"/>
          </rPr>
          <t>。
失去背景項目的後果可怕的</t>
        </r>
        <r>
          <rPr>
            <sz val="10"/>
            <color rgb="FF000000"/>
            <rFont val="Times New Roman"/>
            <charset val="134"/>
          </rPr>
          <t>,</t>
        </r>
        <r>
          <rPr>
            <sz val="10"/>
            <color rgb="FF000000"/>
            <rFont val="宋体"/>
            <charset val="134"/>
          </rPr>
          <t>例如會失去信仰，或導致家庭矛盾分居甚至離婚。</t>
        </r>
      </text>
    </comment>
    <comment ref="A119" authorId="0">
      <text>
        <r>
          <rPr>
            <sz val="10"/>
            <color rgb="FF000000"/>
            <rFont val="宋体"/>
            <charset val="134"/>
          </rPr>
          <t>習慣恐懼
在某些時候，持續的直面于一個神話生物將不會帶來更多的影響</t>
        </r>
        <r>
          <rPr>
            <sz val="10"/>
            <color rgb="FF000000"/>
            <rFont val="Times New Roman"/>
            <charset val="134"/>
          </rPr>
          <t>——</t>
        </r>
        <r>
          <rPr>
            <sz val="10"/>
            <color rgb="FF000000"/>
            <rFont val="宋体"/>
            <charset val="134"/>
          </rPr>
          <t>怪物不再會是一個消不去的噩夢，而只是會成爲調查員調查路途上的一塊絆脚石。一旦一位調查員已經因爲同一種怪物損失了那個怪物所能造成理智值損失的最大值的話，那麽那位調查員將不再會因此損失任何額外的理智值了。例如說，調查員不會因爲遭遇深潜者（理智值損失</t>
        </r>
        <r>
          <rPr>
            <sz val="10"/>
            <color rgb="FF000000"/>
            <rFont val="Times New Roman"/>
            <charset val="134"/>
          </rPr>
          <t xml:space="preserve"> 0/1D6</t>
        </r>
        <r>
          <rPr>
            <sz val="10"/>
            <color rgb="FF000000"/>
            <rFont val="宋体"/>
            <charset val="134"/>
          </rPr>
          <t>）大軍而損失超過</t>
        </r>
        <r>
          <rPr>
            <sz val="10"/>
            <color rgb="FF000000"/>
            <rFont val="Times New Roman"/>
            <charset val="134"/>
          </rPr>
          <t xml:space="preserve"> 6 </t>
        </r>
        <r>
          <rPr>
            <sz val="10"/>
            <color rgb="FF000000"/>
            <rFont val="宋体"/>
            <charset val="134"/>
          </rPr>
          <t>點的理智值，即使他所面對的是一個百人的深潜者大隊也是一樣。
但是要注意！！！調查員幷不會真的就已經習慣于見識這些外來的污穢。在過了一段時間，也許是調查員進行了某種程度上的日常生活後，對這些生物的恐懼感會再一次回到他的身上。一個玩家應當明白你的理智值隨時會因爲任何神話存在而損失。每個調查員幕間成長時（見第</t>
        </r>
        <r>
          <rPr>
            <sz val="10"/>
            <color rgb="FF000000"/>
            <rFont val="Times New Roman"/>
            <charset val="134"/>
          </rPr>
          <t xml:space="preserve"> 94 </t>
        </r>
        <r>
          <rPr>
            <sz val="10"/>
            <color rgb="FF000000"/>
            <rFont val="宋体"/>
            <charset val="134"/>
          </rPr>
          <t>頁），玩家都應該將以上所有的相關數值都减</t>
        </r>
        <r>
          <rPr>
            <sz val="10"/>
            <color rgb="FF000000"/>
            <rFont val="Times New Roman"/>
            <charset val="134"/>
          </rPr>
          <t xml:space="preserve"> 1——</t>
        </r>
        <r>
          <rPr>
            <sz val="10"/>
            <color rgb="FF000000"/>
            <rFont val="宋体"/>
            <charset val="134"/>
          </rPr>
          <t>時間就是最好的醫生。</t>
        </r>
      </text>
    </comment>
  </commentList>
</comments>
</file>

<file path=xl/comments2.xml><?xml version="1.0" encoding="utf-8"?>
<comments xmlns="http://schemas.openxmlformats.org/spreadsheetml/2006/main">
  <authors>
    <author/>
  </authors>
  <commentList>
    <comment ref="B11" authorId="0">
      <text>
        <r>
          <rPr>
            <sz val="10"/>
            <color rgb="FF000000"/>
            <rFont val="Times New Roman"/>
            <charset val="134"/>
          </rPr>
          <t>accounting</t>
        </r>
      </text>
    </comment>
    <comment ref="E11" authorId="0">
      <text>
        <r>
          <rPr>
            <sz val="10"/>
            <color rgb="FF000000"/>
            <rFont val="Times New Roman"/>
            <charset val="134"/>
          </rPr>
          <t>intimidate</t>
        </r>
      </text>
    </comment>
    <comment ref="H11" authorId="0">
      <text>
        <r>
          <rPr>
            <sz val="10"/>
            <color rgb="FF000000"/>
            <rFont val="Times New Roman"/>
            <charset val="134"/>
          </rPr>
          <t>spot hidden</t>
        </r>
      </text>
    </comment>
    <comment ref="B12" authorId="0">
      <text>
        <r>
          <rPr>
            <sz val="10"/>
            <color rgb="FF000000"/>
            <rFont val="Times New Roman"/>
            <charset val="134"/>
          </rPr>
          <t>anthropology</t>
        </r>
      </text>
    </comment>
    <comment ref="E12" authorId="0">
      <text>
        <r>
          <rPr>
            <sz val="10"/>
            <color rgb="FF000000"/>
            <rFont val="Times New Roman"/>
            <charset val="134"/>
          </rPr>
          <t>jump</t>
        </r>
      </text>
    </comment>
    <comment ref="H12" authorId="0">
      <text>
        <r>
          <rPr>
            <sz val="10"/>
            <color rgb="FF000000"/>
            <rFont val="Times New Roman"/>
            <charset val="134"/>
          </rPr>
          <t>stealth</t>
        </r>
      </text>
    </comment>
    <comment ref="B13" authorId="0">
      <text>
        <r>
          <rPr>
            <sz val="10"/>
            <color rgb="FF000000"/>
            <rFont val="Times New Roman"/>
            <charset val="134"/>
          </rPr>
          <t>appraise</t>
        </r>
      </text>
    </comment>
    <comment ref="E13" authorId="0">
      <text>
        <r>
          <rPr>
            <sz val="10"/>
            <color rgb="FF000000"/>
            <rFont val="Times New Roman"/>
            <charset val="134"/>
          </rPr>
          <t>own language</t>
        </r>
      </text>
    </comment>
    <comment ref="H13" authorId="0">
      <text>
        <r>
          <rPr>
            <sz val="10"/>
            <color rgb="FF000000"/>
            <rFont val="Times New Roman"/>
            <charset val="134"/>
          </rPr>
          <t>swim</t>
        </r>
      </text>
    </comment>
    <comment ref="B14" authorId="0">
      <text>
        <r>
          <rPr>
            <sz val="10"/>
            <color rgb="FF000000"/>
            <rFont val="Times New Roman"/>
            <charset val="134"/>
          </rPr>
          <t>archaeology</t>
        </r>
      </text>
    </comment>
    <comment ref="E14" authorId="0">
      <text>
        <r>
          <rPr>
            <sz val="10"/>
            <color rgb="FF000000"/>
            <rFont val="Times New Roman"/>
            <charset val="134"/>
          </rPr>
          <t>law</t>
        </r>
      </text>
    </comment>
    <comment ref="H14" authorId="0">
      <text>
        <r>
          <rPr>
            <sz val="10"/>
            <color rgb="FF000000"/>
            <rFont val="Times New Roman"/>
            <charset val="134"/>
          </rPr>
          <t>throw</t>
        </r>
      </text>
    </comment>
    <comment ref="B15" authorId="0">
      <text>
        <r>
          <rPr>
            <sz val="10"/>
            <color rgb="FF000000"/>
            <rFont val="Times New Roman"/>
            <charset val="134"/>
          </rPr>
          <t>charm</t>
        </r>
      </text>
    </comment>
    <comment ref="E15" authorId="0">
      <text>
        <r>
          <rPr>
            <sz val="10"/>
            <color rgb="FF000000"/>
            <rFont val="Times New Roman"/>
            <charset val="134"/>
          </rPr>
          <t>library use</t>
        </r>
      </text>
    </comment>
    <comment ref="H15" authorId="0">
      <text>
        <r>
          <rPr>
            <sz val="10"/>
            <color rgb="FF000000"/>
            <rFont val="Times New Roman"/>
            <charset val="134"/>
          </rPr>
          <t>track</t>
        </r>
      </text>
    </comment>
    <comment ref="B16" authorId="0">
      <text>
        <r>
          <rPr>
            <sz val="10"/>
            <color rgb="FF000000"/>
            <rFont val="Times New Roman"/>
            <charset val="134"/>
          </rPr>
          <t>climb</t>
        </r>
      </text>
    </comment>
    <comment ref="E16" authorId="0">
      <text>
        <r>
          <rPr>
            <sz val="10"/>
            <color rgb="FF000000"/>
            <rFont val="Times New Roman"/>
            <charset val="134"/>
          </rPr>
          <t>listen</t>
        </r>
      </text>
    </comment>
    <comment ref="B17" authorId="0">
      <text>
        <r>
          <rPr>
            <sz val="10"/>
            <color rgb="FF000000"/>
            <rFont val="Times New Roman"/>
            <charset val="134"/>
          </rPr>
          <t>credit rating</t>
        </r>
      </text>
    </comment>
    <comment ref="E17" authorId="0">
      <text>
        <r>
          <rPr>
            <sz val="10"/>
            <color rgb="FF000000"/>
            <rFont val="Times New Roman"/>
            <charset val="134"/>
          </rPr>
          <t>locksmith</t>
        </r>
      </text>
    </comment>
    <comment ref="H17" authorId="0">
      <text>
        <r>
          <rPr>
            <sz val="10"/>
            <color rgb="FF000000"/>
            <rFont val="Times New Roman"/>
            <charset val="134"/>
          </rPr>
          <t>otherskill1</t>
        </r>
      </text>
    </comment>
    <comment ref="B18" authorId="0">
      <text>
        <r>
          <rPr>
            <sz val="10"/>
            <color rgb="FF000000"/>
            <rFont val="Times New Roman"/>
            <charset val="134"/>
          </rPr>
          <t>cthulhu mythos</t>
        </r>
      </text>
    </comment>
    <comment ref="E18" authorId="0">
      <text>
        <r>
          <rPr>
            <sz val="10"/>
            <color rgb="FF000000"/>
            <rFont val="Times New Roman"/>
            <charset val="134"/>
          </rPr>
          <t>mech repair</t>
        </r>
      </text>
    </comment>
    <comment ref="B19" authorId="0">
      <text>
        <r>
          <rPr>
            <sz val="10"/>
            <color rgb="FF000000"/>
            <rFont val="Times New Roman"/>
            <charset val="134"/>
          </rPr>
          <t>disguise</t>
        </r>
      </text>
    </comment>
    <comment ref="E19" authorId="0">
      <text>
        <r>
          <rPr>
            <sz val="10"/>
            <color rgb="FF000000"/>
            <rFont val="Times New Roman"/>
            <charset val="134"/>
          </rPr>
          <t>medicine</t>
        </r>
      </text>
    </comment>
    <comment ref="B20" authorId="0">
      <text>
        <r>
          <rPr>
            <sz val="10"/>
            <color rgb="FF000000"/>
            <rFont val="Times New Roman"/>
            <charset val="134"/>
          </rPr>
          <t>dodge</t>
        </r>
      </text>
    </comment>
    <comment ref="E20" authorId="0">
      <text>
        <r>
          <rPr>
            <sz val="10"/>
            <color rgb="FF000000"/>
            <rFont val="Times New Roman"/>
            <charset val="134"/>
          </rPr>
          <t>natural world</t>
        </r>
      </text>
    </comment>
    <comment ref="B21" authorId="0">
      <text>
        <r>
          <rPr>
            <sz val="10"/>
            <color rgb="FF000000"/>
            <rFont val="Times New Roman"/>
            <charset val="134"/>
          </rPr>
          <t>drive auto</t>
        </r>
      </text>
    </comment>
    <comment ref="E21" authorId="0">
      <text>
        <r>
          <rPr>
            <sz val="10"/>
            <color rgb="FF000000"/>
            <rFont val="Times New Roman"/>
            <charset val="134"/>
          </rPr>
          <t>navigate</t>
        </r>
      </text>
    </comment>
    <comment ref="B22" authorId="0">
      <text>
        <r>
          <rPr>
            <sz val="10"/>
            <color rgb="FF000000"/>
            <rFont val="Times New Roman"/>
            <charset val="134"/>
          </rPr>
          <t>elec repair</t>
        </r>
      </text>
    </comment>
    <comment ref="E22" authorId="0">
      <text>
        <r>
          <rPr>
            <sz val="10"/>
            <color rgb="FF000000"/>
            <rFont val="Times New Roman"/>
            <charset val="134"/>
          </rPr>
          <t>occult</t>
        </r>
      </text>
    </comment>
    <comment ref="B23" authorId="0">
      <text>
        <r>
          <rPr>
            <sz val="10"/>
            <color rgb="FF000000"/>
            <rFont val="Times New Roman"/>
            <charset val="134"/>
          </rPr>
          <t xml:space="preserve"> fast talk</t>
        </r>
      </text>
    </comment>
    <comment ref="E23" authorId="0">
      <text>
        <r>
          <rPr>
            <sz val="10"/>
            <color rgb="FF000000"/>
            <rFont val="Times New Roman"/>
            <charset val="134"/>
          </rPr>
          <t>op hv machine</t>
        </r>
      </text>
    </comment>
    <comment ref="B24" authorId="0">
      <text>
        <r>
          <rPr>
            <sz val="10"/>
            <color rgb="FF000000"/>
            <rFont val="Times New Roman"/>
            <charset val="134"/>
          </rPr>
          <t>fighting brawl</t>
        </r>
      </text>
    </comment>
    <comment ref="E24" authorId="0">
      <text>
        <r>
          <rPr>
            <sz val="10"/>
            <color rgb="FF000000"/>
            <rFont val="Times New Roman"/>
            <charset val="134"/>
          </rPr>
          <t>persuade</t>
        </r>
      </text>
    </comment>
    <comment ref="B25" authorId="0">
      <text>
        <r>
          <rPr>
            <sz val="10"/>
            <color rgb="FF000000"/>
            <rFont val="Times New Roman"/>
            <charset val="134"/>
          </rPr>
          <t>firearms handgun</t>
        </r>
      </text>
    </comment>
    <comment ref="E25" authorId="0">
      <text>
        <r>
          <rPr>
            <sz val="10"/>
            <color rgb="FF000000"/>
            <rFont val="Times New Roman"/>
            <charset val="134"/>
          </rPr>
          <t>psychology</t>
        </r>
      </text>
    </comment>
    <comment ref="B26" authorId="0">
      <text>
        <r>
          <rPr>
            <sz val="10"/>
            <color rgb="FF000000"/>
            <rFont val="Times New Roman"/>
            <charset val="134"/>
          </rPr>
          <t>firearms rifle</t>
        </r>
      </text>
    </comment>
    <comment ref="E26" authorId="0">
      <text>
        <r>
          <rPr>
            <sz val="10"/>
            <color rgb="FF000000"/>
            <rFont val="Times New Roman"/>
            <charset val="134"/>
          </rPr>
          <t>psychoanalysis</t>
        </r>
      </text>
    </comment>
    <comment ref="B27" authorId="0">
      <text>
        <r>
          <rPr>
            <sz val="10"/>
            <color rgb="FF000000"/>
            <rFont val="Times New Roman"/>
            <charset val="134"/>
          </rPr>
          <t>first aid</t>
        </r>
      </text>
    </comment>
    <comment ref="E27" authorId="0">
      <text>
        <r>
          <rPr>
            <sz val="10"/>
            <color rgb="FF000000"/>
            <rFont val="Times New Roman"/>
            <charset val="134"/>
          </rPr>
          <t>ride</t>
        </r>
      </text>
    </comment>
    <comment ref="B28" authorId="0">
      <text>
        <r>
          <rPr>
            <sz val="10"/>
            <color rgb="FF000000"/>
            <rFont val="Times New Roman"/>
            <charset val="134"/>
          </rPr>
          <t>history</t>
        </r>
      </text>
    </comment>
    <comment ref="E28" authorId="0">
      <text>
        <r>
          <rPr>
            <sz val="10"/>
            <color rgb="FF000000"/>
            <rFont val="Times New Roman"/>
            <charset val="134"/>
          </rPr>
          <t>sleight_of_hand</t>
        </r>
      </text>
    </comment>
  </commentList>
</comments>
</file>

<file path=xl/comments3.xml><?xml version="1.0" encoding="utf-8"?>
<comments xmlns="http://schemas.openxmlformats.org/spreadsheetml/2006/main">
  <authors>
    <author/>
  </authors>
  <commentList>
    <comment ref="A77" authorId="0">
      <text>
        <r>
          <rPr>
            <sz val="12"/>
            <color rgb="FF000000"/>
            <rFont val="宋体"/>
            <charset val="134"/>
          </rPr>
          <t>Gangster Boss</t>
        </r>
      </text>
    </comment>
  </commentList>
</comments>
</file>

<file path=xl/comments4.xml><?xml version="1.0" encoding="utf-8"?>
<comments xmlns="http://schemas.openxmlformats.org/spreadsheetml/2006/main">
  <authors>
    <author/>
  </authors>
  <commentList>
    <comment ref="B17" authorId="0">
      <text>
        <r>
          <rPr>
            <sz val="12"/>
            <color rgb="FF000000"/>
            <rFont val="宋体"/>
            <charset val="134"/>
          </rPr>
          <t>非常難操作的武器。大失敗概率加倍；大失敗的情况非常糟糕，可能會鎖住使用者的頭肩，或者直接切向他們的腿脚，而對使用者造成 2D8 點傷害。或者鏈條會斷裂幷纏在使用者的軀幹上（2D8 傷害)。故障值可能導致鏈鋸的電機停轉、鋸條堵塞或脫鏈。受到鏈鋸的重傷會隨機喪失一條肢體。</t>
        </r>
      </text>
    </comment>
    <comment ref="B27" authorId="0">
      <text>
        <r>
          <rPr>
            <sz val="12"/>
            <color rgb="FF000000"/>
            <rFont val="宋体"/>
            <charset val="134"/>
          </rPr>
          <t>電擊槍：僅對體格 2 及以下的目標有效，目標在 1D6 回合內不能行動（或 KP 决定)。</t>
        </r>
      </text>
    </comment>
  </commentList>
</comments>
</file>

<file path=xl/sharedStrings.xml><?xml version="1.0" encoding="utf-8"?>
<sst xmlns="http://schemas.openxmlformats.org/spreadsheetml/2006/main" count="24939" uniqueCount="3963">
  <si>
    <t>推荐阅读1：COC7版核心规则摘要</t>
  </si>
  <si>
    <t>V3.000</t>
  </si>
  <si>
    <t>推荐阅读2：COC7版调查员手册</t>
  </si>
  <si>
    <t>开卡方法</t>
  </si>
  <si>
    <t>推荐阅读3：COC7版范例合集</t>
  </si>
  <si>
    <t>步骤一</t>
  </si>
  <si>
    <t>公共开卡掷骰房间</t>
  </si>
  <si>
    <t>现在版本3.000 / 最新版本V3.000人物卡更新位置</t>
  </si>
  <si>
    <t>1. 使用公共空间进行属性掷骰</t>
  </si>
  <si>
    <t>并填进人物卡</t>
  </si>
  <si>
    <t>论坛更新位置</t>
  </si>
  <si>
    <t>简写</t>
  </si>
  <si>
    <t>中文</t>
  </si>
  <si>
    <t>生成掷骰</t>
  </si>
  <si>
    <t>拣三组属性，选择其中一组</t>
  </si>
  <si>
    <t>Token制造教学</t>
  </si>
  <si>
    <t>STR(上限99)</t>
  </si>
  <si>
    <t>力量</t>
  </si>
  <si>
    <t>3D6 x5</t>
  </si>
  <si>
    <t>开卡房间网址：</t>
  </si>
  <si>
    <t>简易型TOKEN 制造(Online 无需软件)</t>
  </si>
  <si>
    <t>CON(上限99)</t>
  </si>
  <si>
    <t>体质</t>
  </si>
  <si>
    <t>https://app.roll20.net/join/1733100/fM5h_Q</t>
  </si>
  <si>
    <t>http://www.goddessfantasy.net/bbs/index.php?topic=88568.0</t>
  </si>
  <si>
    <t>SIZ</t>
  </si>
  <si>
    <t>体型</t>
  </si>
  <si>
    <t>(2D6 +6) x5</t>
  </si>
  <si>
    <t>DEX(上限99)</t>
  </si>
  <si>
    <t>敏捷</t>
  </si>
  <si>
    <t>在打字栏打以下指令 ,即可自动掷骰开角</t>
  </si>
  <si>
    <t>快速参考规则</t>
  </si>
  <si>
    <t>APP(上限99)</t>
  </si>
  <si>
    <t>外表</t>
  </si>
  <si>
    <t>#COC-7版开角</t>
  </si>
  <si>
    <t>技能和属性检定成功等级</t>
  </si>
  <si>
    <t>大失败</t>
  </si>
  <si>
    <t>失败</t>
  </si>
  <si>
    <t>成功</t>
  </si>
  <si>
    <t>困难</t>
  </si>
  <si>
    <t>极难</t>
  </si>
  <si>
    <t>大成功</t>
  </si>
  <si>
    <t>INT(上限99)</t>
  </si>
  <si>
    <t>智力</t>
  </si>
  <si>
    <t>0/96+</t>
  </si>
  <si>
    <t>&gt;技能</t>
  </si>
  <si>
    <t>≤技能</t>
  </si>
  <si>
    <t>1/2值</t>
  </si>
  <si>
    <t>1/5值</t>
  </si>
  <si>
    <t>POW</t>
  </si>
  <si>
    <t>意志</t>
  </si>
  <si>
    <t>孤注一骰：使用孤注一骰来重投上一次检定结果，需要合理的解释重掷原因，</t>
  </si>
  <si>
    <t>EDU(上限99)</t>
  </si>
  <si>
    <t>教育</t>
  </si>
  <si>
    <t>战斗和理智检定不能执行孤注一骰。</t>
  </si>
  <si>
    <t>Luck (上限99)</t>
  </si>
  <si>
    <t>幸运</t>
  </si>
  <si>
    <t>[急救]回复1点体力</t>
  </si>
  <si>
    <t>[医学]回复1D3点体力</t>
  </si>
  <si>
    <t>重伤</t>
  </si>
  <si>
    <t>一次受到最大生命值一半的伤害</t>
  </si>
  <si>
    <t>2. 决定年龄并进行属性调整</t>
  </si>
  <si>
    <t>昏迷</t>
  </si>
  <si>
    <t>HP=0但并未[重伤]</t>
  </si>
  <si>
    <t>填写年龄后，角卡会显示需要进行的调整，请上公开掷骰房间进行判定：</t>
  </si>
  <si>
    <t>濒死</t>
  </si>
  <si>
    <t>HP=0且受到[重伤]。需要用[急救]摆脱濒死效果，</t>
  </si>
  <si>
    <t>EDU 增强检定：</t>
  </si>
  <si>
    <t>并用[医学]进行后续治疗。</t>
  </si>
  <si>
    <t>投掷 1D100，如果结果大于角色现有的 EDU，那么在 EDU 上增加 1D10 点（上限99）</t>
  </si>
  <si>
    <t>无重伤下每天自然回复1点体力</t>
  </si>
  <si>
    <t>重伤时每周做1次恢复检定</t>
  </si>
  <si>
    <t>年龄</t>
  </si>
  <si>
    <t>调整</t>
  </si>
  <si>
    <t>花费幸运值(可选)</t>
  </si>
  <si>
    <t>调整技能检定(lLuck/点)，大失败不能花费</t>
  </si>
  <si>
    <t>15到19岁</t>
  </si>
  <si>
    <t>从 STR 或 SIZ 中择一减去 5 点，将 EDU 减去 5 点，</t>
  </si>
  <si>
    <t>维持意识(1Luck,每轮翻倍）</t>
  </si>
  <si>
    <t>创角时决定 Luck 初始值的掷骰可连掷两次、取高的那次</t>
  </si>
  <si>
    <t>20到39岁</t>
  </si>
  <si>
    <t>进行一次 EDU 的成长掷骰</t>
  </si>
  <si>
    <t>快速参考：创建调查员（创建调查员的可选房规方案）</t>
  </si>
  <si>
    <t>基本方案</t>
  </si>
  <si>
    <t>投掷3D6 并乘5 来决定角色的STR、CON、DEX、APP 和POW。投掷2D6+6 并乘5 来决定SIZ、INT 与EDU 属性。然后使用年龄调整。</t>
  </si>
  <si>
    <t>40到49岁</t>
  </si>
  <si>
    <t>从 STR、CON 或 DEX 中共减去 5 点，将 APP 减去 5 点，</t>
  </si>
  <si>
    <t>进行两次 EDU 的成长掷骰，MOV 减 1</t>
  </si>
  <si>
    <t>方案一　重复开始</t>
  </si>
  <si>
    <t>若你对骰出的属性值不爽，你可以推翻所有出目重新开始骰。一般来说在有三个或更多属性值低于５０时，守秘人会允许你重骰的。</t>
  </si>
  <si>
    <t>50到59岁</t>
  </si>
  <si>
    <t>从 STR、CON 或 DEX 中共减去 10 点，将 APP 减去 5 点，</t>
  </si>
  <si>
    <t>进行三次 EDU 的成长掷骰，MOV 减 2</t>
  </si>
  <si>
    <t>60到69岁</t>
  </si>
  <si>
    <t>从 STR、CON 或 DEX 中共减去 20 点，将 APP 减去 10 点，</t>
  </si>
  <si>
    <t>进行四次 EDU 的成长掷骰，MOV 减 3</t>
  </si>
  <si>
    <t>方案二　修改低骰子</t>
  </si>
  <si>
    <t>若你骰属性时有过多的小骰子（比如三个或更多骰子在１０以下），你可以额外骰１个１ｄ６，将出目分配在这些小骰子上面。以上操作都在Ｘ５之前进行。</t>
  </si>
  <si>
    <t>70到79岁</t>
  </si>
  <si>
    <t>从 STR、CON 或 DEX 中共减去 40 点，将 APP 减去 15 点，</t>
  </si>
  <si>
    <t>进行四次 EDU 的成长掷骰，MOV 减 4</t>
  </si>
  <si>
    <t>80到89岁</t>
  </si>
  <si>
    <t>从 STR、CON 或 DEX 中共减去 80 点，将 APP 减去 20 点，</t>
  </si>
  <si>
    <t>进行四次 EDU 的成长掷骰，MOV 减 5</t>
  </si>
  <si>
    <t>方案三　自由选择同位置属性如何分配</t>
  </si>
  <si>
    <t>骰５次３ｄ６,３次２ｄ６＋６。然后将出目全部ｘ５。由你自行将骰出的８个数值分配在８个属性上（记住同位置）。除非守秘人允许，不然智力和体型不能在４０以下。</t>
  </si>
  <si>
    <t>3. 衍生数值</t>
  </si>
  <si>
    <t>把属性填入角卡，以下数字将会自动计算</t>
  </si>
  <si>
    <t>A. San 值、魔法力、生命力</t>
  </si>
  <si>
    <t>方案四　购点制买属性</t>
  </si>
  <si>
    <t>将４６０点属性分配在８个属性上（属性限制为１５到９０）。除非守秘人允许，不然智力和体型不能在４０以下。没有属性可以在１５以下。</t>
  </si>
  <si>
    <t>San 值（Sanity points） = POW</t>
  </si>
  <si>
    <t>魔法力（Magic Points, MP） = POW /5（小数位舍去）</t>
  </si>
  <si>
    <t>生命力（Hit Points, HP） = (SIZ + CON) /10（小数位舍去）</t>
  </si>
  <si>
    <t>B. MOV, 移动率（Move Rating）</t>
  </si>
  <si>
    <t>方案五　快速开桌方案</t>
  </si>
  <si>
    <t>该方案适合大家想要立刻掏枪上马开桌的时候。·将４０、５０、５０、５０、６０、６０、７０、８０分配在属性上。选择职业和８个职业技能·将８个职业技能和信用评级分别分配以下数额：１项７０％，２项６０％，３项５０％和３项４０％（直接假定这些技能就是这个数值，忽略掉技能初始值）。４个非本职技能，将它们在基础值上各增加２０％。</t>
  </si>
  <si>
    <t>如果 DEX 和 STR 都小于 SIZ：MOV = 7</t>
  </si>
  <si>
    <t>如果 DEX 和 STR 都大于 SIZ：MOV = 9</t>
  </si>
  <si>
    <t>其他： MOV = 8</t>
  </si>
  <si>
    <t>C. 伤害加成与体格</t>
  </si>
  <si>
    <t>方案六　触摸人类极限</t>
  </si>
  <si>
    <t>你注意到人类属性的满值为９９，但骰子只能让你的属性点到９０。若你真想成为超人调查员，骰一个额外的１Ｄ１０，将出目添加到属性上。像这样，Ｄ１０骰出９的玩家就可以成为智力９９的调查员啦。</t>
  </si>
  <si>
    <t>以 STR + SIZ 决定伤害加成（DB, Damage Bonus）和体格（Build）：</t>
  </si>
  <si>
    <t>STR + SIZ</t>
  </si>
  <si>
    <t>额外伤害(DB)</t>
  </si>
  <si>
    <t>体格</t>
  </si>
  <si>
    <t>2-64</t>
  </si>
  <si>
    <t>65-84</t>
  </si>
  <si>
    <t>方案七　三次定生死</t>
  </si>
  <si>
    <t>依照基本方案投掷三次，使用其中一组数值。</t>
  </si>
  <si>
    <t>85-124</t>
  </si>
  <si>
    <t>125-164</t>
  </si>
  <si>
    <t>＋1D4</t>
  </si>
  <si>
    <t>165-204</t>
  </si>
  <si>
    <t>＋1D6</t>
  </si>
  <si>
    <t>205-284</t>
  </si>
  <si>
    <t>＋2D6</t>
  </si>
  <si>
    <t>285-364</t>
  </si>
  <si>
    <t>＋3D6</t>
  </si>
  <si>
    <t>365-444</t>
  </si>
  <si>
    <t>＋4D6</t>
  </si>
  <si>
    <t>之后每 +80 点， +1D6 额外伤害和 +1 体格。</t>
  </si>
  <si>
    <t>步骤二、决定职业</t>
  </si>
  <si>
    <t>如果需要知道这些职业的详细说明，请到职业介绍。</t>
  </si>
  <si>
    <t>选定后，在人物卡职业序中填入序号即可</t>
  </si>
  <si>
    <t>按照不同职业，角色会获得以下属性：</t>
  </si>
  <si>
    <t>职业技能点：不同的职业技能点计算方式</t>
  </si>
  <si>
    <t>职业技能：职业技能点必须全部用于提升职业技能</t>
  </si>
  <si>
    <t>（从基础成功率开始配点，而不是从 0% 开始配点）</t>
  </si>
  <si>
    <t>信用评级：给个职业都有给定的信用评级范围，代表该职业的富有程度</t>
  </si>
  <si>
    <t>步骤三、分配技能点</t>
  </si>
  <si>
    <t>1. 职业技能</t>
  </si>
  <si>
    <t>将职业技能点分配到信誉上，直到符合该职业的富有程度</t>
  </si>
  <si>
    <t>将职业技能点分配到职业技能上，直到将职业技能点全部用完</t>
  </si>
  <si>
    <t>（不需要训练所有的职业技能）</t>
  </si>
  <si>
    <t>2. 个人兴趣</t>
  </si>
  <si>
    <t>除了职业技能外，角色的非事业活动中所训练出的技能，是这个角色的个人兴趣。</t>
  </si>
  <si>
    <t>这些技能点可以分配到除了克苏鲁神话之外的任何技能上（包括先前分配过的职业技能）。</t>
  </si>
  <si>
    <t>步骤四、创造背景故事</t>
  </si>
  <si>
    <t>填入角色的姓名、性别、居住地、出生地，并放一张自画像。</t>
  </si>
  <si>
    <t>创造背景故事是让角色活过来最重要的过程。</t>
  </si>
  <si>
    <t>请先认真理解你的角色的技能值与特征值，给这些数值活生生的或充满故事性的解释。</t>
  </si>
  <si>
    <t>1. 如何填写条目？</t>
  </si>
  <si>
    <t>所有背景故事条目都可以看成角色扮演的指引。在填写这些条目时，请尝试让每个条目的用语都能反应角色的人格本质</t>
  </si>
  <si>
    <t>设定名字：为那个人或地点取名字，定义出对象或概念</t>
  </si>
  <si>
    <t>附上感受：出于正面或负面的感受，从此开始建立</t>
  </si>
  <si>
    <t>强化它：用爱取代喜欢，用痛恨取代不喜欢</t>
  </si>
  <si>
    <t>情绪化：用必须取代可能</t>
  </si>
  <si>
    <t>试着用使它充满人格和意义的方式描写</t>
  </si>
  <si>
    <t>2. 背景故事条目与关键连结</t>
  </si>
  <si>
    <t>在角色卡背面有 10 个背景故事的范畴。至少试着去定义其中 6 个范畴的条目：形象描述（Personal Description）、意识形态/信仰（Ideology/Beliefs）、重要人士（Significant People）、重要地点（Meaningful Locations）、珍爱的物品（Treasured Possessions）和特质（Traits）。这六个范畴的条目可掷 1D10 决定，或自己从中选择：</t>
  </si>
  <si>
    <t>意识形态/信仰</t>
  </si>
  <si>
    <t>1: 有崇拜与祷告的上位力量（如：Vishnu、Jesus Christ、Haile Selassie I）</t>
  </si>
  <si>
    <t>2: 人类并不需要宗教（如：无神论者、人文主义者、世俗论者）</t>
  </si>
  <si>
    <t>3: 科学解答了一切。选择一个感兴趣的形象（如：演化论、
低温物理学、宇宙探索）</t>
  </si>
  <si>
    <t>4: 相信命运（如：业报、种姓制度、迷信）</t>
  </si>
  <si>
    <t>5: 会社或秘密会社成员（如：共济会、妇女会、Anonymous)</t>
  </si>
  <si>
    <t>6: 邪恶必须从社会根除。哪种邪恶？（如：毒品、暴力、种族主义）</t>
  </si>
  <si>
    <t>7: 神秘学（如：占星术、招魂、塔罗牌）</t>
  </si>
  <si>
    <t>8: 政治（保守、社会主义者、自由）</t>
  </si>
  <si>
    <t>9: 「钱就是力量，我要尽可能得到全部」（如：贪婪、野心、无情）</t>
  </si>
  <si>
    <t>10: 竞选者/活动者（如：女权主义、平等权、工会）</t>
  </si>
  <si>
    <t>特质</t>
  </si>
  <si>
    <t>1: 慷慨的（如：小费给很多、总会伸出援手、慈善家）</t>
  </si>
  <si>
    <t>2: 善待动物（如：爱猫、在农场长大、了解马儿）</t>
  </si>
  <si>
    <t>3: 梦想家（如：让幻想起飞、富有远见、高度创意）</t>
  </si>
  <si>
    <t>4: 享乐主义者（如：派对人生、有趣的酒鬼、及时行乐）</t>
  </si>
  <si>
    <t>5: 赌徒性格（如：扑克脸、什么都试、活在悬崖边）</t>
  </si>
  <si>
    <t>6: 好厨子（如：烤超棒的蛋糕、随便都能变出大餐、精致味觉）</t>
  </si>
  <si>
    <t>7: 情圣/狐狸精（如：温文儒雅、动人声线、勾人眼神）</t>
  </si>
  <si>
    <t>8: 忠诚（如：为朋友两肋插刀、从未背信、愿意为信念而死）</t>
  </si>
  <si>
    <t>9: 美好名声（如：全国最好的饭后演讲者、大善人、无畏者）</t>
  </si>
  <si>
    <t>10: 野心（如：达到一个目标、当老板、占有它的一切）</t>
  </si>
  <si>
    <t>重要人士</t>
  </si>
  <si>
    <t>1: 父母（如：妈妈、爸爸、继母）</t>
  </si>
  <si>
    <t>2: 祖父母（如：妈妈那边的祖母、爸爸那边的祖父）</t>
  </si>
  <si>
    <t>3: 兄弟姊妹（如：哥哥、同父异母弟弟、继妹妹）</t>
  </si>
  <si>
    <t>4: 孩子（如：儿子、女儿）</t>
  </si>
  <si>
    <t>5: 伴侣（如：配偶、未婚妻、爱人）</t>
  </si>
  <si>
    <t>6: 教你最高级职业技能的人。标注他教了你什么技能（如：学校老师、你爸）</t>
  </si>
  <si>
    <t>7: 儿时朋友（如：同学、邻居、想象中的朋友）</t>
  </si>
  <si>
    <t>8: 名人。你的偶像或是英雄。从可能从未遇过他（如：电影明星、
政治家、音乐家）</t>
  </si>
  <si>
    <t>9: 游戏中的另一个同伴探索者。自己或随机选一个。</t>
  </si>
  <si>
    <t>10: 一个游戏中的 NPC 。叫 Keeper 帮你选一个。</t>
  </si>
  <si>
    <t>（承上）为何重要</t>
  </si>
  <si>
    <t>1: 你感激他们。他们如何帮助你？（如：经济上、在你的艰苦时刻保护你、给你第一份工作）</t>
  </si>
  <si>
    <t>2: 他们教了你某件事。那是什么？（如：一个技能、去爱、当个男子汉）</t>
  </si>
  <si>
    <t>3: 他们给予你人生的意义。如何？（如：你渴望成为他们、你想和他们在一起、你想让他们快乐）</t>
  </si>
  <si>
    <t>4: 你伤害了他们，想要和好。你做了什么？</t>
  </si>
  <si>
    <t>（如：偷了他们的钱、告诉警察关于他们的事、在他们沮丧时拒绝帮忙）</t>
  </si>
  <si>
    <t>5: 共享一段经历。什么？（如：你们一起度过了一段艰苦的时光、你们一起长大、你们曾一起作战）</t>
  </si>
  <si>
    <t>6: 你想向他们证明你自己。如何？（如：得到一份好工作、找到一个好老婆、书读得很好）</t>
  </si>
  <si>
    <t>7: 你视他们为偶像（如：因为他们的名望、他们的美貌、他们的作品）</t>
  </si>
  <si>
    <t>8: 一种懊悔（如：你本该死在他们那里、你们因你说的某件事而分手、当有机会时你没有前去伸出援手）</t>
  </si>
  <si>
    <t>9: 你希望证明自己比他们更好。他们的瑕疵是什么？（如：懒惰、酗酒、缺乏爱心）</t>
  </si>
  <si>
    <t>10: 他们让你痛苦，你想要复仇。你为何责怪他们？（如：爱人之死、你的事业被毁、婚姻破碎）</t>
  </si>
  <si>
    <t>重要地点</t>
  </si>
  <si>
    <t>1: 你学习的地方（如：学校、大学）</t>
  </si>
  <si>
    <t>2: 你的家乡（如：农村、商镇、繁华都市）</t>
  </si>
  <si>
    <t>3: 你遇见初恋的地方（如：音乐会、假日、防空洞）</t>
  </si>
  <si>
    <t>4: 可安静沈思的地方（如：图书馆、在你的庄园散步、钓鱼）</t>
  </si>
  <si>
    <t>5: 社交场所（如：绅士俱乐部、当地酒吧、叔叔的屋子）</t>
  </si>
  <si>
    <t>6: 链接到你的「意识型态/信念」的地方（如：教区教堂、麦加、巨石阵）</t>
  </si>
  <si>
    <t>7: 一个重要人士的墓地。谁？（如：父或母、孩子、爱人）</t>
  </si>
  <si>
    <t>8: 真正的家（如：郊区宅邸、出租公寓、你长大的孤儿院）</t>
  </si>
  <si>
    <t>9: 你在那里度过最快乐的日子（如：初吻的公园长凳、你的大学）</t>
  </si>
  <si>
    <t>10: 你的工作地点（如：办公室、图书馆、银行）</t>
  </si>
  <si>
    <t>珍爱物品</t>
  </si>
  <si>
    <t>1: 一个关联到你的最高技能的物品（如：昂贵的西装、假 ID、手指虎）</t>
  </si>
  <si>
    <t>2: 你的职业的本质物品（如：医生包、车、开锁器）</t>
  </si>
  <si>
    <t>3: 童年回忆（如：漫画、折迭小刀、幸运钱币）</t>
  </si>
  <si>
    <t>4: 死者遗物（如：珠宝、在表中的相片、一封信）</t>
  </si>
  <si>
    <t>5: 你的「重要人士」送你的东西（如：戒指、日记、地图）</t>
  </si>
  <si>
    <t>6: 你的收集。什么收集？（如：公车票、动物玩偶、录音）</t>
  </si>
  <si>
    <t>7: 某个你正在找但是不知道是什么的东西——你渴求答案
（如：你在一个衣柜中找到的不明语言写成的信、
从你先父遗物中找到的不明来源的奇异烟斗、在你花园中挖出的奇异银球）</t>
  </si>
  <si>
    <t>8: 运动用品（如：板球球棒、签名球、钓鱼杆）</t>
  </si>
  <si>
    <t>9: 武器（如：配枪、你的老猎枪、藏在靴子里的斧头）</t>
  </si>
  <si>
    <t>10: 宠物（如：狗、猫、乌龟）</t>
  </si>
  <si>
    <t>它们也指出了对于角色来说让他感到自在、安心的连结。请在里面选择一个现在还存在的东西当作关键连结（key connection），标注出来并告知 Keeper。失去关键连结必须进行 San 检定 (1/1D6)。</t>
  </si>
  <si>
    <t>形象描述由 APP 所决定，以下是一些可能的选项：</t>
  </si>
  <si>
    <t>粗犷、帅气、丑陋、漂亮、迷人、娃娃脸、聪明脸、懒散、呆滞、脏乱、耀眼、书呆子、年轻、委靡、丰满、粗壮、多毛、苗条、优雅、褴褛、矮胖、苍白、阴沉、大众脸、红润、晒黑、皱纹、古板、羞怯、敏锐、健壮、娇俏、肌肉棒子、魁梧、笨拙、脆弱。</t>
  </si>
  <si>
    <t>其他 4 个范畴可能会在游戏中填写：受伤与伤痕（Injuries &amp; Scars）、恐惧症与狂热症（Phobias &amp; Manias）、神秘滚动条（Arcane Tomes）、咒语与神器（Spells &amp; Artifacts）、遭遇奇怪物体（Encounters with Strange Entities）。</t>
  </si>
  <si>
    <t>步骤五、装备探索者</t>
  </si>
  <si>
    <t>1. 现金与资产</t>
  </si>
  <si>
    <t>角色的信用评级，决定角色的每日花费额度（Spending Level）、现金（Cash）与资产（Assets）</t>
  </si>
  <si>
    <t>阶级与信用评级</t>
  </si>
  <si>
    <t>身无分文</t>
  </si>
  <si>
    <t>CR 0</t>
  </si>
  <si>
    <t>贫穷</t>
  </si>
  <si>
    <t>CR 1-9</t>
  </si>
  <si>
    <t>平均</t>
  </si>
  <si>
    <t>CR 10-49</t>
  </si>
  <si>
    <t>小康</t>
  </si>
  <si>
    <t>CR 50-89</t>
  </si>
  <si>
    <t>富裕</t>
  </si>
  <si>
    <t>CR 90-98</t>
  </si>
  <si>
    <t>超有钱</t>
  </si>
  <si>
    <t>CR 99</t>
  </si>
  <si>
    <t>现金是可以使用的，但资产则必须要先变卖，并不是马上可以取得并使用的金钱。</t>
  </si>
  <si>
    <t>2. 装备</t>
  </si>
  <si>
    <t>写下一些重要的道具、武器或是装备，不必将角色所有的东西都详细写上，只要写上</t>
  </si>
  <si>
    <t>特别重要的那些。在许多情况下，探索者不需要真的写下什么特别或是有价值的东西。</t>
  </si>
  <si>
    <t>那些生活用品、谋生用品或在你的生活周遭和自然可以取得的东西，</t>
  </si>
  <si>
    <t>就不需特别花钱去买，你直接拥有它们。</t>
  </si>
  <si>
    <t>关于信用</t>
  </si>
  <si>
    <t>局势好转:</t>
  </si>
  <si>
    <t>若调查员获得了晋升,信用评级应当为此提升(信用评级增加 1D6)。</t>
  </si>
  <si>
    <t>生活如常:</t>
  </si>
  <si>
    <t>若没有什么严重改变调查员的收入的事情,则信用评级不变。</t>
  </si>
  <si>
    <t>勒紧腰带:</t>
  </si>
  <si>
    <t>调查员被降职或是度过一段时间的无薪离职。降低信用评级 1D10。</t>
  </si>
  <si>
    <t>变卖家产:</t>
  </si>
  <si>
    <t>调查员花费了其他资产的绝大部分。若调查员的总资产(现金加上其他资产)现在匹配较低收入档次的其他资产额,降低信用评级1D10。</t>
  </si>
  <si>
    <t>厄运缠身:</t>
  </si>
  <si>
    <t>调查员失去了主要收入来源,通常是工作。随后的每次幕间成长时降低信用评级 2D10。若在国家保障体系,最低的信用评级会是 1D10-1。</t>
  </si>
  <si>
    <t>失败破产:</t>
  </si>
  <si>
    <t>突然失去全部收入和或全部债务被收回 (比如股市崩溃)将导致角色财富急剧减少。调查员必须减少他或她的信用评级 1D100。</t>
  </si>
  <si>
    <t>若调查员的信用评级能够承受此损失,这意味着调查员立即获得了另一个工作或是将他们的钱藏到了安全的某处</t>
  </si>
  <si>
    <t>(注意信用评级最低为 0——负数忽略)</t>
  </si>
  <si>
    <t>一些建议：</t>
  </si>
  <si>
    <t>1.建卡方向</t>
  </si>
  <si>
    <t>COC中的人物自身不可能做到完美，
“完美”要不是技能多而等级低的菜鸟，
要不然就是san所剩无几的老鸟。</t>
  </si>
  <si>
    <t>一般来说，一个队伍里需要包括以下能力</t>
  </si>
  <si>
    <t>“①调查 ②知识 ③医疗 ④战斗 ⑤交通 ⑥语言 ⑦交涉”</t>
  </si>
  <si>
    <t>每个调查员可以保证有2-3项能力</t>
  </si>
  <si>
    <t>注意：并不是说这几个能力是队伍必须的，</t>
  </si>
  <si>
    <t>缺少的能力，可以通过物品、朋友、扮演来弥补。</t>
  </si>
  <si>
    <t>2.属性</t>
  </si>
  <si>
    <t>力量、敏捷、体质、意志、外貌、体型、智力、教育</t>
  </si>
  <si>
    <t>以上几个属性是骰点决定的。</t>
  </si>
  <si>
    <t>力量和体型决定【伤害加深】，力量和体质决定【生命值】</t>
  </si>
  <si>
    <t>意志决定【理智点】，【敏捷】决定【闪避】和【先攻】</t>
  </si>
  <si>
    <t>教育和年龄决定【职业技能】，智力决定【兴趣点数】</t>
  </si>
  <si>
    <t>总的来说，教育和智力第一位，意志第二位，其他随意。这样可以保证自己的技能点数。</t>
  </si>
  <si>
    <t>3.物品</t>
  </si>
  <si>
    <t>一些参考：</t>
  </si>
  <si>
    <t>身份证件（绿卡，驾驶证，职业证），打火机，武器（持枪证、瑞士军刀，水果刀）</t>
  </si>
  <si>
    <t>食物，急救箱，交通工具，住宅（旅店或公寓），衣物（伪装），
望远镜，手机（可上网）</t>
  </si>
  <si>
    <t>手提电脑，电池，手电筒，撬棍（物理学圣剑），记号笔，箱包。。。</t>
  </si>
  <si>
    <t>（另类物品：朋友）</t>
  </si>
  <si>
    <t>带团方针(来自悠子)</t>
  </si>
  <si>
    <t>一、有关创造角色</t>
  </si>
  <si>
    <t>当创造完角色时，KP都会希望跟你聊过一下，看看你是否真的认识这只角色。</t>
  </si>
  <si>
    <t>这就是为甚么需要你详细写出你创造角色的背景。</t>
  </si>
  <si>
    <t>过去看过很多人创造角色进了游戏当中才发现不知道该做什么样的事情。以致游戏中的尴尬跟无所适从</t>
  </si>
  <si>
    <t>如果写不出来，KP很愿意陪这你一步一步来慢慢跨越这构筑角色的鸿沟。</t>
  </si>
  <si>
    <t>只希望大家都可以创造一只只属于自己独一无二的角色，</t>
  </si>
  <si>
    <t>让每个人都创造一段多采多姿的故事。</t>
  </si>
  <si>
    <t>二、放开自己</t>
  </si>
  <si>
    <t>语音团另一个难题就是有人会放不下；</t>
  </si>
  <si>
    <t>比起细腻的文字团，语音团更重视说话的语调，是一种表示、表演的方式。</t>
  </si>
  <si>
    <t>初期可能会因为害怕他人眼光不好意思，
不过当你慢慢融入这角色之后，你就会开始享受扮演这角色。</t>
  </si>
  <si>
    <t>三、这不是个骰子游戏</t>
  </si>
  <si>
    <t>掷骰的目的,是为了紧张感或戏剧性,改变故事当前的发展,因为有冲突.紧张的时刻，需要一个确定的结果。</t>
  </si>
  <si>
    <t>如同标题所说的，如果当玩家A使用技能时只是跟KP宣告：</t>
  </si>
  <si>
    <t>「我想要骰个观察看这厨房。」再依照骰子成功与否给予情报实在太枯燥乏味。</t>
  </si>
  <si>
    <t>希望是一个具有角色活力的形容，而不是让角色(PC)只是玩家(PL)的人偶而已。</t>
  </si>
  <si>
    <t>认为这在TRPG是一个很重要的东西。</t>
  </si>
  <si>
    <t>详细的叙述你想要做的动作，再由KP认定玩家(PL)需要为角色(PC)执行什么数值的判断。</t>
  </si>
  <si>
    <t>有时甚至可以认定你很仔细的去描述你想要怎么样去行使这一个动作，</t>
  </si>
  <si>
    <t>而判断你不论骰子检定成功与否就可以获得情报。</t>
  </si>
  <si>
    <t>举个例子：</t>
  </si>
  <si>
    <t>KP：「调查进员们进入到了一间房间，而适应刺眼的光线后，</t>
  </si>
  <si>
    <t>印入眼帘的是一间只有流理台与橱柜的小厨房。」</t>
  </si>
  <si>
    <t>玩家B宣告：「我双脚跪在地上，两只手称在地板上，将脸贴近地板，</t>
  </si>
  <si>
    <t>想藉由一只眼睛来寻找柜子下方的缝隙有什么东西。」</t>
  </si>
  <si>
    <t>KP：「请骰个观察」</t>
  </si>
  <si>
    <t>就算是技能判定失败了，可能还会告诉你</t>
  </si>
  <si>
    <t>「双手撑着这有些油腻的磁砖地板，望向橱柜底部的缝隙，过于黑暗的底部让你看不清有什么东西。</t>
  </si>
  <si>
    <t>但根据你的判断，这厨房可能曾经有人踩踏过。」等等细微的小线索。</t>
  </si>
  <si>
    <t>四、不做死，就不会死</t>
  </si>
  <si>
    <t>虽然再创角时就提醒过，但是还是要再三劝告，COC并不是个战斗剧本，而是一种人类在仅存的求生希望中活下去的故事。</t>
  </si>
  <si>
    <t>当然你可以很热血，去帮助弱势的人们，甚至是解救PC度过难关。</t>
  </si>
  <si>
    <t>但要知道，人类终究只是人类，就算寄托着众人们的希望与热血冲去与外神战斗也是不会有奇迹发生的。</t>
  </si>
  <si>
    <t>当人类碰到危及到生命的事情，脑中的第一个念头通常都是活下去。</t>
  </si>
  <si>
    <t>凭着空无脑袋的满腔热血别想在现实的社会中活下去。要知道现实是很残酷的。</t>
  </si>
  <si>
    <t>但是，游戏毕竟是游戏，当玩家拥有强烈的求生意志，KP也不是个喜欢撕卡的人，</t>
  </si>
  <si>
    <t>KP会尽量不失公平的情况下给玩家机会活下去。</t>
  </si>
  <si>
    <t>但如果骰子女神不眷顾，那也只好含泪的把你这张角色卡撕掉。</t>
  </si>
  <si>
    <t>希望大家都可以从TRPG中找到游戏乐趣，身为一位KP最开心的就是玩家认为这游戏很好玩。</t>
  </si>
  <si>
    <t>也希望大家可以玩得开心玩得尽兴。</t>
  </si>
  <si>
    <t>以上,本自动计算卡是COC各路大神(包括但不限于跑团众亲小于,冷岚,凉凉,清水,A君,迷)的不同信息经验集合</t>
  </si>
  <si>
    <t>如有雷同,不是巧合</t>
  </si>
  <si>
    <t>日志</t>
  </si>
  <si>
    <t>2017/07/13 增加ROLL20 + 按键精灵入角码，CODE 在角卡最右方</t>
  </si>
  <si>
    <t>2017/07/19 改成7版</t>
  </si>
  <si>
    <t>2017/07/25 增加魔法列表,修改使用说明</t>
  </si>
  <si>
    <t>2017/08/17 根据悠子角卡修改DB和体格算式,顺便改名了</t>
  </si>
  <si>
    <t>2017/08/24 修改资产显示方式</t>
  </si>
  <si>
    <t>2017/08/26 修正技能起始点BUG及自动入咭BUG</t>
  </si>
  <si>
    <t>2017/08/28 增加护甲及修改DB位置</t>
  </si>
  <si>
    <t>2017/09/02 增加属性的级数数字,空格,疯狂状态,伤势</t>
  </si>
  <si>
    <t>2017/09/07 调整物品位置,增加关系</t>
  </si>
  <si>
    <t>2017/09/10 调整SAN的空格及修改职业点算式,每页独立计算</t>
  </si>
  <si>
    <t>2017/09/14 调整职业位置及资产位置</t>
  </si>
  <si>
    <t>2017/09/15 调整「特征」更新所有技能的NOTE，艺术手艺-&gt;技艺，野外生存-&gt;生存</t>
  </si>
  <si>
    <t>2017/09/17 修复收入BUG</t>
  </si>
  <si>
    <t>2017/09/20 修复信誉的BUG</t>
  </si>
  <si>
    <t>2017/09/20 调整物品和感想的位置</t>
  </si>
  <si>
    <t>2017/10/10 调整武器栏及TXT角卡,修正BUG,修改社交四技名称,修正自动入咭CODE的BUG</t>
  </si>
  <si>
    <t>2017/11/2 调整技能(名字及大部份规书有注明的技能加入) 增加ROLL20 格式显示版,方便入咭(参考        
                《低俗克苏鲁》角色卡) 分离了按键精灵码,独自一页(但隐藏了)</t>
  </si>
  <si>
    <t>2017/11/5 调整ROLL20 格式 TXT化增加背景</t>
  </si>
  <si>
    <t>2017/11/6 调整附表.疯狂,职业介绍</t>
  </si>
  <si>
    <t>2017/11/12 增加附表.神话典籍</t>
  </si>
  <si>
    <t>2017/11/13 调整附表.神话典籍，遭遇栏变成黑底(防止剧透)</t>
  </si>
  <si>
    <t>2017/11/14 调整TXT化,模拟背景描述生成器,调整典籍栏</t>
  </si>
  <si>
    <t>2017/11/17 调整特征,技能栏</t>
  </si>
  <si>
    <t>2017/11/22 调整特征,按键精灵码</t>
  </si>
  <si>
    <t>2017/11/24 调整附表疯狂的说明</t>
  </si>
  <si>
    <t>2017/12/13 调整附表疯狂的说明</t>
  </si>
  <si>
    <t>2017/12/29 调整感想及关系人格式</t>
  </si>
  <si>
    <t>2017/12/31 增加《快速参考：创建调查员》</t>
  </si>
  <si>
    <t>2018/1/2 修正技能点计算 感谢之人</t>
  </si>
  <si>
    <t>2018/1/5 修正背景故事</t>
  </si>
  <si>
    <t>2018/1/7 武器表: 催泪瓦斯-&gt;催泪喷雾</t>
  </si>
  <si>
    <t>2018/01/08 更新魔法字段,增加自动功能</t>
  </si>
  <si>
    <t>2018/01/21 更新ROLL20 JSON 格式</t>
  </si>
  <si>
    <t>COC 克苏鲁神话7版中文人物卡</t>
  </si>
  <si>
    <t>年龄加成(请手动调整)</t>
  </si>
  <si>
    <t>提示：绿色底色为自动计算，白色为手动输入。</t>
  </si>
  <si>
    <t>基本信息</t>
  </si>
  <si>
    <t>★表示本职技能。☆表示职业可选技能。</t>
  </si>
  <si>
    <t>人物属性</t>
  </si>
  <si>
    <t>姓名</t>
  </si>
  <si>
    <r>
      <t>Sally Perez(</t>
    </r>
    <r>
      <rPr>
        <sz val="10"/>
        <rFont val="宋体"/>
        <charset val="136"/>
      </rPr>
      <t>萨</t>
    </r>
    <r>
      <rPr>
        <sz val="10"/>
        <rFont val="PMingLiu"/>
        <charset val="136"/>
      </rPr>
      <t>莉·佩雷斯)</t>
    </r>
  </si>
  <si>
    <t>职业</t>
  </si>
  <si>
    <t>coser</t>
  </si>
  <si>
    <t>掷骰</t>
  </si>
  <si>
    <t>最终值</t>
  </si>
  <si>
    <t>玩家</t>
  </si>
  <si>
    <r>
      <t>战</t>
    </r>
    <r>
      <rPr>
        <sz val="10"/>
        <rFont val="PMingLiu"/>
        <charset val="136"/>
      </rPr>
      <t>神</t>
    </r>
  </si>
  <si>
    <t>出生地</t>
  </si>
  <si>
    <t>中国台湾</t>
  </si>
  <si>
    <t>MOV</t>
  </si>
  <si>
    <t>性别</t>
  </si>
  <si>
    <t>女</t>
  </si>
  <si>
    <t>居住地</t>
  </si>
  <si>
    <r>
      <t>中国武</t>
    </r>
    <r>
      <rPr>
        <b/>
        <sz val="10"/>
        <rFont val="宋体"/>
        <charset val="136"/>
      </rPr>
      <t>汉</t>
    </r>
  </si>
  <si>
    <t>仿真骰角(娱乐用)</t>
  </si>
  <si>
    <t>学历</t>
  </si>
  <si>
    <r>
      <t>高中</t>
    </r>
    <r>
      <rPr>
        <sz val="10"/>
        <rFont val="宋体"/>
        <charset val="136"/>
      </rPr>
      <t>毕业</t>
    </r>
  </si>
  <si>
    <t>DB</t>
  </si>
  <si>
    <t>外貌</t>
  </si>
  <si>
    <t>特征</t>
  </si>
  <si>
    <t>1,1</t>
  </si>
  <si>
    <t>特征2</t>
  </si>
  <si>
    <t>灵感</t>
  </si>
  <si>
    <t>职业配点</t>
  </si>
  <si>
    <t>知识</t>
  </si>
  <si>
    <t>职业序号</t>
  </si>
  <si>
    <t>生命</t>
  </si>
  <si>
    <t>/</t>
  </si>
  <si>
    <t>魔法</t>
  </si>
  <si>
    <t>属性</t>
  </si>
  <si>
    <t>理智</t>
  </si>
  <si>
    <t>职业点</t>
  </si>
  <si>
    <t>兴趣点</t>
  </si>
  <si>
    <t>伤势</t>
  </si>
  <si>
    <t>☐</t>
  </si>
  <si>
    <t>开卡掷骰图</t>
  </si>
  <si>
    <t>剩余职业点</t>
  </si>
  <si>
    <t>剩余兴趣点</t>
  </si>
  <si>
    <t>神话相信者</t>
  </si>
  <si>
    <t>否</t>
  </si>
  <si>
    <t>护甲</t>
  </si>
  <si>
    <t>职业备忘</t>
  </si>
  <si>
    <t>疯狂状态</t>
  </si>
  <si>
    <t>无</t>
  </si>
  <si>
    <t>长度：</t>
  </si>
  <si>
    <t>资产</t>
  </si>
  <si>
    <t>信誉：1-9贫穷,10-49普通,50-89小康,90-89富裕,99富豪</t>
  </si>
  <si>
    <t>货币</t>
  </si>
  <si>
    <t>中国-现代</t>
  </si>
  <si>
    <t>生活水平</t>
  </si>
  <si>
    <t>普通</t>
  </si>
  <si>
    <t>现金</t>
  </si>
  <si>
    <t>消费水平</t>
  </si>
  <si>
    <t>其他资产</t>
  </si>
  <si>
    <t>资产内容</t>
  </si>
  <si>
    <t>技能名称</t>
  </si>
  <si>
    <t>初始%</t>
  </si>
  <si>
    <t>本职</t>
  </si>
  <si>
    <t>兴趣</t>
  </si>
  <si>
    <t>成长</t>
  </si>
  <si>
    <t>合计</t>
  </si>
  <si>
    <t>[交际类]</t>
  </si>
  <si>
    <t>[职业兴趣]</t>
  </si>
  <si>
    <t>心理学</t>
  </si>
  <si>
    <t>美术</t>
  </si>
  <si>
    <t>信誉</t>
  </si>
  <si>
    <t>灰色技能代表ROLL20请手动填入</t>
  </si>
  <si>
    <t>伪造</t>
  </si>
  <si>
    <t>劝说</t>
  </si>
  <si>
    <t>表演</t>
  </si>
  <si>
    <t>TXT角色卡（可用于冻豆腐，参考悠子角卡，注意会产生几十行空行）</t>
  </si>
  <si>
    <t>话术</t>
  </si>
  <si>
    <t>技艺：</t>
  </si>
  <si>
    <t>恐吓</t>
  </si>
  <si>
    <t>魅惑</t>
  </si>
  <si>
    <t>重机械操作</t>
  </si>
  <si>
    <t>[移动类]</t>
  </si>
  <si>
    <t>机械维修</t>
  </si>
  <si>
    <t>领航</t>
  </si>
  <si>
    <t>电器维修</t>
  </si>
  <si>
    <t>生存：</t>
  </si>
  <si>
    <t>计算机使用</t>
  </si>
  <si>
    <t>摄影</t>
  </si>
  <si>
    <t>跳跃</t>
  </si>
  <si>
    <t>动物驯养(罕)</t>
  </si>
  <si>
    <t>攀爬</t>
  </si>
  <si>
    <t>[调查类]</t>
  </si>
  <si>
    <t>游泳</t>
  </si>
  <si>
    <t>侦查</t>
  </si>
  <si>
    <t>驾驶（汽车）</t>
  </si>
  <si>
    <t>聆听</t>
  </si>
  <si>
    <t>驾驶：</t>
  </si>
  <si>
    <t>图书馆使用</t>
  </si>
  <si>
    <t>估价</t>
  </si>
  <si>
    <t>潜水</t>
  </si>
  <si>
    <t>读唇</t>
  </si>
  <si>
    <t>骑乘</t>
  </si>
  <si>
    <t>克苏鲁神话</t>
  </si>
  <si>
    <t>-</t>
  </si>
  <si>
    <t>[隐密类]</t>
  </si>
  <si>
    <t>[战斗类]</t>
  </si>
  <si>
    <t>潜行</t>
  </si>
  <si>
    <t>闪躲</t>
  </si>
  <si>
    <t>追踪</t>
  </si>
  <si>
    <t>斗殴/空手</t>
  </si>
  <si>
    <t>乔装</t>
  </si>
  <si>
    <t>剑</t>
  </si>
  <si>
    <t>锁匠</t>
  </si>
  <si>
    <t>矛</t>
  </si>
  <si>
    <t>巧手</t>
  </si>
  <si>
    <t>斧头</t>
  </si>
  <si>
    <t>[学问类]</t>
  </si>
  <si>
    <t>绞杀</t>
  </si>
  <si>
    <t>会计学</t>
  </si>
  <si>
    <t>电锯</t>
  </si>
  <si>
    <t>法律</t>
  </si>
  <si>
    <t>连枷</t>
  </si>
  <si>
    <t>神秘学</t>
  </si>
  <si>
    <t>鞭子</t>
  </si>
  <si>
    <t>历史</t>
  </si>
  <si>
    <t>投掷</t>
  </si>
  <si>
    <t>自然学</t>
  </si>
  <si>
    <t>弓</t>
  </si>
  <si>
    <t>人类学</t>
  </si>
  <si>
    <t>手枪</t>
  </si>
  <si>
    <t>考古学</t>
  </si>
  <si>
    <t>步枪/霰弹枪</t>
  </si>
  <si>
    <t>司法科学</t>
  </si>
  <si>
    <t>冲锋枪</t>
  </si>
  <si>
    <t>数学</t>
  </si>
  <si>
    <t>机枪</t>
  </si>
  <si>
    <t>动物学</t>
  </si>
  <si>
    <t>重武器</t>
  </si>
  <si>
    <t>电子学</t>
  </si>
  <si>
    <t>火焰喷射器</t>
  </si>
  <si>
    <t>天文学</t>
  </si>
  <si>
    <t>炮术</t>
  </si>
  <si>
    <t>地质学</t>
  </si>
  <si>
    <t>爆破</t>
  </si>
  <si>
    <t>生物学</t>
  </si>
  <si>
    <t>[医疗类]</t>
  </si>
  <si>
    <t>物理</t>
  </si>
  <si>
    <t>精神分析</t>
  </si>
  <si>
    <t>化学</t>
  </si>
  <si>
    <t>急救</t>
  </si>
  <si>
    <t>密码学</t>
  </si>
  <si>
    <t>医学</t>
  </si>
  <si>
    <t>气象学</t>
  </si>
  <si>
    <t>药学</t>
  </si>
  <si>
    <t>植物学</t>
  </si>
  <si>
    <t>催眠(特)(罕)</t>
  </si>
  <si>
    <t>科学：</t>
  </si>
  <si>
    <t>[自定技能]</t>
  </si>
  <si>
    <t>学问：</t>
  </si>
  <si>
    <t>[语言]</t>
  </si>
  <si>
    <t>母语：</t>
  </si>
  <si>
    <t>语言：</t>
  </si>
  <si>
    <t>武器(序号请看武器列表，指定武器可以直接手动输入名称及数值)</t>
  </si>
  <si>
    <t>序号</t>
  </si>
  <si>
    <t>名称</t>
  </si>
  <si>
    <t>所用技能</t>
  </si>
  <si>
    <t>%</t>
  </si>
  <si>
    <t>伤害</t>
  </si>
  <si>
    <t>范围</t>
  </si>
  <si>
    <t>贯穿</t>
  </si>
  <si>
    <t>次数</t>
  </si>
  <si>
    <t>装弹数</t>
  </si>
  <si>
    <t>价格</t>
  </si>
  <si>
    <t>故障值</t>
  </si>
  <si>
    <t>格斗（斗殴）</t>
  </si>
  <si>
    <t>接触</t>
  </si>
  <si>
    <t>无价</t>
  </si>
  <si>
    <t>调查员背景故事</t>
  </si>
  <si>
    <t>形象描述</t>
  </si>
  <si>
    <r>
      <t>身着白色女仆装，</t>
    </r>
    <r>
      <rPr>
        <sz val="10"/>
        <rFont val="宋体"/>
        <charset val="136"/>
      </rPr>
      <t>拥</t>
    </r>
    <r>
      <rPr>
        <sz val="10"/>
        <rFont val="PMingLiu"/>
        <charset val="136"/>
      </rPr>
      <t>有一</t>
    </r>
    <r>
      <rPr>
        <sz val="10"/>
        <rFont val="宋体"/>
        <charset val="136"/>
      </rPr>
      <t>头白色的长发，带着绿色的发带，腿上绑着</t>
    </r>
    <r>
      <rPr>
        <sz val="10"/>
        <rFont val="PMingLiu"/>
        <charset val="136"/>
      </rPr>
      <t>6把</t>
    </r>
    <r>
      <rPr>
        <sz val="10"/>
        <rFont val="宋体"/>
        <charset val="136"/>
      </rPr>
      <t>飞</t>
    </r>
    <r>
      <rPr>
        <sz val="10"/>
        <rFont val="PMingLiu"/>
        <charset val="136"/>
      </rPr>
      <t>刀</t>
    </r>
  </si>
  <si>
    <r>
      <t>十分</t>
    </r>
    <r>
      <rPr>
        <sz val="10"/>
        <rFont val="宋体"/>
        <charset val="136"/>
      </rPr>
      <t>热</t>
    </r>
    <r>
      <rPr>
        <sz val="10"/>
        <rFont val="PMingLiu"/>
        <charset val="136"/>
      </rPr>
      <t>衷于</t>
    </r>
    <r>
      <rPr>
        <sz val="10"/>
        <rFont val="宋体"/>
        <charset val="136"/>
      </rPr>
      <t>还</t>
    </r>
    <r>
      <rPr>
        <sz val="10"/>
        <rFont val="PMingLiu"/>
        <charset val="136"/>
      </rPr>
      <t>原cos的角色的性格</t>
    </r>
  </si>
  <si>
    <t>思想及信念</t>
  </si>
  <si>
    <r>
      <t>可</t>
    </r>
    <r>
      <rPr>
        <sz val="10"/>
        <rFont val="宋体"/>
        <charset val="136"/>
      </rPr>
      <t>爱能战胜一切</t>
    </r>
  </si>
  <si>
    <t>伤势及伤痕</t>
  </si>
  <si>
    <t>重要之人及理由</t>
  </si>
  <si>
    <t>邢漫玉</t>
  </si>
  <si>
    <t>恐惧症及狂躁症</t>
  </si>
  <si>
    <t>意义非凡之地</t>
  </si>
  <si>
    <r>
      <t>各大漫展会</t>
    </r>
    <r>
      <rPr>
        <sz val="10"/>
        <rFont val="宋体"/>
        <charset val="136"/>
      </rPr>
      <t>场</t>
    </r>
  </si>
  <si>
    <t>宝贵之物</t>
  </si>
  <si>
    <t>自己的C服</t>
  </si>
  <si>
    <t>额外信息</t>
  </si>
  <si>
    <t>头像</t>
  </si>
  <si>
    <t>心灵支柱</t>
  </si>
  <si>
    <t>经验包</t>
  </si>
  <si>
    <t>生平故事</t>
  </si>
  <si>
    <r>
      <t>她，作</t>
    </r>
    <r>
      <rPr>
        <sz val="12"/>
        <rFont val="宋体"/>
        <charset val="136"/>
      </rPr>
      <t>为一位高中就入坑动漫的职业coser，对cosplay有着常人难以理解的执著。可惜这份职业并不被父母认可，为了逃离父母的说教，只能搬了出来。搬出来之后，她一边打工一边折转于各大漫展。在一次</t>
    </r>
    <r>
      <rPr>
        <sz val="12"/>
        <rFont val="PMingLiu"/>
        <charset val="136"/>
      </rPr>
      <t>CW漫展中，她碰</t>
    </r>
    <r>
      <rPr>
        <sz val="12"/>
        <rFont val="宋体"/>
        <charset val="136"/>
      </rPr>
      <t>见</t>
    </r>
    <r>
      <rPr>
        <sz val="12"/>
        <rFont val="PMingLiu"/>
        <charset val="136"/>
      </rPr>
      <t>了同</t>
    </r>
    <r>
      <rPr>
        <sz val="12"/>
        <rFont val="宋体"/>
        <charset val="136"/>
      </rPr>
      <t>样来自武汉的一位coser</t>
    </r>
    <r>
      <rPr>
        <sz val="12"/>
        <rFont val="PMingLiu"/>
        <charset val="136"/>
      </rPr>
      <t>邢漫玉</t>
    </r>
    <r>
      <rPr>
        <sz val="12"/>
        <rFont val="宋体"/>
        <charset val="136"/>
      </rPr>
      <t>，在给她拍照的过程中，她们得知她们拥有相同的志向，关系立刻变的好了起来。之后，她们一起出没于各大漫展，最后甚至发展成了同居关系。两人共在一间屋子里磨炼cos的技巧。因为经常进行动作的排练，两人的身手都有着很大的进步。由于排练中一些不可避免的磕磕碰碰，</t>
    </r>
    <r>
      <rPr>
        <sz val="12"/>
        <rFont val="PMingLiu"/>
        <charset val="136"/>
      </rPr>
      <t>Sally Perez(</t>
    </r>
    <r>
      <rPr>
        <sz val="12"/>
        <rFont val="宋体"/>
        <charset val="136"/>
      </rPr>
      <t>萨</t>
    </r>
    <r>
      <rPr>
        <sz val="12"/>
        <rFont val="PMingLiu"/>
        <charset val="136"/>
      </rPr>
      <t>莉·佩雷斯)</t>
    </r>
    <r>
      <rPr>
        <sz val="12"/>
        <rFont val="宋体"/>
        <charset val="136"/>
      </rPr>
      <t>还</t>
    </r>
    <r>
      <rPr>
        <sz val="12"/>
        <rFont val="PMingLiu"/>
        <charset val="136"/>
      </rPr>
      <t>学到了一点急救手段。</t>
    </r>
  </si>
  <si>
    <t>随身物品</t>
  </si>
  <si>
    <r>
      <t>化</t>
    </r>
    <r>
      <rPr>
        <sz val="10"/>
        <rFont val="宋体"/>
        <charset val="136"/>
      </rPr>
      <t>妆包</t>
    </r>
  </si>
  <si>
    <t>背包</t>
  </si>
  <si>
    <t>很多衣服（用来cos）</t>
  </si>
  <si>
    <t>保温杯</t>
  </si>
  <si>
    <t>士力架</t>
  </si>
  <si>
    <r>
      <t>手</t>
    </r>
    <r>
      <rPr>
        <sz val="10"/>
        <rFont val="宋体"/>
        <charset val="136"/>
      </rPr>
      <t>电</t>
    </r>
    <r>
      <rPr>
        <sz val="10"/>
        <rFont val="PMingLiu"/>
        <charset val="136"/>
      </rPr>
      <t>筒</t>
    </r>
  </si>
  <si>
    <t>相机</t>
  </si>
  <si>
    <t>打火机</t>
  </si>
  <si>
    <t>遭遇的超自然事物(剧本)/导致的改变及感想(预设黑字黑底防剧透)</t>
  </si>
  <si>
    <t>描述</t>
  </si>
  <si>
    <t>调查员同伴及关系人(关系,对方印像等等)</t>
  </si>
  <si>
    <t>咒文</t>
  </si>
  <si>
    <t>名字</t>
  </si>
  <si>
    <t>消耗</t>
  </si>
  <si>
    <t>耗时</t>
  </si>
  <si>
    <t>咒文由来</t>
  </si>
  <si>
    <t>魔法物品</t>
  </si>
  <si>
    <t>魔法物品名称</t>
  </si>
  <si>
    <t>物品描述</t>
  </si>
  <si>
    <t>已知效果</t>
  </si>
  <si>
    <t>使用代价</t>
  </si>
  <si>
    <t>物品由来</t>
  </si>
  <si>
    <t>神话典籍</t>
  </si>
  <si>
    <t>典籍书名</t>
  </si>
  <si>
    <t>时间</t>
  </si>
  <si>
    <t>SAN</t>
  </si>
  <si>
    <t>CMI/CMF</t>
  </si>
  <si>
    <t>MR</t>
  </si>
  <si>
    <t>建议法术</t>
  </si>
  <si>
    <t>V3.000 根据「跑团众亲小于」6版自动角色卡制作，Zetetic改版</t>
  </si>
  <si>
    <t>有关COC, 欢迎到香港TRPG论坛讨论</t>
  </si>
  <si>
    <t>ROLL20 JSON快速汇入码</t>
  </si>
  <si>
    <t>已点技能将会自动变色</t>
  </si>
  <si>
    <t>调查技能</t>
  </si>
  <si>
    <t>会计(05%)</t>
  </si>
  <si>
    <t>威胁(15%)</t>
  </si>
  <si>
    <t>识破(25%)</t>
  </si>
  <si>
    <t>人类学(01%)</t>
  </si>
  <si>
    <t>跳跃(20%)</t>
  </si>
  <si>
    <t>隐身(20%)</t>
  </si>
  <si>
    <t>鉴定(05%)</t>
  </si>
  <si>
    <t>语言(母语)(教育)</t>
  </si>
  <si>
    <t>游泳(20%)</t>
  </si>
  <si>
    <t>考古学(01%)</t>
  </si>
  <si>
    <t>法律(05%)</t>
  </si>
  <si>
    <t>投掷(20%)</t>
  </si>
  <si>
    <t>魅力(15%)</t>
  </si>
  <si>
    <t>图书馆(20%)</t>
  </si>
  <si>
    <t>追踪(10%)</t>
  </si>
  <si>
    <t>攀爬(20%)</t>
  </si>
  <si>
    <t>聆听(20%)</t>
  </si>
  <si>
    <t>［其他技能］</t>
  </si>
  <si>
    <t>信用(00%)</t>
  </si>
  <si>
    <t>开锁(01%)</t>
  </si>
  <si>
    <t>[{"name</t>
  </si>
  <si>
    <t>":"</t>
  </si>
  <si>
    <t>", "</t>
  </si>
  <si>
    <t>克苏鲁神话(00%)</t>
  </si>
  <si>
    <t>机械维修(10%)</t>
  </si>
  <si>
    <t>player</t>
  </si>
  <si>
    <t>伪装(05%)</t>
  </si>
  <si>
    <t>医疗(01%)</t>
  </si>
  <si>
    <t>occupation</t>
  </si>
  <si>
    <t>闪避(一半敏捷)</t>
  </si>
  <si>
    <t>自然学(10%)</t>
  </si>
  <si>
    <t>sex</t>
  </si>
  <si>
    <t>开车(20%)</t>
  </si>
  <si>
    <t>领航(10%)</t>
  </si>
  <si>
    <t>age</t>
  </si>
  <si>
    <t>电器维修(10%)</t>
  </si>
  <si>
    <t>神秘学(05%)</t>
  </si>
  <si>
    <t>birthplace</t>
  </si>
  <si>
    <t>花言巧语(05%)</t>
  </si>
  <si>
    <t>操作重机(01%)</t>
  </si>
  <si>
    <t>residence</t>
  </si>
  <si>
    <t>战斗(打架)(25%)</t>
  </si>
  <si>
    <t>说服(10%)</t>
  </si>
  <si>
    <t>str</t>
  </si>
  <si>
    <t>射击(手枪)(20%)</t>
  </si>
  <si>
    <t>心理学(10%)</t>
  </si>
  <si>
    <t>dex</t>
  </si>
  <si>
    <t>射击(步枪/散弹枪)(25%)</t>
  </si>
  <si>
    <t>精神分析(01%)</t>
  </si>
  <si>
    <t>pow</t>
  </si>
  <si>
    <t>急救(30%)</t>
  </si>
  <si>
    <t>骑术(05%)</t>
  </si>
  <si>
    <t>con</t>
  </si>
  <si>
    <t>历史(05%)</t>
  </si>
  <si>
    <t>巧手(10%)</t>
  </si>
  <si>
    <t>app</t>
  </si>
  <si>
    <t>edu</t>
  </si>
  <si>
    <t>武器</t>
  </si>
  <si>
    <t>siz</t>
  </si>
  <si>
    <t xml:space="preserve"> %</t>
  </si>
  <si>
    <t xml:space="preserve"> 伤害</t>
  </si>
  <si>
    <t>int</t>
  </si>
  <si>
    <t>luck</t>
  </si>
  <si>
    <t>hp</t>
  </si>
  <si>
    <t>armor</t>
  </si>
  <si>
    <t>san</t>
  </si>
  <si>
    <t>mp</t>
  </si>
  <si>
    <t>psychology</t>
  </si>
  <si>
    <t>credit_rating</t>
  </si>
  <si>
    <t>persuade</t>
  </si>
  <si>
    <t>工具与持有物</t>
  </si>
  <si>
    <t>现金及资产</t>
  </si>
  <si>
    <t>fast_talk</t>
  </si>
  <si>
    <t>intimidate</t>
  </si>
  <si>
    <t>charm</t>
  </si>
  <si>
    <t>navigate</t>
  </si>
  <si>
    <t>survival_name</t>
  </si>
  <si>
    <t>survival01</t>
  </si>
  <si>
    <t>jump</t>
  </si>
  <si>
    <t>climb</t>
  </si>
  <si>
    <t>swim</t>
  </si>
  <si>
    <t>drive_auto</t>
  </si>
  <si>
    <t>drive_other01_name</t>
  </si>
  <si>
    <t>背景故事</t>
  </si>
  <si>
    <t>drive_other01</t>
  </si>
  <si>
    <t>ride</t>
  </si>
  <si>
    <t>stealth</t>
  </si>
  <si>
    <t>track</t>
  </si>
  <si>
    <t>思想/信仰</t>
  </si>
  <si>
    <t>伤疤</t>
  </si>
  <si>
    <t>disguise</t>
  </si>
  <si>
    <t>locksmith</t>
  </si>
  <si>
    <t>sleight_of_hand</t>
  </si>
  <si>
    <t>重要的人</t>
  </si>
  <si>
    <t>恐惧/狂热</t>
  </si>
  <si>
    <t>language_own</t>
  </si>
  <si>
    <t>language_other_name</t>
  </si>
  <si>
    <t>language_other01</t>
  </si>
  <si>
    <t>重要之地</t>
  </si>
  <si>
    <t>卷轴/咒语/文物</t>
  </si>
  <si>
    <t>accounting</t>
  </si>
  <si>
    <t>law</t>
  </si>
  <si>
    <t>occult</t>
  </si>
  <si>
    <t>重要之物</t>
  </si>
  <si>
    <t>遭遇怪异(黑底防剧透)</t>
  </si>
  <si>
    <t>history</t>
  </si>
  <si>
    <t>natural_world</t>
  </si>
  <si>
    <t>anthropology</t>
  </si>
  <si>
    <t>archaeology</t>
  </si>
  <si>
    <t>compute_use</t>
  </si>
  <si>
    <t>acting</t>
  </si>
  <si>
    <t>mech_repair</t>
  </si>
  <si>
    <t>elec_repair</t>
  </si>
  <si>
    <t>op_hv_machine</t>
  </si>
  <si>
    <t>spot_hidden</t>
  </si>
  <si>
    <t>listen</t>
  </si>
  <si>
    <t>library_use</t>
  </si>
  <si>
    <t>appraise</t>
  </si>
  <si>
    <t>cthulhu_mythos</t>
  </si>
  <si>
    <t>first_aid</t>
  </si>
  <si>
    <t>medicine</t>
  </si>
  <si>
    <t>pharmacy</t>
  </si>
  <si>
    <t>psychoanalysis</t>
  </si>
  <si>
    <t>dodge</t>
  </si>
  <si>
    <t>fighting_brawl</t>
  </si>
  <si>
    <t>throw</t>
  </si>
  <si>
    <t>firearms_handgun</t>
  </si>
  <si>
    <t>firearms_rifle</t>
  </si>
  <si>
    <t>submachine_gun</t>
  </si>
  <si>
    <t>machine_gun</t>
  </si>
  <si>
    <t>weapon1_name</t>
  </si>
  <si>
    <t>weapon1_damage</t>
  </si>
  <si>
    <t>weapon1_range</t>
  </si>
  <si>
    <t>weapon1_attacks</t>
  </si>
  <si>
    <t>weapon1_ammo</t>
  </si>
  <si>
    <t>weapon1_malf</t>
  </si>
  <si>
    <t>weapon2_name</t>
  </si>
  <si>
    <t>weapon2_damage</t>
  </si>
  <si>
    <t>weapon2_range</t>
  </si>
  <si>
    <t>weapon2_attacks</t>
  </si>
  <si>
    <t>weapon2_ammo</t>
  </si>
  <si>
    <t>weapon2_malf</t>
  </si>
  <si>
    <t>weapon3_name</t>
  </si>
  <si>
    <t>weapon3_damage</t>
  </si>
  <si>
    <t>weapon3_range</t>
  </si>
  <si>
    <t>weapon3_attacks</t>
  </si>
  <si>
    <t>weapon3_ammo</t>
  </si>
  <si>
    <t>weapon3_malf</t>
  </si>
  <si>
    <t>weapon4_name</t>
  </si>
  <si>
    <t>weapon4_damage</t>
  </si>
  <si>
    <t>weapon4_range</t>
  </si>
  <si>
    <t>weapon4_attacks</t>
  </si>
  <si>
    <t>weapon4_ammo</t>
  </si>
  <si>
    <t>weapon4_malf</t>
  </si>
  <si>
    <t>weapon5_name</t>
  </si>
  <si>
    <t>weapon5_damage</t>
  </si>
  <si>
    <t>weapon5_range</t>
  </si>
  <si>
    <t>weapon5_attacks</t>
  </si>
  <si>
    <t>weapon5_ammo</t>
  </si>
  <si>
    <t>weapon5_malf</t>
  </si>
  <si>
    <t>gear_and_posessions</t>
  </si>
  <si>
    <t>spending_level</t>
  </si>
  <si>
    <t>cash</t>
  </si>
  <si>
    <t>assets</t>
  </si>
  <si>
    <t>personal_description</t>
  </si>
  <si>
    <t>ideaology_beliefs</t>
  </si>
  <si>
    <t>significant_people</t>
  </si>
  <si>
    <t>meaningful_locations</t>
  </si>
  <si>
    <t>treasured_posessions</t>
  </si>
  <si>
    <t>traits</t>
  </si>
  <si>
    <t>injuries_scars</t>
  </si>
  <si>
    <t>phobias_manias</t>
  </si>
  <si>
    <t>tomes_spells_artifacts</t>
  </si>
  <si>
    <t>encounters_with_strange_entities</t>
  </si>
  <si>
    <t>key_connection</t>
  </si>
  <si>
    <t>charchest_traits</t>
  </si>
  <si>
    <t>charchest_exp</t>
  </si>
  <si>
    <t>other_back_story</t>
  </si>
  <si>
    <t>investigators_notes</t>
  </si>
  <si>
    <t>fellow_investigators</t>
  </si>
  <si>
    <t>"}]</t>
  </si>
  <si>
    <t>职业属性</t>
  </si>
  <si>
    <t>推荐关系人</t>
  </si>
  <si>
    <t>选择职业序号为0，则清除职业模板提示和点数计算器，供强迫症患者使用。</t>
  </si>
  <si>
    <t>通用职业</t>
  </si>
  <si>
    <t>自定职业</t>
  </si>
  <si>
    <t>0-99</t>
  </si>
  <si>
    <t>列出一些角色在职业工作中可能接触的个人或组织,它们也可以为调查员的个人背景提供灵感。</t>
  </si>
  <si>
    <t>不多于7个本职技能。
在职业属性中输入第二职业属性的名字（如外貌、意志、教育、敏捷、力量、体质、体型，留空则视为EDU）并自行设置起始信誉。使用自定义职业前，请先咨询你的KP</t>
  </si>
  <si>
    <t>会计师</t>
  </si>
  <si>
    <t>30-70</t>
  </si>
  <si>
    <r>
      <rPr>
        <sz val="11"/>
        <color rgb="FF000000"/>
        <rFont val="PMingLiu"/>
        <charset val="136"/>
      </rPr>
      <t>教育×</t>
    </r>
    <r>
      <rPr>
        <sz val="12"/>
        <color rgb="FF000000"/>
        <rFont val="SimSun"/>
        <charset val="134"/>
      </rPr>
      <t>4</t>
    </r>
  </si>
  <si>
    <t>生意伙伴，法律界，金融业界(银行，其他会计师)。</t>
  </si>
  <si>
    <t>会计师可能在企业工作或作为自由会计师，为个体经营者和企业客户担任顾问。
他们是优秀的研究者，既勤奋又关注细节，能够通过仔细分析个人和企业事务历史记录、财务报表和其他记录支持其他调查员。</t>
  </si>
  <si>
    <t>杂技演员</t>
  </si>
  <si>
    <t>9-20</t>
  </si>
  <si>
    <r>
      <rPr>
        <sz val="11"/>
        <color rgb="FF000000"/>
        <rFont val="PMingLiu"/>
        <charset val="136"/>
      </rPr>
      <t>教育×</t>
    </r>
    <r>
      <rPr>
        <sz val="12"/>
        <color rgb="FF000000"/>
        <rFont val="SimSun"/>
        <charset val="134"/>
      </rPr>
      <t>2＋敏捷×2</t>
    </r>
  </si>
  <si>
    <t>业余运动员圈，体育专栏作家，马戏团，嘉年华管理者。</t>
  </si>
  <si>
    <t>杂技演员可能是参加各级比赛(甚至奥运会)的业余运动员，也可能是专业的演员，在马戏团、嘉年华、歌舞团之类的地方作为娱乐业从业者工作。</t>
  </si>
  <si>
    <t>演员-戏剧演员</t>
  </si>
  <si>
    <t>9-40</t>
  </si>
  <si>
    <t>教育×2＋外貌×2</t>
  </si>
  <si>
    <t>戏剧产业，报刊艺术批评家，演员公会。</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</si>
  <si>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t>
  </si>
  <si>
    <t>演员-电影演员</t>
  </si>
  <si>
    <t>20-90</t>
  </si>
  <si>
    <t>电影工作室，媒体评论员，作家。</t>
  </si>
  <si>
    <t>中介调查员</t>
  </si>
  <si>
    <t>20-45</t>
  </si>
  <si>
    <t>教育×2＋力量或敏捷×2</t>
  </si>
  <si>
    <t>本地执法机构，客户。</t>
  </si>
  <si>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t>
  </si>
  <si>
    <t>动物训练师</t>
  </si>
  <si>
    <t>10-40</t>
  </si>
  <si>
    <t>教育×2＋外貌或意志×2</t>
  </si>
  <si>
    <t>动物园，马戏团，赞助人，演员。</t>
  </si>
  <si>
    <t>动物训练师可能在电影工作室、巡回马戏团、马厩工作或自由工作。不管是训练导盲犬、狮子钻火圈，他们工作时基本要独自一人长时间近距离地照看这些动物。动物训练师可以像对人一样对动物使用「心理学」技能。</t>
  </si>
  <si>
    <t>古董商</t>
  </si>
  <si>
    <t>30-50</t>
  </si>
  <si>
    <t>教育×4</t>
  </si>
  <si>
    <t>本地的历史学家，其他古董商，可能还包括赝造师。</t>
  </si>
  <si>
    <t>古董商通常自己开店，从自己所在的地方转卖物品，或继续扩展业务范围，通过倒卖物品到城市商店赚取利润。</t>
  </si>
  <si>
    <t>建筑师</t>
  </si>
  <si>
    <t>本地建设和城市规划部门，建筑公司。</t>
  </si>
  <si>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t>
  </si>
  <si>
    <t>艺术家</t>
  </si>
  <si>
    <t>9-50</t>
  </si>
  <si>
    <t>教育×2＋敏捷或意志×2</t>
  </si>
  <si>
    <t>美术馆，美术批评家，富有的赞助人，广告业者。</t>
  </si>
  <si>
    <t>艺术家在这里可以是画家，雕塑家等等。他们有时沈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t>
  </si>
  <si>
    <t>精神病院护工</t>
  </si>
  <si>
    <t>8-20</t>
  </si>
  <si>
    <r>
      <rPr>
        <sz val="11"/>
        <color rgb="FF000000"/>
        <rFont val="PMingLiu"/>
        <charset val="136"/>
      </rPr>
      <t>教育×</t>
    </r>
    <r>
      <rPr>
        <sz val="12"/>
        <color rgb="FF000000"/>
        <rFont val="SimSun"/>
        <charset val="134"/>
      </rPr>
      <t>2＋力量或敏捷×2</t>
    </r>
  </si>
  <si>
    <t>医护人员，患者和患者家属。允许接触医疗记录、药品或其他医疗用品。</t>
  </si>
  <si>
    <t>尽管少数富有的人会选择私人疗养院，大多精神病患者最终会被安置到州县设置的定点医院。这些地方除了医生护士以外，还会有一支看护队伍。选聘看护的时候，力量和体格往往比医学知识更被看重。</t>
  </si>
  <si>
    <t>运动员</t>
  </si>
  <si>
    <t>9-70</t>
  </si>
  <si>
    <t>教育×2＋敏捷或力量×2</t>
  </si>
  <si>
    <t>体育界，体育专栏作家，其他明星。</t>
  </si>
  <si>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t>
  </si>
  <si>
    <t>运动员(高尔夫球)</t>
  </si>
  <si>
    <t>50-70</t>
  </si>
  <si>
    <t>其他高尔夫球选手，体育专栏作家，俱乐部同好。</t>
  </si>
  <si>
    <t xml:space="preserve">兼容《克苏鲁的呼唤调查员伴侣》的职业；使用前请咨询KP。
</t>
  </si>
  <si>
    <t>运动员(游泳/ 跳水)</t>
  </si>
  <si>
    <t>兼容《克苏鲁的呼唤调查员伴侣》的职业；使用前请咨询KP。</t>
  </si>
  <si>
    <t>运动员(网球)</t>
  </si>
  <si>
    <t>其他网球选手，体育专栏作家，俱乐部同好。</t>
  </si>
  <si>
    <t>运动员(田径)</t>
  </si>
  <si>
    <t>其他田径选手，体育专栏作家。</t>
  </si>
  <si>
    <t>运动经理</t>
  </si>
  <si>
    <t>20-70</t>
  </si>
  <si>
    <t>体育界，体育专栏作家，运动员时期的朋友。</t>
  </si>
  <si>
    <t>酒保</t>
  </si>
  <si>
    <t>8-25</t>
  </si>
  <si>
    <t>常客，可能有犯罪组织。</t>
  </si>
  <si>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t>
  </si>
  <si>
    <t>猎人</t>
  </si>
  <si>
    <t>20-50</t>
  </si>
  <si>
    <t>外国政府官员，狩猎监管人员，前客户(大多很有钱)，黑市商人与黑社会，动物园主。</t>
  </si>
  <si>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t>
  </si>
  <si>
    <t>书商</t>
  </si>
  <si>
    <t>20-40</t>
  </si>
  <si>
    <t>目录学家、其他书商、图书馆和大学、客户。</t>
  </si>
  <si>
    <t>书商可能拥有自己的店面或者利基(小众)邮购服务，也可能辗转全国甚至海外专门经销书籍。许多人拥有富有的，能提供利润丰厚又稀罕的工作的固定客户。</t>
  </si>
  <si>
    <t>赏金猎人</t>
  </si>
  <si>
    <t>9-30</t>
  </si>
  <si>
    <t>保释业者，本地警察，线人。</t>
  </si>
  <si>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t>
  </si>
  <si>
    <t>拳击手、摔跤手</t>
  </si>
  <si>
    <t>9-60</t>
  </si>
  <si>
    <t>教育×2＋力量×2</t>
  </si>
  <si>
    <t>运动会主办者，记者，犯罪组织，专业训练人员。</t>
  </si>
  <si>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t>
  </si>
  <si>
    <t>管家、男仆、女仆</t>
  </si>
  <si>
    <t>其他家政服务人员、本地企业、家庭用品供货商。</t>
  </si>
  <si>
    <t>管家、男仆、女仆都属于作为仆人被雇佣的服务业人员。
管家通常为一个大家庭打理家事。传统上，他负责的范围包括厨房、酒窖和储藏室，在所有仆人中位置最高。一般男管家还要负责管理其他的男仆(女管家类似)。更多的职责则听候主人差遣。
男仆和女仆则为主人提供贴身服务，包括管理主人的服装、准备浴室和担任私人助理。助理的工作则包括安排旅行日程、整理日记、家庭理财等。</t>
  </si>
  <si>
    <t>神职人员</t>
  </si>
  <si>
    <t>教会高层、地方教会、小区领导。</t>
  </si>
  <si>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t>
  </si>
  <si>
    <t>神职人员-天主教牧师</t>
  </si>
  <si>
    <t>神职人员-新教牧师</t>
  </si>
  <si>
    <t>神职人员-犹太教拉比</t>
  </si>
  <si>
    <t>犹太学者，地方犹太人团体。</t>
  </si>
  <si>
    <t>神职人员-神道教神官、巫女</t>
  </si>
  <si>
    <t>20-60</t>
  </si>
  <si>
    <t>神道教团体、小区领导、参拜的人</t>
  </si>
  <si>
    <t>兼容《日本秘史》的职业；使用前请咨询KP。</t>
  </si>
  <si>
    <t>牛仔</t>
  </si>
  <si>
    <r>
      <rPr>
        <sz val="11"/>
        <color rgb="FF000000"/>
        <rFont val="PMingLiu"/>
        <charset val="136"/>
      </rPr>
      <t>教育×</t>
    </r>
    <r>
      <rPr>
        <sz val="12"/>
        <color rgb="FF000000"/>
        <rFont val="SimSun"/>
        <charset val="134"/>
      </rPr>
      <t>2+敏捷或力量×2</t>
    </r>
  </si>
  <si>
    <t>本地企业家，州农业部门，牛仔比赛主办者，艺人。</t>
  </si>
  <si>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t>
  </si>
  <si>
    <t>工匠</t>
  </si>
  <si>
    <t>教育×2＋敏捷×2</t>
  </si>
  <si>
    <t>本地商人，其他工匠和艺术家。</t>
  </si>
  <si>
    <t>工匠也可能被人叫做师傅或大师，是擅长对各种材料进行手工加工的人。通常都是才能出众的人，有的凭借自己的艺术作品出名，有的则会服务于自己的小区。
可能的行当包括：家具、珠宝、钟表、陶艺、锻造、纺织、书法、裁缝、木工、书籍装裱、玩具制造、彩色玻璃吹制等等。</t>
  </si>
  <si>
    <t>罪犯-刺客</t>
  </si>
  <si>
    <t>30-60</t>
  </si>
  <si>
    <r>
      <rPr>
        <sz val="11"/>
        <color rgb="FF000000"/>
        <rFont val="PMingLiu"/>
        <charset val="136"/>
      </rPr>
      <t>教育×</t>
    </r>
    <r>
      <rPr>
        <sz val="12"/>
        <color rgb="FF000000"/>
        <rFont val="SimSun"/>
        <charset val="134"/>
      </rPr>
      <t>2＋敏捷或力量×2</t>
    </r>
  </si>
  <si>
    <t>很少，大都是黑社会的人，人们尽量避免和他们交情过深。</t>
  </si>
  <si>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t>
  </si>
  <si>
    <t>罪犯-银行劫匪</t>
  </si>
  <si>
    <t>5-75</t>
  </si>
  <si>
    <t>同伙(不论是现在还是以前的)，独行罪犯，犯罪组织。</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</si>
  <si>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t>
  </si>
  <si>
    <t>罪犯-打手、暴徒</t>
  </si>
  <si>
    <t>5-30</t>
  </si>
  <si>
    <r>
      <rPr>
        <sz val="11"/>
        <color rgb="FF000000"/>
        <rFont val="PMingLiu"/>
        <charset val="136"/>
      </rPr>
      <t>教育×</t>
    </r>
    <r>
      <rPr>
        <sz val="12"/>
        <color rgb="FF000000"/>
        <rFont val="SimSun"/>
        <charset val="134"/>
      </rPr>
      <t>2＋力量×2</t>
    </r>
  </si>
  <si>
    <t>犯罪组织，本地执法机构，本地企业。</t>
  </si>
  <si>
    <t>打手、暴徒都是犯罪组织的兵卒。他们被犯罪组织豢养，不过团伙上层出事的时候，倒霉的往往是他们这些喽啰。对于他们来说，嘴紧和忠心属于职业道德。</t>
  </si>
  <si>
    <t>罪犯-窃贼</t>
  </si>
  <si>
    <t>5-40</t>
  </si>
  <si>
    <t>赃物贩子，其他的盗贼。</t>
  </si>
  <si>
    <t>罪犯-欺诈师</t>
  </si>
  <si>
    <t>10-65</t>
  </si>
  <si>
    <r>
      <rPr>
        <sz val="11"/>
        <color rgb="FF000000"/>
        <rFont val="PMingLiu"/>
        <charset val="136"/>
      </rPr>
      <t>教育×</t>
    </r>
    <r>
      <rPr>
        <sz val="12"/>
        <color rgb="FF000000"/>
        <rFont val="SimSun"/>
        <charset val="134"/>
      </rPr>
      <t>2＋外貌×2</t>
    </r>
  </si>
  <si>
    <t>其他的诈骗师，独行罪犯。</t>
  </si>
  <si>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t>
  </si>
  <si>
    <t>罪犯-独行罪犯</t>
  </si>
  <si>
    <t>5-65</t>
  </si>
  <si>
    <r>
      <rPr>
        <sz val="11"/>
        <color rgb="FF000000"/>
        <rFont val="PMingLiu"/>
        <charset val="136"/>
      </rPr>
      <t>教育×</t>
    </r>
    <r>
      <rPr>
        <sz val="12"/>
        <color rgb="FF000000"/>
        <rFont val="SimSun"/>
        <charset val="134"/>
      </rPr>
      <t>2＋敏捷或外貌×2</t>
    </r>
  </si>
  <si>
    <t>轻罪罪犯，本地执法机构。</t>
  </si>
  <si>
    <t>罪犯-赃物贩子</t>
  </si>
  <si>
    <t>犯罪组织，贸易伙伴，黑市和和守法的买主。</t>
  </si>
  <si>
    <t>赃物贩子，顾名思义是买卖偷抢来的财产，通常是收购赃物并转手卖给其他罪犯或(无意中)守法的顾客。主要来说，他们是小偷和买家的中间人，有时也会从交易中收取提成；不过更常见的还是以极低的价格直接收购赃物。</t>
  </si>
  <si>
    <t>罪犯-赝造者</t>
  </si>
  <si>
    <t>犯罪组织，商人。</t>
  </si>
  <si>
    <t>赝造者是地下世界的艺术家，专门从事伪造官方文件、契约、转让书，并提供伪造的签名。初学者只能做做小贼的假身份证，而顶级的赝造者连印假币的铸模都能做。</t>
  </si>
  <si>
    <t>罪犯-走私者</t>
  </si>
  <si>
    <r>
      <rPr>
        <sz val="11"/>
        <color rgb="FF000000"/>
        <rFont val="PMingLiu"/>
        <charset val="136"/>
      </rPr>
      <t>教育×</t>
    </r>
    <r>
      <rPr>
        <sz val="12"/>
        <color rgb="FF000000"/>
        <rFont val="SimSun"/>
        <charset val="134"/>
      </rPr>
      <t>2＋外貌或敏捷×2</t>
    </r>
  </si>
  <si>
    <t>犯罪组织，海岸卫队，海关官员。</t>
  </si>
  <si>
    <t>走私一直是一个有利可图的高风险行当。走私者往往有一个合法的表面职业，比如船长、飞行员或商人，以掩盖他们非法运输的行为。</t>
  </si>
  <si>
    <t>罪犯-混混</t>
  </si>
  <si>
    <t>3-10</t>
  </si>
  <si>
    <t>其他轻罪罪犯，其他混混，本地的赃物贩子，黑帮，当然还有警察。</t>
  </si>
  <si>
    <t>街头混混一般都是些小年轻，弄不好还在寻觅加入真正黑帮的契机。不过他们的本事也就限于偷车，盗窃商店货物，抢钱或者夜盗。</t>
  </si>
  <si>
    <t>罪犯-赌博庄家</t>
  </si>
  <si>
    <t>50-80</t>
  </si>
  <si>
    <t>教育×2＋外貌或敏捷×2</t>
  </si>
  <si>
    <t>犯罪组织，赌徒，警察，体育界。</t>
  </si>
  <si>
    <t>罪犯-放高利贷者</t>
  </si>
  <si>
    <t>犯罪组织，赌徒，警察，欠自己债的人。</t>
  </si>
  <si>
    <t>罪犯-扒手</t>
  </si>
  <si>
    <t>路人；也有一些从前打过交道的警察。经常作为警察的线人，是高危职业。</t>
  </si>
  <si>
    <t>罪犯-地下钱庄</t>
  </si>
  <si>
    <t>犯罪组织，金融业界，地方检察官和法官。</t>
  </si>
  <si>
    <t>罪犯-黑律师</t>
  </si>
  <si>
    <t>30-80</t>
  </si>
  <si>
    <t>教团首领</t>
  </si>
  <si>
    <t>主要的信徒都是普通人。不过首领的魅力越高，信徒当中有电影明星或者富有的寡妇之类名人的可能性就越大。</t>
  </si>
  <si>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t>
  </si>
  <si>
    <t>设计师</t>
  </si>
  <si>
    <t>广告业，媒体，家具业，建筑业，其他。</t>
  </si>
  <si>
    <t>设计师的工作包括许多方面，从时装到家具或是其他任何东西。他们自由工作，为设计工作室和企业设计产品、流程、法律、游戏、图像等等。
调查员特定的设计方向也会影响他们对专业技能的选择，如果需要的话要进行调整。</t>
  </si>
  <si>
    <t>潜水员</t>
  </si>
  <si>
    <t>海岸警卫队，船长，军队，执法机构，走私者。</t>
  </si>
  <si>
    <t>潜水员可能在军队、执法机构或海绵采集、海上救援、环境保护甚至水下寻宝的民间机构工作。</t>
  </si>
  <si>
    <t>流浪者</t>
  </si>
  <si>
    <t>0-5</t>
  </si>
  <si>
    <t>教育×2＋外貌或敏捷或力量×2</t>
  </si>
  <si>
    <t>其他流浪者，少数友善的铁路工人，城镇里众多的好心人。</t>
  </si>
  <si>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t>
  </si>
  <si>
    <t>司机-私人司机</t>
  </si>
  <si>
    <t>成功商界人士(包括罪犯)，政要。</t>
  </si>
  <si>
    <t>私人司机是直接受雇于个人或企业，或者是专门提供连人带车的私人司机业务的中介机构。</t>
  </si>
  <si>
    <t>司机-司机</t>
  </si>
  <si>
    <t>顾客，企业，执法机构和街头路人。</t>
  </si>
  <si>
    <t>专职司机可能为企业、个人工作，也可能拥有自己的出租车或货车。通常司机还要通过警方的背景调查，获得特殊的驾驶许可证。</t>
  </si>
  <si>
    <t>司机-出租车司机</t>
  </si>
  <si>
    <t>街头路人，偶尔有一些有名的顾客。</t>
  </si>
  <si>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t>
  </si>
  <si>
    <t>司机-公交车司机</t>
  </si>
  <si>
    <t>编辑</t>
  </si>
  <si>
    <t>10-30</t>
  </si>
  <si>
    <t>新闻业界，地方政府，专业人士(如时装设计师、运动员、商人)，出版社。</t>
  </si>
  <si>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t>
  </si>
  <si>
    <t>政府官员</t>
  </si>
  <si>
    <t>50-90</t>
  </si>
  <si>
    <t>公务员，政府，新闻媒体，企业，外国政府，可能有犯罪组织。</t>
  </si>
  <si>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t>
  </si>
  <si>
    <t>工程师</t>
  </si>
  <si>
    <t>生意伙伴或部队同事，地方政府，建筑师。</t>
  </si>
  <si>
    <t>工程师精通机械和电气设备，可能在民间或军工企业工作，也可能是个发明家。他们擅长应用科学、数学知识和丰富的创造思维，解决各种技术问题。</t>
  </si>
  <si>
    <t>艺人</t>
  </si>
  <si>
    <t>歌舞杂技团，剧院，电影工作室，娱乐评论家，犯罪组织，电视台(现代)。</t>
  </si>
  <si>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t>
  </si>
  <si>
    <t>农民</t>
  </si>
  <si>
    <t>地方银行，地方政治家，各州农业部门。</t>
  </si>
  <si>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t>
  </si>
  <si>
    <t>司法人员</t>
  </si>
  <si>
    <t>联邦司法机构，执法机构，犯罪组织。</t>
  </si>
  <si>
    <t>联邦执法机构和特工种类各异。有些身着制服，比如美国司法部的人员；另外一些则穿便服，工作内容也类似警探，比如联邦调查局的人员。</t>
  </si>
  <si>
    <t>消防员</t>
  </si>
  <si>
    <t>市政工人，医务人员，执法机构。</t>
  </si>
  <si>
    <t>消防员是公职人员，通常为所管辖的小区服务。他们夜以继日地工作，或者连续几天的倒班工作，吃住包括娱乐活动都要局限在消防局里。消防员的管理结构类似军队，职位包括中尉、上尉和局长等等。</t>
  </si>
  <si>
    <t>驻外记者</t>
  </si>
  <si>
    <t>国内外新闻界，外国政府，军队。</t>
  </si>
  <si>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这个职业的工作内容五花八门,经常能激动人心。不过自然灾害、政治动荡和战争也会成为驻外记者报导的主要内容,工作也不总是一帆风 顺。</t>
  </si>
  <si>
    <t>法医</t>
  </si>
  <si>
    <t>40-60</t>
  </si>
  <si>
    <t>实验室工作人员，执法机构，医护人员。</t>
  </si>
  <si>
    <t>法医是一个高度专门化的职业,大多数法医为市、县或州执法机构工作。工作内容包括尸体解剖,推定死因,并为公诉人提供建议。法医也常常会在刑事审判中出庭提供证言。</t>
  </si>
  <si>
    <t>赌徒</t>
  </si>
  <si>
    <t>8-50</t>
  </si>
  <si>
    <t>其他赌徒，犯罪组织，街头路人。</t>
  </si>
  <si>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t>
  </si>
  <si>
    <t>黑帮-黑帮老大</t>
  </si>
  <si>
    <t>60-95</t>
  </si>
  <si>
    <t>罪组织，街头罪犯，警察，地方政府，政治家，法官，工会，律师，同民族的代表。</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</si>
  <si>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t>
  </si>
  <si>
    <t>黑帮-马仔</t>
  </si>
  <si>
    <t>街头罪犯，警察，企业，同民族的代表。</t>
  </si>
  <si>
    <t>绅士、淑女</t>
  </si>
  <si>
    <t>40-90</t>
  </si>
  <si>
    <t>上流社会和乡绅，政治家，仆人和农民。</t>
  </si>
  <si>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t>
  </si>
  <si>
    <t>游民</t>
  </si>
  <si>
    <t>其他游民，少数友好的铁路员工，许多城镇里的好心人。</t>
  </si>
  <si>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t>
  </si>
  <si>
    <t>勤杂护工</t>
  </si>
  <si>
    <t>6-15</t>
  </si>
  <si>
    <t>其他医疗人员，病人。允许接触医疗记录、药品等等。</t>
  </si>
  <si>
    <t>勤杂护工在医院的工作包括倒垃圾、打扫房间、运送病人,还有一些其他乱七八糟的工作。总之对他们的要求不比对看门人多多少。</t>
  </si>
  <si>
    <t>法官</t>
  </si>
  <si>
    <t>法律界，可能有犯罪组织。</t>
  </si>
  <si>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t>
  </si>
  <si>
    <t>实验室助理</t>
  </si>
  <si>
    <t>大学，科学家，图书馆。</t>
  </si>
  <si>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t>
  </si>
  <si>
    <t>工人-非熟练工人</t>
  </si>
  <si>
    <t>9-29</t>
  </si>
  <si>
    <t>教育 ×2 +敏捷或力量 ×2</t>
  </si>
  <si>
    <t>其他工人和行业主管。</t>
  </si>
  <si>
    <t>工人这一大类职业包括工厂工人、纺织工人、 码头工人、养路工人、矿工、建筑工人等等。工人分为两种类型:熟练工和非熟练工。普通的工人虽然技术不熟练,但是仍然长于使用电动工具、 起重机和其他工厂设备。</t>
  </si>
  <si>
    <t>工人-伐木工</t>
  </si>
  <si>
    <t>林业工人，野外向导和环境保护者。</t>
  </si>
  <si>
    <t>工人-矿工</t>
  </si>
  <si>
    <t>工会干部，政治团体。</t>
  </si>
  <si>
    <t>律师</t>
  </si>
  <si>
    <t>犯罪组织，资本家，检察官和法官。</t>
  </si>
  <si>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t>
  </si>
  <si>
    <t>技师</t>
  </si>
  <si>
    <t>工会成员，其他专业技术人员。</t>
  </si>
  <si>
    <t>技师包括所有需要专业训练和作为学徒或实习生工作经验的职业，例如木工、石工、管道工、电工、设备安装工人、机修工人等等这些需要技术资质的职业。通常这些工人有自己的工会组织，会和承包人和雇主争取自己的权益。</t>
  </si>
  <si>
    <t>军官</t>
  </si>
  <si>
    <t>部队，联邦政府。</t>
  </si>
  <si>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t>
  </si>
  <si>
    <t>传教士</t>
  </si>
  <si>
    <t>0-30</t>
  </si>
  <si>
    <t>教会阶层，外国官员。</t>
  </si>
  <si>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t>
  </si>
  <si>
    <t>登山家</t>
  </si>
  <si>
    <t>其他登山者，环境保护者，赞助人，担保人，本地救援队或执法机构，护林员，运动俱乐部。</t>
  </si>
  <si>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t>
  </si>
  <si>
    <t>博物馆管理员</t>
  </si>
  <si>
    <t>本地的大学和学者，出版社，博物馆赞助者。</t>
  </si>
  <si>
    <t>博物馆管理员可能负责大学或其他公共机构的大型设施，也可能负责小一些的博物馆，往往对本地的地质或者其他的内容颇有研究。</t>
  </si>
  <si>
    <t>音乐家</t>
  </si>
  <si>
    <t>教育×2＋意志或敏捷×2</t>
  </si>
  <si>
    <t>俱乐部老板，音乐家协会，犯罪组织，街头罪犯。</t>
  </si>
  <si>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t>
  </si>
  <si>
    <t>护士</t>
  </si>
  <si>
    <t>护工，医生，小区工作人员。</t>
  </si>
  <si>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t>
  </si>
  <si>
    <t>神秘学家</t>
  </si>
  <si>
    <t>9-65</t>
  </si>
  <si>
    <t>图书馆员，神秘学学会或者同好会，其他神秘学家。</t>
  </si>
  <si>
    <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t>
  </si>
  <si>
    <t>旅行家</t>
  </si>
  <si>
    <t>5-20</t>
  </si>
  <si>
    <t>本地居民，土著，贸易商。</t>
  </si>
  <si>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t>
  </si>
  <si>
    <t>超心理学家</t>
  </si>
  <si>
    <t>大学，超心理学刊物。</t>
  </si>
  <si>
    <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名牌大学是没有超心理学学位的。这个领域成就的评判标准完全是基于个人声誉，所以一般有相近学科学历比如物理学、心理学和医学的人会比较有说服力。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t>
  </si>
  <si>
    <t>药剂师</t>
  </si>
  <si>
    <t>35-75</t>
  </si>
  <si>
    <t>本地小区，本地医生，医院和病人。能获得各种药品和化学品。</t>
  </si>
  <si>
    <t>药剂师的管理一直以来都比医生更严格。所有的药剂师都要在各州注册，注册的条件则是高中毕业并至少在药学院学习三年。他们可能在医院或者药房工作，也可能自己开药房。</t>
  </si>
  <si>
    <t>摄影师-摄影师</t>
  </si>
  <si>
    <t>广告业，本地客户(包括政治团体和报纸)。</t>
  </si>
  <si>
    <t>摄影师大部分是自由工作者，可能制作广告电影或者在照相馆做肖像拍摄。其他一些摄像师则在报纸、电视和电影产业工作。
摄影作为一种艺术形式已经产生相当长的时间了，精英的摄影师可以从艺术、新闻报道、野生动物保护等多种角度出发创作他们的作品。不管是哪种立意，他们都能获得名誉和报酬。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t>
  </si>
  <si>
    <t>摄影师-摄影记者</t>
  </si>
  <si>
    <t>新闻业，电影工作室(1920 年代)，外国政府和官方。</t>
  </si>
  <si>
    <t>飞行员-飞行员</t>
  </si>
  <si>
    <t>前部队关系人，乘务员，机械师，机场地勤人员，嘉年华主办者。</t>
  </si>
  <si>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t>
  </si>
  <si>
    <t>私家侦探</t>
  </si>
  <si>
    <t>执法机构，客户。</t>
  </si>
  <si>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t>
  </si>
  <si>
    <t>淘金客</t>
  </si>
  <si>
    <t>0-10</t>
  </si>
  <si>
    <t>本地企业和居民。</t>
  </si>
  <si>
    <t>淘金客一直是美国西部的特色,即便在加利福尼亚淘金热和内华达康姆斯塔克发现金银矿的日子早已经过去的现在。他们无休止地在山间漫游,寻找能使自己一夜暴富的矿脉。而且现在发现石油和发现金子一样给力。</t>
  </si>
  <si>
    <t>性工作者</t>
  </si>
  <si>
    <t>5-50</t>
  </si>
  <si>
    <t>街头路人，警察，可能有犯罪组织，私人客户。</t>
  </si>
  <si>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t>
  </si>
  <si>
    <t>精神病学家</t>
  </si>
  <si>
    <t>其他精神疾病领域的专家，医生，可能有法律人士。</t>
  </si>
  <si>
    <t>精神病学家是在现代专门从事精神失常诊断和治疗的医生。精神病学家掌握着精神药理学的 治疗方法,使用精神类药物的资质,还能整理脑电图并对其进行计算器分析。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t>
  </si>
  <si>
    <t>心理学家、精神分析学家</t>
  </si>
  <si>
    <t>心理学家团体，病人。</t>
  </si>
  <si>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t>
  </si>
  <si>
    <t>研究员</t>
  </si>
  <si>
    <t>学者和其他学术界人士，大型企业，外国政府和个人。</t>
  </si>
  <si>
    <t>学术界的研究课题不计其数,尤其是在天文 学、物理学和其他理论领域。私人或企业也雇用 了成千上万的研究员,重点在化学、制药和工程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t>
  </si>
  <si>
    <t>海员-军舰海员</t>
  </si>
  <si>
    <t>军队，退伍军人协会。</t>
  </si>
  <si>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t>
  </si>
  <si>
    <t>海员-民船海员</t>
  </si>
  <si>
    <t>海岸警卫队，走私者，犯罪组织。</t>
  </si>
  <si>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t>
  </si>
  <si>
    <t>推销员</t>
  </si>
  <si>
    <t>同行企业，感兴趣的顾客。</t>
  </si>
  <si>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t>
  </si>
  <si>
    <t>科学家</t>
  </si>
  <si>
    <t>其他科学家和学术界人士，大学，所在企业和前员工。</t>
  </si>
  <si>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t>
  </si>
  <si>
    <t>秘书</t>
  </si>
  <si>
    <t>其他办公室人员，客户公司的高管。</t>
  </si>
  <si>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t>
  </si>
  <si>
    <t>店老板</t>
  </si>
  <si>
    <t>本地的居民企业，本地警察，地方政府，顾客。</t>
  </si>
  <si>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t>
  </si>
  <si>
    <t>士兵、海军陆战队士兵</t>
  </si>
  <si>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t>
  </si>
  <si>
    <t>间谍</t>
  </si>
  <si>
    <t>一般只有自己的上线，可能还有其他的秘密关系人。</t>
  </si>
  <si>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t>
  </si>
  <si>
    <t>学生、实习生</t>
  </si>
  <si>
    <t>5-10</t>
  </si>
  <si>
    <t>学院、其他学生，实习生也可能有商人等。</t>
  </si>
  <si>
    <t>学生可能在大学或学院学习,实习生则是正在接受宝贵的入职培训,获得最低报酬的公司员 工。</t>
  </si>
  <si>
    <t>替身演员</t>
  </si>
  <si>
    <t>10-50</t>
  </si>
  <si>
    <t>电影和电视剧工作室，爆炸品和烟花生产企业，演员和导演。</t>
  </si>
  <si>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t>
  </si>
  <si>
    <t>部落成员</t>
  </si>
  <si>
    <t>0-15</t>
  </si>
  <si>
    <t>其他部落成员。</t>
  </si>
  <si>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t>
  </si>
  <si>
    <t>殡葬师</t>
  </si>
  <si>
    <t>没有什么关系。</t>
  </si>
  <si>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t>
  </si>
  <si>
    <t>工会活动家</t>
  </si>
  <si>
    <t>其他劳动领袖,政治伙伴，可能有犯罪组织。在 1920 年代，还有社会主义者、 共产主义者、无政府主义者。</t>
  </si>
  <si>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t>
  </si>
  <si>
    <t>服务生</t>
  </si>
  <si>
    <t>顾客，犯罪组织。</t>
  </si>
  <si>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t>
  </si>
  <si>
    <t>白领工人-职员、主管</t>
  </si>
  <si>
    <t>其他办公室职员。</t>
  </si>
  <si>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t>
  </si>
  <si>
    <t>白领工人-中高层管理人员</t>
  </si>
  <si>
    <t>20-80</t>
  </si>
  <si>
    <t>旧时大学同学，共济会和其他兄弟会组织，地方和联邦政府，媒体和销售人员。</t>
  </si>
  <si>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t>
  </si>
  <si>
    <t>狂热者</t>
  </si>
  <si>
    <t>宗教或兄弟会团体，新闻媒体。</t>
  </si>
  <si>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t>
  </si>
  <si>
    <t>饲养员</t>
  </si>
  <si>
    <t>科学家，环保主义者。</t>
  </si>
  <si>
    <t>饲养员负责动物的喂养和看护,场地管理员和服务员管理其他杂务。通常饲养员会专门照看某一种动物,可以对动物使用「医学」技能。</t>
  </si>
  <si>
    <t>发言人</t>
  </si>
  <si>
    <t>政府官员，企业家，可能的犯罪组织。</t>
  </si>
  <si>
    <t>兼容《克苏鲁的呼唤第六版规则书》的职业。</t>
  </si>
  <si>
    <t>专栏作家</t>
  </si>
  <si>
    <t>世界传媒业，外国政府，军队或者其他。</t>
  </si>
  <si>
    <t>撰稿人</t>
  </si>
  <si>
    <t>地方新闻业，记者和特别的编辑。</t>
  </si>
  <si>
    <t>电影摄制人员</t>
  </si>
  <si>
    <t>电影业，相关公会。</t>
  </si>
  <si>
    <t>园丁、掘墓人</t>
  </si>
  <si>
    <t>没有。</t>
  </si>
  <si>
    <t>古典音乐家</t>
  </si>
  <si>
    <t>其他音乐家，音乐家公会，赞助人。</t>
  </si>
  <si>
    <t>赛车手/ 赛艇手</t>
  </si>
  <si>
    <t>汽车业/ 船舶业，电影行业。</t>
  </si>
  <si>
    <t>电台播音员</t>
  </si>
  <si>
    <t>广播新闻界，可能有好莱坞，根据广播</t>
  </si>
  <si>
    <t>小企业家</t>
  </si>
  <si>
    <t>业务相关人士：银行家、供货商、顾客等等。</t>
  </si>
  <si>
    <t>舞台工作人员</t>
  </si>
  <si>
    <t>演剧业，演员公会。</t>
  </si>
  <si>
    <t>星探</t>
  </si>
  <si>
    <t>出版业，电影业等等。</t>
  </si>
  <si>
    <t>队医</t>
  </si>
  <si>
    <t>体育界。</t>
  </si>
  <si>
    <t>现代职业</t>
  </si>
  <si>
    <t>程序员、电子工程师(现代)</t>
  </si>
  <si>
    <t>10-70</t>
  </si>
  <si>
    <t>其他IT 工作者，同事和上司，专业网络小区。</t>
  </si>
  <si>
    <t>计算器程序员通常是设计、编写、测试、调试和维护计算器程序源代码的职业。他们精通从形式逻辑到系统平台(程序运行环境)的各种知识，可能是自由工作者，也可能供职于软件开发部门。
计算器技术人员负责计算器系统和网络的开发和维护工作，经常与其他人员(如项目经理)合作来保证系统的完整稳定和正常提供所需功能。类似的职业还包括数据库管理员、系统管理员、网络管理员、多媒体开发人员、软件工程师、网络管理员等。</t>
  </si>
  <si>
    <t>黑客/黑客(现代)</t>
  </si>
  <si>
    <t>其他IT 工作者，专业网络小区，政治团体，犯罪组织。</t>
  </si>
  <si>
    <t>计算器黑客利用计算器和计算器网络为手段，进行干扰或破坏以达成政治目的(有时被称为“政治黑客”)或获取非法利益。达成目标的手段主要是非法入侵计算器和其他用户帐户，目的则可能包括篡改网页、人肉搜索、盗取身份信息、垃圾邮件炸弹、拒绝服务攻击等等。</t>
  </si>
  <si>
    <t>除魅师(现代)</t>
  </si>
  <si>
    <t>本地和国家的执法机构，罪犯，宗教团体。</t>
  </si>
  <si>
    <t>除魅师的工作是说服(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t>
  </si>
  <si>
    <t>日系COC 2015 职业</t>
  </si>
  <si>
    <t>动物辅助治疗师</t>
  </si>
  <si>
    <t>15-45</t>
  </si>
  <si>
    <t>教育×2＋外貌×2或意志×2</t>
  </si>
  <si>
    <t>职业技能：聆听、心理学、精神分析、生物学、跳跃、跟踪、博物学+个人感兴趣的技能1个
容易亲近动物。</t>
  </si>
  <si>
    <t>职业技能：化学、生物学、急救、话术或劝说、药学、心理学、聆听、侦查
“信誉”的技能值获得+10%的加值。 对患者的“劝说”获得+10%的加值。</t>
  </si>
  <si>
    <t>急诊医生</t>
  </si>
  <si>
    <t>职业技能：医学、急救、化学、开锁、机械维修、电器修理、攀爬
看到人类和自然界动物的尸体不会丧失理智度，但是当发现死因是超自然的原因时， 按通常规则丧失理智度。</t>
  </si>
  <si>
    <t>整形外科医生</t>
  </si>
  <si>
    <t xml:space="preserve"> 30-70</t>
  </si>
  <si>
    <t>职业技能：医学、急救、会计学、心理学、劝说、药学、其他语言（英语）
APP+5</t>
  </si>
  <si>
    <t>外科医生、齿科医生</t>
  </si>
  <si>
    <t>职业技能：医学、急救、会计学、信誉、生物、劝说、药学、其他语言（英语）
DEX+5</t>
  </si>
  <si>
    <t>精神科医生</t>
  </si>
  <si>
    <t xml:space="preserve"> 30-80</t>
  </si>
  <si>
    <t>教育×4或教育×2＋外貌×2</t>
  </si>
  <si>
    <t>职业技能：医学、化学、心理学、精神分析、生物学、劝说、药学、其他语言
如果对一个发狂角色进行的“精神分析”失败，只要改善环境， 喂食药物就可以再次进行“精神分析”判定。</t>
  </si>
  <si>
    <t>黑医生</t>
  </si>
  <si>
    <t xml:space="preserve"> 20-60</t>
  </si>
  <si>
    <t>教育×4或教育×2＋敏捷×2</t>
  </si>
  <si>
    <t>职业技能：医学、急救、会计学、劝说、法律、药学、其他语言+个人感兴趣的技能1个
就算设施工具不齐全， 也可用现有的道具进行充足的急救</t>
  </si>
  <si>
    <t>海警</t>
  </si>
  <si>
    <t>教育×2＋敏捷×2或力量×2</t>
  </si>
  <si>
    <t>职业技能：机械维修、重机械操作、信誉、驾驶（船舶）、攀爬、方向感、法律、野外生存（海）
驾驶（船舶） “侦查”获得+10%加值</t>
  </si>
  <si>
    <t>科学搜查研究员</t>
  </si>
  <si>
    <t>职业技能：医学、化学、计算机使用、摄影、人类学、生物学、法律、药学
看到人类和自然界动物的尸体不会丧失理智度， 但是当发现死因是超自然的原因时， 按通常规则丧失理智度。</t>
  </si>
  <si>
    <t>山岳救助队员</t>
  </si>
  <si>
    <t xml:space="preserve"> 9-30</t>
  </si>
  <si>
    <t>职业技能：急救、聆听、跳跃、跟踪、攀爬、方向感、野外生存（山）、其他语言
只要没有恐高症， 就不会对高处感到恐惧</t>
  </si>
  <si>
    <t>职业技能：驾驶（汽车）、急救、闪躲、机械修理、重机械操作、跳跃、投掷、攀爬
STR+5或CON+5 能够不畏火焰</t>
  </si>
  <si>
    <t xml:space="preserve"> 9-50</t>
  </si>
  <si>
    <t>教育×2＋敏捷×2或意志×2</t>
  </si>
  <si>
    <t>职业技能：话术或劝说、技艺（任意）、心理学、侦查、历史或自然史+
从以下技能中选三：计算机使用、摄影、生物学、天文学、技艺（任意）
专门领域的“技艺”技能获得+10%加值</t>
  </si>
  <si>
    <t>舞者</t>
  </si>
  <si>
    <t xml:space="preserve"> 9-40</t>
  </si>
  <si>
    <t>职业技能：闪躲、艺术（舞蹈）、潜行、跳跃、攀爬、侦查+个人感兴趣的技能2个
“艺术（舞蹈）”和“闪躲”获得+10%的加值</t>
  </si>
  <si>
    <t>教育×4或教育×2＋意志×2</t>
  </si>
  <si>
    <t>职业技能：话术或劝说、技艺（任意）、计算机使用、心理学、图书馆使用、侦查+个人感兴趣的技能2个
对流行敏感。 感受性强，容易发现绘画或雕刻中暗藏的深意</t>
  </si>
  <si>
    <t>服饰类艺术家</t>
  </si>
  <si>
    <t>职业技能：话术或劝说、技艺（任意）、心理学、劝说、乔装、侦查+个人感兴趣的技能2个
对流行敏感。 只要观察对方的服装，就可以知道其地位和收入等，也知道不惹人注目的首饰的价值。</t>
  </si>
  <si>
    <t>陆地自卫队员</t>
  </si>
  <si>
    <t>职业技能：急救、闪躲、躲藏、野外生存（山或沙漠）、任意的近战技能、任意的枪支技能
驾驶（坦克）</t>
  </si>
  <si>
    <t>海上自卫队员</t>
  </si>
  <si>
    <t>职业技能：急救、重机械操作、游泳、驾驶（轮船）、方向感、野外生存（海）
驾驶（轮船）</t>
  </si>
  <si>
    <t>自卫队飞行员</t>
  </si>
  <si>
    <t>职业技能：机械修理、重机械操作、驾驶（战斗机、大型飞机、直升飞机等）、电器修理、天文学、方向感、跳伞+个人感兴趣的技能1个
驾驶（战斗机、大型飞机、直升飞机等）</t>
  </si>
  <si>
    <t>民间军事公司成员</t>
  </si>
  <si>
    <t>职业技能：闪躲、躲藏、潜行、游泳或攀爬、任意近战技能、任意枪支技能
+从以下技能中择二：急救、机械维修、野外生存（山或沙漠）、其他语言
“人类学”获得+10%加值</t>
  </si>
  <si>
    <t>敏捷系运动员</t>
  </si>
  <si>
    <t xml:space="preserve"> 9-70</t>
  </si>
  <si>
    <t>职业技能：闪躲、艺术（任意运动竞技）、跳跃、投掷、攀爬
+从以下技能中择三：急救、骑马、游泳、斗殴/空手、攻击技能、潜行
艺术（任意运动竞技） CON、STR、SIZ、DEX中择一+5，EDU-5</t>
  </si>
  <si>
    <t>力量系运动员</t>
  </si>
  <si>
    <t>职业技能：闪躲、艺术（任意运动竞技）、跳跃、投掷、攀爬
+从以下技能中择三：急救、骑马、游泳、斗殴/空手、攻击技能
艺术（任意运动竞技） CON、STR、SIZ、DEX中择一+5，EDU-5</t>
  </si>
  <si>
    <t>体力系运动员</t>
  </si>
  <si>
    <t>教育×2＋体质×2</t>
  </si>
  <si>
    <t>冒险家教授</t>
  </si>
  <si>
    <t xml:space="preserve"> 55-80</t>
  </si>
  <si>
    <t>教育×2＋敏捷×2或体质×2</t>
  </si>
  <si>
    <t>职业技能：急救、劝说、跳跃、攀爬、图书馆使用、其他语言+专业技能2个（考古学、地质学、历史等）
对研究专业进行“侦查”时获得+20%的加值</t>
  </si>
  <si>
    <t>评论家</t>
  </si>
  <si>
    <t>职业技能：信誉、心理学、劝说、图书馆使用、劝说、母语+专业技能2个（神秘学、自然史、历史等）
通过专业进行“劝说”时获得+10%加值</t>
  </si>
  <si>
    <t>偶像、歌手</t>
  </si>
  <si>
    <t>职业技能：话术、艺术（唱歌）、艺术（舞蹈）、心理学、劝说、乔装+个人感兴趣的技能2个
艺术（唱歌）、艺术（舞蹈） 对FAN进行“劝说”时获得+20%的加值</t>
  </si>
  <si>
    <t>播音员、主持人</t>
  </si>
  <si>
    <t>职业技能：话术、信誉、心理学、劝说、艺术（主持）、图书馆使用、母语+个人感兴趣的技能1个
艺术（主持） 善于隐藏真正的想法，对目标的“心理学”造成－10%的减值</t>
  </si>
  <si>
    <t>搞笑艺人</t>
  </si>
  <si>
    <t>职业技能：话术、聆听、心理学、艺术（讲故事）、艺术（表演）、乔装+个人感兴趣的技能2个
艺术（讲故事）、艺术（表演） “话术”获得+10%的加值</t>
  </si>
  <si>
    <t>运动员艺人</t>
  </si>
  <si>
    <t>教育×2＋体质×2或力量×2</t>
  </si>
  <si>
    <t>职业技能：话术、心理学、艺术（表演）、跳跃或攀爬、乔装、任意的空手近战技能+个人感兴趣的技能2个
艺术（表演） CON+5或“闪躲”受到+10%的加值，EDU-5</t>
  </si>
  <si>
    <t>电视解说员</t>
  </si>
  <si>
    <t>职业技能：话术、聆听、信誉、心理学、劝说、图书馆使用、劝说+个人的专业技能1个
善于隐藏真正的想法 对目标的“心理学”造成－10%的减值</t>
  </si>
  <si>
    <t>网络明星</t>
  </si>
  <si>
    <t>职业技能：艺术（唱歌、表演、舞蹈、乐器演奏等）、计算机使用、心理学、劝说、电器修理+个人感兴趣的技能3个
艺术（唱歌、表演、舞蹈、乐器演奏等） APP+5或CON+5 针对网络谣言的“图书馆使用”获得+10%加值</t>
  </si>
  <si>
    <t>演员</t>
  </si>
  <si>
    <t>职业技能：话术、驾驶（汽车）、艺术（表演）、心理学、劝说、乔装+个人感兴趣的技能2个
艺术（表演） APP+5 对FAN的“信誉”获得+10%加值</t>
  </si>
  <si>
    <t>经纪人</t>
  </si>
  <si>
    <t>教育×2＋意志×2</t>
  </si>
  <si>
    <t>职业技能：话术、驾驶（汽车）、躲藏、聆听、潜行、劝说、法律+个人感兴趣的技能1个
和电视台有关系，且可以自由进出。 顺利的话也可以接近名人。</t>
  </si>
  <si>
    <t>鬼魂猎人</t>
  </si>
  <si>
    <t>职业技能：神秘学、化学、机械维修、摄影、生物学、劝说、电器修理、物理学
对超常现象的“侦查”获得+10%的加值</t>
  </si>
  <si>
    <t>占卜师、灵媒师</t>
  </si>
  <si>
    <t>职业技能：话术、神秘学、艺术（表演）、信誉、心理学、劝说、劝说+个人感兴趣的技能1个
艺术（表演） 对相信灵异事件的人的“话术”和“劝说”获得+10%加值</t>
  </si>
  <si>
    <t>管家、女仆</t>
  </si>
  <si>
    <t xml:space="preserve"> 9-60</t>
  </si>
  <si>
    <t>职业技能：话术或劝说、急救、聆听、手艺（红酒鉴赏、厨艺、缝纫、打扫等）、会计学、心理学、侦查、其他语言
手艺（红酒鉴赏、厨艺、缝纫、打扫等） 只要在主人身边，令主人的“话术”和“信誉”获得+10%的加值</t>
  </si>
  <si>
    <t>销售员</t>
  </si>
  <si>
    <t>职业技能：话术、驾驶（汽车）、艺术（演技）、会计术、心理学、劝说、劝说+个人感兴趣的技能1个
艺术（演技） 关于自己贩卖物品的“话术”和“劝说”获得+10%的加值</t>
  </si>
  <si>
    <t>牛郎、陪酒女</t>
  </si>
  <si>
    <t xml:space="preserve"> 5-50</t>
  </si>
  <si>
    <t>职业技能：话术、闪避、聆听、会计学、劝说、侦查
完美的整理了衣装时， APP+10（不影响技能点数）</t>
  </si>
  <si>
    <t>技工</t>
  </si>
  <si>
    <t>职业技能：艺术和手艺（木工、溶解、配管等）、攀爬、驾驶（汽车）、电器维修、机械维修、重机械操作+个人感兴趣的技能2个
手艺（木工、溶解、配管等） 可以一眼就看出自己专业的建筑物或制造品的构造</t>
  </si>
  <si>
    <t>厨师</t>
  </si>
  <si>
    <t>职业技能：化学、艺术和手艺（厨艺）、生物学、自然史、侦查、其他语言、厨艺的历史
提供专业的服务且艺术或手艺（厨艺）判定成功的话 “信用”和“说服”等技能获得+10%的加值。</t>
  </si>
  <si>
    <t xml:space="preserve"> 9-20</t>
  </si>
  <si>
    <t>教育×2＋外貌×2或敏捷×2</t>
  </si>
  <si>
    <t>职业技能：话术、藏匿、聆听、艺术（表演）、会计学、心理学、侦查+个人感兴趣的技能1个
艺术（表演） 赌博时，“幸运”获得+10%的加值</t>
  </si>
  <si>
    <t>街头混混</t>
  </si>
  <si>
    <t>职业技能：话术、躲藏、心理学、侦查
+以下技能中则四：艺术（舞蹈）、艺术（时尚）、跳跃、投掷、攀爬、乔装、任意空手战斗技能、匕首
艺术（舞蹈）、艺术（时尚） 精通家乡的暗道和家乡的黑道规则</t>
  </si>
  <si>
    <t>网络犯罪者</t>
  </si>
  <si>
    <t xml:space="preserve"> 10-70</t>
  </si>
  <si>
    <t>职业技能：计算机使用、心理学、艺术（黑客）、手艺（计算机病毒）、图书馆使用、法律+个人感兴趣的技能2个
CON-5 关于网上的流言的“图书馆使用”和“手艺（计算机病毒）”获得+10%的加值</t>
  </si>
  <si>
    <t>佣兵</t>
  </si>
  <si>
    <t>教育×2＋力量×2或敏捷×2</t>
  </si>
  <si>
    <t>职业技能：开锁、躲藏、潜行、心理学、跟踪、乔装、任意近战技能、任意枪支技能
看到人类和自然界动物的尸体不会丧失理智度， 但是当发现死因是超自然的原因时，按通常规则丧失理智度。</t>
  </si>
  <si>
    <t>民选议员</t>
  </si>
  <si>
    <t>职业技能：话术、聆听、艺术（握手）、心理学、劝说、法律、历史、母语
艺术（握手） “信用”获得+10%的加值，在自己的选举区的话就是20%。</t>
  </si>
  <si>
    <t>自宅警卫员</t>
  </si>
  <si>
    <t xml:space="preserve"> 5-30</t>
  </si>
  <si>
    <t>职业技能：躲藏、聆听、计算机使用、潜行、图书馆使用+个人感兴趣的技能3个
CON-5 针对网络谣言的“图书馆使用”获得+20%加值</t>
  </si>
  <si>
    <t>壮汉保镖</t>
  </si>
  <si>
    <t>教育×2＋体型×2</t>
  </si>
  <si>
    <t>职业技能：投掷、武道、空手的近战技能2个+个人感兴趣的技能3个
SIZ+5 “回避”和“躲藏”和“潜行”受到-20%的减值</t>
  </si>
  <si>
    <t>电视游戏测试员</t>
  </si>
  <si>
    <t>职业技能：话术、聆听、艺术（游戏）、计算机使用、电器维修、劝说+个人感兴趣的技能2个
艺术（游戏）</t>
  </si>
  <si>
    <t>录像记者</t>
  </si>
  <si>
    <t>职业技能：话术、藏匿、摄影、电器维修、法律、侦查
+以下技能择二：驾驶（汽车）、躲藏、方向感
对观看自己的录像的人“话术”和“心理学”获得+10%的加值</t>
  </si>
  <si>
    <t>原作向(重要)职业</t>
  </si>
  <si>
    <t>文物学家(原作向)</t>
  </si>
  <si>
    <t>书商，古董收藏者，历史研究学会。</t>
  </si>
  <si>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t>
  </si>
  <si>
    <t>考古学家(原作向)</t>
  </si>
  <si>
    <t>赞助人，博物馆，大学。</t>
  </si>
  <si>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t>
  </si>
  <si>
    <t>作家(原作向)</t>
  </si>
  <si>
    <t>出版社，文学评论家，历史学家等。</t>
  </si>
  <si>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t>
  </si>
  <si>
    <t>罪犯-女飞贼(古典)</t>
  </si>
  <si>
    <t>10-80</t>
  </si>
  <si>
    <t>黑帮，执法机构，本地企业</t>
  </si>
  <si>
    <t>女飞贼是名为专业大盗的女人。大部分都是独立行动，也有对自己的男伴言听计从的时候。
不过这也不一定，实际上情况可能完全相反，她完全可以在干了某一票以后就卷走所有现金和皮草溜之大吉。</t>
  </si>
  <si>
    <t>业余艺术爱好者(原作向)</t>
  </si>
  <si>
    <t>50-99</t>
  </si>
  <si>
    <t>多种多样，但通常是背景和趣味相近的人。同好会组织、波希米亚主义者、上流社会。</t>
  </si>
  <si>
    <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业余艺术爱好者有着大把的时间考虑如何变得潇洒世故，不过花这些时间去做别的事可是违背他们的天性和兴致。</t>
  </si>
  <si>
    <t>医生(原作向)</t>
  </si>
  <si>
    <t>其他医生，医护工作者，病人和前病人。</t>
  </si>
  <si>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t>
  </si>
  <si>
    <t>记者(原作向)-调查记者</t>
  </si>
  <si>
    <t>新闻界，政治家，街头罪犯和执法机构。</t>
  </si>
  <si>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t>
  </si>
  <si>
    <t>记者(原作向)-通讯记者</t>
  </si>
  <si>
    <t>新闻媒体，政治团体与政府，商界，执法机构，街头罪犯，上流社会。</t>
  </si>
  <si>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t>
  </si>
  <si>
    <t>图书馆管理员(原作向)</t>
  </si>
  <si>
    <t>9-35</t>
  </si>
  <si>
    <t xml:space="preserve">书商，社会团体，专业研究人员。
</t>
  </si>
  <si>
    <t>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t>
  </si>
  <si>
    <t>警方(原作向)-警探</t>
  </si>
  <si>
    <t>执法机构，街头罪犯，尸检部门，司法部门，犯罪组织。</t>
  </si>
  <si>
    <t>便衣警察的工作是检查犯罪现场、收集证据、询问证人以解决凶杀、盗窃等重大案件。他们在现场办案中往往与穿制服的巡警密切合作。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t>
  </si>
  <si>
    <t>警方(原作向)-巡警</t>
  </si>
  <si>
    <t>执法机构，本地企业与居民，街头罪犯，犯罪组织。</t>
  </si>
  <si>
    <t>巡警属于市、城镇、县治安部门或州、地区的警察机关。他们工作时可能步行、驾驶巡逻车，或者干脆坐办公室。</t>
  </si>
  <si>
    <t>教授(原作向)</t>
  </si>
  <si>
    <t>学者，大学，图书馆。</t>
  </si>
  <si>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t>
  </si>
  <si>
    <t>古典(1920)职业</t>
  </si>
  <si>
    <t>精神病医生(古典)</t>
  </si>
  <si>
    <t>10-60</t>
  </si>
  <si>
    <t>其他精神疾病研究者，医生，有时还有执法机构的侦探。</t>
  </si>
  <si>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t>
  </si>
  <si>
    <t>探险家(古典)</t>
  </si>
  <si>
    <t>55-80</t>
  </si>
  <si>
    <t>大图书馆，大学，博物馆，富有的赞助者，其他探险家，出版社，外国政府官员，本地土著。</t>
  </si>
  <si>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t>
  </si>
  <si>
    <t>飞行员-特技飞行员(古典)</t>
  </si>
  <si>
    <t>前部队关系人，其他飞行员，机场地勤技术人员，商人。</t>
  </si>
  <si>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t>
  </si>
  <si>
    <t>大使(古典)</t>
  </si>
  <si>
    <t>联邦政府，新闻媒体，外国政府。</t>
  </si>
  <si>
    <t>兼容《克苏鲁的呼唤调查员伴侣》的职业；仅限1920 年代使用；使用前请咨询KP。</t>
  </si>
  <si>
    <t>保释担保人(古典)</t>
  </si>
  <si>
    <t>警察，法庭，街头路人，犯罪组织，赏金猎人。</t>
  </si>
  <si>
    <t>社会主义者、激进主义者(古典)</t>
  </si>
  <si>
    <t>其他激进分子，艺术家和作家，工会。</t>
  </si>
  <si>
    <t>执事/ 长老(古典)</t>
  </si>
  <si>
    <t>－－</t>
  </si>
  <si>
    <t xml:space="preserve"> </t>
  </si>
  <si>
    <t>教会高层、信教群众、地方商会和小区领袖。</t>
  </si>
  <si>
    <t>牙医(古典)</t>
  </si>
  <si>
    <t>内科医生(古典)</t>
  </si>
  <si>
    <t>整形医生(古典)</t>
  </si>
  <si>
    <t>医疗专家，好莱坞，可能有罪犯。</t>
  </si>
  <si>
    <t>实地调研员(古典)</t>
  </si>
  <si>
    <t>学界的其他学者，研究基金会，新闻媒体，外国政府官员，赞助企业，赞助人。</t>
  </si>
  <si>
    <t>摩登女郎(古典)</t>
  </si>
  <si>
    <t>参考原有职业</t>
  </si>
  <si>
    <t>司法科学家(古典)</t>
  </si>
  <si>
    <t>执法部门，地方实验室和化学品供货商。</t>
  </si>
  <si>
    <t>疯癫僧(古典)</t>
  </si>
  <si>
    <t>上帝。</t>
  </si>
  <si>
    <t>兼容《克苏鲁的呼唤调查员伴侣》的职业；仅限1920 年代使用；使用前请咨询KP。必选疯癫僧人经历包：SAN-3D10；因为你已经疯疯癫癫，故免疫临时疯狂的症状。</t>
  </si>
  <si>
    <t>商船队船员(古典)</t>
  </si>
  <si>
    <t>20-30</t>
  </si>
  <si>
    <t>海员公会，走私者。</t>
  </si>
  <si>
    <t>推销员-《圣经》推销员(古典)</t>
  </si>
  <si>
    <t>信教顾客。</t>
  </si>
  <si>
    <t>推销员-旅行推销员(古典)</t>
  </si>
  <si>
    <t>很少。</t>
  </si>
  <si>
    <t>证券经纪人(古典)</t>
  </si>
  <si>
    <t>60-90</t>
  </si>
  <si>
    <t>商界，饥渴的投资人。</t>
  </si>
  <si>
    <t>勘测员(古典)</t>
  </si>
  <si>
    <t>州和地方档案局。</t>
  </si>
  <si>
    <t>电话接线员(古典)</t>
  </si>
  <si>
    <t>同事，不过他们可以听到对话的内容，从而掌握公司的情报。</t>
  </si>
  <si>
    <t>医疗技术员(古典)</t>
  </si>
  <si>
    <t>医院和医疗机构实验室器械、药品、化学品。</t>
  </si>
  <si>
    <t>寻宝猎人(古典)</t>
  </si>
  <si>
    <t>投资者，寻宝猎人伙伴，地方政府，外国政府，海岸卫队，地方执法部门。</t>
  </si>
  <si>
    <t>西部治安官(古典)</t>
  </si>
  <si>
    <t>地方官员，本地居民，本地罪犯。</t>
  </si>
  <si>
    <t>职业\技能</t>
  </si>
  <si>
    <t>生存（海）</t>
  </si>
  <si>
    <t>生存（沙漠）</t>
  </si>
  <si>
    <t>驾驶</t>
  </si>
  <si>
    <t>博物学</t>
  </si>
  <si>
    <t>X</t>
  </si>
  <si>
    <t>科学</t>
  </si>
  <si>
    <t>职业点1</t>
  </si>
  <si>
    <t>职业点2</t>
  </si>
  <si>
    <t>职业点3</t>
  </si>
  <si>
    <t>本职技能</t>
  </si>
  <si>
    <t>★</t>
  </si>
  <si>
    <t>会计师可能在企业工作或作为自由会计师，为个体经营者和企业客户担任顾问。
他们是优秀的研究者，既勤奋又关注细节，能够通过仔细分析个人和企业事务历史记录、财务报表和其他记录支持其他调查员。
推荐关系人:生意伙伴，法律界，金融业界（银行，其他会计师）。</t>
  </si>
  <si>
    <t>两项任意技能</t>
  </si>
  <si>
    <t>本职技能：会计，法律，图书馆使用，聆听，劝说，侦查，任意其他两项个人或时代特长。</t>
  </si>
  <si>
    <t>杂技演员可能是参加各级比赛（甚至奥运会）的业余运动员，也可能是专业的演员，在马戏团、嘉年华、歌舞团之类的地方作为娱乐业从业者工作。
推荐关系人:业余运动员圈，体育专栏作家，马戏团，嘉年华管理者。</t>
  </si>
  <si>
    <t>本职技能：攀爬，闪避，跳跃，投掷，侦查，游泳，任意两项其他个人或时代特长。</t>
  </si>
  <si>
    <t>☆</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</si>
  <si>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
推荐关系人:戏剧产业，报刊技艺批评家，演员公会。</t>
  </si>
  <si>
    <t>任意一项技能</t>
  </si>
  <si>
    <t>本职技能：技艺（表演），乔装，格斗，历史，社交（任二）（魅惑、话术、恐吓、劝说），心理学，任意一项其他个人或时代特长。</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</si>
  <si>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
推荐关系人:电影工作室，媒体评论员，作家。</t>
  </si>
  <si>
    <t>本职技能：技艺（表演），乔装，汽车驾驶，社交（任二）（魅惑、话术、恐吓、劝说），心理学，任意两项其他个人或时代特长（如骑乘或格斗）。</t>
  </si>
  <si>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
推荐关系人:本地执法机构，客户。</t>
  </si>
  <si>
    <t>本职技能：社交（任一）（魅惑、话术、恐吓、劝说），斗殴/空手，射击，法律，图书馆使用，心理学，潜行，追踪。</t>
  </si>
  <si>
    <t>动物训练师可能在电影工作室、巡回马戏团、马厩工作或自由工作。不管是训练导盲犬、狮子钻火圈，他们工作时基本要独自一人长时间近距离地照看这些动物。动物训练师可以像对人一样对动物使用「心理学」技能。
推荐关系人:动物园，马戏团，赞助人，演员。</t>
  </si>
  <si>
    <t>一项任意技能</t>
  </si>
  <si>
    <t>本职技能：跳跃，聆听，自然学，心理学，科学（动物学），潜行，追踪，任意一项其他个人或时代特长。</t>
  </si>
  <si>
    <t>古董商通常自己开店，从自己所在的地方转卖物品，或继续扩展业务范围，通过倒卖物品到城市商店赚取利润。
推荐关系人:本地的历史学家，其他古董商，可能还包括赝造师。</t>
  </si>
  <si>
    <t>本职技能：会计，估价，汽车驾驶，社交（任二）（魅惑、话术、恐吓、劝说），历史，图书馆使用，领航。</t>
  </si>
  <si>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
推荐关系人:本地建设和城市规划部门，建筑公司。</t>
  </si>
  <si>
    <t>本职技能：会计，技艺（技术制图），法律，母语，计算机使用或图书馆使用，劝说，心理学，科学（数学）。</t>
  </si>
  <si>
    <t>技艺家</t>
  </si>
  <si>
    <t xml:space="preserve"> ★</t>
  </si>
  <si>
    <t>技艺家在这里可以是画家，雕塑家等等。他们有时沈浸于自己虚幻的想象当中，有时又沐浴在激发热情和理解的灵感之下。不论是否天资优秀，技艺家的内心必须足够强大，这样才能战胜生涯起步时的障碍和挑剔的眼光，并且在自己小有名气以后继续努力。有些技艺家对物质生活是否丰富并不在乎，而有些则有着强烈的创业倾向。
推荐关系人:美术馆，美术批评家，富有的赞助人，广告业者。</t>
  </si>
  <si>
    <t>本职技能：技艺（任一），历史或自然学，社交（任一）（魅惑、话术、恐吓、劝说），语言，心理学，侦查，任意两项其他个人或时代特长。</t>
  </si>
  <si>
    <t>尽管少数富有的人会选择私人疗养院，大多精神病患者最终会被安置到州县设置的定点医院。这些地方除了医生护士以外，还会有一支看护队伍。选聘看护的时候，力量和体格往往比医学知识更被看重。
推荐关系人:医护人员，患者和患者家属。允许接触医疗记录、药品或其他医疗用品。</t>
  </si>
  <si>
    <t>本职技能：闪避，斗殴/空手，急救，社交（任二）（魅惑、话术、恐吓、劝说），聆听，心理学，潜行。</t>
  </si>
  <si>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
推荐关系人:体育界，体育专栏作家，其他明星。</t>
  </si>
  <si>
    <t>本职技能：攀爬，跳跃，斗殴/空手，骑乘，社交（任一）（魅惑、话术、恐吓、劝说），游泳，投掷，任意一项其他个人或时代特长。</t>
  </si>
  <si>
    <t>运动员（高尔夫球）</t>
  </si>
  <si>
    <t>兼容《克苏鲁的呼唤调查员伴侣》的职业；使用前请咨询KP。
推荐关系人:其他高尔夫球选手，体育专栏作家，俱乐部同好。</t>
  </si>
  <si>
    <t>运动员（游泳/ 跳水）</t>
  </si>
  <si>
    <t>兼容《克苏鲁的呼唤调查员伴侣》的职业；使用前请咨询KP。
推荐关系人:体育界，体育专栏作家，其他明星。</t>
  </si>
  <si>
    <t>本职技能：攀爬，跳跃，斗殴/空手，语言，社交（任一）（魅惑、话术、恐吓、劝说），游泳，投掷，任意一项其他个人或时代特长。</t>
  </si>
  <si>
    <t>运动员（网球）</t>
  </si>
  <si>
    <t>兼容《克苏鲁的呼唤调查员伴侣》的职业；使用前请咨询KP。
推荐关系人:其他网球选手，体育专栏作家，俱乐部同好。</t>
  </si>
  <si>
    <t>本职技能：跳跃，斗殴/空手，闪避，社交（任一）（魅惑、话术、恐吓、劝说），心理学，侦查，投掷，任意一项其他个人或时代特长。</t>
  </si>
  <si>
    <t>运动员（田径）</t>
  </si>
  <si>
    <t>兼容《克苏鲁的呼唤调查员伴侣》的职业；使用前请咨询KP。
推荐关系人:其他田径选手，体育专栏作家。</t>
  </si>
  <si>
    <t>本职技能：攀爬，跳跃，斗殴/空手，语言，社交（任一）（魅惑、话术、恐吓、劝说），闪避，投掷，任意一项其他个人或时代特长。</t>
  </si>
  <si>
    <t>兼容《克苏鲁的呼唤调查员伴侣》的职业；使用前请咨询KP。
推荐关系人:体育界，体育专栏作家，运动员时期的朋友。</t>
  </si>
  <si>
    <t>本职技能：会计，斗殴/空手，闪避，社交（任二）（魅惑、话术、恐吓、劝说），急救，心理学，任意一项其他个人或时代特长。</t>
  </si>
  <si>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
推荐关系人:常客，可能有犯罪组织。</t>
  </si>
  <si>
    <t>本职技能：会计，社交（任二）（魅惑、话术、恐吓、劝说），斗殴/空手，聆听，心理学，侦查，任意一项其他个人或时代特长。</t>
  </si>
  <si>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
推荐关系人:外国政府官员，狩猎监管人员，前客户（大多很有钱），黑市商人与黑社会，动物园主。</t>
  </si>
  <si>
    <t>聆听或侦查</t>
  </si>
  <si>
    <t>本职技能：射击，聆听或侦查，自然学，领航，语言或生存（任一），科学（生物学或植物学），潜行，追踪。</t>
  </si>
  <si>
    <t>书商可能拥有自己的店面或者利基（小众）邮购服务，也可能辗转全国甚至海外专门经销书籍。许多人拥有富有的，能提供利润丰厚又稀罕的工作的固定客户。
推荐关系人:目录学家、其他书商、图书馆和大学、客户。</t>
  </si>
  <si>
    <t>本职技能：会计，估价，汽车驾驶，历史，图书馆使用，母语，语言，社交（任一）（魅惑、话术、恐吓、劝说）。</t>
  </si>
  <si>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
推荐关系人:保释业者，本地警察，线人。</t>
  </si>
  <si>
    <t>本职技能：汽车驾驶，电子学或电工维修，格斗或射击，社交（任一）（魅惑、话术、恐吓、劝说），法律，心理学，追踪，潜行。</t>
  </si>
  <si>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
推荐关系人:运动会主办者，记者，犯罪组织，专业训练人员。</t>
  </si>
  <si>
    <t>本职技能：闪避，斗殴/空手，恐吓，跳跃，心理学，侦查，任意两项其他个人或时代特长。</t>
  </si>
  <si>
    <t>管家、男仆、女仆都属于作为仆人被雇佣的服务业人员。
管家通常为一个大家庭打理家事。传统上，他负责的范围包括厨房、酒窖和储藏室，在所有仆人中位置最高。一般男管家还要负责管理其他的男仆（女管家类似）。更多的职责则听候主人差遣。
男仆和女仆则为主人提供贴身服务，包括管理主人的服装、准备浴室和担任私人助理。助理的工作则包括安排旅行日程、整理日记、家庭理财等。
推荐关系人:其他家政服务人员、本地企业、家庭用品供货商。</t>
  </si>
  <si>
    <t>本职技能：会计或估价，技艺（任一：如烹饪、裁缝、理发），急救，聆听，语言，心理学，侦查，任意一项其他个人或时代特长。</t>
  </si>
  <si>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
推荐关系人:教会高层、地方教会、小区领导。</t>
  </si>
  <si>
    <t>本职技能：会计，历史，图书馆使用，聆听，语言，社交（任一）（魅惑、话术、恐吓、劝说），心理学，任意一项其他技能。</t>
  </si>
  <si>
    <t>兼容《克苏鲁的呼唤调查员伴侣》的职业；使用前请咨询KP。
推荐关系人:教会高层、地方教会、小区领导。</t>
  </si>
  <si>
    <t>本职技能：会计，母语，语言（拉丁文或其他），图书馆使用，神秘学，社交（任一）（魅惑、话术、恐吓、劝说），心理学，任意一项其他技能。</t>
  </si>
  <si>
    <t>兼容《克苏鲁的呼唤调查员伴侣》的职业；使用前请咨询KP。
推荐关系人:犹太学者，地方犹太人团体。</t>
  </si>
  <si>
    <t>本职技能：母语，语言（希伯来文或其他），历史，图书馆使用，神秘学，社交（任一）（魅惑、话术、恐吓、劝说），心理学，任意一项其他技能。</t>
  </si>
  <si>
    <t>兼容《日本秘史》的职业；使用前请咨询KP。
推荐关系人:神道教团体、小区领导、参拜的人</t>
  </si>
  <si>
    <t>本职技能：技艺(书法，另任一)，图书馆使用，神秘学，学问(神道教)，一项社交技能(魅惑、话术、恐吓、劝说)，心理学，任意一项其他个人或时代特长。</t>
  </si>
  <si>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
推荐关系人:本地企业家，州农业部门，牛仔比赛主办者，艺人。</t>
  </si>
  <si>
    <t>本职技能：闪避，格斗或射击，急救或自然学，跳跃，骑乘，生存（任一），投掷，追踪。</t>
  </si>
  <si>
    <t>工匠也可能被人叫做师傅或大师，是擅长对各种材料进行手工加工的人。通常都是才能出众的人，有的凭借自己的技艺作品出名，有的则会服务于自己的小区。
可能的行当包括：家具、珠宝、钟表、陶艺、锻造、纺织、书法、裁缝、木工、书籍装裱、玩具制造、彩色玻璃吹制等等。
推荐关系人:本地商人，其他工匠和技艺家。</t>
  </si>
  <si>
    <t>本职技能：会计，技艺（任二），机械维修，自然学，侦查，任意两项其他个人或时代特长。</t>
  </si>
  <si>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推荐关系人:很少，大都是黑社会的人，人们尽量避免和他们交情过深。</t>
  </si>
  <si>
    <t>本职技能：乔装，电工维修，格斗，射击，锁匠，机械维修，潜行，心理学。</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</si>
  <si>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
推荐关系人:同伙（不论是现在还是以前的），独行罪犯，犯罪组织。</t>
  </si>
  <si>
    <t>本职技能：汽车驾驶，电工维修或机械维修，格斗，射击，恐吓，锁匠，操作重型机械，任意一项其他个人或时代特长。</t>
  </si>
  <si>
    <t>打手、暴徒都是犯罪组织的兵卒。他们被犯罪组织豢养，不过团伙上层出事的时候，倒霉的往往是他们这些喽啰。对于他们来说，嘴紧和忠心属于职业道德。
推荐关系人:犯罪组织，本地执法机构，本地企业。</t>
  </si>
  <si>
    <t>本职技能：汽车驾驶，格斗，射击，社交（任二）（魅惑、话术、恐吓、劝说），心理学，潜行，侦查。</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</si>
  <si>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
推荐关系人:赃物贩子，其他的盗贼。</t>
  </si>
  <si>
    <t>本职技能：估价，攀爬，电工维修或机械维修，聆听，锁匠，妙手，潜行，侦查。</t>
  </si>
  <si>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
推荐关系人:其他的诈骗师，独行罪犯。</t>
  </si>
  <si>
    <t>本职技能：估价，技艺（表演），法律或语言，聆听，社交（任二）（魅惑、话术、恐吓、劝说），心理学，妙手。</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</si>
  <si>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
推荐关系人:轻罪罪犯，本地执法机构。</t>
  </si>
  <si>
    <t>本职技能：技艺（表演）或乔装，估价，社交（任一）（魅惑、话术、恐吓、劝说），格斗或射击，锁匠或机械维修，潜行，心理学，侦查。</t>
  </si>
  <si>
    <t>赃物贩子，顾名思义是买卖偷抢来的财产，通常是收购赃物并转手卖给其他罪犯或（无意中）守法的顾客。主要来说，他们是小偷和买家的中间人，有时也会从交易中收取提成；不过更常见的还是以极低的价格直接收购赃物。
推荐关系人:犯罪组织，贸易伙伴，黑市和和守法的买主。</t>
  </si>
  <si>
    <t>本职技能：会计，估价，技艺（伪造），历史，社交（任一）（魅惑、话术、恐吓、劝说），图书馆使用，侦查，任意一项其他技能。</t>
  </si>
  <si>
    <t>赝造者是地下世界的技艺家，专门从事伪造官方文件、契约、转让书，并提供伪造的签名。初学者只能做做小贼的假身份证，而顶级的赝造者连印假币的铸模都能做。
推荐关系人:犯罪组织，商人。</t>
  </si>
  <si>
    <t>本职技能：会计，估价，技艺（伪造），历史，图书馆使用，侦查，妙手，任意一项其他个人或时代特长（如计算机使用）。</t>
  </si>
  <si>
    <t>走私一直是一个有利可图的高风险行当。走私者往往有一个合法的表面职业，比如船长、飞行员或商人，以掩盖他们非法运输的行为。
推荐关系人:犯罪组织，海岸卫队，海关官员。</t>
  </si>
  <si>
    <t>本职技能：射击，聆听，领航，社交（任一）（魅惑、话术、恐吓、劝说），汽车驾驶或驾驶（飞行器或船），心理学，妙手，侦查。</t>
  </si>
  <si>
    <t>街头混混一般都是些小年轻，弄不好还在寻觅加入真正黑帮的契机。不过他们的本事也就限于偷车，巧手商店货物，抢钱或者夜盗。
推荐关系人:其他轻罪罪犯，其他混混，本地的赃物贩子，黑帮，当然还有警察。</t>
  </si>
  <si>
    <t>本职技能：攀爬，社交（任一）（魅惑、话术、恐吓、劝说），格斗，射击，跳跃，妙手，潜行，投掷。</t>
  </si>
  <si>
    <t>兼容《克苏鲁的呼唤调查员伴侣》的职业；使用前请咨询KP。
推荐关系人:犯罪组织，赌徒，警察，体育界。</t>
  </si>
  <si>
    <t>本职技能：会计，社交（任二）（魅惑、话术、恐吓、劝说），心理学，侦查，妙手，任意一项其他个人或时代特长。</t>
  </si>
  <si>
    <t>兼容《克苏鲁的呼唤调查员伴侣》的职业；使用前请咨询KP。
推荐关系人:犯罪组织，赌徒，警察，欠自己债的人。</t>
  </si>
  <si>
    <t>本职技能：会计，估价，社交（任二）（魅惑、话术、恐吓、劝说），心理学，侦查，任意两项其他个人或时代特长。</t>
  </si>
  <si>
    <t>兼容《克苏鲁的呼唤调查员伴侣》的职业；使用前请咨询KP。
推荐关系人:路人；也有一些从前打过交道的警察。经常作为警察的线人，是高危职业。</t>
  </si>
  <si>
    <t>本职技能：乔装，社交（任一）（魅惑、话术、恐吓、劝说），潜行，聆听，心理学，侦查，妙手，任意一项其他个人或时代特长。</t>
  </si>
  <si>
    <t>兼容《克苏鲁的呼唤调查员伴侣》的职业；使用前请咨询KP。
推荐关系人:犯罪组织，金融业界，地方检察官和法官。</t>
  </si>
  <si>
    <t>两项其他技能</t>
  </si>
  <si>
    <t>本职技能：会计，法律，图书馆使用，社交（任二）（魅惑、话术、恐吓、劝说），心理学，两项其他技能。</t>
  </si>
  <si>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
推荐关系人:主要的信徒都是普通人。不过首领的魅力越高，信徒当中有电影明星或者富有的寡妇之类名人的可能性就越大。</t>
  </si>
  <si>
    <t>本职技能：会计，社交（任二）（魅惑、话术、恐吓、劝说），神秘学，心理学，侦查，任意其他两项其他个人特长。</t>
  </si>
  <si>
    <t>设计师的工作包括许多方面，从时装到家具或是其他任何东西。他们自由工作，为设计工作室和企业设计产品、流程、法律、游戏、图像等等。
调查员特定的设计方向也会影响他们对专业技能的选择，如果需要的话要进行调整。
推荐关系人:广告业，媒体，家具业，建筑业，其他。</t>
  </si>
  <si>
    <t>本职技能：会计，技艺（摄影），技艺（任一），计算机使用或图书馆使用，机械维修，心理学，侦查，任意一项其他个人特长。</t>
  </si>
  <si>
    <t>潜水员可能在军队、执法机构或海绵采集、海上救援、环境保护甚至水下寻宝的民间机构工作。
推荐关系人:海岸警卫队，船长，军队，执法机构，走私者。</t>
  </si>
  <si>
    <t>本职技能：潜水，急救，机械维修，驾驶（船），科学（生物），侦查，游泳，任意一项其他个人或时代特长。</t>
  </si>
  <si>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
推荐关系人:其他流浪者，少数友善的铁路工人，城镇里众多的好心人。</t>
  </si>
  <si>
    <t>本职技能：攀爬，跳跃，聆听，领航，社交（任一）（魅惑、话术、恐吓、劝说），潜行，任意两项其他个人或时代特长。</t>
  </si>
  <si>
    <t>私人司机是直接受雇于个人或企业，或者是专门提供连人带车的私人司机业务的中介机构。
推荐关系人:成功商界人士（包括罪犯），政要。</t>
  </si>
  <si>
    <t>本职技能：汽车驾驶，社交（任二）（魅惑、话术、恐吓、劝说），聆听，机械维修，领航，侦查，任意一项其他个人或时代特长。</t>
  </si>
  <si>
    <t>专职司机可能为企业、个人工作，也可能拥有自己的出租车或货车。通常司机还要通过警方的背景调查，获得特殊的驾驶许可证。
推荐关系人:顾客，企业，执法机构和街头路人。</t>
  </si>
  <si>
    <t>本职技能：会计，汽车驾驶，聆听，社交（任一）（魅惑、话术、恐吓、劝说），机械维修，领航，心理学，任意一项其他个人或时代特长。</t>
  </si>
  <si>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
推荐关系人:街头路人，偶尔有一些有名的顾客。</t>
  </si>
  <si>
    <t>本职技能：会计，汽车驾驶，电工维修，话术，机械维修，领航，侦查，任意一项其他个人或时代特长。</t>
  </si>
  <si>
    <t>兼容《克苏鲁的呼唤调查员伴侣》的职业；使用前请咨询KP。
推荐关系人:顾客，企业，执法机构和街头路人。</t>
  </si>
  <si>
    <t>本职技能：会计，汽车驾驶，电工，机修，领航，社交（任一）（魅惑、话术、恐吓、劝说），心理学，任意一项其他个人或时代特长。</t>
  </si>
  <si>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推荐关系人:新闻业界，地方政府，专业人士（如时装设计师、运动员、商人），出版社。</t>
  </si>
  <si>
    <t>本职技能：会计，历史，母语，社交（任二）（魅惑、话术、恐吓、劝说），心理学，侦查，任意一项其他个人或时代特长。</t>
  </si>
  <si>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
推荐关系人:公务员，政府，新闻媒体，企业，外国政府，可能有犯罪组织。</t>
  </si>
  <si>
    <t>本职技能：魅惑，历史，恐吓，话术，聆听，母语，劝说，心理学。</t>
  </si>
  <si>
    <t>工程师精通机械和电气设备，可能在民间或军工企业工作，也可能是个发明家。他们擅长应用科学、数学知识和丰富的创造思维，解决各种技术问题。
推荐关系人:生意伙伴或部队同事，地方政府，建筑师。</t>
  </si>
  <si>
    <t>本职技能：技艺（技术制图），电工维修，图书馆使用，机械维修，操作重型机械，科学（工程学，物理），任意一项其他个人或时代特长。</t>
  </si>
  <si>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
推荐关系人:歌舞杂技团，剧院，电影工作室，娱乐评论家，犯罪组织，电视台（现代）。</t>
  </si>
  <si>
    <t>本职技能：技艺（表演类，如表演、演唱、喜剧等），乔装，社交（任二）（魅惑、话术、恐吓、劝说），聆听，心理学，任意两项其他个人或时代特长。</t>
  </si>
  <si>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
推荐关系人:地方银行，地方政治家，各州农业部门。</t>
  </si>
  <si>
    <t>本职技能：技艺（耕作），汽车驾驶（或运货马车），社交（任一）（魅惑、话术、恐吓、劝说），机械维修，自然学，操作重型机械，追踪，任意一项其他个人或时代特长</t>
  </si>
  <si>
    <t>联邦执法机构和特工种类各异。有些身着制服，比如美国司法部的人员；另外一些则穿便服，工作内容也类似警探，比如联邦调查局的人员。
推荐关系人:联邦司法机构，执法机构，犯罪组织。</t>
  </si>
  <si>
    <t>本职技能：汽车驾驶，斗殴/空手，射击，法律，劝说，潜行，侦查，任意一项其他个人或时代特长。</t>
  </si>
  <si>
    <t>消防员是公职人员，通常为所管辖的小区服务。他们夜以继日地工作，或者连续几天的倒班工作，吃住包括娱乐活动都要局限在消防局里。消防员的管理结构类似军队，职位包括中尉、上尉和局长等等。
推荐关系人:市政工人，医务人员，执法机构。</t>
  </si>
  <si>
    <t>本职技能：攀爬，闪避，汽车驾驶，急救，跳跃，机械维修，操作重型机械，投掷。</t>
  </si>
  <si>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这个职业的工作内容五花八门,经常能激动人心。不过自然灾害、政治动荡和战争也会成为驻外记者报导的主要内容,工作也不总是一帆风顺。
推荐关系人:国内外新闻界，外国政府，军队。</t>
  </si>
  <si>
    <t>本职技能：历史，语言，母语，聆听，社交（任二）（魅惑、话术、恐吓、劝说），心理学，任意一项其他个人或时代特长。</t>
  </si>
  <si>
    <t>法医是一个高度专门化的职业,大多数法医为市、县或州执法机构工作。工作内容包括尸体解剖,推定死因,并为公诉人提供建议。法医也常常会在刑事审判中出庭提供证言。
推荐关系人:实验室工作人员，执法机构，医护人员。</t>
  </si>
  <si>
    <t>本职技能：语言（拉丁文），图书馆使用，医学，劝说，科学（生物学，鉴证，药学），侦查。</t>
  </si>
  <si>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
推荐关系人:其他赌徒，犯罪组织，街头路人。</t>
  </si>
  <si>
    <t>本职技能：会计，技艺（表演），社交（任二）（魅惑、话术、恐吓、劝说），聆听，心理学，妙手，侦查。</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</si>
  <si>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
推荐关系人:罪组织，街头罪犯，警察，地方政府，政治家，法官，工会，律师，同民族的代表。</t>
  </si>
  <si>
    <t>本职技能：格斗，射击，法律，聆听，社交（任二）（魅惑、话术、恐吓、劝说），心理学，侦查。</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</si>
  <si>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
推荐关系人:街头罪犯，警察，企业，同民族的代表。</t>
  </si>
  <si>
    <t>本职技能：汽车驾驶，格斗，射击，社交（任二）（魅惑、话术、恐吓、劝说），心理学，任意两项其他个人或时代特长。</t>
  </si>
  <si>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
推荐关系人:上流社会和乡绅，政治家，仆人和农民。</t>
  </si>
  <si>
    <t>本职技能：技艺（任一），社交（任二）（魅惑、话术、恐吓、劝说），射击（步枪/霰弹枪），历史，语言（任一），领航，骑乘。</t>
  </si>
  <si>
    <t xml:space="preserve"> ☆</t>
  </si>
  <si>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
推荐关系人:其他游民，少数友好的铁路员工，许多城镇里的好心人。</t>
  </si>
  <si>
    <t>本职技能：技艺（任一），攀爬，跳跃，聆听，锁匠或妙手，领航，潜行，任意一项其他个人或时代特长。</t>
  </si>
  <si>
    <t>勤杂护工在医院的工作包括倒垃圾、打扫房间、运送病人,还有一些其他乱七八糟的工作。总之对他们的要求不比对看门人多多少。
推荐关系人:其他医疗人员，病人。允许接触医疗记录、药品等等。</t>
  </si>
  <si>
    <t>本职技能：电工维修，社交（任一）（魅惑、话术、恐吓、劝说），斗殴/空手，急救，聆听，机械维修，心理学，潜行。</t>
  </si>
  <si>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
推荐关系人:法律界，可能有犯罪组织。</t>
  </si>
  <si>
    <t>本职技能：历史，恐吓，法律，图书馆使用，聆听，母语，劝说，心理学。</t>
  </si>
  <si>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
推荐关系人:大学，科学家，图书馆。</t>
  </si>
  <si>
    <t>本职技能：计算机使用或图书馆使用，电工维修，语言，科学（化学和任意两项），侦查，任意一项其他个人特长。</t>
  </si>
  <si>
    <t>工人这一大类职业包括工厂工人、纺织工人、 码头工人、养路工人、矿工、建筑工人等等。工人分为两种类型:熟练工和非熟练工。普通的工人虽然技术不熟练,但是仍然长于使用电动工具、 起重机和其他工厂设备。
推荐关系人:其他工人和行业主管。</t>
  </si>
  <si>
    <t>本职技能：汽车驾驶，电气维修，格斗，急救，机械维修，操作重型机械，投掷，任意一项其他个人或时代特长。</t>
  </si>
  <si>
    <t>工人这一大类职业包括工厂工人、纺织工人、 码头工人、养路工人、矿工、建筑工人等等。工人分为两种类型:熟练工和非熟练工。普通的工人虽然技术不熟练,但是仍然长于使用电动工具、 起重机和其他工厂设备。
推荐关系人:林业工人，野外向导和环境保护者。</t>
  </si>
  <si>
    <t>本职技能：攀爬，闪避，格斗（链锯），急救，跳跃，机械维修，自然或科学（生物学或植物学），投掷。</t>
  </si>
  <si>
    <t>工人这一大类职业包括工厂工人、纺织工人、 码头工人、养路工人、矿工、建筑工人等等。工人分为两种类型:熟练工和非熟练工。普通的工人虽然技术不熟练,但是仍然长于使用电动工具、 起重机和其他工厂设备。
推荐关系人:工会干部，政治团体。</t>
  </si>
  <si>
    <t>本职技能：攀爬，科学（地质），跳跃，机械维修，操作重型机械，潜行，侦查，任意一项其他个人或时代特长。</t>
  </si>
  <si>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
推荐关系人:犯罪组织，资本家，检察官和法官。</t>
  </si>
  <si>
    <t>技师包括所有需要专业训练和作为学徒或实习生工作经验的职业，例如木工、石工、管道工、电工、设备安装工人、机修工人等等这些需要技术资质的职业。通常这些工人有自己的工会组织，会和承包人和雇主争取自己的权益。
推荐关系人:工会成员，其他专业技术人员。</t>
  </si>
  <si>
    <t>本职技能：技艺（木工、焊接、管道工等），攀爬，汽车驾驶，电工维修，机械维修，操作重型机械，任意两项其他个人或时代或技术特长。</t>
  </si>
  <si>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
推荐关系人:部队，联邦政府。</t>
  </si>
  <si>
    <t>本职技能：会计，射击，领航，急救，社交（任二）（魅惑、话术、恐吓、劝说），心理学，任意一项其他个人或时代特长。</t>
  </si>
  <si>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
推荐关系人:教会阶层，外国官员。</t>
  </si>
  <si>
    <t>本职技能：技艺（任一），急救，机械维修，医学，自然学，社交（任一）（魅惑、话术、恐吓、劝说），任意两项其他个人或时代特长。</t>
  </si>
  <si>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
推荐关系人:其他登山者，环境保护者，赞助人，担保人，本地救援队或执法机构，护林员，运动俱乐部。</t>
  </si>
  <si>
    <t>本职技能：攀爬，急救，跳跃，聆听，领航，语言，生存（阿尔卑斯或类似），追踪。</t>
  </si>
  <si>
    <t>博物馆管理员可能负责大学或其他公共机构的大型设施，也可能负责小一些的博物馆，往往对本地的地质或者其他的内容颇有研究。
推荐关系人:本地的大学和学者，出版社，博物馆赞助者。</t>
  </si>
  <si>
    <t>本职技能：会计，估价，考古，历史，图书馆使用，神秘学，语言，侦查。</t>
  </si>
  <si>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
推荐关系人:俱乐部老板，音乐家协会，犯罪组织，街头罪犯。</t>
  </si>
  <si>
    <t>四项其他技能</t>
  </si>
  <si>
    <t>本职技能：技艺（乐器），社交（任一）（魅惑、话术、恐吓、劝说），聆听，心理学，四项其他技能。</t>
  </si>
  <si>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推荐关系人:护工，医生，小区工作人员。</t>
  </si>
  <si>
    <t>本职技能：急救，聆听，医学，社交（任一）（魅惑、话术、恐吓、劝说），心理学，科学（生物学，化学），侦查。</t>
  </si>
  <si>
    <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
推荐关系人:图书馆员，神秘学学会或者同好会，其他神秘学家。</t>
  </si>
  <si>
    <t>一项任意技能※经KP允许可以包含克苏鲁神话</t>
  </si>
  <si>
    <t>本职技能：人类学，历史，图书馆使用，社交（任一）（魅惑、话术、恐吓、劝说），神秘学，语言，科学（天文），任意一项其他个人或时代特长※经KP允许可以包含克苏鲁神话</t>
  </si>
  <si>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
推荐关系人:本地居民，土著，贸易商。</t>
  </si>
  <si>
    <t>本职技能：射击，急救，聆听，自然学，领航，侦查，生存（任一），追踪。</t>
  </si>
  <si>
    <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名牌大学是没有超心理学学位的。这个领域成就的评判标准完全是基于个人声誉，所以一般有相近学科学历比如物理学、心理学和医学的人会比较有劝说力。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
推荐关系人:大学，超心理学刊物。</t>
  </si>
  <si>
    <t>本职技能：人类学，技艺（摄影），历史，图书馆使用，神秘学，语言，心理学，任意一项其他个人或时代特长。</t>
  </si>
  <si>
    <t>药剂师的管理一直以来都比医生更严格。所有的药剂师都要在各州注册，注册的条件则是高中毕业并至少在药学院学习三年。他们可能在医院或者药房工作，也可能自己开药房。
推荐关系人:本地小区，本地医生，医院和病人。能获得各种药品和化学品。</t>
  </si>
  <si>
    <t>本职技能：会计，急救，语言（拉丁文），图书馆使用，社交（任一）（魅惑、话术、恐吓、劝说），心理学，科学（药学，化学）。</t>
  </si>
  <si>
    <t>摄影师大部分是自由工作者，可能制作广告电影或者在照相馆做肖像拍摄。其他一些摄像师则在报纸、电视和电影产业工作。
摄影作为一种技艺形式已经产生相当长的时间了，精英的摄影师可以从技艺、新闻报道、野生动物保护等多种角度出发创作他们的作品。不管是哪种立意，他们都能获得名誉和报酬。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推荐关系人:广告业，本地客户（包括政治团体和报纸）。</t>
  </si>
  <si>
    <t>本职技能：技艺（摄影），社交（任一）（魅惑、话术、恐吓、劝说），心理学，科学（化学），潜行，侦查，任意两项其他个人或时代特长。</t>
  </si>
  <si>
    <t>摄影师大部分是自由工作者，可能制作广告电影或者在照相馆做肖像拍摄。其他一些摄像师则在报纸、电视和电影产业工作。
摄影作为一种技艺形式已经产生相当长的时间了，精英的摄影师可以从技艺、新闻报道、野生动物保护等多种角度出发创作他们的作品。不管是哪种立意，他们都能获得名誉和报酬。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推荐关系人:新闻业，电影工作室(1920 年代)，外国政府和官方。</t>
  </si>
  <si>
    <t>本职技能：技艺（摄影），攀爬，社交（任一）（魅惑、话术、恐吓、劝说），语言，心理学，科学（化学），任意两项其他个人或时代特长。</t>
  </si>
  <si>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
推荐关系人:前部队关系人，乘务员，机械师，机场地勤人员，嘉年华主办者。</t>
  </si>
  <si>
    <t>本职技能：电工维修，机械维修，领航，操作重型机械，驾驶（飞行器），科学（天文），任意两项其他个人或时代特长。</t>
  </si>
  <si>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
推荐关系人:执法机构，客户。</t>
  </si>
  <si>
    <t>本职技能：技艺（摄影），乔装，法律，图书馆使用，社交（任一）（魅惑、话术、恐吓、劝说），心理学，侦查，一项其他个人或时代特长（如计算机使用、锁匠、格斗、射击） 。</t>
  </si>
  <si>
    <t>淘金客一直是美国西部的特色,即便在加利福尼亚淘金热和内华达康姆斯塔克发现金银矿的日子早已经过去的现在。他们无休止地在山间漫游,寻找能使自己一夜暴富的矿脉。而且现在发现石油和发现金子一样给力。
推荐关系人:本地企业和居民。</t>
  </si>
  <si>
    <t>本职技能：攀爬、急救、历史、机械维修、领航、科学（地质），侦查，任意一项其他个人或时代特长。</t>
  </si>
  <si>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
推荐关系人:街头路人，警察，可能有犯罪组织，私人客户。</t>
  </si>
  <si>
    <t>本职技能：技艺（任一），社交（任二）（魅惑、话术、恐吓、劝说），闪避，心理学，妙手，潜行，任意一项其他个人或时代特长。</t>
  </si>
  <si>
    <t>精神病学家是在现代专门从事精神失常诊断和治疗的医生。精神病学家掌握着精神药理学的 治疗方法,使用精神类药物的资质,还能整理脑电图并对其进行计算机使用分析。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
推荐关系人:其他精神疾病领域的专家，医生，可能有法律人士。</t>
  </si>
  <si>
    <t>本职技能：语言，聆听，医学，劝说，精神分析，心理学，科学（生物学，化学）。</t>
  </si>
  <si>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
推荐关系人:心理学家团体，病人。</t>
  </si>
  <si>
    <t>本职技能：会计，图书馆使用，聆听，劝说，精神分析，心理学，任意两项其他学术、个人或时代特长。</t>
  </si>
  <si>
    <t>学术界的研究课题不计其数,尤其是在天文 学、物理学和其他理论领域。私人或企业也雇用 了成千上万的研究员,重点在化学、药学和工程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
推荐关系人:学者和其他学术界人士，大型企业，外国政府和个人。</t>
  </si>
  <si>
    <t>三项学问/科学技能</t>
  </si>
  <si>
    <t>本职技能：历史，图书馆使用，社交（任一）（魅惑、话术、恐吓、劝说），语言，侦查，任意三项其他学术领域。</t>
  </si>
  <si>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
推荐关系人:军队，退伍军人协会。</t>
  </si>
  <si>
    <t>本职技能：电工或机械维修，格斗，射击，急救，领航，驾驶（船），生存（海上），游泳。</t>
  </si>
  <si>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
推荐关系人:海岸警卫队，走私者，犯罪组织。</t>
  </si>
  <si>
    <t>本职技能：急救，机械维修，自然学，领航，社交（任一）（魅惑、话术、恐吓、劝说），驾驶（船），侦查，游泳。</t>
  </si>
  <si>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
推荐关系人:同行企业，感兴趣的顾客。</t>
  </si>
  <si>
    <t>一项其他技能</t>
  </si>
  <si>
    <t>本职技能：会计，社交（任二）（魅惑、话术、恐吓、劝说），汽车驾驶，聆听，心理学，潜行或妙手，一项其他技能。</t>
  </si>
  <si>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甚至拥有博士学位。任意三项科学专业领域
推荐关系人:其他科学家和学术界人士，大学，所在企业和前员工。</t>
  </si>
  <si>
    <t>社交（任一）</t>
  </si>
  <si>
    <t>本职技能：任意三项科学专业领域，计算机使用或图书馆使用，语言，母语，社交（任一）（魅惑、话术、恐吓、劝说），侦查。</t>
  </si>
  <si>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
推荐关系人:其他办公室人员，客户公司的高管。</t>
  </si>
  <si>
    <t>本职技能：会计，技艺（打字或速记），社交（任二）（魅惑、话术、恐吓、劝说），母语，图书馆或计算机使用，心理学，任意一项其他个人或时代特长。</t>
  </si>
  <si>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
推荐关系人:本地的居民企业，本地警察，地方政府，顾客。</t>
  </si>
  <si>
    <t>本职技能：会计，社交（任二）（魅惑、话术、恐吓、劝说），电工维修，聆听，机械维修，心理学，侦查。</t>
  </si>
  <si>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
推荐关系人:军队，退伍军人协会。</t>
  </si>
  <si>
    <t>标☆任选两项</t>
  </si>
  <si>
    <t>本职技能：攀爬或游泳，闪避，格斗，射击，潜行，生存，下面任选两项：急救、机械维修、语言。</t>
  </si>
  <si>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
推荐关系人:一般只有自己的上线，可能还有其他的秘密关系人。</t>
  </si>
  <si>
    <t xml:space="preserve">技艺（表演）或乔装
</t>
  </si>
  <si>
    <t>本职技能：技艺（表演）或乔装，射击，聆听，语言，社交（任一）（魅惑、话术、恐吓、劝说），心理学，妙手，潜行。</t>
  </si>
  <si>
    <t>学生可能在大学或学院学习,实习生则是正在接受宝贵的入职培训,获得最低报酬的公司员 工。
推荐关系人:学院、其他学生，实习生也可能有商人等。</t>
  </si>
  <si>
    <t>本职技能：语言（母语或语言），图书馆使用，聆听，三个学习的专业，任意两项其他个人或时代特长。</t>
  </si>
  <si>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
推荐关系人:电影和电视剧工作室，爆炸品和烟花生产企业，演员和导演。</t>
  </si>
  <si>
    <t>本职技能：攀爬，闪避，电工维修或机械维修，格斗，急救，跳跃，游泳，下面任选一项：潜水、汽车驾驶、驾驶（任一），骑乘。</t>
  </si>
  <si>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
推荐关系人:其他部落成员。</t>
  </si>
  <si>
    <t>本职技能：攀爬，格斗或投掷，聆听，自然学，神秘学，侦查，游泳，生存（任一）。</t>
  </si>
  <si>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
推荐关系人:没有什么关系。</t>
  </si>
  <si>
    <t>本职技能：会计，汽车驾驶，社交（任一）（魅惑、话术、恐吓、劝说），历史，神秘学，心理学，科学（生物学，化学）。</t>
  </si>
  <si>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
推荐关系人:其他劳动领袖,政治伙伴，可能有犯罪组织。在 1920 年代，还有社会主义者、 共产主义者、无政府主义者。</t>
  </si>
  <si>
    <t>本职技能：会计，社交（任二）（魅惑、话术、恐吓、劝说），斗殴/空手，法律，聆听，操作重型机械，心理学。</t>
  </si>
  <si>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
推荐关系人:顾客，犯罪组织。</t>
  </si>
  <si>
    <t>本职技能：会计，技艺（任一），闪避，聆听，社交（任二）（魅惑、话术、恐吓、劝说），心理学，任意一项其他个人或时代特长。</t>
  </si>
  <si>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
推荐关系人:其他办公室职员。</t>
  </si>
  <si>
    <t>本职技能：会计，语言，法律，图书馆或计算机使用，聆听，社交（任一）（魅惑、话术、恐吓、劝说），任意两项其他个人或时代特长。</t>
  </si>
  <si>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
推荐关系人:旧时大学同学，共济会和其他兄弟会组织，地方和联邦政府，媒体和销售人员。</t>
  </si>
  <si>
    <t>本职技能：会计，语言，法律，社交（任二）（魅惑、话术、恐吓、劝说），心理学，任意两项其他个人或时代特长。</t>
  </si>
  <si>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推荐关系人:宗教或兄弟会团体，新闻媒体。</t>
  </si>
  <si>
    <t>三项任意技能</t>
  </si>
  <si>
    <t>本职技能：历史，社交（任二）（魅惑、话术、恐吓、劝说），心理学，潜行，任意三项其他个人或时代特长。</t>
  </si>
  <si>
    <t>饲养员负责动物的喂养和看护,场地管理员和服务员管理其他杂务。通常饲养员会专门照看某一种动物,可以对动物使用「医学」技能。
推荐关系人:科学家，环保主义者。</t>
  </si>
  <si>
    <t>本职技能：动物驯养，会计，闪避，急救，自然学，医学，科学（药学，动物学）。</t>
  </si>
  <si>
    <t>兼容《克苏鲁的呼唤第六版规则书》的职业。
推荐关系人:政府官员，企业家，可能的犯罪组织。</t>
  </si>
  <si>
    <t>本职技能：乔装，闪避，社交（任三）（魅惑、话术、恐吓、劝说），心理学，语言，任意一项其他个人或时代特长。</t>
  </si>
  <si>
    <t>兼容《克苏鲁的呼唤调查员伴侣》的职业；使用前请咨询KP。
推荐关系人:世界传媒业，外国政府，军队或者其他。</t>
  </si>
  <si>
    <t>本职技能：乔装，社交（任二）（魅惑、话术、恐吓、劝说），历史或图书馆使用，母语，语言，心理学，潜行。</t>
  </si>
  <si>
    <t>兼容《克苏鲁的呼唤调查员伴侣》的职业；使用前请咨询KP。
推荐关系人:地方新闻业，记者和特别的编辑。</t>
  </si>
  <si>
    <t>本职技能：母语，技艺（文学），社交（任二）（魅惑、话术、恐吓、劝说），历史，图书馆使用，聆听，心理学。</t>
  </si>
  <si>
    <t>兼容《克苏鲁的呼唤调查员伴侣》的职业；使用前请咨询KP。
推荐关系人:电影业，相关公会。</t>
  </si>
  <si>
    <t>本职技能：技艺/ 工艺（任一，如摄影），攀爬，汽车驾驶，电工，机修，社交（任一）（魅惑、话术、恐吓、劝说），任意两项其他个人或时代特长。</t>
  </si>
  <si>
    <t>兼容《克苏鲁的呼唤调查员伴侣》的职业；使用前请咨询KP。
请先使用其他职业建卡，然后做以下修改；用技艺（园艺）或生存（任一）替代一项本职技能
推荐关系人:没有。</t>
  </si>
  <si>
    <t>本职技能：请先使用其他职业建卡，然后做以下修改；用技艺（园艺）或生存（任一）替代一项本职技能。</t>
  </si>
  <si>
    <t>兼容《克苏鲁的呼唤调查员伴侣》的职业；使用前请咨询KP。
推荐关系人:其他音乐家，音乐家公会，赞助人。</t>
  </si>
  <si>
    <t>三项其他技能</t>
  </si>
  <si>
    <t>本职技能：技艺（乐器），会计，社交（任一）（魅惑、话术、恐吓、劝说），聆听，心理学，三项其他技能。</t>
  </si>
  <si>
    <t>兼容《克苏鲁的呼唤调查员伴侣》的职业；使用前请咨询KP。
推荐关系人:汽车业/ 船舶业，电影行业。</t>
  </si>
  <si>
    <t>本职技能：汽车驾驶，电工，机修，驾驶（船），心理学，侦查，任意两项其他个人或时代特长。</t>
  </si>
  <si>
    <t>兼容《克苏鲁的呼唤调查员伴侣》的职业；使用前请咨询KP。
推荐关系人:广播新闻界，可能有好莱坞，根据广播</t>
  </si>
  <si>
    <t>本职技能：技艺（表演），母语，魅惑，话术，劝说，心理学，任意两项其他个人或时代特长。</t>
  </si>
  <si>
    <t>兼容《克苏鲁的呼唤调查员伴侣》的职业；使用前请咨询KP。
推荐关系人:业务相关人士：银行家、供货商、顾客等等。</t>
  </si>
  <si>
    <t>本职技能：会计，社交（任二）（魅惑、话术、恐吓、劝说），心理学，四项经营业务相关技能。</t>
  </si>
  <si>
    <t>兼容《克苏鲁的呼唤调查员伴侣》的职业；使用前请咨询KP。
推荐关系人:演剧业，演员公会。</t>
  </si>
  <si>
    <t>本职技能：技艺（任一），母语，社交（任二）（魅惑、话术、恐吓、劝说），乔装，心理学，任意两项其他个人或时代特长。</t>
  </si>
  <si>
    <t>兼容《克苏鲁的呼唤调查员伴侣》的职业；使用前请咨询KP。
推荐关系人:出版业，电影业等等。</t>
  </si>
  <si>
    <t>本职技能：会计，社交（任二）（魅惑、话术、恐吓、劝说），法律，心理学，侦查，任意两项其他个人或时代特长。</t>
  </si>
  <si>
    <t>兼容《克苏鲁的呼唤调查员伴侣》的职业；使用前请咨询KP。
推荐关系人:体育界。</t>
  </si>
  <si>
    <t>本职技能：社交（任二）（魅惑、话术、恐吓、劝说），急救，医学，科学（药学），心理学，侦查，任意一项其他个人或时代特长。</t>
  </si>
  <si>
    <t>程序员、电子工程师（现代）</t>
  </si>
  <si>
    <t>计算机使用程序员通常是设计、编写、测试、调试和维护计算机使用程序源代码的职业。他们精通从形式逻辑到系统平台（程序运行环境）的各种知识，可能是自由工作者，也可能供职于软件开发部门。
计算机使用技术人员负责计算机使用系统和网络的开发和维护工作，经常与其他人员（如项目经理）合作来保证系统的完整稳定和正常提供所需功能。类似的职业还包括数据库管理员、系统管理员、网络管理员、多媒体开发人员、软件工程师、网络管理员等。
推荐关系人:其他IT 工作者，同事和上司，专业网络小区。</t>
  </si>
  <si>
    <t>本职技能：计算机使用，电工维修，电子学、图书馆使用，科学（数学），侦查，任意两项其他个人或时代特长。</t>
  </si>
  <si>
    <t>黑客/黑客（现代）</t>
  </si>
  <si>
    <t>计算机使用黑客利用计算机使用和计算机使用网络为手段，进行干扰或破坏以达成政治目的（有时被称为“政治黑客”）或获取非法利益。达成目标的手段主要是非法入侵计算机使用和其他用户帐户，目的则可能包括篡改网页、人肉搜索、盗取身份信息、垃圾邮件炸弹、拒绝服务攻击等等。
推荐关系人:其他IT 工作者，专业网络小区，政治团体，犯罪组织。</t>
  </si>
  <si>
    <t>本职技能：计算机使用，电工维修，电子学，图书馆使用，侦查，社交（任一）（魅惑、话术、恐吓、劝说），任意两项其他技能。</t>
  </si>
  <si>
    <t>除魅师（现代）</t>
  </si>
  <si>
    <t>除魅师的工作是劝说（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
※经KP允许 可用催眠替换其中一项技能
推荐关系人:本地和国家的执法机构，罪犯，宗教团体。</t>
  </si>
  <si>
    <t>本职技能：社交（任二）（魅惑、话术、恐吓、劝说），汽车驾驶，斗殴/空手或射击，历史，神秘学，心理学，潜行。 ※经KP允许 可用催眠替换其中一项。</t>
  </si>
  <si>
    <t>容易亲近动物。</t>
  </si>
  <si>
    <t>其他任选一种</t>
  </si>
  <si>
    <t>本职技能：聆听、心理学、精神分析、生物学、跳跃、跟踪、博物学+个人感兴趣的技能1个</t>
  </si>
  <si>
    <t>“信誉”的技能值获得+10%的加值。 对患者的“劝说”获得+10%的加值。</t>
  </si>
  <si>
    <t>本职技能：化学、生物学、急救、话术或劝说、药学、心理学、聆听、侦查</t>
  </si>
  <si>
    <t>看到人类和自然界动物的尸体不会丧失理智度，但是当发现死因是超自然的原因时， 按通常规则丧失理智度。</t>
  </si>
  <si>
    <t>本职技能：医学、急救、化学、开锁、机械维修、电器修理、攀爬</t>
  </si>
  <si>
    <t>APP+5</t>
  </si>
  <si>
    <t>本职技能：医学、急救、会计学、心理学、劝说、药学、其他语言（英语）</t>
  </si>
  <si>
    <t>DEX+5</t>
  </si>
  <si>
    <t>本职技能：医学、急救、会计学、信誉、生物、劝说、药学、其他语言（英语）</t>
  </si>
  <si>
    <t>如果对一个发狂角色进行的“精神分析”失败，只要改善环境， 喂食药物就可以再次进行“精神分析”判定。</t>
  </si>
  <si>
    <t>本职技能：医学、化学、心理学、精神分析、生物学、劝说、药学、其他语言</t>
  </si>
  <si>
    <t>就算设施工具不齐全， 也可用现有的道具进行充足的急救</t>
  </si>
  <si>
    <t>本职技能：医学、急救、会计学、劝说、法律、药学、其他语言+个人感兴趣的技能1个</t>
  </si>
  <si>
    <t>驾驶（船舶） “侦查”获得+10%加值</t>
  </si>
  <si>
    <t>本职技能：机械维修、重机械操作、驾驶（船舶）、攀爬、方向感、法律、野外生存（海）</t>
  </si>
  <si>
    <t>看到人类和自然界动物的尸体不会丧失理智度， 但是当发现死因是超自然的原因时， 按通常规则丧失理智度。</t>
  </si>
  <si>
    <t>本职技能：医学、化学、计算机使用、摄影、人类学、生物学、法律、药学</t>
  </si>
  <si>
    <t>只要没有恐高症， 就不会对高处感到恐惧</t>
  </si>
  <si>
    <t>本职技能：急救、聆听、跳跃、跟踪、攀爬、方向感、野外生存（山）、其他语言</t>
  </si>
  <si>
    <t>STR+5或CON+5 能够不畏火焰</t>
  </si>
  <si>
    <t>本职技能：驾驶（汽车）、急救、闪躲、机械修理、重机械操作、跳跃、投掷、攀爬</t>
  </si>
  <si>
    <t>专门领域的“技艺”技能获得+10%加值</t>
  </si>
  <si>
    <t>标☆任选三种</t>
  </si>
  <si>
    <t xml:space="preserve">本职技能：话术或劝说、技艺（任意）、心理学、侦查、历史或自然史+从以下技能中选三：计算机使用、摄影、生物学、天文学、技艺（任意） 
</t>
  </si>
  <si>
    <t>“技艺（舞蹈）”和“闪躲”获得+10%的加值</t>
  </si>
  <si>
    <t>其他任选二种</t>
  </si>
  <si>
    <t>本职技能：闪躲、技艺（舞蹈）、潜行、跳跃、攀爬、侦查+个人感兴趣的技能2个</t>
  </si>
  <si>
    <t>对流行敏感。 感受性强，容易发现绘画或雕刻中暗藏的深意</t>
  </si>
  <si>
    <t>本职技能：话术或劝说、技艺（任意）、计算机使用、心理学、图书馆使用、侦查+个人感兴趣的技能2个</t>
  </si>
  <si>
    <t>服饰类技艺家</t>
  </si>
  <si>
    <t>对流行敏感。 只要观察对方的服装，就可以知道其地位和收入等，也知道不惹人注目的首饰的价值。</t>
  </si>
  <si>
    <t>本职技能：话术或劝说、技艺（任意）、心理学、劝说、乔装、侦查+个人感兴趣的技能2个</t>
  </si>
  <si>
    <t>驾驶（坦克）</t>
  </si>
  <si>
    <t>标☆任选二种</t>
  </si>
  <si>
    <t>本职技能：急救、闪躲、潜行、野外生存（山或沙漠）、任意的近战技能、任意的枪支技能+从以下技能中择二：机械修理、潜行、游泳、攀爬、其他语言、跳伞、重机械操作、炮</t>
  </si>
  <si>
    <t>驾驶（轮船）</t>
  </si>
  <si>
    <t>本职技能：急救、重机械操作、游泳、驾驶（轮船）、方向感、野外生存（海）+从以下技能中择二：机械维修、电器修理、任意的近战技能、任意的枪支技能、炮</t>
  </si>
  <si>
    <t>驾驶（战斗机、大型飞机、直升飞机等）</t>
  </si>
  <si>
    <t>本职技能：机械修理、重机械操作、驾驶（战斗机、大型飞机、直升飞机等）、电器修理、天文学、方向感、跳伞+个人感兴趣的技能1个</t>
  </si>
  <si>
    <t>“人类学”获得+10%加值</t>
  </si>
  <si>
    <t>本职技能：闪躲、潜行、潜行、游泳或攀爬、任意近战技能、任意枪支技能+从以下技能中择二：急救、机械维修、野外生存（山或沙漠）、其他语言</t>
  </si>
  <si>
    <t>技艺（任意运动竞技） CON、STR、SIZ、DEX中择一+5，EDU-5</t>
  </si>
  <si>
    <t>本职技能：闪躲、技艺（任意运动竞技）、跳跃、投掷、攀爬+从以下技能中择三：急救、骑马、游泳、斗殴/空手、攻击技能、潜行</t>
  </si>
  <si>
    <t>本职技能：闪躲、技艺（任意运动竞技）、跳跃、投掷、攀爬+从以下技能中择三：急救、骑马、游泳、斗殴/空手、攻击技能</t>
  </si>
  <si>
    <t>技艺（任意运动竞技） CON、STR、SIZ、DEX中择一+1，EDU-1</t>
  </si>
  <si>
    <t>对研究专业进行“侦查”时获得+20%的加值</t>
  </si>
  <si>
    <t>本职技能：急救、劝说、跳跃、攀爬、图书馆使用、其他语言+专业技能2个（考古学、地质学、历史等）</t>
  </si>
  <si>
    <t>通过专业进行“劝说”时获得+10%加值</t>
  </si>
  <si>
    <t>本职技能：信誉、心理学、劝说、图书馆使用、劝说、母语+专业技能2个（神秘学、自然史、历史等）</t>
  </si>
  <si>
    <t>技艺（唱歌）、技艺（舞蹈） 对FAN进行“劝说”时获得+20%的加值</t>
  </si>
  <si>
    <t>本职技能：话术、技艺（唱歌）、技艺（舞蹈）、心理学、劝说、乔装+个人感兴趣的技能2个</t>
  </si>
  <si>
    <t>技艺（主持） 善于隐藏真正的想法，对目标的“心理学”造成－10%的减值</t>
  </si>
  <si>
    <t>本职技能：话术、信誉、心理学、劝说、技艺（主持）、图书馆使用、母语+个人感兴趣的技能1个</t>
  </si>
  <si>
    <t>技艺（讲故事）、技艺（表演） “话术”获得+10%的加值</t>
  </si>
  <si>
    <t>本职技能：话术、聆听、心理学、技艺（讲故事）、技艺（表演）、乔装+个人感兴趣的技能2个</t>
  </si>
  <si>
    <t>技艺（表演） CON+5或“闪躲”受到+10%的加值，EDU-5</t>
  </si>
  <si>
    <t>本职技能：话术、心理学、技艺（表演）、跳跃或攀爬、乔装、任意的空手近战技能+个人感兴趣的技能2个</t>
  </si>
  <si>
    <t>善于隐藏真正的想法 对目标的“心理学”造成－10%的减值</t>
  </si>
  <si>
    <t>本职技能：话术、聆听、信誉、心理学、劝说、图书馆使用、劝说+个人的专业技能1个</t>
  </si>
  <si>
    <t>技艺（唱歌、表演、舞蹈、乐器演奏等） APP+5或CON+5 针对网络谣言的“图书馆使用”获得+10%加值</t>
  </si>
  <si>
    <t>其他任选三种</t>
  </si>
  <si>
    <t>本职技能：技艺（唱歌、表演、舞蹈、乐器演奏等）、计算机使用、心理学、劝说、电器修理+个人感兴趣的技能3个</t>
  </si>
  <si>
    <t>技艺（表演） APP+5 对FAN的“信誉”获得+10%加值</t>
  </si>
  <si>
    <t>本职技能：话术、驾驶（汽车）、技艺（表演）、心理学、劝说、乔装+个人感兴趣的技能2个</t>
  </si>
  <si>
    <t>和电视台有关系，且可以自由进出。 顺利的话也可以接近名人。</t>
  </si>
  <si>
    <t>本职技能：话术、驾驶（汽车）、潜行、聆听、潜行、劝说、法律+个人感兴趣的技能1个</t>
  </si>
  <si>
    <t>对超常现象的“侦查”获得+10%的加值</t>
  </si>
  <si>
    <t>本职技能：神秘学、化学、机械维修、摄影、生物学、劝说、电器修理、物理学</t>
  </si>
  <si>
    <t>技艺（表演） 对相信灵异事件的人的“话术”和“劝说”获得+10%加值</t>
  </si>
  <si>
    <t>本职技能：话术、神秘学、技艺（表演）、信誉、心理学、劝说、劝说+个人感兴趣的技能1个</t>
  </si>
  <si>
    <t>技艺（红酒鉴赏、厨艺、缝纫、打扫等） 只要在主人身边，令主人的“话术”和“信誉”获得+10%的加值</t>
  </si>
  <si>
    <t>本职技能：话术或劝说、急救、聆听、技艺（红酒鉴赏、厨艺、缝纫、打扫等）、会计学、心理学、侦查、其他语言</t>
  </si>
  <si>
    <t>技艺（演技） 关于自己贩卖物品的“话术”和“劝说”获得+10%的加值</t>
  </si>
  <si>
    <t>本职技能：话术、驾驶（汽车）、技艺（演技）、会计学、心理学、劝说、劝说+个人感兴趣的技能1个</t>
  </si>
  <si>
    <t>完美的整理了衣装时， APP+10（不影响技能点数）</t>
  </si>
  <si>
    <t>本职技能：话术、闪避、聆听、会计学、劝说、侦查</t>
  </si>
  <si>
    <t>技艺（木工、溶解、配管等） 可以一眼就看出自己专业的建筑物或制造品的构造</t>
  </si>
  <si>
    <t>本职技能：技艺（木工、溶解、配管等）、攀爬、驾驶（汽车）、电器维修、机械维修、重机械操作+个人感兴趣的技能2个</t>
  </si>
  <si>
    <t>提供专业的服务且技艺（厨艺）判定成功的话 “信用”和“劝说”等技能获得+10%的加值。</t>
  </si>
  <si>
    <t>本职技能：化学、技艺（厨艺）、生物学、自然史、侦查、其他语言、厨艺的历史+斗殴</t>
  </si>
  <si>
    <t>技艺（表演） 赌博时，“幸运”获得+10%的加值</t>
  </si>
  <si>
    <t>本职技能：话术、巧手、聆听、技艺（表演）、会计学、心理学、侦查+个人感兴趣的技能1个</t>
  </si>
  <si>
    <t>技艺（舞蹈）、技艺（时尚） 精通家乡的暗道和家乡的黑道规则</t>
  </si>
  <si>
    <t>标☆任选四种</t>
  </si>
  <si>
    <t>本职技能：话术、潜行、心理学、侦查+以下技能中则四：技艺（舞蹈）、技艺（时尚）、跳跃、投掷、攀爬、乔装、空手/斗殴</t>
  </si>
  <si>
    <t>CON-1 关于网上的流言的“图书馆使用”和“技艺（计算机病毒）”获得+10%的加值</t>
  </si>
  <si>
    <t>本职技能：计算机使用、心理学、技艺（黑客）（计算机病毒）、图书馆使用、法律+个人感兴趣的技能2个</t>
  </si>
  <si>
    <t>看到人类和自然界动物的尸体不会丧失理智度， 但是当发现死因是超自然的原因时，按通常规则丧失理智度。</t>
  </si>
  <si>
    <t>本职技能：开锁、潜行、潜行、心理学、跟踪、乔装、任意近战技能、任意枪支技能</t>
  </si>
  <si>
    <t>技艺（握手） “信用”获得+10%的加值，在自己的选举区的话就是20%。</t>
  </si>
  <si>
    <t>本职技能：话术、聆听、技艺（握手）、心理学、劝说、法律、历史、母语</t>
  </si>
  <si>
    <t>CON-5 针对网络谣言的“图书馆使用”获得+20%加值</t>
  </si>
  <si>
    <t>三项尼特族技能</t>
  </si>
  <si>
    <t>本职技能：潜行、聆听、计算机使用、潜行、图书馆使用+个人感兴趣的技能3个</t>
  </si>
  <si>
    <t>SIZ+5 “回避”和“潜行”和“潜行”受到-20%的减值</t>
  </si>
  <si>
    <t>本职技能：投掷、武近战技能2个+个人感兴趣的技能3个</t>
  </si>
  <si>
    <t>技艺（游戏）</t>
  </si>
  <si>
    <t>本职技能：话术、聆听、技艺（游戏）、计算机使用、电器维修、劝说+个人感兴趣的技能2个</t>
  </si>
  <si>
    <t>对观看自己的录像的人“话术”和“心理学”获得+10%的加值</t>
  </si>
  <si>
    <t>本职技能：话术、巧手、摄影、电器维修、法律、侦查+以下技能择二：驾驶（汽车）、潜行、方向感</t>
  </si>
  <si>
    <t>文物学家（原作向）</t>
  </si>
  <si>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技艺（任一），
推荐关系人:书商，古董收藏者，历史研究学会。</t>
  </si>
  <si>
    <t>本职技能：估价，技艺（任一），历史，图书馆使用，语言，社交（任一）（魅惑、话术、恐吓、劝说），侦查，任意一项其他个人或时代特长。</t>
  </si>
  <si>
    <t>考古学家（原作向）</t>
  </si>
  <si>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
推荐关系人:赞助人，博物馆，大学。</t>
  </si>
  <si>
    <t>科学（任意一项）</t>
  </si>
  <si>
    <t>本职技能：估价，考古，历史，语言，图书馆使用，侦查，机械维修，领航或科学（任一：如化学、物理、地理等）。</t>
  </si>
  <si>
    <t>作家（原作向）</t>
  </si>
  <si>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
推荐关系人:出版社，文学评论家，历史学家等。</t>
  </si>
  <si>
    <t>本职技能：技艺（文学），历史，图书馆使用，自然或神秘学，语言，母语，心理学，任意一项其他个人或时代特长。</t>
  </si>
  <si>
    <t>罪犯-女飞贼（古典）</t>
  </si>
  <si>
    <t>女飞贼是名为专业大盗的女人。大部分都是独立行动，也有对自己的男伴言听计从的时候。
不过这也不一定，实际上情况可能完全相反，她完全可以在干了某一票以后就卷走所有现金和皮草溜之大吉。
推荐关系人:黑帮，执法机构，本地企业</t>
  </si>
  <si>
    <t>本职技能：技艺（任意），社交（任二）（魅惑、话术、恐吓、劝说），斗殴/空手或射击（手枪），汽车驾驶，聆听，潜行，任意一项其他个人或时代特长。</t>
  </si>
  <si>
    <t>业余技艺爱好者（原作向）</t>
  </si>
  <si>
    <t>业余技艺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业余技艺爱好者有着大把的时间考虑如何变得潇洒世故，不过花这些时间去做别的事可是违背他们的天性和兴致。
推荐关系人:多种多样，但通常是背景和趣味相近的人。同好会组织、波希米亚主义者、上流社会。</t>
  </si>
  <si>
    <t>本职技能：技艺（任一），射击，语言，骑乘，社交（任一）（魅惑、话术、恐吓、劝说），任意三项其他个人或时代特长。</t>
  </si>
  <si>
    <t>医生（原作向）</t>
  </si>
  <si>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
推荐关系人:其他医生，医护工作者，病人和前病人。</t>
  </si>
  <si>
    <t>本职技能：急救、医学、语言（拉丁文）、心理学、科学（生物学，药学），任两种其他学术或个人特长。</t>
  </si>
  <si>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
推荐关系人:新闻界，政治家，街头罪犯和执法机构。</t>
  </si>
  <si>
    <t>本职技能：技艺（技艺或摄影），社交（任一）（魅惑、话术、恐吓、劝说），历史，图书馆使用，母语，心理学，任意两项其他个人或时代特长。</t>
  </si>
  <si>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
推荐关系人:新闻媒体，政治团体与政府，商界，执法机构，街头罪犯，上流社会。</t>
  </si>
  <si>
    <t>本职技能：技艺（表演），历史，聆听，母语，社交（任一）（魅惑、话术、恐吓、劝说），心理学，潜行，侦查。</t>
  </si>
  <si>
    <t>图书馆管理员（原作向）</t>
  </si>
  <si>
    <t xml:space="preserve">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
推荐关系人:书商，社会团体，专业研究人员。
</t>
  </si>
  <si>
    <t>本职技能：会计，图书馆使用，语言，母语，任意四项其他个人特长或专业书籍主题。</t>
  </si>
  <si>
    <t>便衣警察的工作是检查犯罪现场、收集证据、询问证人以解决凶杀、巧手等重大案件。他们在现场办案中往往与穿制服的巡警密切合作。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
推荐关系人:执法机构，街头罪犯，尸检部门，司法部门，犯罪组织。</t>
  </si>
  <si>
    <t>本职技能：技艺（表演）或乔装，射击，法律，聆听，社交（任一）（魅惑、话术、恐吓、劝说），心理学，侦查，一项其他技能。</t>
  </si>
  <si>
    <t>巡警属于市、城镇、县治安部门或州、地区的警察机关。他们工作时可能步行、驾驶巡逻车，或者干脆坐办公室。
推荐关系人:执法机构，本地企业与居民，街头罪犯，犯罪组织。</t>
  </si>
  <si>
    <t>本职技能：斗殴/空手，射击，急救，社交（任一）（魅惑、话术、恐吓、劝说），法律，心理学，侦查和下面的一种个人特长：汽车驾驶或骑乘。</t>
  </si>
  <si>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
推荐关系人:学者，大学，图书馆。</t>
  </si>
  <si>
    <t>四项任意技能</t>
  </si>
  <si>
    <t>本职技能：图书馆使用，语言，母语，心理学，任意四项其他学术、时代或个人特长。</t>
  </si>
  <si>
    <t>精神病医生（古典）</t>
  </si>
  <si>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推荐关系人:其他精神疾病研究者，医生，有时还有执法机构的侦探。</t>
  </si>
  <si>
    <t>科学（生物学，化学）</t>
  </si>
  <si>
    <t>本职技能：法律，聆听，医学，语言，精神分析，心理学，科学（生物学，化学）。</t>
  </si>
  <si>
    <t>探险家（古典）</t>
  </si>
  <si>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
推荐关系人:大图书馆使用，大学，博物馆，富有的赞助者，其他探险家，出版社，外国政府官员，本地土著。</t>
  </si>
  <si>
    <t>本职技能：攀爬或游泳，射击，历史，跳跃，自然学，领航，语言，生存。</t>
  </si>
  <si>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
推荐关系人:前部队关系人，其他飞行员，机场地勤技术人员，商人。</t>
  </si>
  <si>
    <t>本职技能：会计，电器维修，聆听，机械维修，领航，驾驶（飞行器），侦查，任意一项其他个人或时代特长。</t>
  </si>
  <si>
    <t>兼容《克苏鲁的呼唤调查员伴侣》的职业；仅限1920 年代使用；使用前请咨询KP。
推荐关系人:联邦政府，新闻媒体，外国政府。</t>
  </si>
  <si>
    <t>用一到两种语言：取代其他本职技能</t>
  </si>
  <si>
    <t>本职技能：魅惑，历史，恐吓，话术，聆听，母语，劝说，心理学，用一到两种语言取代其他本职技能。</t>
  </si>
  <si>
    <t>兼容《克苏鲁的呼唤调查员伴侣》的职业；仅限1920 年代使用；使用前请咨询KP。
推荐关系人:警察，法庭，街头路人，犯罪组织，赏金猎人。</t>
  </si>
  <si>
    <t>本职技能：会计，社交（任二）（魅惑、话术、恐吓、劝说），法律，图书馆使用，心理学，任意两项其他个人或时代特长。</t>
  </si>
  <si>
    <t>社会主义者、激进主义者（古典）</t>
  </si>
  <si>
    <t>兼容《克苏鲁的呼唤调查员伴侣》的职业；仅限1920 年代使用；使用前请咨询KP。
推荐关系人:其他激进分子，技艺家和作家，工会。</t>
  </si>
  <si>
    <t>本职技能：斗殴/空手，社交（任二）（魅惑、话术、恐吓、劝说），射击（手枪），语言，心理学，任意两项其他个人或时代特长。</t>
  </si>
  <si>
    <t>执事/ 长老（古典）</t>
  </si>
  <si>
    <t>兼容《克苏鲁的呼唤调查员伴侣》的职业；仅限1920 年代使用；使用前请咨询KP。
请先使用其他职业建卡，然后做以下修改；用会计学，心理学取代原来的四项技能已有的不必取代
推荐关系人:教会高层、信教群众、地方商会和小区领袖。</t>
  </si>
  <si>
    <t>牙医（古典）</t>
  </si>
  <si>
    <t>兼容《克苏鲁的呼唤调查员伴侣》的职业；仅限1920 年代使用；使用前请咨询KP。
推荐关系人:其他医生，医护工作者，病人和前病人。</t>
  </si>
  <si>
    <t>内科医生（古典）</t>
  </si>
  <si>
    <t>整形医生（古典）</t>
  </si>
  <si>
    <t>兼容《克苏鲁的呼唤调查员伴侣》的职业；仅限1920 年代使用；使用前请咨询KP。
推荐关系人:医疗专家，好莱坞，可能有罪犯。</t>
  </si>
  <si>
    <t>实地调研员（古典）</t>
  </si>
  <si>
    <t>兼容《克苏鲁的呼唤调查员伴侣》的职业；仅限1920 年代使用；使用前请咨询KP。
推荐关系人:学界的其他学者，研究基金会，新闻媒体，外国政府官员，赞助企业，赞助人。</t>
  </si>
  <si>
    <t>两项科学技能</t>
  </si>
  <si>
    <t>本职技能：会计，攀爬或跳跃，急救，图书馆使用，语言，社交（任一）（魅惑、话术、恐吓、劝说），两项研究领域相关技能。</t>
  </si>
  <si>
    <t>兼容《克苏鲁的呼唤调查员伴侣》的职业；仅限1920 年代使用；使用前请咨询KP。
请先使用其他职业建卡，然后做以下修改；用一种社交技能（魅惑、话术、恐吓、劝说）或心理学替换原有的一项本职技能
推荐关系人:参考原有职业</t>
  </si>
  <si>
    <t>司法科学家（古典）</t>
  </si>
  <si>
    <t>兼容《克苏鲁的呼唤调查员伴侣》的职业；仅限1920 年代使用；使用前请咨询KP。
推荐关系人:执法部门，地方实验室和化学品供货商。</t>
  </si>
  <si>
    <t>本职技能：技艺（摄影），医学，法律，科学（化学，司法科学，药学），侦查任意一项其他个人或时代特长。</t>
  </si>
  <si>
    <t>兼容《克苏鲁的呼唤调查员伴侣》的职业；仅限1920 年代使用；使用前请咨询KP。必选疯癫僧人经历包：SAN-3D10；因为你已经疯疯癫癫，故免疫临时疯狂的症状。
推荐关系人:上帝。</t>
  </si>
  <si>
    <t>本职技能：母语，社交（任二）（魅惑、话术、恐吓、劝说），潜行，心理学，妙手，任意两项其他个人或时代特长。</t>
  </si>
  <si>
    <t>兼容《克苏鲁的呼唤调查员伴侣》的职业；仅限1920 年代使用；使用前请咨询KP。
推荐关系人:海员公会，走私者。</t>
  </si>
  <si>
    <t>本职技能：人类学，攀爬，电工或机修，跳跃，重机，语言，生存（海上），任意一项其他个人或时代特长。</t>
  </si>
  <si>
    <t>兼容《克苏鲁的呼唤调查员伴侣》的职业；仅限1920 年代使用；使用前请咨询KP。潜行或巧手（任一）
推荐关系人:信教顾客。</t>
  </si>
  <si>
    <t>兼容《克苏鲁的呼唤调查员伴侣》的职业；仅限1920 年代使用；使用前请咨询KP。
推荐关系人:很少。</t>
  </si>
  <si>
    <t>本职技能：会计，社交（任二）（魅惑、话术、恐吓、劝说），汽车驾驶，领航，聆听，心理学，一项其他技能。</t>
  </si>
  <si>
    <t>兼容《克苏鲁的呼唤调查员伴侣》的职业；仅限1920 年代使用；使用前请咨询KP。
推荐关系人:商界，饥渴的投资人。</t>
  </si>
  <si>
    <t>本职技能：会计，估价，母语，社交（任二）（魅惑、话术、恐吓、劝说），心理学，任意两项其他个人或时代特长。</t>
  </si>
  <si>
    <t>兼容《克苏鲁的呼唤调查员伴侣》的职业；仅限1920 年代使用；使用前请咨询KP。
推荐关系人:州和地方档案局。</t>
  </si>
  <si>
    <t>本职技能：会计，技艺（摄影），图书馆使用，博物学，领航，生存（任一），侦查，任意一项其他个人或时代特长。</t>
  </si>
  <si>
    <t>兼容《克苏鲁的呼唤调查员伴侣》的职业；仅限1920 年代使用；使用前请咨询KP。
推荐关系人:同事，不过他们可以听到对话的内容，从而掌握公司的情报。</t>
  </si>
  <si>
    <t>本职技能：母语，语言，两项社交技能（魅惑、话术、恐吓、劝说），聆听，心理学，任意两项其他个人或时代特长。</t>
  </si>
  <si>
    <t>兼容《克苏鲁的呼唤调查员伴侣》的职业；仅限1920 年代使用；使用前请咨询KP。
推荐关系人:医院和医疗机构实验室器械、药品、化学品。</t>
  </si>
  <si>
    <t>本职技能：技艺（摄影），电工，图书馆使用，机修，医学，科学（生物，化学，药学）。</t>
  </si>
  <si>
    <t>兼容《克苏鲁的呼唤调查员伴侣》的职业；仅限1920 年代使用；使用前请咨询KP。驾驶（汽车）或驾驶（飞行器或船）电器维修或机械维修
推荐关系人:投资者，寻宝猎人伙伴，地方政府，外国政府，海岸卫队，地方执法部门。</t>
  </si>
  <si>
    <t>本职技能：估价，攀爬，汽车驾驶或驾驶（飞行器或船），电工或机修，历史，跳跃，社交（任一）（魅惑、话术、恐吓、劝说），侦查。</t>
  </si>
  <si>
    <t>兼容《克苏鲁的呼唤调查员伴侣》的职业；仅限1920 年代使用；使用前请咨询KP。
推荐关系人:地方官员，本地居民，本地罪犯。</t>
  </si>
  <si>
    <t>本职技能：汽车驾驶，射击（任一），格斗（斗殴，鞭），法律，劝说或心理学，骑术，追踪。</t>
  </si>
  <si>
    <t>概述</t>
  </si>
  <si>
    <t>行為守則</t>
  </si>
  <si>
    <t>1.</t>
  </si>
  <si>
    <t>2.</t>
  </si>
  <si>
    <t>3.</t>
  </si>
  <si>
    <t>4.</t>
  </si>
  <si>
    <t>5.</t>
  </si>
  <si>
    <t>6.</t>
  </si>
  <si>
    <t>7.</t>
  </si>
  <si>
    <t>8.</t>
  </si>
  <si>
    <t>常用字句</t>
  </si>
  <si>
    <t>人物關係</t>
  </si>
  <si>
    <t>年齡-性別</t>
  </si>
  <si>
    <t>dB</t>
  </si>
  <si>
    <t>射程</t>
  </si>
  <si>
    <t>价格20s / 现代($)</t>
  </si>
  <si>
    <t>常见时代</t>
  </si>
  <si>
    <t>常规武器(晕（眩)：在 1d6 轮或 KP 指定的时间中，目标无法行动。)</t>
  </si>
  <si>
    <t>空手</t>
  </si>
  <si>
    <t>1d3</t>
  </si>
  <si>
    <t>+dB</t>
  </si>
  <si>
    <t>1920s,现代</t>
  </si>
  <si>
    <t>指虎</t>
  </si>
  <si>
    <t>1d3+1</t>
  </si>
  <si>
    <t>1  /  10</t>
  </si>
  <si>
    <t>燃烧的火炬</t>
  </si>
  <si>
    <t>1d6</t>
  </si>
  <si>
    <t>+燃烧</t>
  </si>
  <si>
    <t>0.05 / 0.5</t>
  </si>
  <si>
    <t>包皮铁棍(甩棍、护身短棒)</t>
  </si>
  <si>
    <t>1d8</t>
  </si>
  <si>
    <t>2 / 15</t>
  </si>
  <si>
    <t>大型棍状物(棒球棍、板球棒、拨火棍等)</t>
  </si>
  <si>
    <t>3 / 35</t>
  </si>
  <si>
    <t>小型棍状物(警棍等)</t>
  </si>
  <si>
    <t>催泪喷雾</t>
  </si>
  <si>
    <t>眩晕</t>
  </si>
  <si>
    <t>6步</t>
  </si>
  <si>
    <t>25次</t>
  </si>
  <si>
    <t>- / 10</t>
  </si>
  <si>
    <t>大型刀具(大砍刀等)</t>
  </si>
  <si>
    <t>√</t>
  </si>
  <si>
    <t>4 / 50</t>
  </si>
  <si>
    <t>中型刀具(雕刻刀等)</t>
  </si>
  <si>
    <t>1d4+2</t>
  </si>
  <si>
    <t>小型刀具(水果刀等)</t>
  </si>
  <si>
    <t>1d4</t>
  </si>
  <si>
    <t>2 /</t>
  </si>
  <si>
    <t>电击枪（接触）</t>
  </si>
  <si>
    <t>+眩晕</t>
  </si>
  <si>
    <t>不定</t>
  </si>
  <si>
    <t>- / 200</t>
  </si>
  <si>
    <t>现代</t>
  </si>
  <si>
    <t>220v通电导线</t>
  </si>
  <si>
    <t>2d8</t>
  </si>
  <si>
    <t>双截棍</t>
  </si>
  <si>
    <t>格斗（连枷）</t>
  </si>
  <si>
    <t>1 / 10</t>
  </si>
  <si>
    <t>绞具</t>
  </si>
  <si>
    <t>格斗（绞杀）</t>
  </si>
  <si>
    <t>0.5 / 3</t>
  </si>
  <si>
    <t>格斗（电锯）</t>
  </si>
  <si>
    <t>- / 300</t>
  </si>
  <si>
    <t>长鞭</t>
  </si>
  <si>
    <t>格斗（鞭）</t>
  </si>
  <si>
    <t>+1 / 2dB</t>
  </si>
  <si>
    <t>10步</t>
  </si>
  <si>
    <t>5 / 50</t>
  </si>
  <si>
    <t>1920s</t>
  </si>
  <si>
    <t>斧头 / 镰刀</t>
  </si>
  <si>
    <t>格斗（斧）</t>
  </si>
  <si>
    <t>1d6+1</t>
  </si>
  <si>
    <t>3 / 9</t>
  </si>
  <si>
    <t>大型剑(骑兵大剑)</t>
  </si>
  <si>
    <t>格斗（剑）</t>
  </si>
  <si>
    <t>1d8+1</t>
  </si>
  <si>
    <t>30 / 75</t>
  </si>
  <si>
    <t>中型剑(佩剑等)</t>
  </si>
  <si>
    <t>15 / 100</t>
  </si>
  <si>
    <t>轻剑(击剑、剑仗等)</t>
  </si>
  <si>
    <t>25 / 100</t>
  </si>
  <si>
    <t>矛(枪骑兵)</t>
  </si>
  <si>
    <t>格斗（矛）</t>
  </si>
  <si>
    <t>25 / 150</t>
  </si>
  <si>
    <t>伐木斧</t>
  </si>
  <si>
    <t>1d8+2</t>
  </si>
  <si>
    <t>5 / 10</t>
  </si>
  <si>
    <t>弓箭</t>
  </si>
  <si>
    <t>射击（弓）</t>
  </si>
  <si>
    <t>30码</t>
  </si>
  <si>
    <t>7 / 75</t>
  </si>
  <si>
    <t>十字弩</t>
  </si>
  <si>
    <t>50码</t>
  </si>
  <si>
    <t>1 / 2</t>
  </si>
  <si>
    <t>10 / 100</t>
  </si>
  <si>
    <t>电击枪(远程)</t>
  </si>
  <si>
    <t>射击（手枪）</t>
  </si>
  <si>
    <t>15步</t>
  </si>
  <si>
    <t>- / 400</t>
  </si>
  <si>
    <t>抛出的石块</t>
  </si>
  <si>
    <t>STR步</t>
  </si>
  <si>
    <t>利刃回旋镖</t>
  </si>
  <si>
    <t>STR码</t>
  </si>
  <si>
    <t>2 /4</t>
  </si>
  <si>
    <t>罕见</t>
  </si>
  <si>
    <t>苦无</t>
  </si>
  <si>
    <t>20码</t>
  </si>
  <si>
    <t>一次性</t>
  </si>
  <si>
    <t>掷矛</t>
  </si>
  <si>
    <t>1 / 25</t>
  </si>
  <si>
    <t>手枪(如果每回合发射多于 1 发，每次掷骰都有一个惩罚骰。括号内标注了每回合最多射击次数。)</t>
  </si>
  <si>
    <t>遂发枪</t>
  </si>
  <si>
    <t>1 / 4</t>
  </si>
  <si>
    <t>30 / 300</t>
  </si>
  <si>
    <t>.22短口自动手枪</t>
  </si>
  <si>
    <t>1(3)</t>
  </si>
  <si>
    <t>25 / 190</t>
  </si>
  <si>
    <t>.25短口手枪(单管)</t>
  </si>
  <si>
    <t>12 / 55</t>
  </si>
  <si>
    <t>.32 or 7.65mm左轮手枪</t>
  </si>
  <si>
    <t>15 / 200</t>
  </si>
  <si>
    <t>.32 or 7.65mm自动手枪</t>
  </si>
  <si>
    <t>20 / 350</t>
  </si>
  <si>
    <t>.357 Magnum左轮手枪</t>
  </si>
  <si>
    <t>1d8+1d4</t>
  </si>
  <si>
    <t>1 / 425</t>
  </si>
  <si>
    <t>.38 or 9mm左轮手枪</t>
  </si>
  <si>
    <t>1d10</t>
  </si>
  <si>
    <t>25 / 200</t>
  </si>
  <si>
    <t>.38自动手枪</t>
  </si>
  <si>
    <t>30 / 375</t>
  </si>
  <si>
    <t>贝雷塔M9</t>
  </si>
  <si>
    <t>- / 500</t>
  </si>
  <si>
    <t>格洛克17 9mm自动手枪</t>
  </si>
  <si>
    <t>鲁格P08</t>
  </si>
  <si>
    <t>75 / 600</t>
  </si>
  <si>
    <t>.41左轮手枪</t>
  </si>
  <si>
    <t>30 / -</t>
  </si>
  <si>
    <t>1920s,罕见</t>
  </si>
  <si>
    <t>.44马格南左轮手枪</t>
  </si>
  <si>
    <t>1d10+1d4+2</t>
  </si>
  <si>
    <t>1 / 475</t>
  </si>
  <si>
    <t>.45左轮手枪</t>
  </si>
  <si>
    <t>1d10+2</t>
  </si>
  <si>
    <t>.45自动手枪</t>
  </si>
  <si>
    <t>40 / 375</t>
  </si>
  <si>
    <t>沙漠之鹰</t>
  </si>
  <si>
    <t>1d10+1d6+3</t>
  </si>
  <si>
    <t>- / 650</t>
  </si>
  <si>
    <t>步枪(大部分种类每回合发射 1 发。上膛时间和换弹时间相比，可以忽略不计。突击步枪可以在单发、三发点射和自动连射之间切换。)</t>
  </si>
  <si>
    <t>.58斯普林菲尔德步枪</t>
  </si>
  <si>
    <t>射击（步枪）</t>
  </si>
  <si>
    <t>1d10+4</t>
  </si>
  <si>
    <t>25 / 350</t>
  </si>
  <si>
    <t>.22杠杆式枪机步枪</t>
  </si>
  <si>
    <t>13 / 70</t>
  </si>
  <si>
    <t>.30卡宾枪</t>
  </si>
  <si>
    <t>2d6</t>
  </si>
  <si>
    <t>19 / 150</t>
  </si>
  <si>
    <t>.45马提尼·亨利步枪</t>
  </si>
  <si>
    <t>1d8+1d6+3</t>
  </si>
  <si>
    <t>1 / 3</t>
  </si>
  <si>
    <t>20 / 200</t>
  </si>
  <si>
    <t>莫兰上校的气动步枪</t>
  </si>
  <si>
    <t>2d6+1</t>
  </si>
  <si>
    <t>加兰德M1、M2步枪</t>
  </si>
  <si>
    <t>2d6+4</t>
  </si>
  <si>
    <t>二战晚期</t>
  </si>
  <si>
    <t>SKS半自动步枪</t>
  </si>
  <si>
    <t>1(2)</t>
  </si>
  <si>
    <t>.303 (7.7mm)李恩菲尔德</t>
  </si>
  <si>
    <t>50 / 300</t>
  </si>
  <si>
    <t>.30-06 (7.62mm)栓式枪机步枪</t>
  </si>
  <si>
    <t>75 / 175</t>
  </si>
  <si>
    <t>.30-06 (7.62mm)半自动步枪</t>
  </si>
  <si>
    <t>.444 (11.28mm)马林步枪</t>
  </si>
  <si>
    <t>2d8+4</t>
  </si>
  <si>
    <t>猎象枪(双管)</t>
  </si>
  <si>
    <t>3d6+4</t>
  </si>
  <si>
    <t>1 or 2</t>
  </si>
  <si>
    <t>400 / 1800</t>
  </si>
  <si>
    <t>霰弹枪(分三个范围：近程、中程、远程，伤害不同。步枪和手枪可以贯穿，但是霰弹枪不能贯穿（尽管装有实心铅弹的霰弹枪可以)。这不表明霰弹枪不致命；近距离的霰弹枪射击极难成功可以造成 24 点伤害！
实心铅弹的伤害：10 号，1d10+7；12 号，1d10+6；16 号，1d10+5，20 号，1d10+4；射程 50 码，可以贯穿。)</t>
  </si>
  <si>
    <t>20号霰弹枪(双管)</t>
  </si>
  <si>
    <t>射击（霰弹枪）</t>
  </si>
  <si>
    <t>2d6 / 1d6 / 1d3</t>
  </si>
  <si>
    <t>10 / 20 / 50</t>
  </si>
  <si>
    <t>35 / 稀有</t>
  </si>
  <si>
    <t>16号霰弹枪(双管)</t>
  </si>
  <si>
    <t>2d6+2 / 1d6+1 / 1d4</t>
  </si>
  <si>
    <t>40 / 稀有</t>
  </si>
  <si>
    <t>12号霰弹枪(双管)</t>
  </si>
  <si>
    <t>4d6 / 2d6 / 1d6</t>
  </si>
  <si>
    <t>40 / 200</t>
  </si>
  <si>
    <t>12号泵动霰弹枪</t>
  </si>
  <si>
    <t>45 / 100</t>
  </si>
  <si>
    <t>12号半自动霰弹枪</t>
  </si>
  <si>
    <t>削短12号双管霰弹枪</t>
  </si>
  <si>
    <t>4d6 / 1d6</t>
  </si>
  <si>
    <t>N / A</t>
  </si>
  <si>
    <t>10号霰弹枪(双管)</t>
  </si>
  <si>
    <t>4d6+2 / 2d6+1 / 1d4</t>
  </si>
  <si>
    <t>稀有</t>
  </si>
  <si>
    <t>1920s罕见</t>
  </si>
  <si>
    <t>12号贝里尼M3 (折迭式枪托)</t>
  </si>
  <si>
    <t>- / 895</t>
  </si>
  <si>
    <t>12号SPAS (折迭式枪托)</t>
  </si>
  <si>
    <t>- / 600</t>
  </si>
  <si>
    <t>突击步枪</t>
  </si>
  <si>
    <t>AK-47 or AKM</t>
  </si>
  <si>
    <t>1(2)or全自动</t>
  </si>
  <si>
    <t>AK-74</t>
  </si>
  <si>
    <t>- / 1000</t>
  </si>
  <si>
    <t>巴雷特M82</t>
  </si>
  <si>
    <t>2d10+1d8+6</t>
  </si>
  <si>
    <t>- / 3000</t>
  </si>
  <si>
    <t>FN FAL Light Automatic</t>
  </si>
  <si>
    <t>1(2)or3</t>
  </si>
  <si>
    <t>- / 1500</t>
  </si>
  <si>
    <t>Galil Assault Rifle</t>
  </si>
  <si>
    <t>- / 2000</t>
  </si>
  <si>
    <t>M16A2</t>
  </si>
  <si>
    <t>M4</t>
  </si>
  <si>
    <t>Steyr AUG</t>
  </si>
  <si>
    <t>- / 1100</t>
  </si>
  <si>
    <t>巴雷特M70 / 90</t>
  </si>
  <si>
    <t>1(or全自动</t>
  </si>
  <si>
    <t>- / 2800</t>
  </si>
  <si>
    <t>冲锋枪(SMG) 单发射击模式下使用「射击（步枪)」技能，点射或连射模式下使用「射击（冲锋枪)」技能。</t>
  </si>
  <si>
    <t>贝格曼MP181 /  MP2811</t>
  </si>
  <si>
    <t>射击（冲锋枪）</t>
  </si>
  <si>
    <t>20 / 30 / 32</t>
  </si>
  <si>
    <t>1000 / 20000</t>
  </si>
  <si>
    <t>黑克勒-科赫MP5</t>
  </si>
  <si>
    <t>15 / 30</t>
  </si>
  <si>
    <t>MAC-11</t>
  </si>
  <si>
    <t>1(3)or全自动</t>
  </si>
  <si>
    <t>- / 750</t>
  </si>
  <si>
    <t>蝎式冲锋枪</t>
  </si>
  <si>
    <t>汤普森冲锋枪</t>
  </si>
  <si>
    <t>1or全自动</t>
  </si>
  <si>
    <t>20 / 30 / 50</t>
  </si>
  <si>
    <t>200 / 1600</t>
  </si>
  <si>
    <t>乌兹微型冲锋枪</t>
  </si>
  <si>
    <t>M1882加特林机枪</t>
  </si>
  <si>
    <t>射击（机枪）</t>
  </si>
  <si>
    <t>全自动</t>
  </si>
  <si>
    <t>2000 / 14000</t>
  </si>
  <si>
    <t>M1918式勃朗宁自动步枪</t>
  </si>
  <si>
    <t>800 / 1500</t>
  </si>
  <si>
    <t>M1917A1式勃朗宁重机枪</t>
  </si>
  <si>
    <t>3000 / 30000</t>
  </si>
  <si>
    <t>布伦式轻机枪</t>
  </si>
  <si>
    <t>30 / 100</t>
  </si>
  <si>
    <t>3000 / 50000</t>
  </si>
  <si>
    <t>刘易斯式轻机枪</t>
  </si>
  <si>
    <t>27 / 97</t>
  </si>
  <si>
    <t>3000 / 20000</t>
  </si>
  <si>
    <t>Minigun</t>
  </si>
  <si>
    <t>FNMinimi5.56mm轻机枪</t>
  </si>
  <si>
    <t>30 / 200</t>
  </si>
  <si>
    <t>维克斯MK1式机枪</t>
  </si>
  <si>
    <t>爆炸物和重武器</t>
  </si>
  <si>
    <t>燃烧瓶</t>
  </si>
  <si>
    <t>土制炸药</t>
  </si>
  <si>
    <t>4d10 / 3码</t>
  </si>
  <si>
    <t>2 / 5</t>
  </si>
  <si>
    <t>手榴弹*</t>
  </si>
  <si>
    <t>雷管</t>
  </si>
  <si>
    <t>2d10 / 1码</t>
  </si>
  <si>
    <t>20 / box</t>
  </si>
  <si>
    <t>信号枪</t>
  </si>
  <si>
    <t>1d10+1d3</t>
  </si>
  <si>
    <t>15 / 75</t>
  </si>
  <si>
    <t>M79榴弹发射器</t>
  </si>
  <si>
    <t>射击（重武器）</t>
  </si>
  <si>
    <t>3d10 / 2码</t>
  </si>
  <si>
    <t>轻型反坦克武器*</t>
  </si>
  <si>
    <t>8d10 / 1码</t>
  </si>
  <si>
    <t>150码</t>
  </si>
  <si>
    <t>射击(火焰喷射器)</t>
  </si>
  <si>
    <t>25码</t>
  </si>
  <si>
    <t>至少10</t>
  </si>
  <si>
    <t>81mm迫击炮</t>
  </si>
  <si>
    <t>6d10 / 6码</t>
  </si>
  <si>
    <t>500码</t>
  </si>
  <si>
    <t>独立</t>
  </si>
  <si>
    <t>75mm野战炮</t>
  </si>
  <si>
    <t>10d10 / 2码</t>
  </si>
  <si>
    <t>120mm坦克炮(稳定)</t>
  </si>
  <si>
    <t>15d10 / 4码</t>
  </si>
  <si>
    <t>2000码</t>
  </si>
  <si>
    <t>5英寸舰载炮(稳定)</t>
  </si>
  <si>
    <t>12d10 / 4码</t>
  </si>
  <si>
    <t>3000码</t>
  </si>
  <si>
    <t>自动</t>
  </si>
  <si>
    <t>管状炸弹</t>
  </si>
  <si>
    <t>1d10 / 3码</t>
  </si>
  <si>
    <t>布置</t>
  </si>
  <si>
    <t>一次使用</t>
  </si>
  <si>
    <t>塑料炸弹(C4) 100克</t>
  </si>
  <si>
    <t>6d10 / 3码</t>
  </si>
  <si>
    <t>反步兵地雷</t>
  </si>
  <si>
    <t>4d10 / 5码</t>
  </si>
  <si>
    <t>阔剑地雷</t>
  </si>
  <si>
    <t>6d6 / 20码</t>
  </si>
  <si>
    <t>以上数据来自: 冷岚自制自动角色卡 https: /  / docs.google.com / spreadsheets / d / 18REjYeUMsbq3PJuy59I0bkrXsycf85ieji6P9rMUkcY / edit?usp=sharing</t>
  </si>
  <si>
    <t>伤害：投掷指定的骰子得到伤害。攻击骰子的结果是极难成功时，伤害会增加。武器按极难成功时伤害增加的方式分为两种：贯穿武器和非贯穿武器。
非贯穿武器取最大伤害（如果有伤害加值，也取最大值)。要注意的重点是，只有主动的攻击在极难成功时会增加伤害；任何反击造成的成功攻击，即使是极难成功也不会增加伤害。</t>
  </si>
  <si>
    <t>贯穿：表征该武器类别或武器能够贯穿。极难成功造成贯穿：最大值伤害（近战武器有最大伤害加值) 再额外加上一次武器的伤害骰。反击不能造成贯穿。
在极远的距离只有极难成功能命中目标的时候，必须要会心一击（出目 01) 才能造成贯穿。</t>
  </si>
  <si>
    <t>基础射程：武器攻击的标准距离。yd= 码， ft= 英尺。 未注明的射程单位均为“码”。</t>
  </si>
  <si>
    <t>每轮（攻击次数)：每个战斗轮中能够进行攻击的次数（不影响角色用该武器反击的次数)。
绝大多数武器可以每轮射击一次而没有惩罚骰。射出的子弹数可以增加到最大射数（表示在括号里的数值)，
但是每一次射击都有一个惩罚骰。一些武器具有自动射击功能，用它射击使用自动武器规则。</t>
  </si>
  <si>
    <t>故障值：如果一次火器发射的检定结果大于等于该武器的故障值，不仅攻击不会命中，子弹也会成为哑弹</t>
  </si>
  <si>
    <t>弹数〔枪体或弹匣中的〕：因为弹匣或弹鼓的尺寸不同，可能有多个数字。“壹”= 一次性。
价格：分为1920 年代和现代（现代价格是收藏家市场价格，1920 年代则否)。</t>
  </si>
  <si>
    <t>烧（伤)：目标必须进行幸运检定以避免燃烧。下回合受到最小伤害。此后每回合伤害加倍，直到被扑灭（假设目标可燃)※</t>
  </si>
  <si>
    <t>毒剂名称</t>
  </si>
  <si>
    <t>生效时间</t>
  </si>
  <si>
    <t>症状</t>
  </si>
  <si>
    <t>备注</t>
  </si>
  <si>
    <t>毒剂</t>
  </si>
  <si>
    <t>鹅膏菌（毒蘑菇）</t>
  </si>
  <si>
    <t>6～24 小时</t>
  </si>
  <si>
    <t>剧烈腹痛、呕吐、黄疸</t>
  </si>
  <si>
    <t>鬼笔鹅膏是最常见的一种，它造成了 95%的毒蘑菇致死事件。</t>
  </si>
  <si>
    <t>砷化物（砒霜等）</t>
  </si>
  <si>
    <t>30 分钟～24 小时</t>
  </si>
  <si>
    <t>4d10</t>
  </si>
  <si>
    <t>灼痛、呕吐、剧烈腹泻</t>
  </si>
  <si>
    <t>砷中毒难以确认（这使得它作为毒杀工具大受欢时迎）直到 1836 年马氏试砷法发明为止。</t>
  </si>
  <si>
    <t>颠茄</t>
  </si>
  <si>
    <t>2 小时～2 天</t>
  </si>
  <si>
    <t>心率加快、视力受损、惊厥</t>
  </si>
  <si>
    <t>世界上毒性最大的植物之一。成人食用 10～20 颗果实就可能死亡。</t>
  </si>
  <si>
    <t>黑寡妇蜘蛛毒</t>
  </si>
  <si>
    <t>2～8 小时</t>
  </si>
  <si>
    <t>寒战、出汗、恶心</t>
  </si>
  <si>
    <t>如果及时进行医治，基本不会死亡。</t>
  </si>
  <si>
    <t>三氯甲烷（氯仿）</t>
  </si>
  <si>
    <t>1轮</t>
  </si>
  <si>
    <t>无伤害</t>
  </si>
  <si>
    <t>失去意识 1 小时</t>
  </si>
  <si>
    <t>在 19、20 世纪之交是常见的麻醉剂，不过高浓度的毒药量也会致死。</t>
  </si>
  <si>
    <t>眼镜蛇毒</t>
  </si>
  <si>
    <t>15～60 分钟</t>
  </si>
  <si>
    <t>惊厥、呼吸衰竭</t>
  </si>
  <si>
    <t>接触眼睛会产生直接的刺激，未经处理会失明。 如果有血清，可以避免受重伤和死亡。</t>
  </si>
  <si>
    <t>箭毒碱</t>
  </si>
  <si>
    <t>1 轮</t>
  </si>
  <si>
    <t>肌肉麻痹、呼吸衰竭</t>
  </si>
  <si>
    <t>南美洲人涂在箭上毒剂的通称。口服无害，只有通过皮肤伤口直接侵入才会导致瘫痪。</t>
  </si>
  <si>
    <t>氰化物</t>
  </si>
  <si>
    <t>1～15 分钟</t>
  </si>
  <si>
    <t>眩晕、惊厥、晕厥、死亡</t>
  </si>
  <si>
    <t>剧毒——如果摄入了氰化物盐或者通过气体吸入，都会死亡。</t>
  </si>
  <si>
    <t>响尾蛇毒</t>
  </si>
  <si>
    <t>2d10</t>
  </si>
  <si>
    <t>呕吐、剧烈抽搐、黄视； 毒液会破坏组织、引发坏死，不过很少致命（特别是一两个小时内就获得解药的话）。</t>
  </si>
  <si>
    <t>氟硝西泮</t>
  </si>
  <si>
    <t>15～30 分钟</t>
  </si>
  <si>
    <t>失去意识 4～8 小时</t>
  </si>
  <si>
    <t>无色无味，只有现代设定中出现。可能会失去记忆</t>
  </si>
  <si>
    <t>番木鳖碱（马钱子碱、士的宁）</t>
  </si>
  <si>
    <t>10～20 分钟</t>
  </si>
  <si>
    <t>剧烈的肌肉痉挛、窒息、死亡</t>
  </si>
  <si>
    <t>如果不及时医治，几小时内就会死亡。</t>
  </si>
  <si>
    <t>其他类型的伤害中简单的列举出了弱效，强效和致命三种程度的毒素，大多数情况下在游戏中它们应该就足够用了。
如果你希望在游戏中引入特别的毒物以及描述它们的效果，以下的内容可能会对你有所帮助。</t>
  </si>
  <si>
    <t>所有的毒物可以被分为四个等级：极弱，弱效，强效，致命，
这四个级别的分类标准是一剂毒素（一次啮咬，叮刺或是药片，小瓶剂——取决于它的摄入方式）的毒性。
如果一个角色同时摄入多剂毒素，他必须在所有对抗毒素的体质值检定上承受一个惩罚骰。</t>
  </si>
  <si>
    <t>毒素发作的速度取决于它们摄入的方式与守秘人的判断。
剧烈的毒素可能在一轮之内就会发作（比如氰化物，只需一分钟就可以完全杀死摄入者）；
慢效的毒素可能需要数小时甚至数天才会对人体造成影响。
毒素的作用可能会导致其他的症状：腹痛，呕吐，腹泻，发寒，虚汗，惊厥，心律不齐，幻视，抽搐，昏迷，麻木，等等。
守秘人有权决定这些症状是否会对中毒者的检定造成一个惩罚骰或是难度等级提升。</t>
  </si>
  <si>
    <t>根据毒素的效力，它们可能造成不同程度的伤害：</t>
  </si>
  <si>
    <t>极弱效：无伤害，可能会暂时性昏迷 弱效：1d10 伤害
强效：2d10 伤害 致命性：4d10 伤害</t>
  </si>
  <si>
    <t>如果角色在受到毒素影响时，进行一个体质值检定幷且结果为他的体质值的 1 / 5 或更低，
毒素的效力会下降一个等级，根据守秘人的判断，这可能会是症状的消除与伤害减半。
在特定情况下，守秘人可以允许角色因为体质值检定大成功而完全无视毒素的效果，
在对抗毒素时，角色可以通过常识性的解毒法——催吐，放血，洗出等等来进行孤注一骰体质值检定，
具体的合理性交由守秘人判断。</t>
  </si>
  <si>
    <t>护甲数值范例</t>
  </si>
  <si>
    <t>防御力</t>
  </si>
  <si>
    <t>厚重的皮夹克</t>
  </si>
  <si>
    <t>一战标准钢盔</t>
  </si>
  <si>
    <t>1 英寸硬木</t>
  </si>
  <si>
    <t>现代美军头盔</t>
  </si>
  <si>
    <t>重型凯芙拉防弹背心</t>
  </si>
  <si>
    <t>1.5 英寸防弹玻璃</t>
  </si>
  <si>
    <t>1 英寸钢板</t>
  </si>
  <si>
    <t>大号沙包</t>
  </si>
  <si>
    <t>护甲可以降低角色在被攻击命中时受到的伤害。有些怪物拥有天然的防护器官，</t>
  </si>
  <si>
    <t>而人类角色则可以穿戴坚固的铠甲或是利用防御性的障碍物回避直接打击。</t>
  </si>
  <si>
    <t>在角色承受伤害时，从他受到的伤害上减去相当于护甲值的数量，视为这些伤害被护甲吸收和削弱了。</t>
  </si>
  <si>
    <t>注意，护甲幷不能保护角色免受魔法效果，毒素，溺水等二次效果的伤害。</t>
  </si>
  <si>
    <t>「特征」</t>
  </si>
  <si>
    <t>这个系统出自6版官方扩充规则书「克苏鲁by煤油灯」(1890年英国维多利亚王朝),一共具有120种特征。</t>
  </si>
  <si>
    <t>通过这个系统可以使得制作出来的调查员之间的特征差别变得更为明显。</t>
  </si>
  <si>
    <t>「特征」 中标记有(D)记号的特征大部分的情况下对调查员较为不利，如果投掷出了(D)特征的话，玩家和KP可以商讨权衡是否采用，</t>
  </si>
  <si>
    <t>或者重新投掷，KP在觉得投掷的特征结果相当不利的情况下，可以给予调查员3D20的技能值作为补偿。</t>
  </si>
  <si>
    <t>玩家通过投掷1D6和1D20来决定他所持有的「特征」，1D6的结果是第一个数字，1D20的结果是第二个数字。</t>
  </si>
  <si>
    <t>任意</t>
  </si>
  <si>
    <t>任意选择一个有(D)记号的特征。</t>
  </si>
  <si>
    <t>1,2</t>
  </si>
  <si>
    <t>高龄(D)</t>
  </si>
  <si>
    <t>年龄追加[(1D3＋1)x10]岁。</t>
  </si>
  <si>
    <t>1,3</t>
  </si>
  <si>
    <t>优雅的岁数</t>
  </si>
  <si>
    <t xml:space="preserve"> 40岁开始对身体能力造成减值的规则改为从50岁开始。</t>
  </si>
  <si>
    <t>1,4</t>
  </si>
  <si>
    <t>白化病患者(D)</t>
  </si>
  <si>
    <t>STR、CON、SIZ、DEX、POW、APP中的任意一项减少15点。在明亮阳光下时「观察」技能值减少(1D4-1)x5%，</t>
  </si>
  <si>
    <t>长时间受到光照的话会受到1点以上的伤害。白化病人在人群中很显眼并可能被他人用有色目光看待。</t>
  </si>
  <si>
    <t>1,5</t>
  </si>
  <si>
    <t>酒精中毒(D)</t>
  </si>
  <si>
    <t>CON-5。STR、DEX、POW、APP中任意一项减少5点。</t>
  </si>
  <si>
    <t>为了避免陷入酩酊大醉需要通过一个理智判定。陷入发疯的情况下，调查员可能会寻求酒精来逃避现实。</t>
  </si>
  <si>
    <t>1,6</t>
  </si>
  <si>
    <t>警戒</t>
  </si>
  <si>
    <t>不易被惊吓到。被偷袭时总是能投掷「观察」或者「聆听」来判断他是否察觉到了。</t>
  </si>
  <si>
    <t>1,7</t>
  </si>
  <si>
    <t>同盟者</t>
  </si>
  <si>
    <t>投掷1D100来决定同盟的力量／数量和出现的频率(1D100的出点越大可能能够获得越有利的同盟)。</t>
  </si>
  <si>
    <t>1,8</t>
  </si>
  <si>
    <t>双手灵活</t>
  </si>
  <si>
    <t>调查员可以灵活的使用他的任意一只手而不会受到非惯用手的惩罚。</t>
  </si>
  <si>
    <t>1,9</t>
  </si>
  <si>
    <t>讨厌动物(D)</t>
  </si>
  <si>
    <t>技能检定涉及动物时(例如：骑马、驾驶马车、特定情况的藏匿、潜行)，技能成功率-1D6x5点。</t>
  </si>
  <si>
    <t>1,10</t>
  </si>
  <si>
    <t>艺术天才</t>
  </si>
  <si>
    <t>音乐、写作之类的艺术技能总共＋INT%。</t>
  </si>
  <si>
    <t>1,11</t>
  </si>
  <si>
    <t>运动</t>
  </si>
  <si>
    <t>运动类技能获得加值＝选择一个技能＋30%，或者选择两个技能各＋20%，或者选择三个技能各＋10%。</t>
  </si>
  <si>
    <t>运动类技能包括：  技艺(Art／Craft), 攀爬, 闪避, 潜行／隐身, 跳跃, 射击(机关枪), 操作重型机械, 骑术, 游泳 和  投掷</t>
  </si>
  <si>
    <t>1,12</t>
  </si>
  <si>
    <t>夜视强化</t>
  </si>
  <si>
    <t>黑暗相关的惩罚只有常人的一半。</t>
  </si>
  <si>
    <t>1,13</t>
  </si>
  <si>
    <t>累赘(D)</t>
  </si>
  <si>
    <t>调查员出生于世家但是却没能达到家人的期待，或者不服管教。对于交际类技能可能会造成影响-1D3x10%。</t>
  </si>
  <si>
    <t>1,14</t>
  </si>
  <si>
    <t>领导者资质</t>
  </si>
  <si>
    <t>POW＋1D2x5，任选交际类技能总共＋INT%。</t>
  </si>
  <si>
    <t>交际类技能包括： 技艺, 信誉／信用, 乔装, 话术／花言巧语, 外语, 母语, 说服, 心理学</t>
  </si>
  <si>
    <t>1,15</t>
  </si>
  <si>
    <t>打斗者</t>
  </si>
  <si>
    <t>「斗殴」＋1D4x5%，每回合可以进行两次「斗殴」，攻击成功时＋1点伤害。</t>
  </si>
  <si>
    <t>1,16</t>
  </si>
  <si>
    <t>笨拙(D)</t>
  </si>
  <si>
    <t>大失败的几率x2，并且大失败时可能会招致灾难。</t>
  </si>
  <si>
    <t>1,17</t>
  </si>
  <si>
    <t>收藏家</t>
  </si>
  <si>
    <t>调查员有收集硬币、书、昆虫、艺术作品、宝石、古董之类的爱好。</t>
  </si>
  <si>
    <t>1,18</t>
  </si>
  <si>
    <t>失去了身体的一部分。投掷1D6： 1～2＝脚, 3～4＝手, 5＝头部(投掷1D6,1～3＝眼睛,4～6＝耳朵), 6＝玩家自己选择。</t>
  </si>
  <si>
    <t>失去脚的话DEX-15、STR或CON-5，MOVE只有常人的一半，所有运动类技能-25%；</t>
  </si>
  <si>
    <t>身体障碍(D)</t>
  </si>
  <si>
    <t>失去手腕的话STR-5、DEX-10，所有的操作类技能-15%，使用武器会受到限制；</t>
  </si>
  <si>
    <t>失去眼睛的话，观察，火器技能和跟视觉有关的技能等全部-35%，另外投掷一个「幸运」，失败的话APP-1D2x5；  以及</t>
  </si>
  <si>
    <t>失去耳朵的话APP- (1D3)x5，「聆听」等和耳朵有关的技能全部-30%。</t>
  </si>
  <si>
    <t>运动类技能包括：  技艺(Art／Craft), 攀爬, 闪避, 潜行／隐身, 跳跃, 射击(机关枪), 操作重型机械, 骑术, 游泳 和 投掷。</t>
  </si>
  <si>
    <t>操作类技能包括：  技艺(Art／Craft), 巧手, 乔装, 汽车驾驶, 电器维修, 急救, 射击(手枪),  锁匠, 机械维修, 技艺(摄影), 领航(Pilot) , 射击(步枪／霰弹枪) , 射击(冲锋枪)。</t>
  </si>
  <si>
    <t>1,19</t>
  </si>
  <si>
    <t>三选一</t>
  </si>
  <si>
    <t>再投掷三次，由玩家选择其中一个作为特征。</t>
  </si>
  <si>
    <t>1,20</t>
  </si>
  <si>
    <t>三选二</t>
  </si>
  <si>
    <t>再投掷三次，玩家和KP各选择一个特征。</t>
  </si>
  <si>
    <t>2,1</t>
  </si>
  <si>
    <t>运气</t>
  </si>
  <si>
    <t>再投掷一次，获得那个特征，特征具有(D)时，</t>
  </si>
  <si>
    <t>玩家可以再额外选择一个其他任意特征获得。特征没有(D)时，玩家必须再同时选择一个(D)特征。</t>
  </si>
  <si>
    <t>2,2</t>
  </si>
  <si>
    <t>诅咒(D)</t>
  </si>
  <si>
    <t>调查员被吉普赛人、魔女、法师、外国原住民等施予了诅咒，诅咒效果等同「邪眼术」咒文或由KP决定。</t>
  </si>
  <si>
    <t>KP也可以决定解除诅咒的条件。「邪眼术」参考魔法第4007项</t>
  </si>
  <si>
    <t>2,3</t>
  </si>
  <si>
    <t>黑暗先祖(D)</t>
  </si>
  <si>
    <t>调查员具有邪恶的一族，外国人、食人族、甚至神话生物的血统。投掷1D100，出点愈大，血统也愈恐怖。</t>
  </si>
  <si>
    <t>2,4</t>
  </si>
  <si>
    <t>听觉障碍(D)</t>
  </si>
  <si>
    <t>「聆听」减少2D4x5%。</t>
  </si>
  <si>
    <t>2,5</t>
  </si>
  <si>
    <t>绝症缠身(D)</t>
  </si>
  <si>
    <t>调查员身患绝症(癌症、失明、梅毒、肺结核等)，绝症对调查员造成恶劣影响，至少失去5点CON，</t>
  </si>
  <si>
    <t>如果病情继续恶化的话还会继续失去其他能力值。投掷1D100来决定剩余寿命，出点越大寿命越长。</t>
  </si>
  <si>
    <t>2,6</t>
  </si>
  <si>
    <t>钟楼怪人(D)</t>
  </si>
  <si>
    <t>调查员具有巨大的伤痕或者身体变形等特征，APP至少-1D4 x5。对交际类技能也可能-(失去的APP)%。</t>
  </si>
  <si>
    <t>2,7</t>
  </si>
  <si>
    <t>酒豪</t>
  </si>
  <si>
    <t>不易喝醉。酒精作为毒素处理的情况下， 毒药级别下降一级或得到奖励骰。</t>
  </si>
  <si>
    <t>2,8</t>
  </si>
  <si>
    <t>鹰眼</t>
  </si>
  <si>
    <t>「观察」＋2D3x5%。</t>
  </si>
  <si>
    <t>2,9</t>
  </si>
  <si>
    <t>敌人(D)</t>
  </si>
  <si>
    <t>有对调查员不利的敌人存在，投掷1D100来决定敌人的力量／数量以及出现频率，数值越大越恶劣。用途似乎有限？</t>
  </si>
  <si>
    <t>2,10</t>
  </si>
  <si>
    <t>一枝枪的正常射程＋50%；</t>
  </si>
  <si>
    <t>优良武器</t>
  </si>
  <si>
    <t>一样近战类武器，用家的技能成功率＋5%或者伤害＋1D2；  以及</t>
  </si>
  <si>
    <t>武器不易被破坏(具有更多的耐久度) 或 入手的武器具有比一般的武器更高的质量。</t>
  </si>
  <si>
    <t>2,11</t>
  </si>
  <si>
    <t>传家宝</t>
  </si>
  <si>
    <t>调查员拥有绘画、书籍、武器、家具等具有高价值的宝物。也可能是模块中追加的宝物的持有人。</t>
  </si>
  <si>
    <t>2,12</t>
  </si>
  <si>
    <t>俊足</t>
  </si>
  <si>
    <t>DEX＋5。再投掷1D6，1～4时MOVE＋1，5～6时MOVE＋2。</t>
  </si>
  <si>
    <t>2,13</t>
  </si>
  <si>
    <t>赌徒(D？)</t>
  </si>
  <si>
    <t>进行一次「幸运」鉴定。成功的话调查员获得 (INT／5＋POW／5) x2%的「赌博」技能。</t>
  </si>
  <si>
    <t>失败的话只有(INT／5 或 POW／5 )%的技能值，资产减少1D6x 10%，并且调查员遇到赌博时需要通过一个理智判定才能克制自己。</t>
  </si>
  <si>
    <t>2,14</t>
  </si>
  <si>
    <t>擅长料理</t>
  </si>
  <si>
    <t>获得(INTorEDU)%的「技艺(料理)」技能。</t>
  </si>
  <si>
    <t>2,15</t>
  </si>
  <si>
    <t>听力良好</t>
  </si>
  <si>
    <t>「聆听」＋2D3x5%。</t>
  </si>
  <si>
    <t>2,16</t>
  </si>
  <si>
    <t>洞察人心</t>
  </si>
  <si>
    <t>「心理学」＋2D3x5%。</t>
  </si>
  <si>
    <t>2,17</t>
  </si>
  <si>
    <t>反应灵敏</t>
  </si>
  <si>
    <t>投掷1D6。1～3＝DEX＋5，4～5＝DEX＋10，6＝DEX＋15。</t>
  </si>
  <si>
    <t>2,18</t>
  </si>
  <si>
    <t>与动物相处</t>
  </si>
  <si>
    <t>技能和动物有关时＋(1D6＋1)x5%，例如骑马、驾驶马车、特定情况的潜行／隐身等。</t>
  </si>
  <si>
    <t>2,19</t>
  </si>
  <si>
    <t>天赋</t>
  </si>
  <si>
    <t>可以选择任意技能(可多选)，获得总计3D20点技能加值。</t>
  </si>
  <si>
    <t>2,20</t>
  </si>
  <si>
    <t>游戏人生</t>
  </si>
  <si>
    <t>玩家自己选择一个特征。</t>
  </si>
  <si>
    <t>3,1</t>
  </si>
  <si>
    <t>3,2</t>
  </si>
  <si>
    <t>贪婪(D)</t>
  </si>
  <si>
    <t>对调查员来说金钱至上。任何状况下都优先考虑金钱。为此或许会欺骗其他人…也许，其他调查员也包括在内？</t>
  </si>
  <si>
    <t>3,3</t>
  </si>
  <si>
    <t>悲叹人生</t>
  </si>
  <si>
    <t>SAN-1D10，玩家和KP给调查员设定一个背景(失去爱人、子孙或者其他血亲的悲剧)。</t>
  </si>
  <si>
    <t>3,4</t>
  </si>
  <si>
    <t>玩家和KP商议决定，调查员对于特定的国籍、人种或者宗教信仰持有非理性的反感。</t>
  </si>
  <si>
    <t>憎恶(D)</t>
  </si>
  <si>
    <t>(例如：爱尔兰人，英国人，威尔士人，法国人，西班牙人，荷兰人，德国人，阿拉伯人，天主教徒，执法人员，犯罪者…等)</t>
  </si>
  <si>
    <t>PL和KP应该讨论(他们憎恨的)是甚么人以及为甚么调查员与这些人交流时几乎不能收起自己(对他们)的敌意。</t>
  </si>
  <si>
    <t>3,5</t>
  </si>
  <si>
    <t>比马还要健壮</t>
  </si>
  <si>
    <t>CON＋1D3x5。</t>
  </si>
  <si>
    <t>3,6</t>
  </si>
  <si>
    <t>快乐主义者</t>
  </si>
  <si>
    <t>追求个人的喜悦(美食、饮品、性、衣装、音乐、家具等)。
为此浪费了(1D4＋2)x10%的资产。通过一个「幸运」判定，
失败的话因为这种放纵的生活而失去5点STR、CON、INT、POW、DEX或APP。</t>
  </si>
  <si>
    <t>3,7</t>
  </si>
  <si>
    <t>骑手</t>
  </si>
  <si>
    <t>「骑马」技能＋(1D6＋1)x10%。</t>
  </si>
  <si>
    <t>3,8</t>
  </si>
  <si>
    <t>易冲动(D)</t>
  </si>
  <si>
    <t>有不考虑后果轻率的行动的倾向。根据情况可能需要通过一个减半的「灵感」判定来使头脑冷静。</t>
  </si>
  <si>
    <t>3,9</t>
  </si>
  <si>
    <t>二选一。</t>
  </si>
  <si>
    <t>A)「灵感」＋10%，获得可以临时组装或者发明一些装置的能力。</t>
  </si>
  <si>
    <t>巧妙</t>
  </si>
  <si>
    <t>B)武器以外的操纵类技能获得加值，只选择一个技能的话＋30%，选择2个技能各＋20%，3个各＋10%。</t>
  </si>
  <si>
    <t>3,10</t>
  </si>
  <si>
    <t>疯狂(D)</t>
  </si>
  <si>
    <t>SAN-1D8。玩家和KP商议给予调查员一个精神障碍。</t>
  </si>
  <si>
    <t>3,11</t>
  </si>
  <si>
    <t>调查员对某一篇地域了解的非常详细(例建筑配置、道路、商业、住民、历史等)。</t>
  </si>
  <si>
    <t>土地勘测员</t>
  </si>
  <si>
    <t>对应的区域应为都市某一块区域或者单个农村之类的较狭小的范围。</t>
  </si>
  <si>
    <t>对于这篇区域的详细情况调查员通过「知识」或「灵感」判定即可知晓。</t>
  </si>
  <si>
    <t>3,12</t>
  </si>
  <si>
    <t>意志顽强</t>
  </si>
  <si>
    <t>POW＋1D3x5，SAN也获得对应的上升。</t>
  </si>
  <si>
    <t>3,13</t>
  </si>
  <si>
    <t>花花公子／狐狸精</t>
  </si>
  <si>
    <t>APP＋1D3x5，和异性沟通时交际类技能＋1D3x10%。</t>
  </si>
  <si>
    <t>3,14</t>
  </si>
  <si>
    <t>巨大昂贵的物品</t>
  </si>
  <si>
    <t>调查员拥有某种巨大(大小上)而值钱的东西(例船只、工厂、房屋、矿山、大块的土地等)。</t>
  </si>
  <si>
    <t>对于这东西，玩家和KP要慎重讨论，因为那东西或许需要花费调查员很多时间和精力。</t>
  </si>
  <si>
    <t>3,15</t>
  </si>
  <si>
    <t>语言学家</t>
  </si>
  <si>
    <t>调查员即使言语不通也有可能和其他人成功沟通，增加一个辅助技能「语言学家」，初期技能值为(INTorEDU)／5%。</t>
  </si>
  <si>
    <t>3,16</t>
  </si>
  <si>
    <t>家人失踪</t>
  </si>
  <si>
    <t>调查员有着失踪很久的家人,有可能会在模块中登场(例兄弟／姐妹／或者其他亲人遭遇海难、死在海外、被其他亲戚带走等情况)。</t>
  </si>
  <si>
    <t>3,17</t>
  </si>
  <si>
    <t>调查员不会抛弃或亏待自己的家人、朋友和伙伴，而且在力所能及的范围内一定会帮助他们。</t>
  </si>
  <si>
    <t>忠诚</t>
  </si>
  <si>
    <t>这声誉也使他在本地使用交际类技能(Communication)时成功率＋10%。</t>
  </si>
  <si>
    <t>3,18</t>
  </si>
  <si>
    <t>魔法素质</t>
  </si>
  <si>
    <t>学习咒文时只需要正常的一半时间，成功率也增加INT／5%。</t>
  </si>
  <si>
    <t>3,19</t>
  </si>
  <si>
    <t>社畜</t>
  </si>
  <si>
    <t>额外获得3D20的技能点。</t>
  </si>
  <si>
    <t>3,20</t>
  </si>
  <si>
    <t>4,1</t>
  </si>
  <si>
    <t>横财</t>
  </si>
  <si>
    <t>调查员的持有现金为通常规则的2倍。</t>
  </si>
  <si>
    <t>4,2</t>
  </si>
  <si>
    <t>魔法道具</t>
  </si>
  <si>
    <t>KP应给予调查员持有一些附魔道具 (例如是能伤害神话生物的武器、召唤(神话)生物时会用的道具、占卜用品和POW储藏器等等)。</t>
  </si>
  <si>
    <t>如有需要，调查员可以通过一个POW／5的检定来知道这件道具的本质。</t>
  </si>
  <si>
    <t>4,3</t>
  </si>
  <si>
    <t>射击名人</t>
  </si>
  <si>
    <t>从火器（手枪）和火器（步枪／霰弹枪）中二择一，选择的这项技能＋2D3x5%。</t>
  </si>
  <si>
    <t>4,4</t>
  </si>
  <si>
    <t>调查员被频繁的被误认为其他人，通常都会是些有着恶评的人物(罪犯、身怀丑闻的恶人之类的)。</t>
  </si>
  <si>
    <t>认错人</t>
  </si>
  <si>
    <t>模块中在合适的情况下「幸运」可能会被降为原本的一半</t>
  </si>
  <si>
    <t>(简单来说，调查员因为某些理由获得其他人的犯罪历史、恶名、通过诈骗获得的财富或者权力这样的身份或者特征)。</t>
  </si>
  <si>
    <t>4,5</t>
  </si>
  <si>
    <t>天气预报</t>
  </si>
  <si>
    <t>通过一个「灵感」判定，调查员就可以得知1D6＋1小时里的正确天气情况，有多大的降雨量、下雨的场所、风级、持续时间等等。</t>
  </si>
  <si>
    <t>4,6</t>
  </si>
  <si>
    <t>对外表的强迫症(D)</t>
  </si>
  <si>
    <t>APP＋5，但是调查员为了让自己看起来亮丽动人而花费大量的金钱来购买华贵的服饰和饰物。储蓄和资产减半。</t>
  </si>
  <si>
    <t>4,7</t>
  </si>
  <si>
    <t>古书</t>
  </si>
  <si>
    <t>调查员拥有和模块有关的重要手写／复印资料 (例： 刊物、魔法书、历史文献、圣经、神话典籍、地图等等)。</t>
  </si>
  <si>
    <t>KP可以决定这件道具的性质和价值。</t>
  </si>
  <si>
    <t>4,8</t>
  </si>
  <si>
    <t>试炼生还者(D)</t>
  </si>
  <si>
    <t>SAN-1D6。调查员拥有从恐怖环境中生还的经验(海难、战争、恐怖分子劫持、地震等等)。</t>
  </si>
  <si>
    <t>因为这个经历可能给调查员带来某种长久的影响(通常程度的恐怖症状，或者其他的精神障碍等)。</t>
  </si>
  <si>
    <t>4,9</t>
  </si>
  <si>
    <t>孤儿</t>
  </si>
  <si>
    <t>调查员相依为命的家人都不在了，或者不知道自己真正的家人是谁。</t>
  </si>
  <si>
    <t>4,10</t>
  </si>
  <si>
    <t>其他语言</t>
  </si>
  <si>
    <t>调查员可以追加获得一项其他语言技能，技能值为1D4xINT／5%。</t>
  </si>
  <si>
    <t>4,11</t>
  </si>
  <si>
    <t>野外活动爱好者</t>
  </si>
  <si>
    <t>「领航术」、「自然学」、「追踪」各＋(2D3＋1)x5%(分别投掷)。</t>
  </si>
  <si>
    <t>4,12</t>
  </si>
  <si>
    <t>人情债主</t>
  </si>
  <si>
    <t>模块中登场的某位角色欠了调查员人情。由KP决定是哪位角色、为什么以及人情有多大。</t>
  </si>
  <si>
    <t>4,13</t>
  </si>
  <si>
    <t>人情债(D)</t>
  </si>
  <si>
    <t>调查员欠了某人人情。由KP决定是欠了哪位角色的人情以及其因由...等等</t>
  </si>
  <si>
    <t>4,14</t>
  </si>
  <si>
    <t>麻痹(D)</t>
  </si>
  <si>
    <t>调查员因精神、疾病等原因苦于身体抽搐、扭曲等症状。DEX-1D2x5； 以及</t>
  </si>
  <si>
    <t>进行一次「幸运」判定，失败的话APP-5。</t>
  </si>
  <si>
    <t>4,15</t>
  </si>
  <si>
    <t>超常现象经历</t>
  </si>
  <si>
    <t>调查员曾经经历过难以说明的遭遇(幽灵、黑魔法、神话生物、超能力等)。玩家和KP讨论决定其内容并失去最多1D6点SAN值。</t>
  </si>
  <si>
    <t>4,16</t>
  </si>
  <si>
    <t>大肚子(D)</t>
  </si>
  <si>
    <t>这位调查员怎么说也太胖了点。进行一次「幸运」判定，失败的话投掷1D6，1～3 CON-5，4～6 APP-5。</t>
  </si>
  <si>
    <t>4,17</t>
  </si>
  <si>
    <t>说服力</t>
  </si>
  <si>
    <t>「说服」＋(2D3＋1)x5%。</t>
  </si>
  <si>
    <t>4,18</t>
  </si>
  <si>
    <t>宠物</t>
  </si>
  <si>
    <t>调查员有养狗、猫或者鸟类。</t>
  </si>
  <si>
    <t>4,19</t>
  </si>
  <si>
    <t>任意技能获得3D20点技能点。</t>
  </si>
  <si>
    <t>4,20</t>
  </si>
  <si>
    <t>5,1</t>
  </si>
  <si>
    <t>社畜(D)</t>
  </si>
  <si>
    <t>职业技能 额外获得3D20点成长技能点。</t>
  </si>
  <si>
    <t>5,2</t>
  </si>
  <si>
    <t>调查员身患恐怖症状或者疯狂症状。参考7版标准规则随机决定症状，</t>
  </si>
  <si>
    <t>恐怖症／疯狂(D)</t>
  </si>
  <si>
    <t>或者选择想要的症状。遭遇到自身症状根源的恐怖或者物品时，</t>
  </si>
  <si>
    <t>如果理智判定失败，那么调查员将无法抑制自己的恐怖或者被魅惑。</t>
  </si>
  <si>
    <t>5,3</t>
  </si>
  <si>
    <t>调查员在政治,经济或者甚至军事环境里持有某种程度的权力。投掷1D100，出点越大权力越大。</t>
  </si>
  <si>
    <t>权力／阶级／企业地位</t>
  </si>
  <si>
    <t>企业地位影响融资，政治地位可能所属某种政府机关，军队地位远超本身拥有的军衔也说不定。</t>
  </si>
  <si>
    <t>「信誉度」＋25%。详细的情况和KP商议决定。</t>
  </si>
  <si>
    <t>5,4</t>
  </si>
  <si>
    <t>以前的经验</t>
  </si>
  <si>
    <t>玩家可以选择获得(EDU)%的职业成长技能点数。</t>
  </si>
  <si>
    <t>5,5</t>
  </si>
  <si>
    <t>由KP决定,游戏中玩家会做一个预言未来的梦，这会需要一个POW／5 x3%的判定。</t>
  </si>
  <si>
    <t>预知梦</t>
  </si>
  <si>
    <t>梦境没有必须符合现实的必要，如果梦境中见到的景象十分恐怖的话那么会失去一些SAN值</t>
  </si>
  <si>
    <t>(现实中见到相同景象失去SAN值的10%左右)。鉴定失败的话玩家会获得错误的预言"</t>
  </si>
  <si>
    <t>5,6</t>
  </si>
  <si>
    <t>调查员的年收入和资产变成两倍。「信誉度」＋1D4x5%。</t>
  </si>
  <si>
    <t>以下二选一：</t>
  </si>
  <si>
    <t>繁荣</t>
  </si>
  <si>
    <t>调查员的业务规模变得更大而且更成功； 或</t>
  </si>
  <si>
    <t>调查员替富翁、持有权力的人做事或者与他们共事。</t>
  </si>
  <si>
    <t>5,7</t>
  </si>
  <si>
    <t>接触某些物体时(或者抵达某个地方时)，通过一个POW／5的判定，</t>
  </si>
  <si>
    <t>心理测量</t>
  </si>
  <si>
    <t>成功的话可以窥视到这个物品／地方的过去。这个能力的正确度由KP决定。</t>
  </si>
  <si>
    <t>这个能力消耗1D6点MP。因为幻觉也可能失去SAN值(和上述的「预知梦」类似，损失通常的10%左右)。</t>
  </si>
  <si>
    <t>5,8</t>
  </si>
  <si>
    <t>健谈者</t>
  </si>
  <si>
    <t>「话术」＋2D4x5%。调查员有着非常厉害的语言术，</t>
  </si>
  <si>
    <t>可以通过讲故事获得朋友的信任、降低敌人的敌意、赚到一顿免费的餐点也是可能的。</t>
  </si>
  <si>
    <t>5,9</t>
  </si>
  <si>
    <t>罕见的技能</t>
  </si>
  <si>
    <t>调查员通过一个INT／4的判定的话，可能会持有一些生活中完全不常见，</t>
  </si>
  <si>
    <t>或一般来说不会有的技能。罕见的语言、格斗技、驾驶热气球之类，和KP商议决定。</t>
  </si>
  <si>
    <t>5,10</t>
  </si>
  <si>
    <t>红发</t>
  </si>
  <si>
    <t>调查员有着一头好像燃烧着一般的红发，非常显眼(没有其他效果)。</t>
  </si>
  <si>
    <t>5,11</t>
  </si>
  <si>
    <t>进行一次「幸运」判定，成功的话调查员被人尊敬(设定其理由)，</t>
  </si>
  <si>
    <t>调查员在自家所在的村子／都市中所有的交际类技能获得15%的加值。 「幸运」判定失败的话调查员的声望受损(设定其理由)，</t>
  </si>
  <si>
    <t>评价(D？)</t>
  </si>
  <si>
    <t>自家所在的村子／都市所有的交际类技能-15%。KP也可以决定通过良好的业绩来抵消这个恶评。</t>
  </si>
  <si>
    <t>5,12</t>
  </si>
  <si>
    <t>报复追求者</t>
  </si>
  <si>
    <t>调查员相信自己受到了不公正的待遇并且对导致自己受到这种恶意的(坏)人进行报复行为。</t>
  </si>
  <si>
    <t>玩家和KP讨论决定敌人的真身。投掷1D100来决定敌人的强度和调查员受到这种不公正的程度。</t>
  </si>
  <si>
    <t>5,13</t>
  </si>
  <si>
    <t>伤痕</t>
  </si>
  <si>
    <t>进行一次「幸运」判定。成功的话伤痕没有影响调查员的外观，甚至彰显其英勇也说不定。失败的话APP-1D3x5%，交际类技能-1D3x5%。</t>
  </si>
  <si>
    <t>5,14</t>
  </si>
  <si>
    <t>「灵感」＋5%。并且选择一个思考类技能＋30%，再选择2个思考类技能＋20%，和一个思考类技能＋10%。</t>
  </si>
  <si>
    <t>作者权威</t>
  </si>
  <si>
    <t>思考类技能包括：会计, 考古学, 技艺, 科学(天文学,生物学,地质学,药学,物理学,自然学,人类学), 克苏鲁神话(请和KP商量),</t>
  </si>
  <si>
    <t>历史, 法律, 图书馆使用, 医学,  领航(Navigate), 神秘学, 精神分析</t>
  </si>
  <si>
    <t>5,15</t>
  </si>
  <si>
    <t>秘密(D？)</t>
  </si>
  <si>
    <t>调查员有着决不能告诉别人的秘密。调查员的邻居可能会有些线索也说不定。</t>
  </si>
  <si>
    <t>调查员可能是个罪犯、间谍，或者卖国贼之类的也说不定。内容由玩家和KP商议决定。</t>
  </si>
  <si>
    <t>5,16</t>
  </si>
  <si>
    <t>秘密结社</t>
  </si>
  <si>
    <t>调查员所属于秘密主义的团体，可能会是共济会、蔷薇十字团、神志主义者、炼金术师结社、</t>
  </si>
  <si>
    <t>光明会之类团体的一员。或者是地下医学研究者之类的犯罪／阴谋组织的一员。</t>
  </si>
  <si>
    <t>5,17</t>
  </si>
  <si>
    <t>自学</t>
  </si>
  <si>
    <t>EDU＋1D3x5，并增加因此获得的技能值。</t>
  </si>
  <si>
    <t>5,18</t>
  </si>
  <si>
    <t>可疑的过去／绯闻(D)</t>
  </si>
  <si>
    <t>调查员过去曾经做过一些惹人怀疑的事情(卖淫、偷人等)，或者曾经犯下过某些重大罪行。所有的交际类技能-1D3x10%。</t>
  </si>
  <si>
    <t>5,19</t>
  </si>
  <si>
    <t>再投掷一次，获得那个特征，特征具有(D)时，玩家可以再额外选择一个其他任意特征获得。</t>
  </si>
  <si>
    <t>特征没有(D)时，玩家必须再同时选择一个(D)特征。</t>
  </si>
  <si>
    <t>5,20</t>
  </si>
  <si>
    <t>双重</t>
  </si>
  <si>
    <t>再投掷两次并获得那两个特征。</t>
  </si>
  <si>
    <t>6,1</t>
  </si>
  <si>
    <t>6,2</t>
  </si>
  <si>
    <t>病弱(D)</t>
  </si>
  <si>
    <t>CON-1D3x5。</t>
  </si>
  <si>
    <t>6,3</t>
  </si>
  <si>
    <t>巧妙的手法</t>
  </si>
  <si>
    <t>巧手技能＋DEX%，可以在偷窃或者魔术的时候使用。</t>
  </si>
  <si>
    <t>6,4</t>
  </si>
  <si>
    <t>迟缓(D)</t>
  </si>
  <si>
    <t>MOVE-1。</t>
  </si>
  <si>
    <t>6,5</t>
  </si>
  <si>
    <t>失去名誉(D)</t>
  </si>
  <si>
    <t>探索者因为国籍、性别、人种、宗教或者过去的犯罪记录等原因失去了社会上的名誉地位。</t>
  </si>
  <si>
    <t>作为其影响，调查员可能减少自由活动时间甚至所有的交际类技能-1D4x10%甚至更多。具体的影响玩家和KP商议决定。</t>
  </si>
  <si>
    <t>6,6</t>
  </si>
  <si>
    <t>原军人</t>
  </si>
  <si>
    <t>调查员获得INT点的技能点加到士兵的职业技能上。</t>
  </si>
  <si>
    <t>6,7</t>
  </si>
  <si>
    <t>咒文知识</t>
  </si>
  <si>
    <t>由KP决定，调查员最多可以获知1D3种咒文，SAN-1D6。</t>
  </si>
  <si>
    <t>6,8</t>
  </si>
  <si>
    <t>胆小(D)</t>
  </si>
  <si>
    <t>调查员见到血液或者流血就会感觉到身体不适，失去更多的SAN值。也可能因为疾病的原因无法靠近或通过流血现场。</t>
  </si>
  <si>
    <t>6,9</t>
  </si>
  <si>
    <t>坚毅</t>
  </si>
  <si>
    <t>调查员不受到现实中的血迹或者流血的影响。遭遇血迹和流血时SAN损失为最小值，</t>
  </si>
  <si>
    <t>即使见到最残虐的场合(大量被撕裂的人,被猎奇杀死的尸体等)也最多只减少通常的一半。</t>
  </si>
  <si>
    <t>6,10</t>
  </si>
  <si>
    <t>比公牛还要强韧</t>
  </si>
  <si>
    <t>STR＋1D3x5。</t>
  </si>
  <si>
    <t>6,11</t>
  </si>
  <si>
    <t>迷信(D)</t>
  </si>
  <si>
    <t>调查员迷信不疑，依赖着护身符、仪式或者愚蠢的信念。</t>
  </si>
  <si>
    <t>遭遇超自然现象的时候比通常多损失1点SAN值，即使原本不损失的情况下可能变成损失1点。</t>
  </si>
  <si>
    <t>6,12</t>
  </si>
  <si>
    <t>同情心</t>
  </si>
  <si>
    <t>调查员选择一个交际类技能＋30%或者选择两个各＋20%，然后额外再选择一个＋10%。</t>
  </si>
  <si>
    <t>6,13</t>
  </si>
  <si>
    <t>意外的帮手</t>
  </si>
  <si>
    <t>调查员因为一些缘由拥有一个对自己忠实并帮助自己的协助者。</t>
  </si>
  <si>
    <t>KP来决定这个协助者的真身和影响(依旧可以1D100来决定)。并且1D100也决定其频率。</t>
  </si>
  <si>
    <t>6,14</t>
  </si>
  <si>
    <t>看不见的财产</t>
  </si>
  <si>
    <t>看不见的财产 "调查员有一笔自己不知道的财产。这可能是亲人遗赠的或者理事会之类授予的。</t>
  </si>
  <si>
    <t>这可能会是一块土地、房屋或者事业……等。这依旧可以用1D100来决定其价值程度。(继承)这笔财产可能会伴随着意想不到的后果</t>
  </si>
  <si>
    <t>6,15</t>
  </si>
  <si>
    <t>虚弱(D)</t>
  </si>
  <si>
    <t>STR-1D3x5。</t>
  </si>
  <si>
    <t>6,16</t>
  </si>
  <si>
    <t>调查员要看清东西必须戴眼镜。</t>
  </si>
  <si>
    <t>进行一个「幸运」判定，成功的话眼镜只在读书或者进行精细工作的时候才需要。</t>
  </si>
  <si>
    <t>戴眼镜(D)</t>
  </si>
  <si>
    <t>失败的话，(调查员在进行)激烈运动等情况时可能会丢失眼镜，和视觉相关的技能-1D3x10%。</t>
  </si>
  <si>
    <t>(对于只需要在读书时使用眼镜的调查员，如果他们丢失了眼镜，进行精细工作的时候以上惩罚同样适用)</t>
  </si>
  <si>
    <t>6,17</t>
  </si>
  <si>
    <t>彬彬有礼</t>
  </si>
  <si>
    <t>调查员的「信誉度」＋10%，真是个有礼貌的绅士(淑女)。</t>
  </si>
  <si>
    <t>6,18</t>
  </si>
  <si>
    <t>调查员的年龄变成10＋2D3岁。</t>
  </si>
  <si>
    <t>孩子(D)</t>
  </si>
  <si>
    <t>最大EDU变成(年龄 ／ 2 ＋2)x5，DEX＋5，STR、CON、APP中任意一项＋5。</t>
  </si>
  <si>
    <t>玩家和KP商议决定，调查员大概和家人住在一起，职业等也需要重新修正。</t>
  </si>
  <si>
    <t>6,19</t>
  </si>
  <si>
    <t>任意选择一项特征。</t>
  </si>
  <si>
    <t>6,20</t>
  </si>
  <si>
    <t>人生</t>
  </si>
  <si>
    <t>投掷两次，玩家任意选择其中一项特征。</t>
  </si>
  <si>
    <t>调查员可能在任何年龄发现黑暗的秘密,并随着年龄增长积累经验。</t>
  </si>
  <si>
    <t>技能点数来自教育,表明年龄大的人知道的往往更多。但是,特定的人生经历也一样</t>
  </si>
  <si>
    <t>能够成为调查员的财富或阻碍。若经历包要求增长角色的年龄,那么你应当先分配</t>
  </si>
  <si>
    <t>因 EDU 提升额外产生的技能点数,再分配 经历包提供的点数。</t>
  </si>
  <si>
    <t>以下的经历包均是可选的,并且每个玩家在 KP 的同意下只能选择一个。</t>
  </si>
  <si>
    <t>战场经验包</t>
  </si>
  <si>
    <t>探索者在战争中为军队效命过－－譬如， 1914 至 1918 年的世界大战。他在战争中获得好处，也得到了伤痕。</t>
  </si>
  <si>
    <t>调整到适当的年龄。
SAN 减少 1D10+5。
在背景中增加：与战争相关的「受伤与伤痕」或「恐惧症与狂热症」。
获得 70 点技能红利，分配到：
普通士兵： 攀爬，战斗（打架），火器（步枪/散弹枪），急救，威胁，聆听，潜行，投掷，妙手，识破，生存。
军官： 攀爬，战斗（打架），火器（手枪），急救，聆听，领航，一项人际技能（魅力、说服、威胁之一），匿踪，投掷，识破。
在角色卡上注明：免疫目击尸体和重伤的 SAN 损失。</t>
  </si>
  <si>
    <t>警察经验包</t>
  </si>
  <si>
    <t>探索者在警方工作过数年。</t>
  </si>
  <si>
    <t>初始年龄不可低于 25 岁。
SAN 减少 1D10。
在背景中增加一项：与警察工作相关的「受伤与伤痕」或「恐惧症与狂热症」。
获得 60 点技能红利，分配到：攀爬，驾驶汽车，战斗（打架），火器（手枪或步枪/散弹枪），急救，法律，聆听，外语，两项人际技能，追踪；
在角色卡上注明：免疫目击尸体的 SAN 损失。</t>
  </si>
  <si>
    <t>罪犯经历包</t>
  </si>
  <si>
    <t>探索者的大半辈子都在犯罪组织中服事。</t>
  </si>
  <si>
    <t>初始年龄不可低于 20 岁。
SAN 减少 1D10；
在背景中增加一项：与犯罪经验相关的「受伤与伤痕」或「恐惧症与狂热症」。
获得 60 点技能红利，分配到：攀爬，驾驶汽车，战斗（任一），火器（任一），一项[人际技能]，法律，聆听，锁匠，心理学，追踪。
在角色卡上注明：免疫目击尸体、目击或进行谋杀或对人类暴力时 SAN 损失。</t>
  </si>
  <si>
    <t>医疗经验包</t>
  </si>
  <si>
    <t>探索者长期服务于医界。</t>
  </si>
  <si>
    <t>初始年龄不可低于 30 岁。
SAN 减少 1D10；
在背景中增加一项：与医疗经验相关的「恐惧症与狂热症」。
获得 60 点技能红利，分配到：急救，法律，聆听，医药，心理学，识破，科学（任二）。
在角色卡上注明：免疫目击尸体和重伤的 SAN 损失。</t>
  </si>
  <si>
    <t>神话经验包</t>
  </si>
  <si>
    <t>探索者拥有克苏鲁神话知识－－无论是学术意义上还是来自确切经验。
和守密人讨论探索者如何意识到克苏鲁神话－－阅读或经历－－将这写入角色的背景中。如果此知识是来自阅读，决定探索者是否是相信者。</t>
  </si>
  <si>
    <t>增加守密人同意的克苏鲁神话技能值（建议 1D10+5）。
按照规则减少 SAN 的最大值。
如果是一个相信者，减少等同克苏鲁神话技能值的 SAN 。
在背景中增加两项：与神话经验相关的「受伤与伤痕」、「恐惧症与狂热症」或「遭遇奇怪物体」。
在守密人的许可下加入咒文（如果是相信者）－－守密人将会决定探索者取得的咒文是什么。</t>
  </si>
  <si>
    <t>1疯狂</t>
  </si>
  <si>
    <t>A.临时性的疯狂状态</t>
  </si>
  <si>
    <t>一些有关san损失的例子</t>
  </si>
  <si>
    <t>当在1次的理智检定中损失了5点或以上的SAN值</t>
  </si>
  <si>
    <t>0 / 1D2</t>
  </si>
  <si>
    <t>意外地发现了被撕裂的动物尸体。</t>
  </si>
  <si>
    <t>进行智力检定，成功则代表理解到所看/所知的恐怖事件的意义，</t>
  </si>
  <si>
    <t>0 / 1D3</t>
  </si>
  <si>
    <t>意外地发现一具尸体或残肢。</t>
  </si>
  <si>
    <t>导致PC陷入《疯狂状态》并永久性更改角色背景栏，疯狂时间为1D10小时或KP决定。</t>
  </si>
  <si>
    <t>0 / 1D4</t>
  </si>
  <si>
    <t>目睹了血流成河的景象。</t>
  </si>
  <si>
    <t>失败了，那么调查员将会下意识的压抑自己的真实记忆，</t>
  </si>
  <si>
    <t>1 / 1D4 + 1</t>
  </si>
  <si>
    <t>发现了血肉模糊的人类尸体。</t>
  </si>
  <si>
    <t>并且不会进入疯狂状态。</t>
  </si>
  <si>
    <t>0 / 1D6</t>
  </si>
  <si>
    <t>醒来时发现自己困在棺材里。</t>
  </si>
  <si>
    <t>见证一个朋友被残忍的杀害。</t>
  </si>
  <si>
    <t>B.不定性的疯狂状态</t>
  </si>
  <si>
    <t>遭遇一个食尸鬼。</t>
  </si>
  <si>
    <t>当在游戏的一天内累计丧失的SAN值达游戏开场时数值的20%以上，</t>
  </si>
  <si>
    <t>1 / 1D6 + 1</t>
  </si>
  <si>
    <t>看见了你确定已经过世的人出现。</t>
  </si>
  <si>
    <t>则陷入《疯狂状态》并更改角色背景，持续时间为游戏中1D6个月或KP决定。</t>
  </si>
  <si>
    <t>0 / 1D10</t>
  </si>
  <si>
    <t>遭受严刑拷打。</t>
  </si>
  <si>
    <t>游戏中的「一天」的长短与经历通常是由守秘人来定夺，</t>
  </si>
  <si>
    <t>1 / 1D10</t>
  </si>
  <si>
    <t>看见尸体从坟墓里死而复生。</t>
  </si>
  <si>
    <t>这一般是以调查员到达一个安全可供休息，</t>
  </si>
  <si>
    <t>2 / 2D10 + 1</t>
  </si>
  <si>
    <t>看见从天空中下落了巨大的头颅。</t>
  </si>
  <si>
    <t>使调查员们能够得到充分的休息并缓解惊吓所带来的冲击的场所为止。</t>
  </si>
  <si>
    <t>1D10 / 1D100</t>
  </si>
  <si>
    <t>看见了伟大的邪神克苏鲁。</t>
  </si>
  <si>
    <t>C.永久的疯狂状态</t>
  </si>
  <si>
    <t>当SAN值为零时即发作，症状内容看骰表，</t>
  </si>
  <si>
    <t>PL(永久)失去对PC的控制。</t>
  </si>
  <si>
    <t>自卫杀人(不论保护自己或他人): 0/1d3</t>
  </si>
  <si>
    <t>冷血杀死敌人: 0/1d5</t>
  </si>
  <si>
    <t>因过失杀死错误的对像: 1/1d6</t>
  </si>
  <si>
    <t>2.疯狂状态</t>
  </si>
  <si>
    <t>冷血杀死无辜的人: 1/1d8</t>
  </si>
  <si>
    <t>(阶段1)狂气状态</t>
  </si>
  <si>
    <t>手法残忍地(eg.虐待)杀人 : 1/1d6</t>
  </si>
  <si>
    <t>当PC进入疯狂状态，会进入阶段1-狂气状态，疯狂症状可以掷骰表或由KP决定，</t>
  </si>
  <si>
    <t>第一次杀人(不论SC成功或失败)扣除多1点SAN.</t>
  </si>
  <si>
    <t>由守秘人来决定接下里这个角色的行动，</t>
  </si>
  <si>
    <t>以上行为的疯狂状态可能为</t>
  </si>
  <si>
    <t>或者给予玩家如果在接下来的时间内尽可能长的表现出适合疯狂行为的建议。</t>
  </si>
  <si>
    <t>狂暴:愤怒／兴奋得血往上涌，失去判断力，</t>
  </si>
  <si>
    <t>这个阶段可能持续1D10回合(正在进行战斗时)(使用骰表狂气发作 - 实时症状)或</t>
  </si>
  <si>
    <t>对周围敌人朋友甚至物品进行无差别的攻击行为。</t>
  </si>
  <si>
    <t>1D10小时(离其他调查员同伴的情况下发作，</t>
  </si>
  <si>
    <t>狂热:增加一个新的狂热症，</t>
  </si>
  <si>
    <t>或者是所有在场的调查员同时进入疯狂)(使用总结症状)，</t>
  </si>
  <si>
    <t>欣快癖（Amenomania）：不正常地感到喜悦</t>
  </si>
  <si>
    <t>假如狂气状态结束后，短暂的疯狂状态还未结束，则进入深层的疯狂。</t>
  </si>
  <si>
    <t>枪械狂（Hoplomania）：痴迷于火器。</t>
  </si>
  <si>
    <t>射击狂（Klazomania）：反常地执着于射击。</t>
  </si>
  <si>
    <t>谋杀癖（Phonomania）：病态的谋杀倾向</t>
  </si>
  <si>
    <t>(阶段2)深层的疯狂</t>
  </si>
  <si>
    <t>背德癖（Planomania）：病态地渴求违背社会道德</t>
  </si>
  <si>
    <t>在这个状态下，PC看似正常，PL自行演出这个疯狂的角色(例如疯狂症状是失忆，</t>
  </si>
  <si>
    <t>手术狂（Tomomania）：对进行手术的不正常爱好。</t>
  </si>
  <si>
    <t>PC(可能)时不时进入失忆的状态)。PL决定表现方式。</t>
  </si>
  <si>
    <t>正义狂（Dikemania）：痴迷于目睹正义被伸张。</t>
  </si>
  <si>
    <t>妄想狂（Habromania）：近乎病态地充满愉快的妄想（而不顾现实状况如何）。</t>
  </si>
  <si>
    <t>3.副作用</t>
  </si>
  <si>
    <t>A) 在深层的疯狂(阶段2)中，每一次损失SAN，将会再次进入狂气状态。</t>
  </si>
  <si>
    <t>B) 每当一位调查员有了一次疯狂发作的经历后，守秘人应该及时的更改修正或者</t>
  </si>
  <si>
    <t>增加一项调查员的背景栏目。这种改动是一举两得的，</t>
  </si>
  <si>
    <t>首先这能通过增加不合理的或者破坏原有的条目表现出调查员陷入疯狂的状态，</t>
  </si>
  <si>
    <t>其次通过删改条目，以此能表现出调查员强烈的情绪变化。</t>
  </si>
  <si>
    <t>玩家与守秘人应当一起努力，对角色的背景进行适当的修正改变。</t>
  </si>
  <si>
    <t>C) 第一次因为克苏鲁神话相关事物而疯狂,克苏鲁神话技能增加5点</t>
  </si>
  <si>
    <t>其后每次因神话事物而疯狂增加1点。</t>
  </si>
  <si>
    <t>性格：              包括了：「狂热」，「死鱼眼」，「厌世」或者「不修边幅」.</t>
  </si>
  <si>
    <t>信仰/信念:        一项中性的标签例如「信仰」可能会变化的更加极端与异常，</t>
  </si>
  <si>
    <t xml:space="preserve">                          就像是「不信者必将遭受苦难」，</t>
  </si>
  <si>
    <t xml:space="preserve">                           或者说也可能是另一项新的标签类似于「痴迷于击溃邪教徒」</t>
  </si>
  <si>
    <t>重要的人:         一个新的名字也许会与理由一起作为标签加入，</t>
  </si>
  <si>
    <t xml:space="preserve">                          例如：「追逐杜尔伯特·斯密史，至死方休」</t>
  </si>
  <si>
    <t xml:space="preserve">                          或者「自在天的化身——罗宾·普尔」</t>
  </si>
  <si>
    <t>特别的地点： 目前来说对调查员具有重大意义，因为各种理性或非理性的理由</t>
  </si>
  <si>
    <t xml:space="preserve">                           而迷恋上的需要前往的一个地点。前者来说就是可能是邪教徒聚会的寺庙，</t>
  </si>
  <si>
    <t xml:space="preserve">                          后者就可能是一块梦寐以求想要前往的圣地（就好比对一个宅来说是秋叶原）。</t>
  </si>
  <si>
    <t>宝贵之物：     这是一项可能因为陷入疯狂而遭到破坏或遗失的对象。</t>
  </si>
  <si>
    <t xml:space="preserve">                          任何会被损坏或遗失的物件都可归于此类。</t>
  </si>
  <si>
    <t xml:space="preserve">                          此时一个新的对象可能将会代替，同时被赋予上新的意义。</t>
  </si>
  <si>
    <t>特点：              一项易于被改变的特征，就比如：「混混」，「瘾君子」，</t>
  </si>
  <si>
    <t xml:space="preserve">                           「心浮气躁」，「大嗓门」，「百无禁忌」。</t>
  </si>
  <si>
    <t>创伤&amp;疤痕：   这通常用于作为致命伤之类的特征。</t>
  </si>
  <si>
    <t>恐惧和狂热：  这部分通常是疯狂发作的骰点结果。</t>
  </si>
  <si>
    <t>数种不同的疯狂骰表，可以选择喜欢的使用</t>
  </si>
  <si>
    <t>====7版標準=====</t>
  </si>
  <si>
    <t>1D10:狂氣發作 - 即時症狀</t>
  </si>
  <si>
    <t>1:失憶:失去離開前一個安全地方後的所有記憶。例如覺得自己正在吃早餐，然後就和一隻怪物對峙。</t>
  </si>
  <si>
    <t>2:心因性殘障:出現因為心理原因的失明，失聰，又或是部份或全部的四肢殘障。</t>
  </si>
  <si>
    <t>3:狂暴:憤怒／興奮得血往上湧，失去判斷力，對周圍敵人朋友甚至物品進行無差別的攻擊行為。</t>
  </si>
  <si>
    <t>4:疑神疑鬼:出現嚴重的被害妄想 -「人人都想捉住我」「每個人都不能信任」「他們在監視著我」「我們中出了叛徒」「全部都是騙局」</t>
  </si>
  <si>
    <t>5:關係依賴:把在場的一個人誤認成自己非常重要的人。請細心考慮扮演方式。參考背景故事條目「重要的人」。</t>
  </si>
  <si>
    <t>6:昏厥：陷入昏迷。</t>
  </si>
  <si>
    <t>7:驚慌逃跑:就算取走唯一的車輛，留下其他人，也要用盡一切辦法逃離現場。</t>
  </si>
  <si>
    <t>8:歇斯底里或情緒失控:因為大笑，大哭或驚慌尖叫等原因而失去行動能力</t>
  </si>
  <si>
    <t>9:恐懼:增加一個新的恐懼症，可以骰1D100參考「表IX:恐懼症範例」或由KP選擇症狀。即使恐懼的對象不在附近，也會覺得它是存在的。(骰表見最底)</t>
  </si>
  <si>
    <t>10:狂熱:增加一個新的狂熱症，可以骰1D100參考「表X:狂熱症範例」或由KP選擇症狀。接下來會沉溺於這個狂熱症狀中。(骰表見最底)</t>
  </si>
  <si>
    <t>1d10:狂氣發作 - 總結症狀</t>
  </si>
  <si>
    <t>1:失憶:不能回憶自己的過去和對自己的身份模糊不清，而且對所在地點沒有印象。記憶會隨時間恢復。</t>
  </si>
  <si>
    <t>2:被搶:當恢復理智後，發現身上沒有受傷，但有價值的事物全部消失。假如身上帶著「珍視的東西」，骰一個幸運檢定，失敗則同樣被搶。</t>
  </si>
  <si>
    <t>3:遍體鱗傷:當恢復理智後，發現身上有傷痕，HP減少到狂氣發作前的一半，但這些不會造成重傷。身上物品沒有被搶。如何受傷由KP去決定。</t>
  </si>
  <si>
    <t>4:暴力沖動:陷入強烈的暴力和破壞沖動之中。當恢復理智後，可能會記得自己這段時間的所作所為。</t>
  </si>
  <si>
    <t>由ＫＰ決定因為狂氣發作所作出的破壞，無論是破壞了什麼物件，傷害甚至殺死什麼人。</t>
  </si>
  <si>
    <t>5:信仰/信念:選擇背景故事條目「信仰/信念」其中一樣，極端、瘋狂而又情緒化去表達之。例如：一個有宗教信仰的角色在地鐵裡大聲報福音。</t>
  </si>
  <si>
    <t>6:重要的人:詢問背景故事條目中「重要的人」的情報，以及這個人為何會重要。然後在狂氣發作時盡自己所能接近那個人並根據雙方關係行動。</t>
  </si>
  <si>
    <t>7:拘留:當恢復理智後，發現自己在精神科病房或警察局的羈押所中。期間的記憶會隨時間恢復。</t>
  </si>
  <si>
    <t>8:驚慌逃跑:當恢復理智後，發現自己已經遠離現場。例如迷失在荒郊野嶺，或是在乘搭火車或長途汽車。</t>
  </si>
  <si>
    <t>9:恐懼:增加一個新的恐懼症，可以骰1D100參考「表IX:恐懼症範例」或由KP選擇症狀。在恢復理智間期，會盡一切的辦法避開恐懼的對象。(骰表見最底)</t>
  </si>
  <si>
    <t>10:狂熱:增加一個新的狂熱症，可以骰1D100參考「表X:狂熱症範例」或由KP選擇症狀。在「狂氣發作」期間會完全沉溺於這個狂熱症狀中，</t>
  </si>
  <si>
    <t>至於會否被其他人發現，則由玩家和KP自行決定。(骰表見最底)</t>
  </si>
  <si>
    <t>1D10 短期症狀 長期症狀</t>
  </si>
  <si>
    <t>齊聚變態怪盜們的克蘇魯神話版</t>
  </si>
  <si>
    <t>1 跌倒或尖叫 記憶喪失症</t>
  </si>
  <si>
    <t>1D6症狀</t>
  </si>
  <si>
    <t>2 陷入恐慌狀態而逃離現場 嚴重恐慌狀態(慌不擇路)</t>
  </si>
  <si>
    <t>3 歇斯底里 幻覺</t>
  </si>
  <si>
    <t>1.異常性慾: 無法不去發泄</t>
  </si>
  <si>
    <t>4 說著內容混亂的支詞片語， 異常性慾(如露出癖、性傾向反轉</t>
  </si>
  <si>
    <t>2.殺人癖: 無法不去殺人</t>
  </si>
  <si>
    <t xml:space="preserve">  或是以極快的速度說出大量內容</t>
  </si>
  <si>
    <t>3.模仿病: 無法不去模仿</t>
  </si>
  <si>
    <t>5 恐懼某些特定事物事物 癖好(如馬尾控、氣味控、腿控等)</t>
  </si>
  <si>
    <t>4.熱唱病: 無法不去唱歌</t>
  </si>
  <si>
    <t>6 殺人狂或自殺狂 無法控制的顏面痙攣、顫抖。語言障礙</t>
  </si>
  <si>
    <t>5.固執病: 無法不去自以為是</t>
  </si>
  <si>
    <t>7 幻覺或妄想 精神性失明，耳聾或四肢麻痺</t>
  </si>
  <si>
    <t>6.追加恐懼: 增加新的心理創傷</t>
  </si>
  <si>
    <t>8 重複他人的行動或言語內容 妄想、異常行動、幻覺等</t>
  </si>
  <si>
    <t>9 異常的食慾(想吃特殊的東西， 一時的偏執症如人肉等)</t>
  </si>
  <si>
    <t>10 癡呆或緊張症 像是被什麼附身般的行動(例:不停的洗手、祈禱</t>
  </si>
  <si>
    <t xml:space="preserve">   ，用奇怪的節奏走路等)</t>
  </si>
  <si>
    <t>1. 殺人傾向：會試圖殺害對自己有威脅的所有東西</t>
  </si>
  <si>
    <t>一日內扣超過20%的SAN值 持續時間：session內無法治療</t>
  </si>
  <si>
    <t>2. 無語症：無法說話（包含現實交談以及所有需要使用交談的技能</t>
  </si>
  <si>
    <t>1. 失眠：難以入睡，一日沒睡則技能-5</t>
  </si>
  <si>
    <t>3. 不舒服：嘔吐之類的行為，SAN-1，全技能-5</t>
  </si>
  <si>
    <t>2. 殺人傾向：會試圖殺害對自己有威脅的所有東西</t>
  </si>
  <si>
    <t>4. 昏迷：當場昏倒，&lt;急救&gt;&lt;醫學&gt;且CON檢定成功時恢復</t>
  </si>
  <si>
    <t>3. 幻覺：會看到不存在的東西，SAN檢定時額外-3</t>
  </si>
  <si>
    <t>5. 偏執：對於某種東西有異常的執著</t>
  </si>
  <si>
    <t>4. 幻聽：會聽到不存在的聲音，SAN檢定時額外-2</t>
  </si>
  <si>
    <t>6. 偏食：只吃某種奇怪的東西</t>
  </si>
  <si>
    <t>7. 模仿：模仿別人的行為</t>
  </si>
  <si>
    <t>6. 暴力：對於所有的事情都想訴諸暴力，交涉技能-30</t>
  </si>
  <si>
    <t>8. 視野遮蔽：過於恐怖而緊閉雙眼，跟視覺有關的技能-50</t>
  </si>
  <si>
    <t>7. 惡夢：睡著的時候經常作惡夢(LUK)，SAN 1/1d2</t>
  </si>
  <si>
    <t>9. 多話症：一直喃喃自語，需要集中的技能-20</t>
  </si>
  <si>
    <t>8. 偏食：只吃某種奇怪的東西</t>
  </si>
  <si>
    <t>10. 自殺癖好：每次SAN檢定時都會嘗試自殘1d3</t>
  </si>
  <si>
    <t>9. 不信任：不相信任何人，無法使用交涉技能，只能單獨行動</t>
  </si>
  <si>
    <t>11. 自殘癖好：每次SAN檢定時同時自殘1d2</t>
  </si>
  <si>
    <t>10. 豁達：接受所有的異常現象，SAN值損失量加倍，</t>
  </si>
  <si>
    <t>12. 逃走：逃離現場</t>
  </si>
  <si>
    <t>免疫所有發狂現象，SAN=0的話則在劇本結束後失蹤</t>
  </si>
  <si>
    <t>13. 幼兒退化：行為模式退化成為幼兒</t>
  </si>
  <si>
    <t>14. 發呆：無法互動</t>
  </si>
  <si>
    <t>15. 暴力：對於所有的事情都想訴諸暴力，交涉技能-30</t>
  </si>
  <si>
    <t>16. 不信任：不相信任何人，無法使用交涉技能，只能單獨行動</t>
  </si>
  <si>
    <t>17. 幻聽：會聽到不存在的聲音，SAN檢定時額外-2</t>
  </si>
  <si>
    <t>18. 幻覺：會看到不存在的東西，SAN檢定時額外-3</t>
  </si>
  <si>
    <t>19. 感情爆發：很容易大笑或大哭，全技能減半</t>
  </si>
  <si>
    <t>20. 記憶喪失：遺忘1d20小時內的事情</t>
  </si>
  <si>
    <t>1D10 症狀</t>
  </si>
  <si>
    <t>1 緊張或癡呆</t>
  </si>
  <si>
    <t>2 記憶喪失</t>
  </si>
  <si>
    <t>3 逃避現實或唐吉軻德症候群</t>
  </si>
  <si>
    <t>4 偏執</t>
  </si>
  <si>
    <t>5 恐懼或迷信某些特定事物</t>
  </si>
  <si>
    <t>6 強迫症、沉迷某些事物、痙攣</t>
  </si>
  <si>
    <t>7 妄想</t>
  </si>
  <si>
    <t>8 精神分裂</t>
  </si>
  <si>
    <t>9 犯罪傾向(例:殺人狂)</t>
  </si>
  <si>
    <t>10 多重人格</t>
  </si>
  <si>
    <t>表Ⅹ：狂躁症狀表</t>
  </si>
  <si>
    <t>狂躁症會帶來對某一事物的狂熱迷戀與强迫傾向。守秘人可以投 D100 隨機選擇，</t>
  </si>
  <si>
    <t>也可以直接選擇一個恰當的症狀。守秘人應將狂躁症的症狀添加到調查員的背景故事欄中。</t>
  </si>
  <si>
    <t>1) 沐浴癖（Ablutomania）：執著于清洗自己。</t>
  </si>
  <si>
    <t>2) 猶豫癖（Aboulomania）：病態地猶豫不定。</t>
  </si>
  <si>
    <t>3) 喜暗狂（Achluomania）：對黑暗的過度熱愛。</t>
  </si>
  <si>
    <t>4) 喜高狂（Acromaniaheights）：狂熱迷戀高處。</t>
  </si>
  <si>
    <t>5) 親切癖（Agathomania）：病態地對他人友好。</t>
  </si>
  <si>
    <t>6) 喜曠症（Agromania）：强烈地傾向于待在開闊空間中。</t>
  </si>
  <si>
    <t>7) 喜尖狂（Aichmomania）：痴迷于尖銳或鋒利的物體。</t>
  </si>
  <si>
    <t>8) 戀猫狂（Ailuromania）：近乎病態地對猫友善。</t>
  </si>
  <si>
    <t>9) 疼痛癖（Algomania）：痴迷于疼痛。</t>
  </si>
  <si>
    <t>10) 喜蒜狂（Alliomania）：痴迷于大蒜。</t>
  </si>
  <si>
    <t>11) 乘車癖（Amaxomania）：痴迷于乘坐車輛。</t>
  </si>
  <si>
    <t>12) 欣快癖（Amenomania）：不正常地感到喜悅。</t>
  </si>
  <si>
    <t>13) 喜花狂（Anthomania）：痴迷于花朵。</t>
  </si>
  <si>
    <t>14) 計算癖（Arithmomania）：狂熱地痴迷于數字。</t>
  </si>
  <si>
    <t>15) 消費癖（Asoticamania）：魯莽衝動地消費。</t>
  </si>
  <si>
    <t>16) 隱居癖*（Automania）：過度地熱愛獨自隱居。</t>
  </si>
  <si>
    <t>（原文如此，存疑，Automania 實際上是戀車癖）</t>
  </si>
  <si>
    <t>17) 芭蕾癖（Balletmania）：痴迷于芭蕾舞。</t>
  </si>
  <si>
    <t>18) 竊書癖（Biliokleptomania）：無法克制偷竊書籍的衝動。</t>
  </si>
  <si>
    <t>19) 戀書狂（Bibliomania）：痴迷于書籍和/或閱讀</t>
  </si>
  <si>
    <t>20) 磨牙癖（Bruxomania）：無法克制磨牙的衝動。</t>
  </si>
  <si>
    <t>21) 靈臆症（Cacodemomania）：病態地堅信自己已被一個邪惡的靈體占據。</t>
  </si>
  <si>
    <t>22) 美貌狂（Callomania）：痴迷于自身的美貌。</t>
  </si>
  <si>
    <t>23) 地圖狂（Cartacoethes）：在何時何處都無法控制 查閱地圖的衝動。</t>
  </si>
  <si>
    <t>24) 跳躍狂（Catapedamania）：痴迷于從高處跳下。</t>
  </si>
  <si>
    <t>25) 喜冷症（Cheimatomania）：對寒冷或寒冷的物體的反常喜愛。</t>
  </si>
  <si>
    <t>26) 舞蹈狂（Choreomania）：無法控制地起舞或發顫。</t>
  </si>
  <si>
    <t>27) 戀床癖（Clinomania）：過度地熱愛待在床上。</t>
  </si>
  <si>
    <t>28) 戀墓狂（Coimetormania）：痴迷于墓地。</t>
  </si>
  <si>
    <t>29) 色彩狂（Coloromania）：痴迷于某種顔色。</t>
  </si>
  <si>
    <t>30) 小丑狂（Coulromania）：痴迷于小丑。</t>
  </si>
  <si>
    <t>31) 恐懼狂（Countermania）：執著于經歷恐怖的場面。</t>
  </si>
  <si>
    <t>32) 殺戮癖（Dacnomania）：痴迷于殺戮。</t>
  </si>
  <si>
    <t>33) 魔臆症（Demonomania）：病態地堅信自己已被惡魔附身。</t>
  </si>
  <si>
    <t>34) 抓撓癖（Dermatillomania）：執著于抓撓自己的皮膚。</t>
  </si>
  <si>
    <t>35) 正義狂（Dikemania）：痴迷于目睹正義被伸張。</t>
  </si>
  <si>
    <t>36) 嗜酒狂（Dipsomania）：反常地渴求酒精。</t>
  </si>
  <si>
    <t>37) 毛皮狂（Doramania）：痴迷于擁有毛皮。（存疑）</t>
  </si>
  <si>
    <t>38) 贈物癖（Doromania）：痴迷于贈送禮物。</t>
  </si>
  <si>
    <t>39) 漂泊症（Drapetomania）：執著于逃離。</t>
  </si>
  <si>
    <t>40) 漫游癖（Ecdemiomania）：執著于四處漫游。</t>
  </si>
  <si>
    <t>41) 自戀狂（Egomania）：近乎病態地以自我爲中心或自我崇拜。</t>
  </si>
  <si>
    <t>42) 職業狂（Empleomania）：對于工作的無盡病態渴求。</t>
  </si>
  <si>
    <t>43) 臆罪症（Enosimania）：病態地堅信自己帶有罪孽。</t>
  </si>
  <si>
    <t>44) 學識狂（Epistemomania）：痴迷于獲取學識。</t>
  </si>
  <si>
    <t>45) 靜止癖（Eremiomania）：執著于保持安靜。</t>
  </si>
  <si>
    <t>46) 乙醚上癮（Etheromania）：渴求乙醚。</t>
  </si>
  <si>
    <t>47) 求婚狂（Gamomania）：痴迷于進行奇特的求婚。</t>
  </si>
  <si>
    <t>48) 狂笑癖（Geliomania）：無法自製地，强迫性的大笑。</t>
  </si>
  <si>
    <t>49) 巫術狂（Goetomania）：痴迷于女巫與巫術。</t>
  </si>
  <si>
    <t>50) 寫作癖（Graphomania）：痴迷于將每一件事寫下來。</t>
  </si>
  <si>
    <t>51) 裸體狂（Gymnomania）：執著于裸露身體。</t>
  </si>
  <si>
    <t>52) 妄想狂（Habromania）：近乎病態地充滿愉快的妄想（而不顧現實狀况如何）。</t>
  </si>
  <si>
    <t>53) 蠕蟲狂（Helminthomania）：過度地喜愛蠕蟲。</t>
  </si>
  <si>
    <t>54) 槍械狂（Hoplomania）：痴迷于火器。</t>
  </si>
  <si>
    <t>55) 飲水狂（Hydromania）：反常地渴求水分。</t>
  </si>
  <si>
    <t>56) 喜魚癖（Ichthyomania）：痴迷于魚類。</t>
  </si>
  <si>
    <t>57) 圖標狂（Iconomania）：痴迷于圖標與肖像</t>
  </si>
  <si>
    <t>58) 偶像狂（Idolomania）：痴迷于甚至願獻身于某個偶像。</t>
  </si>
  <si>
    <t>59) 信息狂（Infomania）：痴迷于積累各種信息與資訊。</t>
  </si>
  <si>
    <t>60) 射擊狂（Klazomania）：反常地執著于射擊。</t>
  </si>
  <si>
    <t>61) 偷竊癖（Kleptomania）：反常地執著于偷竊。</t>
  </si>
  <si>
    <t>62) 噪音癖（Ligyromania）：無法自製地執著于製造響亮或刺耳的噪音。</t>
  </si>
  <si>
    <t>63) 喜綫癖（Linonomania）：痴迷于綫繩。</t>
  </si>
  <si>
    <t>64) 彩票狂（Lotterymania）：極端地執著于購買彩票。</t>
  </si>
  <si>
    <t>65) 抑鬱症（Lypemania）：近乎病態的重度抑鬱傾向。</t>
  </si>
  <si>
    <t>66) 巨石狂（Megalithomania）：當站在石環中或立起的巨石旁時，就會近乎病態地寫出各種奇怪的創意。</t>
  </si>
  <si>
    <t>67) 旋律狂（Melomania）：痴迷于音樂或一段特定的旋律。</t>
  </si>
  <si>
    <t>68) 作詩癖（Metromania）：無法抑制地想要不停作詩。</t>
  </si>
  <si>
    <t>69) 憎恨癖（Misomania）：憎恨一切事物，痴迷于憎恨某個事物或團體。</t>
  </si>
  <si>
    <t>70) 偏執狂（Monomania）：近乎病態地痴迷與專注某個特定的想法或創意。</t>
  </si>
  <si>
    <t>71) 誇大癖（Mythomania）：以一種近乎病態的程度說謊或誇大事物。</t>
  </si>
  <si>
    <t>72) 臆想症（Nosomania）：妄想自己正在被某種臆想出的疾病折磨。</t>
  </si>
  <si>
    <t>73) 記錄癖（Notomania）：執著于記錄一切事物（例如攝影）</t>
  </si>
  <si>
    <t>74) 戀名狂（Onomamania）：痴迷于名字（人物的、地點的、事物的）</t>
  </si>
  <si>
    <t>75) 稱名癖（Onomatomania）：無法抑制地不斷重複某個詞語的衝動。</t>
  </si>
  <si>
    <t>76) 剔指癖（Onychotillomania）：執著于剔指甲。</t>
  </si>
  <si>
    <t>77) 戀食癖（Opsomania）：對某種食物的病態熱愛。</t>
  </si>
  <si>
    <t>78) 抱怨癖（Paramania）：一種在抱怨時産生的近乎病態的愉悅感。</t>
  </si>
  <si>
    <t>79) 面具狂（Personamania）：執著于佩戴面具。</t>
  </si>
  <si>
    <t>80) 幽靈狂（Phasmomania）：痴迷于幽靈。</t>
  </si>
  <si>
    <t>81) 謀殺癖（Phonomania）：病態的謀殺傾向。</t>
  </si>
  <si>
    <t>82) 渴光癖（Photomania）：對光的病態渴求。</t>
  </si>
  <si>
    <t>83) 背德癖（Planomania）：病態地渴求違背社會道德</t>
  </si>
  <si>
    <t>（原文如此，存疑，Planomania 實際上是漂泊症）</t>
  </si>
  <si>
    <t>84) 求財癖（Plutomania）：對財富的强迫性的渴望。</t>
  </si>
  <si>
    <t>85) 欺騙狂（Pseudomania）：無法抑制的執著于撒謊。</t>
  </si>
  <si>
    <t>86) 縱火狂（Pyromania）：執著于縱火。</t>
  </si>
  <si>
    <t>87) 提問狂（Questiong-Asking Mania）：執著于提問。</t>
  </si>
  <si>
    <t>88) 挖鼻癖（Rhinotillexomania）：執著于挖鼻子。</t>
  </si>
  <si>
    <t>89) 塗鴉癖（Scribbleomania）：沉迷于塗鴉。</t>
  </si>
  <si>
    <t>90) 列車狂（Siderodromomania）：認爲火車或類似的依靠軌道交通的旅行方式充滿魅力。</t>
  </si>
  <si>
    <t>91) 臆智症（Sophomania）：臆想自己擁有難以置信的智慧。</t>
  </si>
  <si>
    <t>92) 科技狂（Technomania）：痴迷于新的科技。</t>
  </si>
  <si>
    <t>93) 臆咒狂（Thanatomania）：堅信自己已被某種死亡魔法所詛咒。</t>
  </si>
  <si>
    <t>94) 臆神狂（Theomania）：堅信自己是一位神靈。</t>
  </si>
  <si>
    <t>95) 抓撓癖（Titillomaniac）：抓撓自己的强迫傾向。</t>
  </si>
  <si>
    <t>96) 手術狂（Tomomania）：對進行手術的不正常愛好。</t>
  </si>
  <si>
    <t>97) 拔毛癖（Trichotillomania）：執著于拔下自己的頭髮。</t>
  </si>
  <si>
    <t>98) 臆盲症（Typhlomania）：病理性的失明。</t>
  </si>
  <si>
    <t>99) 嗜外狂（Xenomania）：痴迷于异國的事物。</t>
  </si>
  <si>
    <t>100) 喜獸癖（Zoomania）：對待動物的態度近乎瘋狂地友好。</t>
  </si>
  <si>
    <t>該症狀表由飈車致死法厄同翻譯。</t>
  </si>
  <si>
    <t>表Ⅸ：恐懼症狀表</t>
  </si>
  <si>
    <t>恐懼症是對某些事物的持久性恐懼。守秘人可以投 D100 隨機選擇，也可以直接選擇一個恰當的症狀。</t>
  </si>
  <si>
    <t>守秘人應將狂躁症的症狀添加到調查員的背景故事欄中。</t>
  </si>
  <si>
    <t>1) 洗澡恐懼症（Ablutophobia）：對于洗滌或洗澡的空間中的恐懼。</t>
  </si>
  <si>
    <t>2) 恐高症（Acrophobia）：對于身處高處的恐懼。</t>
  </si>
  <si>
    <t>3) 飛行恐懼症（Aerophobia）：對飛行的恐懼。</t>
  </si>
  <si>
    <t>4) 廣場恐懼症（Agoraphobia）：對于開放的公共場所的恐懼。</t>
  </si>
  <si>
    <t>5) 恐鶏症（Alektorophobia）：對鶏的恐懼。</t>
  </si>
  <si>
    <t>6) 大蒜恐懼症（Alliumphobia）：對大蒜的恐懼。</t>
  </si>
  <si>
    <t>7) 乘車恐懼症（Amaxophobia）：對于乘坐地面載具恐懼（貯藏癖）。</t>
  </si>
  <si>
    <t>8) 恐風症（Ancraophobia）：對風的恐懼。</t>
  </si>
  <si>
    <t>9) 男性恐懼症（Androphobia）：對于成年男性的恐懼。</t>
  </si>
  <si>
    <t>10) 恐英症（Anglophobia）：對英格蘭或英格蘭文化的恐懼。</t>
  </si>
  <si>
    <t>11) 恐花症（Anthophobia）：對花的恐懼。</t>
  </si>
  <si>
    <t>12) 截肢者恐懼症（Apotemnophobia）：對截肢者的的恐懼。</t>
  </si>
  <si>
    <t>13) 蜘蛛恐懼症（Arachnophobia）：對蜘蛛的恐懼。</t>
  </si>
  <si>
    <t>14) 閃電恐懼症（Astraphobia）：對閃電的恐懼。</t>
  </si>
  <si>
    <t>15) 廢墟恐懼症（Atephobia）：對遺迹或殘址的恐懼。</t>
  </si>
  <si>
    <t>17) 細菌恐懼症（Bacteriophobia）：對細菌的恐懼。</t>
  </si>
  <si>
    <t>18) 導彈/子彈恐懼症（Ballistophobia）：對導彈或子子彈的恐懼。</t>
  </si>
  <si>
    <t>19) 跌落恐懼症（Basophobia）：對于跌倒或摔落的恐懼。</t>
  </si>
  <si>
    <t>20) 書籍恐懼症（Bibliophobia）：對書籍的恐懼。</t>
  </si>
  <si>
    <t>21) 植物恐懼症（Botanophobia）：對植物的恐懼。</t>
  </si>
  <si>
    <t>22) 美女恐懼症（Caligynephobia）：對美貌女性的恐懼。</t>
  </si>
  <si>
    <t>23) 寒冷恐懼症（Cheimaphobia）：對寒冷的恐懼。</t>
  </si>
  <si>
    <t>24) 恐鐘錶症（Chronomentrophobia）：對于鐘錶的恐懼。</t>
  </si>
  <si>
    <t>25) 幽閉恐懼症（Claustrophobia）：對于處在封閉的恐懼。</t>
  </si>
  <si>
    <t>26) 小丑恐懼症（Coulrophobia）：對小丑的恐懼。</t>
  </si>
  <si>
    <t>27) 恐犬症（Cynophobia）：對狗的恐懼。</t>
  </si>
  <si>
    <t>28) 惡魔恐懼症（Demonophobia）：對邪靈或惡魔的恐懼。</t>
  </si>
  <si>
    <t>29) 人群恐懼症（Demophobia）：對人群的恐懼。</t>
  </si>
  <si>
    <t>30) 牙科恐懼症①（Dentophobia）：對牙醫的恐懼。</t>
  </si>
  <si>
    <t>31) 丟弃恐懼症（Disposophobia）：對于丟弃物件的恐懼。</t>
  </si>
  <si>
    <t>32) 皮毛恐懼症（Doraphobia）：對動物皮毛的恐懼。</t>
  </si>
  <si>
    <t>33) 過馬路恐懼症（Dromophobia）：對于過馬路的的恐懼。</t>
  </si>
  <si>
    <t>34) 教堂恐懼症（Ecclesiophobia）：對教堂的恐懼。</t>
  </si>
  <si>
    <t>35) 鏡子恐懼症（Eisoptrophobia）：對鏡子的恐懼。</t>
  </si>
  <si>
    <t>36) 針尖恐懼症（Enetophobia）：對針或大頭針的恐懼。</t>
  </si>
  <si>
    <t>37) 昆蟲恐懼症（Entomophobia）：對昆蟲的恐懼。</t>
  </si>
  <si>
    <t>38) 恐猫症（Felinophobia）：對猫的恐懼。</t>
  </si>
  <si>
    <t>39) 過橋恐懼症（Gephyrophobia）：對于過橋的恐懼。</t>
  </si>
  <si>
    <t>40) 恐老症（Gerontophobia）：對于老年人或變老的恐懼。</t>
  </si>
  <si>
    <t>16) 長笛恐懼症（Aulophobia）：對長笛的恐懼。</t>
  </si>
  <si>
    <t>41) 恐女症（Gynophobia）：對女性的恐懼。</t>
  </si>
  <si>
    <t>42) 恐血症（Haemaphobia）：對血的恐懼。</t>
  </si>
  <si>
    <t>43) 宗教罪行恐懼症（Hamartophobia）：對宗教罪行彈的恐懼。</t>
  </si>
  <si>
    <t>44) 觸摸恐懼症（Haphophobia）：對于被觸摸的恐懼。</t>
  </si>
  <si>
    <t>45) 爬蟲恐懼症（Herpetophobia）：對爬行動物的恐懼。</t>
  </si>
  <si>
    <t>46) 迷霧恐懼症（Homichlophobia）：對霧的恐懼。</t>
  </si>
  <si>
    <t>47) 火器恐懼症（Hoplophobia）：對火器的恐懼。</t>
  </si>
  <si>
    <t>48) 恐水症（Hydrophobia）：對水的恐懼。</t>
  </si>
  <si>
    <t>49) 催眠恐懼症①（Hypnophobia）：對于睡眠或被催眠的恐懼。</t>
  </si>
  <si>
    <t>50) 白袍恐懼症（Iatrophobia）：對醫生的恐懼。</t>
  </si>
  <si>
    <t>51) 魚類恐懼症（Ichthyophobia）：對魚的恐懼。</t>
  </si>
  <si>
    <t>52) 蟑螂恐懼症（Katsaridaphobia）：對蟑螂的恐懼。</t>
  </si>
  <si>
    <t>53) 雷鳴恐懼症（Keraunophobia）：對雷聲的恐懼。</t>
  </si>
  <si>
    <t>54) 蔬菜恐懼症（Lachanophobia）：對蔬菜的恐懼。</t>
  </si>
  <si>
    <t>55) 噪音恐懼症（Ligyrophobia）：對刺耳噪音的恐懼。</t>
  </si>
  <si>
    <t>56) 恐湖症（Limnophobia）：對湖泊的恐懼。</t>
  </si>
  <si>
    <t>57) 機械恐懼症（Mechanophobia）：對機器或機械的恐懼。</t>
  </si>
  <si>
    <t>58) 巨物恐懼症（Megalophobia）：對于龐大物件的恐懼。</t>
  </si>
  <si>
    <t>59) 捆綁恐懼症（Merinthophobia）：對于被捆綁或緊縛的恐懼。</t>
  </si>
  <si>
    <t>60) 流星恐懼症（Meteorophobia）：對流星或隕石的恐懼。</t>
  </si>
  <si>
    <t>61) 孤獨恐懼症（Monophobia）：對于一人獨處的恐懼。</t>
  </si>
  <si>
    <t>62) 不潔恐懼症（Mysophobia）：對污垢或污染的恐懼。</t>
  </si>
  <si>
    <t>63) 粘液恐懼症（Myxophobia）：對粘液（史萊姆）的恐懼。</t>
  </si>
  <si>
    <t>64) 尸體恐懼症（Necrophobia）：對尸體的恐懼。</t>
  </si>
  <si>
    <t>65) 數字 8 恐懼症（Octophobia）：對數字 8 的恐懼。</t>
  </si>
  <si>
    <t>66) 恐牙症（Odontophobia）：對牙齒的恐懼。</t>
  </si>
  <si>
    <t>67) 恐夢症（Oneirophobia）：對夢境的恐懼。</t>
  </si>
  <si>
    <t>68) 稱呼恐懼症（Onomatophobia）：對于特定詞語的恐懼。</t>
  </si>
  <si>
    <t>69) 恐蛇症（Ophidiophobia）：對蛇的恐懼。</t>
  </si>
  <si>
    <t>70) 恐鳥症（Ornithophobia）：對鳥的恐懼。</t>
  </si>
  <si>
    <t>71) 寄生蟲恐懼症（Parasitophobia）：對寄生蟲的恐懼。</t>
  </si>
  <si>
    <t>72) 人偶恐懼症（Pediophobia）：對人偶的恐懼。</t>
  </si>
  <si>
    <t>73) 吞咽恐懼症（Phagophobia）：對于吞咽或被吞咽的恐懼。</t>
  </si>
  <si>
    <t>74) 藥物恐懼症（Pharmacophobia）：對藥物的恐懼。</t>
  </si>
  <si>
    <t>75) 幽靈恐懼症（Phasmophobia）：對鬼魂的恐懼。</t>
  </si>
  <si>
    <t>76) 日光恐懼症（Phenogophobia）：對日光的恐懼。</t>
  </si>
  <si>
    <t>77) 鬍鬚恐懼症（Pogonophobia）：對鬍鬚的恐懼。</t>
  </si>
  <si>
    <t>78) 河流恐懼症（Potamophobia）：對河流的恐懼。</t>
  </si>
  <si>
    <t>79) 酒精恐懼症（Potophobia）：對酒或酒精的恐懼。</t>
  </si>
  <si>
    <t>80) 恐火症（Pyrophobia）：對火的恐懼。</t>
  </si>
  <si>
    <t>81) 魔法恐懼症（Rhabdophobia）：對魔法的恐懼。</t>
  </si>
  <si>
    <t>82) 黑暗恐懼症（Scotophobia）：對黑暗或夜晚的恐懼。</t>
  </si>
  <si>
    <t>83) 恐月症（Selenophobia）：對月亮的恐懼。</t>
  </si>
  <si>
    <t>84) 火車恐懼症（Siderodromophobia）：對于乘坐火車出行的恐懼。</t>
  </si>
  <si>
    <t>85) 恐星症（Siderophobia）：對星星的恐懼。</t>
  </si>
  <si>
    <t>86) 狹室恐懼症（Stenophobia）：對狹小物件或地點的恐懼。</t>
  </si>
  <si>
    <t>87) 對稱恐懼症（Symmetrophobia）：對對稱的恐懼。</t>
  </si>
  <si>
    <t>88) 活埋恐懼症（Taphephobia）：對于被活埋或墓地的恐懼。</t>
  </si>
  <si>
    <t>89) 公牛恐懼症（Taurophobia）：對公牛的恐懼。</t>
  </si>
  <si>
    <t>90) 電話恐懼症（Telephonophobia）：對電話的恐懼。</t>
  </si>
  <si>
    <t>91) 怪物恐懼症①（Teratophobia）：對怪物的恐懼。</t>
  </si>
  <si>
    <t>92) 深海恐懼症（Thalassophobia）：對海洋的恐懼。</t>
  </si>
  <si>
    <t>93) 手術恐懼症（Tomophobia）：對外科手術的恐懼。</t>
  </si>
  <si>
    <t>94) 十三恐懼症（Triskadekaphobia）：對數字 13 的恐懼症。</t>
  </si>
  <si>
    <t>95) 衣物恐懼症（Vestiphobia）：對衣物的恐懼。</t>
  </si>
  <si>
    <t>96) 女巫恐懼症（Wiccaphobia）：對女巫與巫術的恐懼。</t>
  </si>
  <si>
    <t>97) 黃色恐懼症（Xanthophobia）：對黃色或“黃”字的恐懼。</t>
  </si>
  <si>
    <t>98) 外語恐懼症（Xenoglossophobia）：對外語的恐懼。</t>
  </si>
  <si>
    <t>99) 异域恐懼症（Xenophobia）：對陌生人或外國人的恐懼。</t>
  </si>
  <si>
    <t>100) 動物恐懼症（Zoophobia）：對動物的恐懼。</t>
  </si>
  <si>
    <t>注釋：①催眠恐懼症（Hypnophobia）、恐牙症（牙醫恐懼症 \ Odontophobia）、</t>
  </si>
  <si>
    <t>魔法恐懼症（權杖恐懼症\ Rhabdophobia）和怪物恐懼症（畸形恐懼症 \Teratophobia）</t>
  </si>
  <si>
    <t>四條疑原文理解有誤，目前按原文翻出。</t>
  </si>
  <si>
    <t>书名</t>
  </si>
  <si>
    <t>所用文字</t>
  </si>
  <si>
    <t>年代</t>
  </si>
  <si>
    <t>作者</t>
  </si>
  <si>
    <t>精读需要周数</t>
  </si>
  <si>
    <t>理智损失SAN</t>
  </si>
  <si>
    <t>泛读值CMI</t>
  </si>
  <si>
    <t>精读值CMF</t>
  </si>
  <si>
    <t>神话等级MR</t>
  </si>
  <si>
    <t>阿齐夫(死灵之书原版)</t>
  </si>
  <si>
    <t>阿拉伯文</t>
  </si>
  <si>
    <t>约730</t>
  </si>
  <si>
    <t>阿卜杜勒·哈兹雷德</t>
  </si>
  <si>
    <t>2D10</t>
  </si>
  <si>
    <t>原版形式不详，但是有大量手稿本长期在中世纪的学者当中流通。最早12世纪的资料中已经提到原版失传。包罗万象的神话汇编，对克苏鲁神话的几乎所有方面均有涉猎，还附有参考数据，包括图表和星图。</t>
  </si>
  <si>
    <t>阿撒托斯请/送神术，克图格亚请/送神术，哈斯塔请/送神术，尼约格萨请/送神术，莎布-尼古拉丝请/送神术，犹格-索托斯请/送神术，食尸鬼联络术，奈亚拉托普请/送神术，潜沙怪联络术，支配术，阿萨托斯的恐怖诅咒，苏莱曼之尘，旧印开光术，伊本-加兹之粉，复活术，枯萎术，拜亚基召唤/束缚术，炎之精召唤/束缚术，外神仆役召唤/束缚术，维瑞之印。</t>
  </si>
  <si>
    <t>死灵之书</t>
  </si>
  <si>
    <t>希腊文</t>
  </si>
  <si>
    <t>约950</t>
  </si>
  <si>
    <t>狄奥多拉斯·菲利塔斯</t>
  </si>
  <si>
    <t>早期手稿本具体不详。少量的对开本，在（佛罗伦萨？）出版后受到教会的查禁。此版本没有任何绘图、地图和表格。已知的最后一册复本1692年在塞勒姆被焚毁。</t>
  </si>
  <si>
    <t>拉丁文</t>
  </si>
  <si>
    <t>奥劳斯·沃尔缪斯</t>
  </si>
  <si>
    <t>一开始以手稿本流传，后来（15世纪末）以哥特体对开本在德国付印。后有一个几乎完全一致的版本，17世纪初在西班牙出版。现在已知存世的，前一个版本有一册，后一个版本有四册。</t>
  </si>
  <si>
    <t>不可名状的教团</t>
  </si>
  <si>
    <t>德文</t>
  </si>
  <si>
    <t>F·W·冯·容兹</t>
  </si>
  <si>
    <t>2D8</t>
  </si>
  <si>
    <t>正确的名字是Das Buch von den unaussprechlichen Kulten（《关于无法形容的教团的书》）。四开本，可能是在汉堡印刷的。这本书很久以来都被人称作“黑书”，讲述了容兹和各色邪教团体、秘密结社之间的关系。传说还有其他的版本。欧美所有主要的图书馆总共有六册复本。原版贵在有着冈特·哈塞(Gunter Hasse)的恐怖雕版。</t>
  </si>
  <si>
    <t>接近胞兄弟（食尸鬼联络术），纳克-提特障壁创建术，招唤伟大者（达贡通神术），召唤以太恶魔（米-戈联络术），唤日术（阿撒托斯请/送神术），召唤塞伊格亚（塞伊格亚请/送神术），召唤有角之人（奈亚拉托提普请/送神术），召唤“不应存在者”（尼约格萨请/送神术），召唤林地女神（莎布-尼古拉丝请/送神术），召唤空翔旅行者（拜亚基召唤/束缚术），命令树木（黑山羊幼崽召唤/束缚术），命令未知（加塔诺托亚请/送神术），联络深渊之子（深潜者联络术），再生术（复活术）。</t>
  </si>
  <si>
    <t>拉莱耶文本</t>
  </si>
  <si>
    <t>约300年</t>
  </si>
  <si>
    <t>佚名</t>
  </si>
  <si>
    <t>据推测原来的泥版文献已经被毁，但是据说存在着卷轴抄本和晚近的英、德译本。此文本显然讨论的是达贡、海德拉、星之眷族、佐斯-奥摩格(Zoth-Ommog)、加塔诺托亚和克苏鲁，并且讲述了姆大陆与拉莱耶的沉没。在1927～1928年对印斯茅斯的联邦调查当中，人们查获了《拉莱耶文本》。通过询问突袭中被捕的人发现，这本薄薄的书在居住在印斯茅斯的人眼中是重要的神圣文本。顽抗的囚徒在进一步的审问中透露出的信息表明，这本书包含了适合“水中者”的仪式和崇拜，（更奇异的是），书中还包含着能让人类和鱼类对话、在水中呼吸的秘密。
 没有任何记录显示那些在调查中被查获的大量《拉莱耶文本》最终命运如何。人们认为它们已经被销毁了。</t>
  </si>
  <si>
    <t>塞伊格亚请神术，克苏鲁请/送神术，深潜者联络术，达贡联络术，海德拉联络术，忘却之波。</t>
  </si>
  <si>
    <t>格拉基启示录</t>
  </si>
  <si>
    <t>英文</t>
  </si>
  <si>
    <t>多人合着</t>
  </si>
  <si>
    <t>2D6</t>
  </si>
  <si>
    <t>订购印刷出版的九卷对开本，最后一卷出版于1865年。据称这之后又有三卷出版并私下流传。原版九卷对开本被很多大型图书馆收藏。每卷都由不同的邪教徒撰写，讨论了格拉基的不同方面，和它相关的存在和它们的教团。此版文本明显有删节，但保留了许多信息。《格拉基启示录》据说是一个在英国塞文河谷活动的邪教团体的秘密作品。已知共有九卷，但传言有十二卷的版本在流传——显然多出来的几卷包含了这个教团的实践和仪式当中最不为人知的一面。</t>
  </si>
  <si>
    <t>阿萨托斯请神术，道罗斯请/送神术，莎布-尼古拉丝请/送神术，埃霍特通神术，格拉基通神术，绿腐术。</t>
  </si>
  <si>
    <t>约翰·迪伊</t>
  </si>
  <si>
    <t>从希腊文版翻译而来，翻译得很准确但经过了删节。没有付印；只有装订手抄本存世。已知有三册接近完整的复本。</t>
  </si>
  <si>
    <t>召唤天使亚兹拉尔（the Angel Yazriel. 犹格-索托斯请/送神术），召唤深洞之主(the Lord of the Pit. 尼约格萨请/送神术），命令天使大利亚（the Angel Dilyah. 外神仆役召唤/束缚术），征询黑暗仆从（食尸鬼联络术），征询地之灵魂（奈亚拉托提普通神术），支配术，苏莱曼之尘，旧印开光术，伊本-加兹之粉，维瑞之印。</t>
  </si>
  <si>
    <t>戈尔·尼格拉尔</t>
  </si>
  <si>
    <t>古姆文</t>
  </si>
  <si>
    <t>纳卡尔·扎库巴</t>
  </si>
  <si>
    <t>伊波恩之书</t>
  </si>
  <si>
    <t>9世纪</t>
  </si>
  <si>
    <t>凯厄斯·菲利普斯</t>
  </si>
  <si>
    <t>2D4</t>
  </si>
  <si>
    <t>尽管据传说此书的原版由希柏里尔的巫师伊波恩所著，但尚未发现早于拉丁文版本的真本。从未出版，在图书馆藏书编目当中共有六册装订的手抄本。</t>
  </si>
  <si>
    <t>阿撒托斯请/送神术、Zhothaqquah的无形之子联络术、Kthulhut（克苏鲁）通神术、Yok Zothoth（犹格-索托斯）通神术，Zhothaqquah（撒托古亚）联络术，纳克-提特障壁创建术，时空门创建术，拉莱耶造雾术，刀具附魔术，绿腐术，维瑞之印，肢体凋萎术。</t>
  </si>
  <si>
    <t>水中之喀特</t>
  </si>
  <si>
    <t>11-12世纪</t>
  </si>
  <si>
    <t>对深潜者的详尽研究。有三册传世，每本均以人皮装订，据说在湿度过低时皮面会开始出汗。据信一册藏于大英博物馆——尽管馆方否认这一说法——还有两册藏于英国的私人藏书家手中。</t>
  </si>
  <si>
    <t>神赐梦境（克苏鲁通神术），Zattoqua所赐梦境（撒托古亚通神术），溺死者之梦（伊波-兹特尔通神术），与海之子交谈（深潜者联络术），与父神达贡交谈，与母神海德拉交谈（海德拉联络术），与神之子交谈（克苏鲁的星之眷族联络术），尼哈戈送葬歌（最后这个法术是复活术的反转版，用来毁灭复活者）。</t>
  </si>
  <si>
    <t>绿之书</t>
  </si>
  <si>
    <t>未经授权的翻译，由“英国监狱”（Bridewell of England，可能在伦敦）以八开本出版。各种藏家手中总共有二十册以上的复本。舛讹极多。</t>
  </si>
  <si>
    <t>如同《不可名状的教团》（德文版），但大多数法术都不完整或者有错误。</t>
  </si>
  <si>
    <t>法文</t>
  </si>
  <si>
    <t>13世纪</t>
  </si>
  <si>
    <t>加斯帕德·杜诺德</t>
  </si>
  <si>
    <t>装订的手抄本，其中全本和残本共有十三册流传至今。</t>
  </si>
  <si>
    <t>来自被诅咒者，或（关于古老而恐怖的教团的论文）</t>
  </si>
  <si>
    <t>卡拉伊·海因茨·弗格尔</t>
  </si>
  <si>
    <t>死亡崇拜</t>
  </si>
  <si>
    <t>艾弗·戈尔斯塔特</t>
  </si>
  <si>
    <t>艾欧德之书</t>
  </si>
  <si>
    <t>远古语言</t>
  </si>
  <si>
    <t>蠕虫之秘密</t>
  </si>
  <si>
    <t>路德维希·蒲林</t>
  </si>
  <si>
    <t>（德文版）同年在德国科隆以哥特体字对开本出版。被教会查禁。有十五册留存至今。其中一部分讨论了阿拉伯世界，以及那里的超自然存在。《蠕虫之秘密》共有十六章，关注各种各样不同类别的话题，包括预测术、死灵法术、家养精灵的创建，也有奇异理论和对吸血鬼、精灵和元素等奇异存在的描述。本书的一些复本中，大量篇幅用一种称为欧甘字母（德鲁伊使用的卢恩字母。译注，记录古代凯尔特语言的文字）的文字写成。有人怀疑这些欧甘文是蒲林用来把更有启迪作用、更亵渎的想法“隐藏”起来的密码。20世纪早期，流传着关于“达贡奥秘修道会”(Esoteric Order of Dagon)的传言，说他们一直在寻找这本书的原本。据信密文之中记载着某些方法，能够加快人类变成深潜者的速度。</t>
  </si>
  <si>
    <t>伊格通神术，占卜窗创建术，僵尸制造术，祈求恶魔（拜亚基召唤/束缚术），祈求山羊之子（黑山羊幼崽召唤/束缚术），祈求隐形仆从（星之精召唤/束缚术），精神转移术，维瑞之印。</t>
  </si>
  <si>
    <t>食尸鬼教团</t>
  </si>
  <si>
    <t>弗朗索瓦-奥诺雷·巴尔富</t>
  </si>
  <si>
    <t>1D10</t>
  </si>
  <si>
    <t>1703年在法国（巴黎？）以四开本出版。教会立即斥其为邪书。此书记载了一个庞大的教团，在法国实行死灵法术、食尸、恋尸等行为。已知传世复本共有十四册，最晚的一本在1906年发现。</t>
  </si>
  <si>
    <t>黑色束缚（僵尸制造术），尼约格萨请/送神术，莎布-尼古拉丝请/送神术，食尸鬼联络术，复活术，枯萎术，拜亚基召唤/束缚术，黑山羊幼崽召唤/束缚术，维瑞之印。</t>
  </si>
  <si>
    <t>15世纪</t>
  </si>
  <si>
    <t>讹误残缺的译本。有十八册抄本传世，每本的字迹皆不同。</t>
  </si>
  <si>
    <t>阿撒托斯请/送神术、Zhothaqquah的无形之子联络术、Kthulhut（克苏鲁）通神术、Yok Zothoth（犹格-索托斯）通神术、Zhothaqquah（撒托古亚）联络术，时空门创建术，拉莱耶造雾术，刀具附魔术，绿腐术，肢体凋萎术</t>
  </si>
  <si>
    <t>埃尔特当陶片</t>
  </si>
  <si>
    <t>阿瑟·B·温特斯-霍尔</t>
  </si>
  <si>
    <t>1D8</t>
  </si>
  <si>
    <t>从南英格兰发掘出的陶片上找到的神秘象形文字翻译而成的可疑译本，共印刷了350本小册子，每册64页。讲述了一种生物，可以超越空间和时间和其他生物交换精神。埃尔特当陶片是在南英格兰的埃尔特当发现的陶片的总称，这些陶片曾被伍德福德和道尔顿博士判定为不可破译的（他们是第一批尝试破译的人）。然而很快就出现了大量自称是译文的手稿，其中最重要的是温特斯-霍尔版。温译本称，陶片不是别的东西，正是古老者的著作；在英格兰还是泛大陆的一部分时，就已经被埋藏在这里了。从未具名的来源中出现了一种反对推断，辩称这些文字来自伟大种族伊斯。</t>
  </si>
  <si>
    <t>伊斯人联络术。</t>
  </si>
  <si>
    <t>暗黑仪式</t>
  </si>
  <si>
    <t>埃及语</t>
  </si>
  <si>
    <t>卢维赫-凯拉普夫</t>
  </si>
  <si>
    <t>诺姆羊皮卷</t>
  </si>
  <si>
    <t>希柏里尔语</t>
  </si>
  <si>
    <t>诺姆</t>
  </si>
  <si>
    <t>达尔西第四之书</t>
  </si>
  <si>
    <t>达尔西</t>
  </si>
  <si>
    <t>斯克洛斯之书</t>
  </si>
  <si>
    <t>Aklo语</t>
  </si>
  <si>
    <t>断罪处刑之书</t>
  </si>
  <si>
    <t>雅努斯·阿夸提库斯</t>
  </si>
  <si>
    <t>智者玛格洛鲁姆</t>
  </si>
  <si>
    <t>欧斯坦斯</t>
  </si>
  <si>
    <t>暗黑大典</t>
  </si>
  <si>
    <t>阿索福卡斯</t>
  </si>
  <si>
    <t>格哈恩残篇</t>
  </si>
  <si>
    <t>艾默里·温迪-史密斯</t>
  </si>
  <si>
    <t>是对刻有古怪点状图案的陶片的学术研究和破译。极其详细地论述了失落的城市格哈恩，包括它的位置。陶片是由温德罗普(Windrop)在北非发现的。原版共印958册，是粗陋的十六开本(4.5"×5.75")，由作者自费出版。</t>
  </si>
  <si>
    <t>钻地魔虫联络术，古老者联络术，修德·梅尔通神术，修德·梅尔之赤印。</t>
  </si>
  <si>
    <t>纳克特抄本</t>
  </si>
  <si>
    <t>英美图书馆目录当中有五册（不同）装订的手抄本（更大型著作的部分抄本，全本已佚）。早先的版本显然叫做《纳克提卡》(Pnakotica)，用古典希腊文书写，这本书的源头可能来自在地球上播撒生命的海百合一样的史前生物。</t>
  </si>
  <si>
    <t>接触有翼者（古老者联络术）。</t>
  </si>
  <si>
    <t>英国监狱本的删节本，由纽约的金哥布尔出版社出版。只保留了法术的描述，早先版本中的完整仪式则被删去。这个版本在旧书店可能找得到。</t>
  </si>
  <si>
    <t>伊希之仪式</t>
  </si>
  <si>
    <t>尼戈奥姆-卓格</t>
  </si>
  <si>
    <t>刻莱诺残篇</t>
  </si>
  <si>
    <t>拉班·施鲁斯伯里</t>
  </si>
  <si>
    <t>孤本传世，作者将其寄存在密斯卡托尼克大学，他本人不久以后就神秘消失了。</t>
  </si>
  <si>
    <t>黄金蜂蜜酒酿造法，克图格亚请神术，旧印开光术，哨子附魔术，拜亚基召唤/束缚术。</t>
  </si>
  <si>
    <t>狂僧克利萨努斯的忏悔</t>
  </si>
  <si>
    <t>约400</t>
  </si>
  <si>
    <t>克利萨努斯</t>
  </si>
  <si>
    <t>对克利萨努斯通过阅读《死灵之书》搜集到材料的翻新(A retreading of material Clithanus gleaned from reading the Necronomicon. 译注，克利萨努斯的年代早于阿卜杜勒·哈兹雷德，不可能读得到《死灵之书》。此处存疑）。包含关于守护咒印以及克苏鲁的族类的冗长论述。复本保管在芝加哥菲尔德自然史博物馆、大英博物馆和纽约协和神学院。</t>
  </si>
  <si>
    <t>唤来海中的亵渎物（克苏鲁的星之眷族联络术），大师之印（旧印开光术），守卫术。</t>
  </si>
  <si>
    <t>迪詹之书</t>
  </si>
  <si>
    <t>1D6</t>
  </si>
  <si>
    <t>神智学家海伦娜·布拉瓦茨基很久以前就提及此书，但从未有人发现真本（译注，此处指验明非伪作，故译作“真本”）。据说它是从一本源自亚特兰蒂斯的手稿翻译而来的。它也叫做《迪詹诗节》，其中一部分被翻译成了《秘密教义》（The Secret Doctrine. 〔俄〕海伦娜·布拉瓦茨基，1888），但后者不包含法术，也没有其他的神话相关内容。</t>
  </si>
  <si>
    <t>召唤森林之子（黑山羊幼崽+K65召唤/束缚术），召唤风之精（拜亚基召唤/束缚术），召唤隐形行者（空鬼召唤/束缚术），梦境幻视（克苏鲁通神术）</t>
  </si>
  <si>
    <t>达贡祷文</t>
  </si>
  <si>
    <t>阿萨夫·韦特</t>
  </si>
  <si>
    <t>反思录</t>
  </si>
  <si>
    <t>伊本·沙卡巴奥</t>
  </si>
  <si>
    <t>怪物及其族类</t>
  </si>
  <si>
    <t>16世纪</t>
  </si>
  <si>
    <t>这本书仅有一册对开手抄本存世，1898年被人从大英博物馆盗走。流言称尚有其他复本存留至今，但至今尚无真本发现。本书主题繁杂，借鉴了《死灵之书》、《伊波恩之书》等各种典籍。讨论的条目也很多，囊括了克苏鲁、犹格-索托斯、罗伊格尔(Lloigor)、扎尔(Zhar)双子。</t>
  </si>
  <si>
    <t>命令无面者（夜魇召唤/束缚术），命令冰恶魔（拜亚基召唤/束缚术），命令隐形仆从（星之精召唤/束缚术），命令夜之兽（恐怖猎手召唤/束缚术），命令星行者（空鬼召唤/束缚术），刀具附魔术，笛子附魔术。</t>
  </si>
  <si>
    <t>恶魔崇拜</t>
  </si>
  <si>
    <t>雷米吉乌斯</t>
  </si>
  <si>
    <t>深渊栖息者</t>
  </si>
  <si>
    <t>加斯东·勒费</t>
  </si>
  <si>
    <t>铉子七奥书</t>
  </si>
  <si>
    <t>2世纪</t>
  </si>
  <si>
    <t>玄君</t>
  </si>
  <si>
    <t>七卷卷轴，每卷各有一个主题。据说还存在英译本《土七赜书》。本书讨论的都是对居住在“中央王国”(the Middle Kingdom)的人来说特别重要或者他们感兴趣的神话元素。</t>
  </si>
  <si>
    <t>召唤精灵（拜亚基召唤/束缚术），召唤地灵（钻地魔虫召唤/束缚术），食尸鬼联络术，廷达洛斯猎犬联络术，奈亚拉托提普通神术，卡塔尔斯之门（通向卡塔尔斯的时空门），恢复生命（复活术）。</t>
  </si>
  <si>
    <t>亚洲的神秘奥迹，含有从《戈尔·尼格拉尔》中摘抄的注释</t>
  </si>
  <si>
    <t>戈特弗里德·莫尔德</t>
  </si>
  <si>
    <t>巨噬蠕虫颂</t>
  </si>
  <si>
    <t>1890年代</t>
  </si>
  <si>
    <t>海因里希·齐默尔曼</t>
  </si>
  <si>
    <t>盖夫抄本</t>
  </si>
  <si>
    <t>萨塞克斯手稿</t>
  </si>
  <si>
    <t>巴伦·弗雷德里克</t>
  </si>
  <si>
    <t>拉丁文版《死灵之书》的混乱残缺的译本，在英国萨塞克斯郡印刷，八开本。正名《教团之锤》(Cultus Maleficarum)。</t>
  </si>
  <si>
    <t>和《阿齐夫》相同，但是不论是形式和意图上都可能存在危险的错漏。</t>
  </si>
  <si>
    <t>钻地启示录</t>
  </si>
  <si>
    <t>老挝文</t>
  </si>
  <si>
    <t>坦昂·庞</t>
  </si>
  <si>
    <t>《死灵之书》中的克苏鲁</t>
  </si>
  <si>
    <t>为计划出版的新书做的笔记。作者将其寄存在密斯卡托尼克大学，他本人不久以后就神秘消失了。描述了克苏鲁影响人类梦境的能力，并警示有一个世界性的教团，正在致力于克苏鲁的复活。</t>
  </si>
  <si>
    <t>克苏鲁通神术，深潜者联络术，旧印开光术。</t>
  </si>
  <si>
    <t>伊拉内克纸草</t>
  </si>
  <si>
    <t>卡纳玛戈斯圣约书</t>
  </si>
  <si>
    <t>12世纪</t>
  </si>
  <si>
    <t>卡纳玛戈斯</t>
  </si>
  <si>
    <t>中古英文</t>
  </si>
  <si>
    <t>14世纪</t>
  </si>
  <si>
    <t>对深潜者的详尽研究，但是译本不完整，且有严重的错漏。唯一一本装订的手抄本现藏大英博物馆。</t>
  </si>
  <si>
    <t>神赐梦境（克苏鲁通神术），与海之子交谈（深潜者联络术），与父神达贡交谈，与母神海德拉交谈，与神之子交谈（克苏鲁的星之眷族联络术）。</t>
  </si>
  <si>
    <t>海底的教团</t>
  </si>
  <si>
    <t>17世纪</t>
  </si>
  <si>
    <t>格雷夫·高贝格</t>
  </si>
  <si>
    <t>真实的魔法</t>
  </si>
  <si>
    <t>西奥菲勒斯·文恩</t>
  </si>
  <si>
    <t>又小又破烂的装订手写本，尽管如此它仍称得上是名副其实的恶魔学知识百科全书。</t>
  </si>
  <si>
    <t>召唤风之精（星之精召唤/束缚术），唤起“那个东西”（外神仆役召唤/束缚术），召唤有翼者（拜亚基召唤/束缚术），和黑暗者交谈（尼约格萨通神术）。</t>
  </si>
  <si>
    <t>纳斯编年史</t>
  </si>
  <si>
    <t>鲁道夫·叶尔格勒</t>
  </si>
  <si>
    <t>远古的恐怖</t>
  </si>
  <si>
    <t>19世纪</t>
  </si>
  <si>
    <t>格拉夫·冯·克罗嫩贝格</t>
  </si>
  <si>
    <t>骷髅黑书</t>
  </si>
  <si>
    <t>伊卡克·伊古拉桑</t>
  </si>
  <si>
    <t>伊斯提之歌</t>
  </si>
  <si>
    <t>迪尔卡家族</t>
  </si>
  <si>
    <t>来自被诅咒者</t>
  </si>
  <si>
    <t>德文(再版)</t>
  </si>
  <si>
    <t>艾德丝·布伦达尔</t>
  </si>
  <si>
    <t>波纳佩圣典</t>
  </si>
  <si>
    <t>阿布纳·伊齐基尔</t>
  </si>
  <si>
    <t>在作者去世之后，约1795年于波士顿出版。4"×6.75"的十六开本，但准确度和完整度不及霍格的原本，据称原本仍有复本存世。详细描述了南海岛民的教团，教团的人类崇拜深潜者，并与之交媾。</t>
  </si>
  <si>
    <t>印刷本没有法术。原版手抄本包括：深潜者联络术，达贡联络术，海德拉联络术。</t>
  </si>
  <si>
    <t>神秘学基础</t>
  </si>
  <si>
    <t>约1980</t>
  </si>
  <si>
    <t>J·C·沃瑟曼</t>
  </si>
  <si>
    <t>置身高压水域</t>
  </si>
  <si>
    <t>哈尔特拉克</t>
  </si>
  <si>
    <t>魔法与黑巫术</t>
  </si>
  <si>
    <t>凯恩</t>
  </si>
  <si>
    <t>黄衣之王</t>
  </si>
  <si>
    <t>原版明显是法文，但是该版本刚刚出版就被第三共和国没收并销毁。英文版是薄薄的黑色八开本，封面上压印有一枚巨大的黄印。在阅读本书之前，黄印对读者没有效果，只是会激发好奇的感觉。在读完本书之后（或者接触过任何从卡尔克萨来的人或事物以后），再看这枚黄印需要损失0/1D6点理智值（仅一次）。本书是一篇暧昧不清、如梦似幻的戏剧，开启读者的疯狂之门。奇妙的是，读者将无法选择不相信书中所写的内容。爱好艺术的人将迫使自己重读这部戏剧。如果这本书造成了疯狂，阅读者将沉迷于卡尔克萨和黄衣之王（参考黄印，RB322）。</t>
  </si>
  <si>
    <t>黑之契经</t>
  </si>
  <si>
    <t>缅文</t>
  </si>
  <si>
    <t>约700</t>
  </si>
  <si>
    <t>吴保</t>
  </si>
  <si>
    <t>《波纳佩圣典》所述的史前太平洋</t>
  </si>
  <si>
    <t>哈罗德·H·科普兰</t>
  </si>
  <si>
    <t>1D4</t>
  </si>
  <si>
    <t>伊戈尔伦理学</t>
  </si>
  <si>
    <t>来自亚狄斯的幻象</t>
  </si>
  <si>
    <t>阿丽尔·普雷斯科特</t>
  </si>
  <si>
    <t>利夸利亚的传说</t>
  </si>
  <si>
    <t>奥斯瓦尔德</t>
  </si>
  <si>
    <t>哈利湖启示录</t>
  </si>
  <si>
    <t>E·S·贝罗尔斯</t>
  </si>
  <si>
    <t>姆-拉斯纸草</t>
  </si>
  <si>
    <t>伊本·修达苏阿</t>
  </si>
  <si>
    <t>撒都该人的胜利</t>
  </si>
  <si>
    <t>约瑟夫·格兰威尔</t>
  </si>
  <si>
    <t>新英格兰乐土上的奇术异事</t>
  </si>
  <si>
    <t>沃德·菲利普斯</t>
  </si>
  <si>
    <t>出版两次，第二次1801年在波士顿出版。粗糙的美产八开本，用仿造的哥特体字印刷。两个版本内文相同，只是印刷的地点、时期和印厂不同。在新英格兰的各大图书馆以及历史协会的图书馆中很常见。描述了女巫、术士、萨满巫师等等殖民时代的作恶者亵渎神明的行为。详述了发生在比灵顿树林(Billington's Woods)内外的事件。</t>
  </si>
  <si>
    <t>无，但菲利普斯教士在他自己的复本上做的注释里揭示了Ithaka（伊塔库亚）请/送神术，Narlato（奈亚拉托提普）通神术，Sadogowah（撒托古亚）通神术，Yogge Sothyothe（犹格-索托斯）通神术，旧印开光术。</t>
  </si>
  <si>
    <t>混沌之魂</t>
  </si>
  <si>
    <t>埃德加·戈登</t>
  </si>
  <si>
    <t>犹基亚颂歌</t>
  </si>
  <si>
    <t>秘密窥视者</t>
  </si>
  <si>
    <t>哈尔平·查默斯</t>
  </si>
  <si>
    <t>约翰森的叙述</t>
  </si>
  <si>
    <t>古斯塔夫·约翰森</t>
  </si>
  <si>
    <t>致夏盖的安魂弥撒</t>
  </si>
  <si>
    <t>意大利文</t>
  </si>
  <si>
    <t>B·基耶蒂·博尔迪盖拉</t>
  </si>
  <si>
    <t>这是一部歌剧的配乐和歌词集，从未出版，而且仅演出过一次。涉及到强奸、乱伦和其他的堕落行为。据有见识的音乐家判断，其中的一些部分是演奏不出来的。保管在大英博物馆、巴黎国立图书馆和梵蒂冈的Z级书库中。</t>
  </si>
  <si>
    <t>（当演出整场歌剧时）阿萨托斯请神术会在第三幕的中间被施放出来。</t>
  </si>
  <si>
    <t>英译本</t>
  </si>
  <si>
    <t>约翰·尼格斯</t>
  </si>
  <si>
    <t>越过幻象</t>
  </si>
  <si>
    <t>罗兰·富兰克林</t>
  </si>
  <si>
    <t>关于新英格兰的既往巫术</t>
  </si>
  <si>
    <t>约1600</t>
  </si>
  <si>
    <t>阿撒托斯及其他</t>
  </si>
  <si>
    <t>爱德华·德比</t>
  </si>
  <si>
    <t>是这位出生于阿卡姆的诗人早年诗作的合集。在波士顿以袖珍本出版，开本3.5×5.5英寸，黑色皮革装订。印刷并售出了约1400册。</t>
  </si>
  <si>
    <t>黑色的疯狂之神</t>
  </si>
  <si>
    <t>1930年代</t>
  </si>
  <si>
    <t>阿马迪厄斯·卡森</t>
  </si>
  <si>
    <t>伊波恩生平</t>
  </si>
  <si>
    <t>西龙</t>
  </si>
  <si>
    <t>全能的奥苏姆</t>
  </si>
  <si>
    <t>地底掘进者</t>
  </si>
  <si>
    <t>乔治·路透</t>
  </si>
  <si>
    <t>1D3</t>
  </si>
  <si>
    <t>巨石的子民</t>
  </si>
  <si>
    <t>札斯廷·杰弗里</t>
  </si>
  <si>
    <t>诗集，开本4"×6.75"，暗红色硬麻布装订，伊利诺伊州孟莫斯县厄瑞玻斯出版社出版，共印1200册。和本书同名的诗被公认为杰弗里的杰作。</t>
  </si>
  <si>
    <t>撒拉逊人的宗教仪式</t>
  </si>
  <si>
    <t>教士X</t>
  </si>
  <si>
    <t>水鳍书</t>
  </si>
  <si>
    <t>甘特利先生</t>
  </si>
  <si>
    <t>波利尼西亚神话学，附有对克苏鲁传说圈的记录</t>
  </si>
  <si>
    <t>异界的监视者</t>
  </si>
  <si>
    <t>1940年代</t>
  </si>
  <si>
    <t>内兰·科勒姆</t>
  </si>
  <si>
    <t>科学的奇迹</t>
  </si>
  <si>
    <t>莫里斯特</t>
  </si>
  <si>
    <t>萨波斯的卡巴拉</t>
  </si>
  <si>
    <t>赞苏石板</t>
  </si>
  <si>
    <t>一个小册子，副标题是“一种推测的翻译”，印刷了400册。翻译了渔民从太平洋打捞出的墨玉石板上的雕刻内容。作者称这些雕刻是纳卡尔文僧侣体字，而纳卡尔语是古代姆大陆的崇高语言。册子描述了对加塔诺托亚、莎布-尼古拉丝和克苏鲁的崇拜。</t>
  </si>
  <si>
    <t>文本有部分删节，并不包含法术。原本古姆文石板包含克苏鲁、加塔诺托亚、罗伊戈尔(Lloigor)、尤基亚(Yuggya)、佐斯-奥摩格通神术。</t>
  </si>
  <si>
    <t>鱼之书</t>
  </si>
  <si>
    <t>康拉德·冯·格尔纳</t>
  </si>
  <si>
    <t>失落帝国的遗迹</t>
  </si>
  <si>
    <t>奥托·多斯特曼</t>
  </si>
  <si>
    <t>托斯卡纳的宗教仪式</t>
  </si>
  <si>
    <t>夜之魍魉</t>
  </si>
  <si>
    <t>太平洋史前史：初步调查</t>
  </si>
  <si>
    <t>1D2</t>
  </si>
  <si>
    <t>纳卡尔之钥</t>
  </si>
  <si>
    <t>丘奇瓦德</t>
  </si>
  <si>
    <t>阅读魔法书
打开一本神话典籍是危险的事情。它是由经历过神话的人撰写的，而且，如果阅读者成功理解了书中的内容，</t>
  </si>
  <si>
    <t>魔法书就变成了与克苏鲁神话的异界恐怖沟通的管道。打开魔法书的封面，如同为熊熊燃烧的房间打开大门。人类的精神会被神话知识隐喻性地“烧掉”，</t>
  </si>
  <si>
    <t>试图理解这些数据本身就会让阅读者身心俱损。一些次级典籍可能只是小火苗，但有些书，像可怖的《死灵之书》，则是狂怒的炼狱之焰。</t>
  </si>
  <si>
    <t>当调查员能够获得魔法书时，KP 需要描述这本书的封面和外观。阅读者会很快明白他是否懂得这本书使用的文字。在识别和阅读外语文献时，</t>
  </si>
  <si>
    <t>参考「语言（外语）」技能（RB66）。如果书上的文字调查员不认识，那么必须寻求翻译。KP 需要决定哪些内容会被翻译，以及速度和准确率。</t>
  </si>
  <si>
    <t>如果这种文字是未知的或者失落已久，那么调查员必须提出一个 KP 认同的方案，否则这本书就只能难住他们了。</t>
  </si>
  <si>
    <t>调查员在阅读检定中失败，他可能对书中内容略知端倪，但无法理解；不会损失理智值，也不会增长克苏鲁神话技能。</t>
  </si>
  <si>
    <t>玩家可能会孤注一骰，但必须做出合理解释，比如通宵苦读或者用参考书辅助学习。在考虑孤注一骰失败的后果时，</t>
  </si>
  <si>
    <t>KP 应发挥创有着翔实生动的描述。至少，这些作品暗中指明了如何赶走、驱逐这些骇人的存在。</t>
  </si>
  <si>
    <t>泛读</t>
  </si>
  <si>
    <t>下一步，在看过封面、读过标题（假如它有能读懂的标题的话）和确认所用语言之后，就是进行泛读的步骤了。继续上面的比喻，</t>
  </si>
  <si>
    <t>此时调查员就暴露在房间里的火焰当中了。泛读可以很迅速，表示阅读者只是浏览了一遍全书，对书中的内容有了一点了解，或者是对全书的一次通读。</t>
  </si>
  <si>
    <t>泛读的时间可以由 KP 自行决定；可以是几分钟、几小时、几天或者几星期，取决于 KP 对故事情节的设计。KP 决定是否需要阅读检定；</t>
  </si>
  <si>
    <t>如果有人在对应的语言上拥有一些技能的话，KP 也可以选择让他自动成功。</t>
  </si>
  <si>
    <t>进行阅读检定时，玩家做一次对应语言的 D100 技能检定。KP 根据魔法书的年代、形式和保存状况（参考第十一章：神话典籍，RB237-239），</t>
  </si>
  <si>
    <t>决定检定的难度等级。当调查员进行完泛读后，KP 应当奖励他们克苏鲁神话泛读值（CMI）。阅读者自动失去此书对应的理智值（无需再次进行理智检定）</t>
  </si>
  <si>
    <t>——不信者的理智值不减少（参考“成为相信者”，RB179）。</t>
  </si>
  <si>
    <t>除了增长克苏鲁神话技能和损失理智值以外，阅读者还可以通过泛读了解全书的内容，以及它可能包括哪些法术。他还能搞清自己花多长时间才能完成对本书的精读（见下）。</t>
  </si>
  <si>
    <t>精读</t>
  </si>
  <si>
    <t>这种学习会花费数月之久。在这样一段时间的学习结束之后，阅读者需要掷骰决定魔法书对应的理智损失（如果是相信者的话；参考 179 页）。</t>
  </si>
  <si>
    <t>此时，要将魔法书的神话等级与阅读者的克苏鲁神话知识相比较。若阅读者的「克苏鲁神话」技能值低于魔法书的神话等级，</t>
  </si>
  <si>
    <t>他可以得到相当于克苏鲁神话精读值（CMF）的「克苏鲁神话」技能值。如果阅读者的「克苏鲁神话」技能值在魔法书的神话等级以上，</t>
  </si>
  <si>
    <t>他们只能得到相当于克苏鲁神话泛读值（CMI）的「克苏鲁神话」技能值。</t>
  </si>
  <si>
    <t>还可以进行后续的精读阶段，不同点在于每次学习消耗的时间都是前一次的一倍（所有阅读时间加倍）。</t>
  </si>
  <si>
    <t>「克苏鲁神话」技能增长和理智值损失的处理不变。这样的话，一本书可以不断地重复研究很多年，</t>
  </si>
  <si>
    <t>每次研究的时间都越来越长，最后的回报也越来越少。</t>
  </si>
  <si>
    <t>在神话典籍的简介中（参考第十一章：可怖的传说书籍），典籍的阅读时间以星期为单位。KP 不应该受这些数字约束，可以酌情缩短或延长。</t>
  </si>
  <si>
    <t>和热情高涨却缺乏教养的记者相比，拥有合适语言天赋的杰出学者读书会更快。学习的时间可以不是连续的整日、整周甚至整月。</t>
  </si>
  <si>
    <t>注意对于魔法书的后续学习，精读时间都是加倍的且不可以缩短。</t>
  </si>
  <si>
    <t>同一时段只能学习一本魔法书。</t>
  </si>
  <si>
    <t>用魔法书作参考</t>
  </si>
  <si>
    <t>当完成了一本魔法书的精读之后，它的神话等级数据也能表示它作为神话参考文献的有用程度。</t>
  </si>
  <si>
    <t>这些典籍中可能记载了某些特别的神话知识（比如钻地魔虫需要多长时间才成熟、伊’戈罗讷克在哪里等待着复苏等），</t>
  </si>
  <si>
    <t>可能对调查员的当前状况和正在进行的研究有用。若想研究特定的一条神话知识，调查员消耗游戏中1D4 个小时通读全书，</t>
  </si>
  <si>
    <t>玩家随后投掷1D100；若结果在魔法书的神话等级以下，调查员即可找到此知识或者暗示（KP 表述信息时，可以任意决定是清晰还是模糊）。</t>
  </si>
  <si>
    <t>若失败，则书中未记载相关信息，或者调查员无法找到信息。使用书的人可能会记录下书里有什么和没有什么。</t>
  </si>
  <si>
    <t>其他技能的提升</t>
  </si>
  <si>
    <t>对魔法书进行精读除了会提升「克苏鲁神话」技能，还可能提升其他技能。在每次精读结束时，阅读者自动获得书籍所用语言的技能提升标记。</t>
  </si>
  <si>
    <t>这样，在下次幕间成长阶段时，他们可以正常提升这些语言技能（RB94）。KP 还应该决定某些魔法书会不会对阅读者有额外的益处。</t>
  </si>
  <si>
    <t>增长应当限制在每个技能增长1D6 到1D10，或者直接以提升标记的形式奖励给阅读者，在下次幕间成长阶段来检定。</t>
  </si>
  <si>
    <t>可以通过阅读神话典籍而提升的技能包括（但不限于）：历史、考古学、人类学、神秘学、天文学等科学分项，如化学、生物学、物理等。</t>
  </si>
  <si>
    <t>别名</t>
  </si>
  <si>
    <t>维瑞之印</t>
  </si>
  <si>
    <t>超能之印、狡猾的通行证</t>
  </si>
  <si>
    <t>消耗：1点魔法值；1点理智值</t>
  </si>
  <si>
    <t>它们会从外面的世界来帮我的，但没有人类的血液，它们就无法拥有肉体。二楼的那个家伙看起来也一样。 只要划出维瑞之印，我就能稍微看见它的样子。——H·P·洛夫克拉夫特，《敦威治的恐怖》</t>
  </si>
  <si>
    <t>巫师使用的古老又强大的手势，对其他法术的施法有益。它可以减少消耗、缩短施法时间或者略微提高法术效果，随当前法术不同而变。相传维瑞之印可以暂时克制神话生物——这些生物对此印十分谨慎，会延迟攻击，直到它们知道巫师的目的为止。</t>
  </si>
  <si>
    <t>灰色束缚（僵尸制造术变体）</t>
  </si>
  <si>
    <t xml:space="preserve">消耗：8点魔法值；1D6点理智值
</t>
  </si>
  <si>
    <t xml:space="preserve">1小时
</t>
  </si>
  <si>
    <t>法术变体的法术范例</t>
  </si>
  <si>
    <t>必须泼洒仪式用的液体到准备好的尸身上。液体的成分随法术版本而不同——但这个巫师（施法者？）的血是最常见的。其他成分应当由KP决定（至少要有一种非常昂贵或者非法，或者具有放射性）。随后施法者立即开始吟唱法术。
随着仪式进行，尸体就会复苏。顾名思义，这种僵尸毫无心智可言，和野兽相类，并不受创造者的控制。
这个存在在复苏后持续地腐烂，最终会腐朽到不能行动为止。</t>
  </si>
  <si>
    <t xml:space="preserve">坟墓之吻（僵尸制造术变体）
</t>
  </si>
  <si>
    <t>别名：不死的仆人，归还失去的拥抱</t>
  </si>
  <si>
    <t xml:space="preserve">消耗：5点意志值；1D10点理智值
</t>
  </si>
  <si>
    <t xml:space="preserve">1天
</t>
  </si>
  <si>
    <t xml:space="preserve">
法术变体的法术范例
深层版
谣传有些人有能力创造并号令不限量的不死仆役，也有谣传说巫师的POW限制了他们能控制僵尸的数量。
将施法者的POW除以5，这个结果就是他们同时操控僵尸的最大数量。
</t>
  </si>
  <si>
    <t>本法术需要一具人类尸体。尸体要具有足够的筋肉支持它复苏后的活动能力。施法者将一盎司（28克）自己的血液注入尸体的口中，然后亲吻尸体的嘴唇，“将自我的一部分呼入”尸体当中。施法者失去5点POW作为给尸体的赠予。
如果施法成功，施法者可以对僵尸下达一些它能做到的命令。随着时间推移，僵尸可能会掌握更复杂的指令。一旦施法者死亡，僵尸会停止活动并腐烂。祈祷的一部分集中涉及到神话神神祇——但是没有使用特定的名字。</t>
  </si>
  <si>
    <t>活尸制造术（僵尸制造术变体）</t>
  </si>
  <si>
    <t xml:space="preserve">消耗：10点魔法值；10点理智值
</t>
  </si>
  <si>
    <t>可变（数天）</t>
  </si>
  <si>
    <t>用河豚内脏和生物碱制造麻药，使目标濒临死亡。毒剂必须被目标吸入。目标随后须在极难CON检定成功，方可抵抗毒剂的作用。如果失败，目标会陷入深度昏迷状态，和死亡难以区分。可怕的是，目标仍有意识却无法行动。他将被置入棺材，活着埋到坟地里。一支小管子连接着棺材内和地表，让他能够呼吸。在这段时间中，不幸的法术目标必须每三小时进行一次理智检定，失败会损失1D6点理智值。如果目标在此期间陷入疯狂，他会屈服于施法者的意志，为消除对坟墓的恐惧感到高兴。
三个夜晚之后，施法者来到坟地并施放活尸制造术。如果施法者察觉到目标精神上的抵抗，他和目标之间必须进行一次POW对抗检定（RB243）。不论施法者疯狂与否，施法成功后目标的POW抽走，只剩1点。如果施法失败，施法者可以直接盖住呼吸孔，任由目标窒息而死。
施法成功后，施法者即创造了一个僵尸仆从，可以执行简单的命令。这个不幸的僵尸自此始终在施法者的这个法术的作用下，直到他被释放——一般意味着目标真正的死亡和主人的死亡。</t>
  </si>
  <si>
    <t>守卫术（守护石）</t>
  </si>
  <si>
    <t>保险石、遗石以为障、保护圈。</t>
  </si>
  <si>
    <t>消耗：每块石头1魔法值</t>
  </si>
  <si>
    <t>5轮</t>
  </si>
  <si>
    <t>施法者随意愿在地上放置一定数量的普通白色石头，只不过每块石头之间的间隔不能大于1码。施法时，石头上面会出现闪闪发光的热雾。此后，只要有石头被移动，施法者就能知晓这件事，哪怕是他刚才还在睡觉。这之后，法术就中止了。</t>
  </si>
  <si>
    <t>忘却之波</t>
  </si>
  <si>
    <t>海拳之歌、盐的馈赠、汝之潮湿劫数</t>
  </si>
  <si>
    <t>消耗：30点魔法值；1D8点理智值</t>
  </si>
  <si>
    <t>1小时</t>
  </si>
  <si>
    <t>一种强大的法术，可以让一股汹涌的海浪往施法者的方向撞击过去。目标须在施法者的视野范围内，且有足量的咸水来制造海浪。施法者要站在水中施法。海浪的体量有3000立方英寸（约85立方米），足够淹没打翻一艘小帆船。不消说，被这等海浪吞噬的人将永远消失在水底。其他人可以为法术贡献魔法值，创造更大的波浪，足够打沉远洋轮船、战舰甚至曼哈顿岛。知道本法术的人想贡献多少魔法值就能贡献多少，必须消耗1D8点理智值。不知道本法术的人可以贡献1点魔法值。最低限度是30点魔法值，产生的波浪是10呎长、10呎宽，30呎（9米）高。每增加1点魔法值，波浪的长宽增加一呎。</t>
  </si>
  <si>
    <t>肢体凋萎术</t>
  </si>
  <si>
    <t>痛苦之歌、皱缩汝敌、虚耗的烧灼</t>
  </si>
  <si>
    <t>消耗：8点魔法值；1D6点理智值</t>
  </si>
  <si>
    <t>实时</t>
  </si>
  <si>
    <t>这种恐怖法专为折磨人而发明，会对单体目标造成永久伤害。施法者须离目标10码以内。施法者须和目标进行一次POW对抗检定并胜出，法术才能生效。若成功，施法者指定一只胳膊或一条腿。被指定的肢体快速、痛苦地枯萎皱缩，造成1D8点伤害和2D10点永久的CON损失。目标损失1D4/1D8点理智值。</t>
  </si>
  <si>
    <t>真言术</t>
  </si>
  <si>
    <t>塞克曼克尼普真言术、邪恶唬骗术、人群掌控术</t>
  </si>
  <si>
    <t>消耗：3+点魔法值；1D6点理智值</t>
  </si>
  <si>
    <t>10+分钟</t>
  </si>
  <si>
    <t>施法者与大群听众创造强烈的联系。施法者必须即兴演讲并看似真诚，来维持听众的注意力。施法者每演讲十分钟都要消耗3点魔法值并进行一次KP认为合适的社交检定并成功（魅惑或说服），不然演讲会在困惑不解中犹犹豫豫地结束。在演讲结束后，听众会在1D3天中完全相信演讲的内容。</t>
  </si>
  <si>
    <t>剧痛术</t>
  </si>
  <si>
    <t>不幸者的悲惨巨痛、七重地狱的溃烂失明术、撕裂敌人</t>
  </si>
  <si>
    <t>消耗：3点魔法值；1点理智值</t>
  </si>
  <si>
    <t>本法术会让施法者10码以内的单一目标暂时无法行动。施法者须和目标进行一次POW对抗检定并胜出，法术才能生效。目标会突然被剧烈的痛楚侵袭，脸和手上浮肿起泡、流出液体，视线被鲜血掩盖而暂时目盲。在法术生效期间，目标变得完全无助。法术效果持续1D6轮，此后视力将恢复。在3D10分钟后，目标将完全恢复并可恢复正常行动。身体变化的踪迹会迅速消退，24小时后皮肤上将只能看到黯淡的斑点。目标每经历一次这种经验就要损失1/1D6+1点理智值。</t>
  </si>
  <si>
    <t>灵魂分配术</t>
  </si>
  <si>
    <t>精魂灌输、意志萃取、不死的气息</t>
  </si>
  <si>
    <t>消耗：10点魔法值，5点POW（每个脏器），2D10点理智值（译注：每次？）</t>
  </si>
  <si>
    <t>每件脏器1天</t>
  </si>
  <si>
    <t>施法者的生命精华，又叫“Ka（译注：古埃及“灵魂”）”，会有一部分转移到施法者的一个重要脏器上。这个附魔的脏器将从施法者的身体中移出，妥善保管在隐蔽的地方，并为施法者提供一种不死之身的方式：只要附魔的脏器安全无虞，施法者就免疫特定攻击的伤害，甚至可能不会死亡。本法术最早的使用者是黑暗法老涅弗伦-卡的信徒，他们会移除自己的心、肝之类的重要脏器，然后把它们锁在安全的地方。若不是这个法术有弱点的话，它会让施法者事实上杀不死。这个弱点就是：施法者的大脑是法术发挥作用的位置，它无法被移出。如果大脑被破坏了，其他脏器会失去魔法的特性，施法者也会死亡。一个人移出自己的脏器会损失2D10点理智值，每移除一件脏器就要永久减少5点POW。贯穿攻击只能造成正常伤害（瞄准头部的攻击除外）。免疫攻击的类型由移除的脏器决定；例如肺被移除的话，施法者将不受缺氧的影响（所以他再也不怕溺水和窒息）。脏器的移除还可能为施法者提供免疫毒药等能力。如果施法者受到伤害，耐久值会照常减少，但是只会昏迷，不会死亡。施法者只有大脑被特别瞄准并毁坏后才会死亡。</t>
  </si>
  <si>
    <t>耶德·艾塔德放逐术</t>
  </si>
  <si>
    <t>驱逐七重地狱之物、驱逐恶魔、恶火的诅咒</t>
  </si>
  <si>
    <t>消耗：每名施法者：1D4+3点魔法值；1D4点理智值</t>
  </si>
  <si>
    <t>可变（至少1小时）</t>
  </si>
  <si>
    <t>本法术可以遣返绝大多数穿越时空的人类以及拥有自由意志的类人智慧生物。本法术对所有受外族役使的种族均无效。如果正确地施放的话，该放逐将是永久且不可取消的。每个放逐皆是针对单独的个体，而非某一类怪物的。本法术需要至少三个人来施放。所有参与者都要知道本法术。参与者越多，效果越好；但是参与者的总人数必须是三的倍数。该放逐生效的方式是通过仪式之火，烧毁代表目标的咒印（Sigil。译注，这是一个神秘学概念，本来每个咒印都代表某种要召唤的存在，类似于黄印代表着“黄衣之王”。后来从Austin Osman Spare开始，魔法师也可以创造自己的私印）。目标的私印是最理想的，但是也可以根据咒语中给出的方案，采用代替品。目标的最高POW的施法者须和目标进行一次POW对抗检定并胜出，法术才能生效。此处每有额外的三名施法者参与，获得一颗奖励骰。本法术必须在午夜的户外进行，最好是选在和目标有联系的具有力量的地点。可以选择知名的鬼屋、目标的最后目击地或它进入这个时空的地点。施法者需要分成两部分：三分之一的人要站在一个保护圈外，其他人站在圈内。</t>
  </si>
  <si>
    <t>束缚术</t>
  </si>
  <si>
    <t>参考召唤术（RB263）</t>
  </si>
  <si>
    <t>祝福刀锋术</t>
  </si>
  <si>
    <t>旧力灌注、七切之仪式、灵魂毒药</t>
  </si>
  <si>
    <t>消耗：5点POW；1D4点理智值</t>
  </si>
  <si>
    <t>制造一把刀具，可以伤害或杀死那些平凡的武器无法伤害到的存在。需要一只至少SIZ50的动物进行血祭。刀锋必须是铁、银之类的单质金属。刀具可以是任何大小 ，不过更大的刀能造成的伤害也更多（参考表17：武器，RB401-405）。如果刀具破损、熔化或者因其他原因损坏，它即永久失去此能力；但是它不会因为对超自然存在的攻击而被损坏。</t>
  </si>
  <si>
    <t>葛哥洛斯形体扭曲术</t>
  </si>
  <si>
    <t>血肉大师、行走的画皮、黑法老之触。</t>
  </si>
  <si>
    <t>消耗：6+点魔法值；5点POW；2D6点理智值</t>
  </si>
  <si>
    <t>1D6+4分钟</t>
  </si>
  <si>
    <t>深层版 当模仿他人时，施法者即成为那个人的复制品，包括声音和语言模式。施法者撤销变化时不需要重复。本法术——只需要一个简单的动词短语而已。</t>
  </si>
  <si>
    <t>允许施法者改变其物理形态。施法者可以改变成任何形状和外观，但是保留自己的个人能力。该形态是肉体的，但是能够看上去像石头、木头、毛毯之类的东西。在转变成新形态之后，施法者获得新形态的移动能力。施法者的STR、CON、INT、POW和DEX维持不变。当模仿人类时，施法者的外貌将变为被模仿者的外貌。施法者只能呈现为已知的形态。施法者向奈亚拉托提普祈求、反复吟诵咒语，同时支付6点魔法值，如果形体扭曲时SIZ每增减5点，还要再支付1点魔法值。每次施法只能进行一种改变，且效果是永久的，直到本法术被再次施放才能变回。本法术不能对其他生物施放。</t>
  </si>
  <si>
    <t>深渊之息</t>
  </si>
  <si>
    <t>海洋的通货、水手的诅咒、盐卤之吻</t>
  </si>
  <si>
    <t>目标的肺里会灌满海水，可以造成痛苦的溺亡。目标必须在施法者的视野内。在1轮的咒语默念之后，施法者须和目标进行一次POW对抗检定并胜出，法术才能生效。若施法者胜出，目标开始溺水——他将倒地并被海水窒息，每轮受到1D8点伤害。目标须在每轮受伤害后进行一次极难CON（≤1/5CON）检定；如果检定成功，表明水已经被排出，法术效果终止。</t>
  </si>
  <si>
    <t>黄金蜂蜜酒酿造法</t>
  </si>
  <si>
    <t>虚空的呼吸、旅行者的半身、极黑之夜的水银饮剂</t>
  </si>
  <si>
    <t>消耗：每剂20点魔法值；加上额外的魔法值和理智值消耗</t>
  </si>
  <si>
    <t>许多天</t>
  </si>
  <si>
    <t>存放在书桌上酒瓶中，闪着诱人金黄色的液体。他用极小的比利时酒杯盛了两杯，杯里的酒量几乎不足一抿——但那芳香与味道……胜过任何陈年基安蒂酒[1]或最好的滴金酒庄酒[2]，甚至两者合并都不足以与博士的佳酿相提并论。它不仅辛辣，更使我感觉十分困倦……——奥古斯特·德雷斯，《库文街上的小屋》注[1][2]：著名洋酒，此处根据内地通用译名改译。</t>
  </si>
  <si>
    <t>本法术能制造出魔法的饮品，可以让人类在宇宙旅行中承受高度真空和剧烈变化的环境。对于这样的旅行，黄金蜂蜜酒生效也需要消耗同等数量的魔法值和理智值，数值和服用此酒的旅行者旅行距离的光年数相关（参考表：黄金蜂蜜酒效果表）。酿造这种饮料和进行旅行对施法者、使用者来说是两个不同的阶段。黄金蜂蜜酒的种类有很多，每种的效果都相同，而需要的材料各有不同。酿造黄金蜂蜜酒需要五种KP挑选的特殊材料，和至少一星期的酿造时间。当酒液开始起沫冒泡时，施法者须在酿造物中牺牲每剂20点的魔法值。这些魔法值可以分在很多天之中牺牲；点数越多，剂量越多。每一剂可以让一个人承受一次时空变幻的宇宙旅行。当黄金蜂蜜酒附魔完成时，旅行者必须找到旅行的工具——通常是坐骑：其中，拜亚基召唤术可以提供一匹星间的骏马。接下来旅行者服用一剂蜂蜜酒（大概也会同时带上回程用的），爬上“骏马”，号令坐骑，旅程就开始了。在这个时候，旅行者要支付旅行距离所需的魔法值和理智值。在太空中，旅客的精神和肉体是停滞的，几乎对周围环境毫无知觉。直到到达了目的地，药剂的效果才会结束。</t>
  </si>
  <si>
    <t>透特之咏</t>
  </si>
  <si>
    <t>明晰大脑的仪式、增闻广识的歌咏、学者合唱。</t>
  </si>
  <si>
    <t>消耗：10点魔法值；1D4点理智值</t>
  </si>
  <si>
    <t>30分钟</t>
  </si>
  <si>
    <t>哈维正在尝试翻译一卷拉丁文卷轴。他施放了透特之咏，消耗10点魔法值。他的「拉丁文」技能值是66。他掷骰的结果是84和34（奖励骰），成功。法术在他完整释读拉丁文本的短时间内，提升了他的脑力。</t>
  </si>
  <si>
    <t>使用本法术可以增长施法者的智力，提升他解决特定脑力问题的几率。在吟唱中消耗10点魔法值可以让施法者在获取知识、学习法术、翻译文章、推断符号的含义等等场合的检定时获得一颗奖励骰。</t>
  </si>
  <si>
    <t>记忆模糊术（模糊记忆）</t>
  </si>
  <si>
    <t>昏乱胡涂术、惊愕失声术、故弄玄虚术</t>
  </si>
  <si>
    <t>消耗：1D6点魔法值；1D2点理智值</t>
  </si>
  <si>
    <t>本法术会阻碍目标有意识地回忆特定事件的能力。目标必须在施法者视野内，且能够接收施法者的指示。施法者须和目标进行一次POW对抗检定。如果胜出，法术立即生效。目标的记忆会在回想一件特定的事情时，在心理上被阻塞。若此事非常恐怖，目标以后仍然可能做一些和它有着含糊关系的噩梦。如果法术失败，此事会在目标的印象中变得鲜明。施法者必须知道要阻碍的事件。他不能做模糊的命令，像是“忘掉你昨天做的事”。相反，他必须提到这件事，比如“忘掉你被怪物袭击的事”。本法术不能阻碍克苏鲁神话法术和神话知识，除非此知识和特定事件密切相关；它也无法取消理智值损失或消除疯狂。</t>
  </si>
  <si>
    <t>纽格塔紧握术</t>
  </si>
  <si>
    <t>邪恶的扭绞、黑暗巫师的暗中暴怒、可怖之抓挠</t>
  </si>
  <si>
    <t>消耗：1+点魔法值、等于该轮中伤害值的两倍；1D20点理智值</t>
  </si>
  <si>
    <t>施法者须消耗1点魔法值启动法术，目标必须在能够交谈的距离之内。施法者须和目标进行一次POW对抗检定并胜出，法术才能生效。如果施法者胜出，目标会感觉似乎有一只巨手或者触手挤压着他的心脏，在法术生效期间每轮损失1D3点耐久值。在受到这种攻击时，目标会暂时瘫痪，好像心脏病发作了一样。如果某轮中累计伤害使得目标的耐久归零，目标的胸口将破裂炸开，他冒着热气的心脏会出现在施法者的手中。法术每持续一轮，施法者就需要消耗两倍于（此轮中）耐久伤害的魔法值。施法者每轮都必须专心施法以维持效果，并且每轮都要和目标做一次POW对抗检定并胜出。如果施法者无法集中精力、或者目标POW抵抗成功，法术终止。已经造成的伤害仍保留。</t>
  </si>
  <si>
    <t>外貌滥用术（外貌摄取术）</t>
  </si>
  <si>
    <t>蛇皮斗篷、伐鲁希亚的披风、伊格的馈赠</t>
  </si>
  <si>
    <t>消耗：每6小时10点魔法值；5点POW；1D20点理智值</t>
  </si>
  <si>
    <t>数天</t>
  </si>
  <si>
    <t>深层版：施法者有时可以回忆起他们被他们销毁的那些人的记忆和思想。这些内容通常是法术的无辜受害者所知晓的特殊信息。每回忆起一条额外的信息，施法者需要进行一次POW检定并消耗1点魔法值。</t>
  </si>
  <si>
    <t>施法者可以伪装成新鲜死者的逼真形象，对肉眼、摄影器材、X光等等都有效。受害者和施法者的SIZ差异不应超过15点。法术完成之后，施法者即可任意呈现受害者的形象，想维持多久就能维持多久。敏锐的观察者会发现，施法者的影子会保持原样（和被销毁的人不同）。相似地，施法者的技能和记忆都保持完整——受害者的则不复存在了。在失去了一点以上耐久值以后，施法者会恢复原本的形象。从伪装形象变化成原始形象需要20秒。在伪装成另一个形象之前必须恢复原始形象。从原始形象变化成伪装形象需要1D3分钟。</t>
  </si>
  <si>
    <t>致盲术/复明术</t>
  </si>
  <si>
    <t>视觉授予、黑暗之影、法老的诅咒。</t>
  </si>
  <si>
    <t>消耗：8点魔法值（复明术额外消耗2D6理智值）</t>
  </si>
  <si>
    <t>1天</t>
  </si>
  <si>
    <t>目标完全且永久失明，好像中风了一样。如果眼睛和视神经的功能没有受损，同样的法术也可以用解除目盲。不论哪种用法，本法术都需要8点魔法值。进行仪式需要1天时间。施法者须和目标进行一次POW对抗检定并胜出，法术才能生效（若目标自愿则自动成功）。</t>
  </si>
  <si>
    <t>纳克-提特障壁创建术（创造纳克-提特之障壁）</t>
  </si>
  <si>
    <t>纳克-提特伟大监牢术、囚禁恶魔的无形球体</t>
  </si>
  <si>
    <t>消耗：可变的魔法值；1D10理智值</t>
  </si>
  <si>
    <t>1分钟</t>
  </si>
  <si>
    <t>深层版:那些能够驾驭神话知识和能力的人可以将屏障的半径尺寸扩展到200码。</t>
  </si>
  <si>
    <t>本屏障可以提供物理魔法的双重防御。每个法术的参与者失去1D10点理智值，和可变数量的魔法值。在本制造术中每投入1点魔法值，可以给屏障提供3D10点STR。施放本法术需要1分钟（所有投入的魔法值需要在这段时间内全部消耗），制成的屏障可以维持1D4+4小时。任何知道本法术的人都可以参与施法，并为屏障贡献魔法值。屏障是半径约100码的球形。它可以设置在施法者的周围阻止伤害，也可以设置围住怪物和敌人。一切在屏障生成时身体恰好穿越屏障边缘的生物，将不会受到伤害，并被推挤到屏障外面去。被困住的存在须用自己的STR和屏障的STR进行对抗检定。多名受困者逃脱时不能联合自己的STR。对于子弹和弹射物，如果对屏障掷出的伤害（无视贯穿）大于屏障STR的五分之一，子弹和弹射物即可穿透屏障。若穿透了屏障，它会正常造成伤害，好像屏障不存在一般；屏障立即瓦解。本法术的一个手写副本据传收藏在塞拉伊诺（昴宿增十六）的一颗行星上，一座巨大邪恶的图书馆里。</t>
  </si>
  <si>
    <t>拉莱耶造雾术（创造瑞莱之雾）</t>
  </si>
  <si>
    <t>畏怖之云、黑暗海洋的气息、水手迷失的阴湿之雾</t>
  </si>
  <si>
    <t>消耗：2点魔法值</t>
  </si>
  <si>
    <t>本法术能在施法者的正前方制造一片卵形浓雾（大小10×15×15呎）。雾气范围的长轴总是指向施法者面对的方向。本法术会在1D6+4游戏轮中遮蔽视线，然后蒸发无踪。</t>
  </si>
  <si>
    <t>僵尸制造术（创造僵尸）</t>
  </si>
  <si>
    <t>不死之仪式、黑色束缚、苍白斗篷、死者苏生术</t>
  </si>
  <si>
    <t>消耗：16点魔法值；1D6点理智值</t>
  </si>
  <si>
    <t>1星期</t>
  </si>
  <si>
    <t>僵尸的数据可以在第十六章：怪物、野兽和外星诸神中找到。本法术的一系列变体参考“法术变体”（RB242）。</t>
  </si>
  <si>
    <t>必须泼洒仪式用的液体到尸身上或者尸体葬在的坟墓中。KP决定仪式液体的成分——至少要有一部分是难以合法取得的。尸体即可自行熟成。在这一个星期结束时，施法者返回坟墓，吟唱束缚仪式。在半个小时的吟唱结束后，尸体会从坟墓中爬出来，之后就开始代行施法者的意愿。僵尸只会执行普通而简单的任务，如“保护这个”、“拿那个”、“杀他！”用这种方式制造的僵尸会在复苏以后继续腐坏。所以，想要维持稳定的僵尸仆从的巫师必须定期制造替代品。</t>
  </si>
  <si>
    <t>腐烂外皮之诅咒</t>
  </si>
  <si>
    <t>阴险梦魇术、众魔从令，磔磨汝敌（译注：原文作Afflick，疑为故意错拼。）、弱者意志摧残术</t>
  </si>
  <si>
    <t>消耗：5点魔法值；10点理智值</t>
  </si>
  <si>
    <t>本法术会给目标带去理智崩溃的幻觉。目标会发现自己的皮肤明显地开始朽烂腐坏。外观的恶化似乎极其迅速，结果出现巨大的空洞和裂缝，体内的脏器开始从中漫溢而出（这个过程中目标损失1D10点理智值）。随后目标会昏倒，并在几分钟后醒来，毫发无损。施法者须和目标进行一次INT对抗检定并胜出，法术才能生效。如果法术在夜间目标睡着时施放，目标要加以一颗惩罚骰。效果的时间共约20分钟，包含昏倒的时间。施法者必须认识目标，且必须有一些属于目标的个人物品作为法术的专注点。被这个法术击中的经历是灾难性的；但是成功的「精神分析」可以让目标接受这些无法理解的梦境和幻觉，恢复每次此类理智损失的一半。精神科药物对这种攻击没有什么补偿作用。</t>
  </si>
  <si>
    <t>致死术（死亡咒）</t>
  </si>
  <si>
    <t>恐惧刺伤、炽焰末日之诅咒、克图格亚拥抱术</t>
  </si>
  <si>
    <t>消耗：24点魔法值；3D10点理智值</t>
  </si>
  <si>
    <t>1D3轮</t>
  </si>
  <si>
    <t>深层版：施法者可能会选择延长法术的用时到很多天，增加目标的痛苦，而不是让目标承受类实时法术效果的形式。施法者施放这一版本的法术消耗34点魔法值。施法者并不需要和目标物理上的接近——但是施法者必须持有目标身体的一部分（头发、指甲盖、皮肤等等），这样法术就能在任意距离上施放了。法术从次日开始，持续7天。这几天中，施法者每天须和目标进行一次POW对抗检定并胜出，法术才能生效。第一天，目标受到2点耐久值的伤害，第二天受到4点耐久值的伤害。此后每天伤害值都会增加2点（6、8、10、12、14……）。当目标发觉自己可怕的命运时，每天都要失去同等数量的理智值。在目标的耐久值减少到零的那一天，目标的躯体将在一团烈焰中燃烧殆尽。</t>
  </si>
  <si>
    <t>只有最邪恶的巫师会使用的法术，这个法术会让无助的目标身上燃起烈焰。目标和施法者的距离不得超过十码。施法者在专注过程中，每轮须和目标进行一次POW对抗检定并胜出，法术才能生效。在1D3轮的专注之后，目标的皮肤会冒起水泡，损失1D3点耐久值。下一轮目标再损失1D6点耐久值。到第三轮，目标会开始燃烧，从这轮开始每轮损失1D10点耐久值。头发和血肉燃烧时产生的恶臭无法抵挡（所有目击者进行理智检定，损失1/1D6点理智值）。因为这个可怕的目标是从身体里燃起的火焰，所以根本没有办法去帮助他。</t>
  </si>
  <si>
    <t>支配术</t>
  </si>
  <si>
    <t>巫师令、控制之咏、恶意支配</t>
  </si>
  <si>
    <t>让目标的意志屈从于施法者的意志。施法者须和目标进行一次POW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可以的话，支配术就可以反复施放任意多次，使得一名目标被连续不断地控制数分钟。本法术的每次施放都具有相同的消耗和限制。反复施放是实时的。</t>
  </si>
  <si>
    <t>阿撒托斯的恐怖诅咒</t>
  </si>
  <si>
    <t>最后音节的发声、消沉吸取、假借真名，以竭汝力</t>
  </si>
  <si>
    <t>消耗：4点魔法值；1D6点理智值</t>
  </si>
  <si>
    <t>施法者利用外神的力量直接从目标身上抽取意志。通过反复念诵阿撒托斯的名讳，可以让任何精通克苏鲁神话的人敬畏，因为知道这个名讳，意味着这个人知道秘密的“最后音节(the Last Syllable)”。“最后音节”可以单独念诵，可以对准一名敌人。施法者须和目标进行一次POW对抗检定并胜出，法术才能生效。若施法成功，目标损失3D6点POW。</t>
  </si>
  <si>
    <t>苏莱曼之尘</t>
  </si>
  <si>
    <t>埃及粉、死者的保护</t>
  </si>
  <si>
    <t>消耗：每3剂10点魔法值</t>
  </si>
  <si>
    <t>每1剂1轮</t>
  </si>
  <si>
    <t>制造一种灰绿色的粉末，可以伤害来自其他存在位面的非自然的生物。这种粉末需要从至少2000年历史的木乃伊上取得灰尘，每具木乃伊足够制作三份魔法粉尘。原料还包括乳香、硫磺和硝石。抛撒它的时候必须同时吟诵咒语。如果非地球原生的生物被这种粉尘撒中，每被一剂粉尘撒中，就损失1D20点耐久值。撒出一剂粉尘需要一轮。这种粉末仅对非地球的和外星的生物有效，因此它可以伤害空鬼、犹格-索托斯和米-戈，但对修格斯和深潜者无效。</t>
  </si>
  <si>
    <t>旧印开光术</t>
  </si>
  <si>
    <t>远古之印、凶兆枝杈、智慧的五角星</t>
  </si>
  <si>
    <t>消耗：10点POW</t>
  </si>
  <si>
    <t>它的装饰……不如说，呈现一个五角星的形状，在星形中央，似乎是一只漫画式的巨大眼睛；但它又不是一只眼睛，还不如说是一个破碎的菱形图案，这些线条暗示着火焰，或者可能是一柱孤独的火焰。——奥古斯特·德雷斯、H·P·洛夫克拉夫特，《居于户口之物》本法术用来启动旧印。每枚启动的旧印需要牺牲10点意志值来创造，但不需要消耗理智值。它可以做成铅封、雕刻在石头上、铸造在钢材上，等等。当它在时空裂缝(opening)和时空门附近启动时，它会令旧日支配者的和神话神祇、还有它们的仆役，无法使用这些通道。没有本法术，旧印本身毫无意义，没有任何效果。除掉一些抄本叙述的内容不谈，如果怪物和仆役能回避旧印，它在个人防御当中就是无用的。比如，把旧印戴在脖子上，可能会为它接触的皮肤周围几平方英寸的肉体提供保护；但是，佩戴者的其他身体部位则是完全没有保护的。</t>
  </si>
  <si>
    <t>绿腐术</t>
  </si>
  <si>
    <t>蠕动的霉菌、腐烂的邪恶</t>
  </si>
  <si>
    <t>消耗：15点魔法值；10点POW；2D8点理智值</t>
  </si>
  <si>
    <t>本法术是可以将人类化为一堆绿霉的诅咒。施法者需要一天的时间对预期的目标聚集法术的能量，并且要向格拉基念诵咒语。此后的24小时之内，施法者必须亲自交给目标一片绿叶。转天清晨，施法者须和目标进行一次1D100的POW对抗检定并胜出，法术才能生效。若目标失败，绿腐就开始了。七天之后目标实际上就会变成一堆绿霉。首先皮肤上会出现绿色的霉斑，然后霉斑会长出霉菌一般的毛来。随着时间推移，目标的皮肤变绿的部分越来越多并逐渐腐烂，器官也会次第朽烂。到第六天，目标的精神状态会急剧恶化，并且无法行动。唯一已知的治疗方法是找到施法者并杀了他，来逆转法术的效果。这个恶毒的法术只有在《伊波恩之书》和《格拉基启示录》当中有抄本记录下来。</t>
  </si>
  <si>
    <t>恐惧注入术</t>
  </si>
  <si>
    <t>末日之指、伊波恩厄运术、邪眼术</t>
  </si>
  <si>
    <t>消耗：12点魔法值；1D6点理智值</t>
  </si>
  <si>
    <t>本法术造成震撼心灵的恐惧，破坏目标的专注并打断其行动。施加这个诅咒时，施法者必须能看到目标并用手指向他。突然的不安感会使目标损失0/1D6点理智值，他们会觉得自己不得不撤退到安全的地方——只要是他平常能感觉安全和安心的地方。</t>
  </si>
  <si>
    <t>血肉熔解术</t>
  </si>
  <si>
    <t>裂解仪式、皮肤液化术</t>
  </si>
  <si>
    <t>消耗（无生命的血肉）：每15SIZ死肉1点魔法值；1D4点理智值　消耗（活的血肉）：每15SIZ活肉5点魔法值；1D6点理智值</t>
  </si>
  <si>
    <t>这种恶毒的法术会把血肉（不限死活）加热到熔点。如果作用于活物的血肉，施法者消耗的魔法值会大大增加。目标的血肉被熔解，造成恐怖的毁容效果（每有15点SIZ受到作用，就受到1D4点伤害）。如果是面部被瞄准等特殊情况，目标可能致盲或致聋，还可能窒息，除非快速制造通风器材。目击人类的血肉熔化露出白骨，损失1/1D6点理智值。</t>
  </si>
  <si>
    <t>心理暗示术</t>
  </si>
  <si>
    <t>意志支配术、主仆术、猎物屈从于汝之威压、迷魅术、屈从术、决心动摇术、精神统管术、暗示注入术</t>
  </si>
  <si>
    <t>消耗：可变的魔法值和理智值</t>
  </si>
  <si>
    <t>3轮</t>
  </si>
  <si>
    <t>只要生物的血管里流有人类的血液，施法者便可对它发号施令。法术作用于施法者肉眼视野范围内的单体。目标会执行施法者的所有命令，甚至自杀。本法术对冷原人、混血深潜者、食尸鬼换生灵、小人族(Little People)、蛇人和曾与人类交配的深潜者有效，而对夏塔克鸟和空鬼之类非人类的存在无效。施法者吟诵咒语并对目标叙述暗示。施法者须和目标进行一次POW对抗检定并胜出，法术才能生效。涉及死亡或重大伤害的暗示需要在它执行之前再进行一次POW对抗检定。法术的消耗随暗示而不同。对无威胁的暗示（扔下你的剑、钱留下人滚蛋等等），消耗是5点魔法值和1D3点理智值。较危险但不针对目标的暗示（到敦威治去、放火烧楼等等）消耗10点魔法值和2D3点理智值。危险或自取灭亡的暗示（如杀队友、劫持总统等等）消耗15点魔法值和3D3点理智值。若对调查员使用，施法者每有1点INT，法术效果延续一轮。如果调查员的INT高于施法者，则施法者每10轮须再进行一次POW检定。施法者失败的话，法术中止。</t>
  </si>
  <si>
    <t>精神震爆术</t>
  </si>
  <si>
    <t>衰弱诅咒、厄运冲击波、心灵之眼的深渊</t>
  </si>
  <si>
    <t>消耗：10点魔法值；1D3点理智值</t>
  </si>
  <si>
    <t>本法术的目标会受到可怕的精神攻击，造成5点理智值损失，并导致临时性疯狂。施法者须和目标进行一次POW对抗检定并胜出，法术才能生效。目标将遵照临时性疯狂的规则来处理，从一阵疯狂开始，并可能在接下来数天当中都受到闪回和梦魇等症状的折磨。</t>
  </si>
  <si>
    <t>精神交换术</t>
  </si>
  <si>
    <t>反之亦然咒、交换仪式、借人皮囊作衣裳</t>
  </si>
  <si>
    <t>消耗：10+1D6魔法值（译注：似为可变的魔法值）；1D3点理智值</t>
  </si>
  <si>
    <t>可以让施法者和另一人交换精神。施法者失去1D3点理智值；并且，在对某人第一次施放本法术时，必须消耗的魔法值点数为目标POW的五分之一。以后每次施放消耗都会减少1点，最少为1。理智值消耗不减少。目标必须知道施法者并爱慕或对其有强烈好感。若这种感情消失了，交换亦不可进行。恢复感情会恢复交换可能。目标在被交换到他人身体中时，至少损失1/1D3点理智值。本法术可以在任意范围施放。施法者须和目标进行一次POW对抗检定并胜出，法术才能生效；直到施放本法术所需魔法值减少到1，这时就不需进行POW检定，施法者只需要强大的精神力量就可以任意交换精神。施法者一开始只能在目标身体里停留最多几分钟，但会逐渐增加。当魔法值消耗降到1时，施法者就能不定时地停留了。</t>
  </si>
  <si>
    <t>精神转移术</t>
  </si>
  <si>
    <t>消耗：10点魔法值；1d10点理智值</t>
  </si>
  <si>
    <t>5轮以上</t>
  </si>
  <si>
    <t>深层版：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启动了法术。</t>
  </si>
  <si>
    <t>本法术威力强大，能让施法者和目标永久交易精神，可能是用目标的身体来为自己续命。施法者须和目标进行一次POW对抗检定并胜出，法术才能生效。若成功，施法者失去1D10点理智值，目标失去1D20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t>
  </si>
  <si>
    <t>塔昆·阿提普之镜</t>
  </si>
  <si>
    <t>银之警告、仇恨投射术、全视之眼</t>
  </si>
  <si>
    <t>消耗：5点魔法值；1点理智值</t>
  </si>
  <si>
    <t>半天</t>
  </si>
  <si>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中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</si>
  <si>
    <t>伊本-加兹之粉</t>
  </si>
  <si>
    <t>真视之尘、见所未见术、感知的混合物</t>
  </si>
  <si>
    <t>消耗：每剂1点魔法值</t>
  </si>
  <si>
    <t>2天准备，1轮使用</t>
  </si>
  <si>
    <t>那些没有望远镜的人只看到了一团突然闪现的灰色云雾。一团约末有中等房子大小的云雾，突然出现在山顶附近。而拿着望远镜的柯蒂斯却突然爆发出一声刺耳的尖叫声。他把望远镜扔进了路上齐踝深的泥浆里，然后摇晃了一下。若不是两三个人抓牢并稳住了他，他肯定已经摔在地上了。而此刻，他唯一能做的只是用一种几乎听不到的声音喃喃道……——H·P·洛夫克拉夫特，《敦威治的恐怖》</t>
  </si>
  <si>
    <t>通过对隐形存在吹撒粉末，本法术可以让魔法的隐形存在现身。粉末需要根据苛刻的指令仔细混合，里面还有三种特殊原料，每剂要牺牲1点魔法值。KP决定特殊原料为何。粉末可以从管中吹出或者投掷到目标上。被粉末撒到的存在，显形的时间最多为心跳十次的时间。可以现形的隐形存在包括：施放请神术的附魔地点引出的魔法线、时空门附近的灵光、星之精等等隐形生物。使用这种粉末不损失理智值，但可能会在看到它显示了什么东西时损失理智值。</t>
  </si>
  <si>
    <t>蒲林的埃及十字架</t>
  </si>
  <si>
    <t>放逐之印、逐出的记号</t>
  </si>
  <si>
    <t>消耗：25点POW；1D6点理智值</t>
  </si>
  <si>
    <t>可变的日数</t>
  </si>
  <si>
    <t>本法术创造一枚可以或暂时或永久地驱逐神话生物的埃及十字架（带环十字）。该物必须是单质金属制造的埃及十字架——纯铜、铁、银、金和铅是最容易找到并打造的。用20减去施法者POW的五分之一得到天数，施法者要在这些天中进行多次仪式和牺牲，这之后将施法所需POW和理智值投入十字架中。当对抗神话生物时，施法者在3轮当中吟唱，并消耗任意数量的魔法值。施法者的同伴每人亦可以贡献1点魔法值；施法者还可以从投入十字架的25点POW当中获得5点等效的魔法值。施法者须和目标进行一次POW对抗检定并胜出，法术才能生效。如果魔法值消耗在目标POW的五分之一以上，施法者在POW对抗检定中获得一颗奖励骰。另外，对抗高POW生物的极限会提高，施法者最多可以尝试对抗POW比自己高200点的生物。任何知道此法术的人都可以使用此十字架并设法驱逐神话生物，但无法获得给施法者的5点等效魔法值。若使用者和同伴战胜了神话生物，它会被遣返到原来的位面；否则，它会优先攻击十字架使用者，然后把注意力转移到在场的其他人身上。</t>
  </si>
  <si>
    <t>修德·梅’尔之赤印</t>
  </si>
  <si>
    <t>赤印术、灼痛之印</t>
  </si>
  <si>
    <t>消耗：3点魔法值；1D8点理智值；每轮1点耐久值</t>
  </si>
  <si>
    <t>深层版：施法者在创造印记时投入5点POW可以增强赤印。若如此做，每轮中10码内的人受到1D6点伤害，10～30码之间的人受到2点伤害。或者，施法者可以选择让印记一下子释放它的黑暗能量。他照常创造印记并投入10点POW。在随后1D4轮中印记将爆炸，变成闪耀的红光，对50码内一切存在造成2D8点伤害（包括施法者）。</t>
  </si>
  <si>
    <t>可怕的法术，可以让一个或多个目标恐怖地死去。施法者在空中划出修德·梅’尔可畏的印记，同时念动真言。如果施法正确，施法者划过的地方会出现暗红色的印记并在空中发光。印记在形成之后必须靠专注来维持，并且每轮都要额外消耗3点魔法值。距本印记10码以内的人，每人每轮损失1D3点耐久值；他们的身体战栗、痉挛，内部的器官和血管也在抽搐。距离10码和30码之间的人，每轮损失1点耐久值。距离超过30码的人不受伤害。隐蔽在坚固和墙壁和其他不透明的屏障后面，是可能躲避法术效果的。施法者必须站在印记旁边并专注施法。施法者因为接近印记，须每轮损失1点耐久值。</t>
  </si>
  <si>
    <t>复活术</t>
  </si>
  <si>
    <t>久佚知识之仪式、重现术、盐之仪式</t>
  </si>
  <si>
    <t>消耗：3点魔法值；1D10点理智值</t>
  </si>
  <si>
    <t>1或2轮</t>
  </si>
  <si>
    <t>他把视线从文字上移开，转而看向房间的其他地方。接着，他注意到了地板上那只盛着不祥粉末的浅底酒杯里涌起了一股浓密的墨绿色云雾——这云雾混浊不清，而且大得惊人。——H·P·洛夫克拉夫特，《查尔斯·德克特·沃德事件》</t>
  </si>
  <si>
    <t>本法术能将尸体变成“精盐”和组成成分，一种蓝灰色的粉尘；或者反转此过程，最终唤起逝者的模样和灵魂。尸体必须齐全。如果仅用一部分的粉尘施放法术，施法者从变成血肉的东西中得到的“只有活生生的恐怖”。但成功复活并不需要尸体完整无缺，只要棺材完整，并且足够小心地刮下棺内所有碎屑和尘土，法术便可成功。逆向诵读咒语可以反转复活的效果，将复活者变为尘土，一样需要消耗3点魔法值和1D10点理智值。粉尘可以贮存或丢弃。施法者须和目标进行一次POW对抗检定并胜出，法术才能生效。若施法者胜出，目标归于尘土。若目标胜出，它会设法阻止施法者重新施法。逆向诵读咒语需要两轮时间。在《查尔斯·德克特·沃德事件》中，许多这种复活者被审讯、拷打以问取过去的秘密。</t>
  </si>
  <si>
    <t>枯萎术</t>
  </si>
  <si>
    <t>忏悔术（译注，忏悔术(Shriving)与枯萎术(Shrivilling)拼写相近）、死亡的凋零一击、黑言术</t>
  </si>
  <si>
    <t>深层版：召唤出神话的巨大能量是一回事，通过理解和领悟去塑造能量又是一回事。施法者无需POW检定即可击中复活者。（译注：以上疑为“复活术”所用）而且，施法者可以选择对目标施加更多精神上的恐怖；当被能量冲击击中时，目标会相信自己遭到恐怖的神话生物攻击，损失1/1D6点理智值。</t>
  </si>
  <si>
    <t>本法术是强力的攻击法术，会对一名目标造成物理伤害。施法者消耗任意数量的魔法值，理智值的消耗是魔法值的一半。施法者须和目标进行一次POW对抗检定并胜出，法术才能生效。若成功，目标会突然之间遭到一股可怕能量的冲击，使得血肉焦黑凋零。每在法术中投入1点魔法值，目标就会损失1点耐久值。</t>
  </si>
  <si>
    <t>哈斯塔之歌</t>
  </si>
  <si>
    <t>王之吼、黄廷之音、产生巨大折磨和痛苦的沸腾疮疖</t>
  </si>
  <si>
    <t>消耗：每轮1D4点魔法值；每轮1D4点理智值</t>
  </si>
  <si>
    <t>生效前需要3轮</t>
  </si>
  <si>
    <t>深层版：施法者对哈斯塔的秘密进行清楚的理解可以领悟哈利湖的秘密，对法术的微调可以弄懂毕宿五必要的时空对准方式。因此本法术可以在毕宿五不可见的夜晚施放了。另外，施法者可以将歌的回声编织到一件从黄衣之王的宫廷得到的黄衣之中。在这件暗淡的材料上投入20点魔法值，意味着下一个接触本衣物的人会受到法术的作用，持续10轮——目标可以每轮进行一次半值POW检定，成功后法术效果终止。</t>
  </si>
  <si>
    <t>施法者发出惊悚的尖锐号叫，使选定目标的皮肉起泡溃烂，变成致命的脓疮。目标须在施法者的视野范围内。虽然每个人都能听到歌声，但法术只对选定的单一目标有效。法术只在夜间且毕宿五可见时有效。施法者须进行一次POW检定，结果要在施法者的POW以下，他才能唱出正确的异界旋律。若施法成功，法术在生效期间每轮对目标造成1D6点伤害。每两轮之后，瘢痕会令目标的APP下降3D10。每四轮之后，内脏破裂会令目标的CON下降3D10。当目标的CON减少到0或因耐久减少而死亡，其身体将肿胀成一团，在令人作呕的“嘭”声中爆炸；冒着热气的脓血同时溅洒到地面上。本歌可以作防御用途，来抵御另一名本法术的施法者。成功的反击法术会互相抵消。</t>
  </si>
  <si>
    <t>请神术/送神术（召唤/送离神格系咒文）消耗：每人1+魔法值；（仅施法者）1D10点理智值　1～100分钟</t>
  </si>
  <si>
    <t>请神术会可以把化身、外神或者是旧日支配者带到施法者面前。即便对邪教徒来说，施放这类法术也十分危险。只有邪教祭司和绝望的人会尝试召唤神话神祇。这里记录的只是一小部分。对于每个旧日支配者、神话神祇的每个化身，都可能存在对应的请神术/送神术。请神术可以通过人群提升威力，施法者则处在这个群体的中心地位。每名参与者消耗1点魔法值。了解本法术的人可以牺牲任意数量的魔力值（包括消耗耐久值）。合计消耗的魔法值就是法术的成功率。每有1点魔法值消耗，整个人群就必须吟唱1分钟，但不可以超过100分钟。如果骰子丢出100，法术总是失败，牺牲的魔法值会浪费。施法者在施法时也会损失1D10点理智值。如果神祇出现，每个在场的人都要相应损失理智值。KP扮演神祇，并必须为它的行为创设动机。被召唤来地球的神祇通常都想要留下来，而且一般都十分饥饿。请神术施法条件：如前所述，对每尊神来说，请神术生效都需要满足特定的条件。KP应把它用作灵感但不要受制于它。有两个原因：其一是基于小说的，没有人类能完全理解克苏鲁神话，所以请神的方式也可能不止一种。其二是有经验的调查员会迅速搞到熟悉的成分，神秘感就没有了。</t>
  </si>
  <si>
    <t>请神术</t>
  </si>
  <si>
    <t>混沌的祈求、无法形容的夏盖元音。</t>
  </si>
  <si>
    <t>克图格亚请神术</t>
  </si>
  <si>
    <t>克图格亚将从施法者手持的火焰中现身（蜡烛、火把等）。施法者要一边吟诵咒语，一边按照一系列的图案移动火种。本法术只能在北落师门（南鱼座的最亮星）升上地平线的晴朗夜晚才能施放。北半球观测北落师门的最佳时间是九月到十一月。</t>
  </si>
  <si>
    <t>阿撒托斯请神术</t>
  </si>
  <si>
    <t>召唤此神极度危险，有可能会烧熟整个星球。本法术只能在夜间的户外施放；但是并不需要其他特殊的准备。</t>
  </si>
  <si>
    <t>哈斯塔请神术</t>
  </si>
  <si>
    <t>黄之祈愿</t>
  </si>
  <si>
    <t>这道咒文可将哈斯塔请至有九块大石呈V形排列的地方（永远是邪教活动的标记！）。 每块大石块的体积都要在九立方码以上。本法术只能在毕宿五（在金牛座）升上地平线的晴朗夜晚（大约十月～三月）才能施放。在请神术进行时每有一只拜亚基在场，成功率就会额外增加10%。如果在每块石块中牺牲5点POW令它们附魔，这个石V可以为“拜亚基召唤、束缚术”增加30%的成功率。</t>
  </si>
  <si>
    <t>伊塔库亚请神术</t>
  </si>
  <si>
    <t>北风的七重悲叹、呼叫冰雪之神</t>
  </si>
  <si>
    <t>可以吸引伊塔库亚的注意；但是这尊旧日支配者现身时可能只会被当作一股旋风或者强烈的寒风。本法术必须在巨大的雪堆上施放（至少10尺高）。传说中，本法术只能在极北之地、温度在冰点以下的时候才能施行。有些巫师推测伊塔库亚会从任何积雪的高山上召唤出来，甚至是南极的山也可以。</t>
  </si>
  <si>
    <t>纽格塔请神术</t>
  </si>
  <si>
    <t>厉声号叫祈求汝的黑暗主人之术、吁求潜伏在地下的祂施恩之术</t>
  </si>
  <si>
    <t>本法术可以讨得纽格塔的欢喜，它现身的时候会施恩于施法者——如果它认为施法者有价值的话。施法者必须在任何洞穴的入口进行法术的仪式（特别的魔法书提到所有巨型洞穴都会连接到纽格塔栖息的那一个）。</t>
  </si>
  <si>
    <t>莎布-尼古拉丝请神术</t>
  </si>
  <si>
    <t>合一庄严礼、林中女神肉欲生出之术</t>
  </si>
  <si>
    <t>莎布-尼古拉丝会被召唤到神圣的石头祭坛上。这个祭坛必须位于阴湿的露天场所。法术必须在新月时在祭坛施放。每次对黑暗母神的召唤都需要鲜血为祭坛进行祭献。如果祭坛浸泡在相当于200SIZ以上的鲜血当中，请神术的成功率将增加20%。每有一只黑山羊幼崽在场，成功率会额外增加10%。</t>
  </si>
  <si>
    <t>犹格-索托斯请神术</t>
  </si>
  <si>
    <t>钥匙的禁歌、Yah-Zek引导术</t>
  </si>
  <si>
    <t>犹格-索托斯会被召唤到特别建造的石塔上。石塔必须建造在开阔地，天空必须晴朗无云。石塔至少要10码高。每次施法时邪教徒还要选派一个人牲做见面礼。其实只需要邀请一下就可以——比如，指一指附近的村落，犹格-索托斯随后会自己去选择牺牲者。邪教徒可以选择对石塔进行附魔，降低成功施放法术的魔法值消耗。每向石塔永久注入1点POW，犹格-索托斯请神术的成功率就会上升1点。</t>
  </si>
  <si>
    <t>送神术</t>
  </si>
  <si>
    <t>消耗：每人1点以上魔法值</t>
  </si>
  <si>
    <t>1分钟，每多有一位投入魔法值的参与者，额外增加1轮时间</t>
  </si>
  <si>
    <t>创作送神术的别名时，可以从以下的词语中获取灵感：放逐(Banishment)、驱散(Dispel)、流放(Exile)、击退(Repel)、为害(Bane)、驱逐(Evict)、拒否(Repudiate)、驱赶(Cast Out)并且，尝试不要简单使用神话神祇的常用名字，试着使用它们那些形象生动或者微妙的名字。一个关于犹格-索托斯的法术称它为“可怕的球体”或者“对灵魂的无限渴求”等等，绝不是没有理由的。不断地让玩家揣测法术真正的作用、它和谁相关，可以激发神秘感和对未知的恐惧。</t>
  </si>
  <si>
    <t>可以遣返不愿意离开地球的神祇。每种送神术都不同；施法者必须知道要遣返的神祇对应的送神术。首先，要遣返的神祇每有25点POW（不足25的舍去），就要分配1点魔法值。这样就有5%的概率遣返此神，并可打开遣返此神的通道。例子：克图格亚拥有210点POW，所以想要遣返这个可怕的怪物，需要8点魔法值来“打开通道”。通道准备好之后，牺牲更多魔法值可以诱使神祇离开。在这个第二阶段每牺牲1点魔法值，可以使神祇离开的概率增加5%；牺牲10点魔法值就能增加50%的遣返概率。和对应的请神术版本一样，送神术也可以由一群人协助施放。8点魔法值为克图格亚打开通道，表现为5%的遣返概率。额外牺牲10点魔法值，概率增加到55%。如果想要让克图格亚送神术达到99%（最高能达到的）的遣返几率，人群必须在两个阶段中共牺牲8+19点魔法值，合计27点。对送神术的合计成功率投1D100。和请神术一样，施法者是法术的中心；其他的成员可以贡献魔法值。送神术不消耗理智值。请神术总是需要特殊的条件和仪式；但是这个法术对应的送神术不论什么时间地点都可以施放。</t>
  </si>
  <si>
    <t>联络术（接触系咒文）</t>
  </si>
  <si>
    <t>联络术分为两个独立的部分：和联络神话生物、怪物相关的法术，还有联络神话神祇的法术（参考通神术）。邪教徒可以利用联络术和怪物、外星种族取得联络，有可能学到魔法、神和外星生物的知识。施法者脑海中必须要有明确的目标，可以达成协议也可以讨论计划。但是联络术不能给施法者以优势，本法术仅是建立联络的方法而已。记住它们都是独立的个体，有着自己的智力，还有自己的动机——施法者们可是冒险联络的！这一点和召唤术（RB263）明显不同，召唤术有能力让施法者随意驱使被召唤的生物。每个联络术的流程都很接近，只是有些特殊的条件和要求可能是独一无二的。知道一种联络术并不能帮你施放另一种。联络术的种类有很多。正确施放的法术总会生效，除非适当的距离内没有这种生物生活（飞水螅可能会从千沙之城旅行而来，但是会无视飞到北美洲的机会）。联络术需要五到十轮去施放。法术接触到的生物可能在游戏中的一小时后或者一天多以后出现。想随机决定出现所用的小时数，投掷1D100。居住在附近的生物会走、游、挖、飞到法术施放的地点。如果旅程过长，联络术召唤的生物将不会出现。从异界召唤来的存在将会以任何独特的印象深刻的方式出现。法术将随机从这个种族中选择成员，很可能带有它自己的动机。施法者可以尝试独自施法，或者至多一小伙人，好让自己看起来并无威胁。联络的生物出现以后，它可以自由离开，所以如果施法者给它提供好处，那么和它进行长期联络的机会将大为提升。如果联络的是大型生物，如飞水螅，那么大概只会出现一只。如果它是人型或者更小的生物，KP可能考虑有数只同时出现，代表一个群体。谁也无法保证召唤出的生物会和施法者交涉，抑或是直接吃掉他。它们的动机和我们完全不同；但是如果更深的接触似乎对双方都有利，那么可能出现一些有趣的角色扮演。</t>
  </si>
  <si>
    <t>钻地魔虫联络术</t>
  </si>
  <si>
    <t>消耗：5点魔法值　理智损失：1D3点（不计算见到怪物的额外损失）</t>
  </si>
  <si>
    <t>1D6+4轮</t>
  </si>
  <si>
    <t>除非附近没有钻地魔虫，否则本法术自动成功。本法术必须在近来已知发生过地震、或者有地幔热点和火山的地方，好让它们能从星球内部深处快速抵达地壳的外缘。</t>
  </si>
  <si>
    <t>深潜者联络术</t>
  </si>
  <si>
    <t>消耗：3点魔法值　理智损失：1D3点（不计算见到怪物的额外损失）</t>
  </si>
  <si>
    <t>除非附近没有深潜者，否则本法术自动成功。本法术须在咸水水体或者海洋边缘施放。在深潜者城市附近施放效果最佳，例如在马萨诸塞州印斯茅斯的海滨，还有英国敦威治镇外的海岸。仪式包含把特别雕刻的石头投掷到水里的步骤。</t>
  </si>
  <si>
    <t>古老者联络术</t>
  </si>
  <si>
    <t>除非附近没有远古种族，否则本法术自动成功。最恰当的地点是南大西洋中脊附近或者最靠近南极洲的地堑上。</t>
  </si>
  <si>
    <t>飞水螅联络术</t>
  </si>
  <si>
    <t>消耗：9点魔法值　理智损失：1D3点（不计算见到怪物的额外损失）</t>
  </si>
  <si>
    <t>除非附近没有飞水螅，否则本法术自动成功。飞水螅只会在它们少见的地下城市中出现，最大的一个在西澳大利亚沙漠中千沙之城的下面。施法者必须先为他们打开一个竖井作为出口。</t>
  </si>
  <si>
    <t>无形之子联络术</t>
  </si>
  <si>
    <t>除非附近没有无形之子，否则本法术自动成功。施放本法术最佳的地点是撒托古亚的神庙，这些神庙中仍然有撒托古亚的祭坛雕像；或者是靠近恩凯伊黑暗深渊开口的地点，在俄克拉何马州宾格(Binger, OK)附近的某处。北美洲西部或者中西部或许还有其他地方存在出入口。据说在马萨诸塞州的敦威治就存在这么一个洞穴。</t>
  </si>
  <si>
    <t>食尸鬼联络术</t>
  </si>
  <si>
    <t>除非附近没有食尸鬼，否则本法术自动成功。只要是人群聚集的地方就有食尸鬼的存在，尤其是坟地和地穴附近。百年以上的古墓是施放这个法术的宝地。月光直射的夜晚是最好的。</t>
  </si>
  <si>
    <t>诺弗-刻联络术</t>
  </si>
  <si>
    <t>消耗：6点魔法值　理智损失：1D3点（不计算见到怪物的额外损失）</t>
  </si>
  <si>
    <t>除非附近没有诺弗-刻，否则本法术自动成功。诺弗-刻经常在格陵兰或者是靠近北极的冰冻荒野上出现。要成功施放该法术，施法者必须用冰和雪为这种怪兽制作一个小塑像，然后进行一次成功的「歌唱」（「艺术/手艺」专门）检定。</t>
  </si>
  <si>
    <t>廷达洛斯之猎犬联络术</t>
  </si>
  <si>
    <t>消耗：7点魔法值　理智损失：1D3点（不计算见到怪物的额外损失）</t>
  </si>
  <si>
    <t>如果廷达洛斯猎犬收到召唤，它会自动出现。目前没人知道有什么办法可以和廷达洛斯猎犬交涉，因为这种东西穿越时空之流的动机仅仅是饥饿而已。</t>
  </si>
  <si>
    <t>米-戈联络术</t>
  </si>
  <si>
    <t>消耗：8点魔法值　理智损失：1D3点（不计算见到怪物的额外损失）</t>
  </si>
  <si>
    <t>除非附近没有诺弗-刻，否则本法术自动成功。本法术必须在高山的山脚下和山顶上施放——高山所在的山脉要曾经被这种神秘的、能在宇宙飞行的种族开采或造访过。这些山脉包括阿巴拉契亚山脉、安第斯山脉、喜马拉雅山脉和非洲中部的一些山峰。</t>
  </si>
  <si>
    <t>人面鼠联络术</t>
  </si>
  <si>
    <t>消耗：2点魔法值　理智损失：1D3点（不计算见到怪物的额外损失）</t>
  </si>
  <si>
    <t>为了引来污秽的人面鼠，本法术必须在人面鼠大量滋生的地点附近施放。有报告称这些邪恶的生物存在于英国约克郡。还有报告称有类似的生物出现在马萨诸塞州。</t>
  </si>
  <si>
    <t>潜沙怪联络术</t>
  </si>
  <si>
    <t>除非附近没有潜沙怪，否则本法术自动成功。本法术必须在合适的沙漠施放，比如撒哈拉沙漠、美国西南部沙漠、沙特阿拉伯和澳大利亚中部。</t>
  </si>
  <si>
    <t>外神仆役联络术</t>
  </si>
  <si>
    <t>消耗：14点魔法值　理智损失：1D3点（不计算见到怪物的额外损失）</t>
  </si>
  <si>
    <t>在施放法术时，成功通过幸运检定确保至少有一个外神仆役在银河系之内。如果这个范围内没有外神仆役，付出的魔法值会浪费。如果「说服」检定成功，仆从还会屈尊回答一次礼貌的询问；询问的内容包括伟大的阿撒托斯、宇宙中心的宫廷和任一位外神。此回答会使询问者的「克苏鲁神话」值增加1D3点，但是对旁观者来说此回答毫无意义。如果掷骰结果在施法者的「说服」值以下，仆役还会将一个法术直接传授到施法者的脑海里，施法者损失1D8点理智值，并会混乱(Disorientation)1D10轮。法术由仆役自行挑选。在仆役完成服务以后，它可能会逗留并演奏它那匪夷所思的管乐器，同时身体上闪过五颜六色的光芒，触手翻腾不已；它也可能直接消散身形，回到某条银河旋臂或者原始星云当中，周而复始地做它往日的活动。听到它吹奏的疯狂而令人着迷的笛声损失1/1D4点理智值，并且每个在场的歌唱家或演奏家之后都会饱受纠缠。他们会变得对地球的音阶漠不关心，并且越来越感受到自己被迫使演奏那曾经被呈现在面前的宇宙的音阶。</t>
  </si>
  <si>
    <t>死灵联络术</t>
  </si>
  <si>
    <t>消耗：3点以上魔法值　理智损失：1D3点（不计算见到怪物的额外损失）</t>
  </si>
  <si>
    <t>本法术有许多版本。其中一种需要用白色的床单(sheet)在河边搭建一个帐篷，里面放上装满河水的罐子。人们载歌载舞，恳求死者的出现。累计投入的魔法值并乘以五，施法者需要投掷一次D100，在此值以下才能施法成功。若成功，死者的声音将从水罐中浮现出来。人们可以听到他们的声音，并且如果把头伸进帐篷，也可以向他们探讨或提问。记住死者几乎只知道他们生前知道的东西，有些人尚未注意到自己已经死了。</t>
  </si>
  <si>
    <t>克苏鲁的星之眷族联络术</t>
  </si>
  <si>
    <t>消耗：6点魔法值。　理智损失：1D3点（不计算见到怪物的额外损失）</t>
  </si>
  <si>
    <t>除非附近没有代表性的眷族，否则本法术自动成功。本法术必须在海滨施放，可能在深潜者哨站附近或者靠近星之眷族可能沉睡的地方。本法术在波利尼西亚、马萨诸塞州的海滨和拉莱耶海面上施放效果良好。</t>
  </si>
  <si>
    <t>伊斯人联络术</t>
  </si>
  <si>
    <t>联络术可以使用的词语如联合(Union)、交谈(Commune)、交易(Exchange)、交流(Commerce)、协约(Covenant)、协议(Pact)、协调(Concord)等等。例如，红色协议(The Red Pact)、深渊之盟约(Covenant of the Deep)之类。</t>
  </si>
  <si>
    <t>消耗：4点魔法值　理智损失：1D3点（不计算见到怪物的额外损失）</t>
  </si>
  <si>
    <t>本法术不能上溯或下推时间。如果在施法的时刻，附近方圆一百英里恰好有被伊斯人占据身体的存在，这个伊斯人就会注意到召唤。如果它觉得好奇、害怕或者警觉，就可能会响应召唤。如果施法者没有有趣的谈资、或者给不出有趣的东西，伟大种族的学者就会无视他之后的提问，甚至可能会把施法者当成害虫或障碍破坏掉。</t>
  </si>
  <si>
    <t>通神术（神格的接触系咒文）消耗：5点POW；1D6点理智值　5～10（1D6+4）轮</t>
  </si>
  <si>
    <t>没有人会去使用通神术，除了那些神祇的疯狂祭司，和一些强大的、独立的、想要和神祇进行交易并且赢得一点神力的巫师。寻求接触的神祇可以是任何神或者旧日支配者。每个此类法术都需要施法者牺牲5点POW来施放。成功接触神祇的几率等于施法者POW的一半（向下取整）。如果掷骰成功，神祇或者它的一个化身将在游戏中的几小时至几天之内，以半友好的方式和施法者接触。神祇不大可能会给予非信徒多少有价值的东西。如果神祇觉得无聊或者被激怒了，它有可能碾碎施法者、或者把施法者搞疯，然后从这景况中得到些毫无人性的乐趣。本法术的每个版本都反映着它相关的神祇。</t>
  </si>
  <si>
    <t>夏乌格纳尔-法格恩通神术</t>
  </si>
  <si>
    <t>开启同夏乌格纳尔-法格恩的交流。若成功，此神将会送给施法者幻象或梦魇，揭示神的欲望；也会通过这种方式告诉施法者，他的请求是顺利通过还是被拒绝了。</t>
  </si>
  <si>
    <t>克苏鲁通神术</t>
  </si>
  <si>
    <t>开启同克苏鲁的交流。克苏鲁通常夜间在施法者的梦中响应。他在梦境和梦魇中，对他的追随者昭示他的欲望。</t>
  </si>
  <si>
    <t>艾霍特通神术</t>
  </si>
  <si>
    <t>和其他的通神术类似，但是施法者施放本法术时牺牲1点魔法值。此神将自动出现；如果和此神的距离较远，它会在梦中出现，否则会直接出现。在将这个法术传授到施法者的大脑里以后，艾霍特会抽走5点POW作为报偿。</t>
  </si>
  <si>
    <t>诺登斯通神术</t>
  </si>
  <si>
    <t>开启同诺登斯的交流。诺登斯通神术只会在遥远无人的地方施放，比如无人的海蚀崖边缘。若成功，诺登斯随后会接触施法者，时机和施放时类似，也是施法者在难以到达的地方独处之时。</t>
  </si>
  <si>
    <t>奈亚拉托提普通神术</t>
  </si>
  <si>
    <t>开启同奈亚拉托提普的交流。这个法术可以在任何地方施放，恰好适合这个无处不在的神。但是奈亚拉托提普只会在信徒的集会和新祭司的涂油礼（译注，基督教赋予受礼者某些教权的仪式）上出现。</t>
  </si>
  <si>
    <t>撒托古亚通神术</t>
  </si>
  <si>
    <t>开启同撒托古亚的交流。撒托古亚可能会以灵体状态出现，像是他本体朦胧的半透明投影；但是执行正常的SAN损失。它只会在施法者独处时出现。他说的话（只有？）施法者能听见。</t>
  </si>
  <si>
    <t>伊’戈罗讷克通神术</t>
  </si>
  <si>
    <t>开启同伊戈罗讷克的交流。此神响应时会尝试使施法者改信自己。如果它觉得施法者不适合当自己的祭司，会对施法者发动精神攻击，试图吞噬其灵魂和精神。如果施法者可以胜任，伊戈罗讷克则会设法占据一个朋友的身体，接近施法者并诱惑他服侍自己。</t>
  </si>
  <si>
    <t>附魔法术</t>
  </si>
  <si>
    <t>有很多附魔法术，每个都是用来向不同的设备和造物上灌注魔力用的。每个法术都要进行血腥的牺牲、魔法值的消耗、1D4点以上的理智值消耗，和游戏中的至少一天时间。有四种永久附魔物，没有人知道制造它们的法术：冷原玻璃、阿尔哈兹莱德灯、冥王星之药和光辉的偏三方八面体。这四种极其少见的物品，依据其首字母顺序列在第十五章：外星科技及其造物当中，不在下面列出。创造附魔物和造物是很冒险的。这件物品的优点和缺点可能是无法预测的。它可能会在深入调查神话时有所帮助，但也可能会让调查员暴露在恐怖的怪物袭击之下，或者打开和其他维度之间的通道。KP要考虑附魔的物品和造物会如何影响游戏。因为它们一旦被造出来，就不太可能会从游戏中消失了；它会改变调查员的能力（或好或坏）。你要确信它的作用是什么、它的代价是什么，以及它在你游戏当中的意义。</t>
  </si>
  <si>
    <t>书册附魔术</t>
  </si>
  <si>
    <t>消耗：可变的POW；1D4点理智值</t>
  </si>
  <si>
    <t>3天</t>
  </si>
  <si>
    <t>对于任何书，如果书中题写有法术“星之精召唤、束缚术”的咒语，可以对它进行附魔以辅助星之精的召唤。写书的墨水必须含有星之精的脓液。施法者牺牲任意数量的POW，失去1D4点理智值，并且要花三天进行冥想。施法者每在书中投入一点意志值，他发动“星之精召唤、束缚术”成功的几率就会增加2个百分点。</t>
  </si>
  <si>
    <t>刀具附魔术</t>
  </si>
  <si>
    <t>2小时</t>
  </si>
  <si>
    <t>附魔的刀具可以增加其他法术施放成功的几率。本法术会对纯金属制成的刀子或匕首进附魔，比如纯金和纯铁。刀锋的平坦部位要刻出错综复杂的图样；然后，它要用来宰杀一只至少SIZ20的动物。这动物的血液顺着刻出的图案绘出轨迹，这样附魔就完成了。这样的刀具可以用来施放空鬼召唤术。每在刀具上投入一点意志值，法术的成功几率就会上升1点。如果用这把刀来宰杀“炭火盆附魔术※(Enchant Brazier)”所用的小动物，所附魔的炭火盆会使“莫特兰玻璃幻术※(Conjure Glass of Mortlan)”的成功施放几率增加10个百分点。※炭火盆附魔术、莫特兰玻璃幻术：见六版法术翻译（附魔坩埚、创造摩特拉玻璃）。</t>
  </si>
  <si>
    <t>笛子附魔术</t>
  </si>
  <si>
    <t>消耗：可变的魔法值；1D6点理智值</t>
  </si>
  <si>
    <t>3+小时</t>
  </si>
  <si>
    <t>增加其他法术施放成功的几率。本法术用来附魔一副排笛或者一支长笛。这件乐器至少要有九成是金属。施法时必须对这件乐器进行一小时之久的仪式，专注、念咒，这期间施法者牺牲理智值，并牺牲自己的POW进入这件乐器。每牺牲5点POW，这件乐器就需要在温热的鲜血中浸泡两小时。每牺牲5点POW还要额外宰杀一只至少兔子和猫大小的动物。附魔成功的笛子每具有一点POW，“外神仆役召唤、束缚术”等需要排笛或笛子施放的法术的成功几率就会增加2点。</t>
  </si>
  <si>
    <t>祭刀附魔术</t>
  </si>
  <si>
    <t>消耗：30点POW</t>
  </si>
  <si>
    <t>施法者创造一把火焰形状的匕首，本法术将施放在这把刀上。这把刀要宰杀一只至少100POW的生物。同时附魔者必须自己消耗30点意志值。此后，每当在奈亚拉托提普见证下正确地使用此刀献祭选定的目标，目标的POW就会注入祭刀，这些POW可以从祭刀中送给任何方便的存储地点——施法者或者某些无生命物。</t>
  </si>
  <si>
    <t>哨子附魔术</t>
  </si>
  <si>
    <t>增加“拜亚基召唤、束缚术”施放成功的几率。本法术附魔所用的哨子必须由白银和陨铁的合金制成。每在哨子中牺牲一点POW，“拜亚基召唤、束缚术”的成功几率就会增加2点。</t>
  </si>
  <si>
    <t>迷身术（迷惑牺牲者）</t>
  </si>
  <si>
    <t>麻木定身、诱骗的银舌</t>
  </si>
  <si>
    <t>消耗：2点魔法值；1D6点SAN值</t>
  </si>
  <si>
    <t>施法者在法术生效之前必须能和目标平静地交谈。在一轮左右的交谈之后，施法者须和目标进行一次1D100的POW对抗检定并胜出，法术才能生效。若成功，目标会被定住无法动弹，呆若木鸡，只有物理攻击或者类似的惊吓事件能使其从恍惚状态中恢复过来。如果施法者POW对抗失败，他可以在下一轮继续尝试本法术。</t>
  </si>
  <si>
    <t>邪眼术</t>
  </si>
  <si>
    <t>噩运之仪、黑暗诅咒、女巫的妖术</t>
  </si>
  <si>
    <t>施放本法术会让一名目标遭受厄运的折磨。目标必须在施法者视野范围之内，但此时目标并不一定能感觉到邪眼术的影响，只是可能在邪眼术施放的时候感觉到奇怪的寒意和不安。施法成功后，目标的幸运检定成功率减半。如果使用了幸运的可选规则，目标也不能消耗和增加幸运点数。目标在属性检定时受到一颗惩罚骰，他用枪时每当掷骰出75以上枪就会卡壳。召唤、束缚术的成功率减半。效果将持续到第二天的日出、或者施法者撤回法术、或者施法者被找到并流血（狠狠地打，打到出血为止）、或者目标死亡。</t>
  </si>
  <si>
    <t>犹格-索托斯之拳</t>
  </si>
  <si>
    <t>连接开路者的力量、击仆汝敌、邪恶者的丑恶一击</t>
  </si>
  <si>
    <t>施法者创造一股巨大的无形力量打击单体目标。目标必须在施法者视野范围内。法术中每使用一点魔法值即产生2D10点STR的力量。施法者和目标的距离每增加30呎（超过第一个30呎的部分），就要额外消耗1点魔法值。当目标被击中时（如果他是活物的话），必须用法术和目标的STR进行对抗检定。如果成功，目标将被击晕。不论目标有没有被击晕，他总会被撞离施法者一段距离，此距离为打击的STR减去目标的SIZ，单位为呎。本法术也可以用来打击门和墙之类无生命的物体。结果可能很明显，但有些情况必须由KP来决定结果。例如，施法者消耗5点魔法值打击一个50呎之外的调查员。1点用于支付距离。余下4点产生8D10点STR，掷骰结果是57。调查员的困难难度CON检定失败（因为法术STR超过50），他们（译注，原文如此，应为“他”）被打晕。调查员的SIZ是45，这一下把他撞出了12呎远。</t>
  </si>
  <si>
    <t>血肉防护术</t>
  </si>
  <si>
    <t>保汝不受重击、意志的护甲、血盾。</t>
  </si>
  <si>
    <t>消耗：可变的魔法值；1D4点理智值</t>
  </si>
  <si>
    <t>获得对物理攻击的保护。每消耗一点魔法值，给予施法者（或者选定的目标）1D6点对非魔法武器的护甲。保护在阻挡伤害的同时也会耗损；比如某角色有12点血肉防护作为护甲，受到8点伤害后，血肉防护会减少到4点，但角色不会受到伤害。本法术持续24小时或到防护点数用尽为止。本法术一次施放以后就不可以用更多的魔法值去强化，也不能在已有的防护用尽之前重新施放。</t>
  </si>
  <si>
    <t>时空门法术</t>
  </si>
  <si>
    <t>一扇嵌板能通往遥远的世界，这想法虽说不是异想天开，却让伊波恩觉得相当不可思议。——克拉克·阿什顿·史密斯，《通往土星之门》</t>
  </si>
  <si>
    <t>时空门（空间门）</t>
  </si>
  <si>
    <t>消耗：可变的POW，参考表XIII：时空门创造术和旅行消耗 通过时空门的消耗：可变的魔法值和1点理智值</t>
  </si>
  <si>
    <t>消耗的每点POW一小时</t>
  </si>
  <si>
    <t>深层版：施法者可能选择在旅途之前花费必要的魔法值，为使用时空门旅行做好准备。时空门准备好后，下一个进入这道门的人不需要支付魔法值，但仍需要损失1点理智值。</t>
  </si>
  <si>
    <t>时空门法术允许施法者在不同的时代、维度甚至世界之间打开途径——能够让使用者只需一小步，就旅行极远的距离。时空门通常只连接一个地点。创造时空门需要永久的POW消耗，牺牲的POW值等于时空门连接距离乘以五再取常用对数的值。时空门可以有很多种形式，常见的标记方法有地面画线组成的图案，田野中特殊排列的石头等。使用时空门要消耗魔法值，数量等于创建时空门所消耗POW的五分之一。每通过时空门旅行一次，损失1点理智值。如果使用者旅行时魔法值不足，要消耗耐久值来补足。使用时空门回程和去程的消耗相同。一般来说所有东西都能穿过时空门，但也有些门创建得特别，必须要特定的口令——词语或手势——才能启动它。已知本法术的某些版本还会“改变”通过时空门的东西，来保证他们在异界的生存。还有些线索显示有些时空门有不止一个目的地。</t>
  </si>
  <si>
    <t>时空门搜寻术</t>
  </si>
  <si>
    <t>消耗：1点魔法值；1D3点理智值</t>
  </si>
  <si>
    <t>20～60分钟</t>
  </si>
  <si>
    <t>本法术通过一系列的手势和特殊的歌唱，向施法者显示视野内有无时空门的存在。本法术虽然能够定位时空门，但不可以打开、关闭、创建或通过时空门。而且这种法术受限的形式也无法让施法者得知时空门穿越的是空间还是时间。</t>
  </si>
  <si>
    <t>时空箱创建术</t>
  </si>
  <si>
    <t>消耗：1点POW（译注，根据下文，应为5点）；可变的魔法值和理智值</t>
  </si>
  <si>
    <t>5小时</t>
  </si>
  <si>
    <t>可以创建一对魔法箱子，它构成了一道魔法时空门的两端。穿越时空箱消耗的魔法值和理智值和穿越普通时空门相同，传送机理也一样。首先要制作两个完全相同的木箱子，大小可以是想要的任何SIZ。箱子只能从一面打开。接下来必须花费大约五小时进行必要的仪式，包括将手放入箱子、在头脑中构想出某些超时空的线条和角度。此时要牺牲5点意志值。接下来箱子每天会自动吸取施法者一半的魔法值，直到吸取的魔法值达到其总SIZ的20倍为止。施法者每被吸取一星期魔法值，就要失去1点理智值。所需魔法值吸取完毕后，时空箱就可以使用了。</t>
  </si>
  <si>
    <t>时光门</t>
  </si>
  <si>
    <t>消耗：可变的POW</t>
  </si>
  <si>
    <t>深层版：巫师通过邪恶的记号和吟唱，可以创建多路径的时光门——这样一道时光门可以通向不止一个遥远时代。在通过时空门时，只有施法者清楚哪条路通往哪个时代。那些蠢到没有施法者帮助就通过时空门的人将无法分辨正确的路径，会抵达时空门通向的任意地点（随机决定）。时光门的创建过程不变。</t>
  </si>
  <si>
    <t>创建一道通向过去或未来的时空门。本法术和时空门创建术类似，但是消耗的POW和穿越的年数而非旅行的里程相关。使用“时空门创建及旅行消耗”表，并且把英里替换成年。本法术定位的时刻只能和预计的近似相同，但时光门创建之后，“这时”和“那时”之间的时间会精确地保持不变。</t>
  </si>
  <si>
    <t>时空门观察术</t>
  </si>
  <si>
    <t>时空门法术视力仪式、（望见）通向他处之门、万千旅途之门、时空拱门、通向遥远过去和未见之景的大门、巫师的陷阱</t>
  </si>
  <si>
    <t>本法术在对可疑的时空门施放时，允许施法者及其同伴不必通过时空门就知道时空门另一端有没有东西、有什么东西。法术消耗随启动时空门所需魔法值的数量而变化。施放本法术总是需要1点魔法值和1点理智值。观察时的消耗是可变的，等于时空门消耗的十分之一（向上取整）。所以一道需要7点魔法值来通过的时空门，观察时需要2点魔法值和2点理智值。视野将维持1D6+1轮。本法术的施放频率没有限制，只要施法者有足够的魔法值和理智值即可施放。如果视野中有恐怖的东西，每位观察者都要付出额外的理智值作代价。观察者可以尝试合适的技能检定来了解他观察的是何地、何时、何物。</t>
  </si>
  <si>
    <t>召唤法术　消耗：可变的魔法值；1D4点理智值每消耗一点魔法值用时5分钟，束缚术用时1轮</t>
  </si>
  <si>
    <t>本类法术和异界种族和仆从有关，这些怪物常服侍更大的怪物或者巫师。本类法术的流程相近，但不同法术状况不同。知道一种法术对试图施放另一种没有任何用处。除非KP另有打算，每种法术的召唤部分和束缚部分都是一起学到的。急躁而的巫师只学习召唤术、不学习束缚术，是十分愚蠢的。除了外神仆役召唤、束缚术以外，本类法术每消耗1点魔法值，成功几率就增加10%。比如，3点魔法值的成功率为30%。大致来说，每消耗1点魔法值，施法者就要花费五分钟时间吟诵——成功率越高，施法用时越长。掷骰结果96～100必然失败——结果为100总会对施法者造成坏的结果。无论施法成功与否，每次施法时，施法者都要损失1D4点理智值。若施法成功，每次施法吟诵结束的2D10游戏分钟后，会出现一个被召唤的存在。目击出现的东西会造成理智值损失。根据KP的意愿，此生物抵达时就是被束缚的，或者KP会要求施法者与召唤物进行POW对抗。若胜出，生物即被束缚；否则，它会攻击施法者，然后回到它来的地方。被束缚的生物必须服从施法者的一项命令，即使命令的内容是攻击同类；命令完成后，它即获得自由并回到它来的地方。</t>
  </si>
  <si>
    <t>命令的形式施法者对召唤物的命令必须是具体且有时限的：“永远保护我不受伤害”会是无效的命令；但是“杀了角落里的那个人”会有效。召唤物在完成命令之前都受到施法者的束缚（已经束缚而没有命令的生物会马上想方设法离开）。命令可包括：把某人运送到某地、负责某些仪式、在被一群教授检查时表现得特别温顺、在某处出现并警告的人群——只有想不到，没有做不到。一定要让命令简明。最佳经验法则是命令的字数不能超过召唤物的五分之一。指点之类的简单手势是可以理解的。我们假定召唤物总是能够理解直接的命令，用英语或者乌尔都语都没关系。参考下面的独立束缚术。</t>
  </si>
  <si>
    <t>拜亚基召唤术</t>
  </si>
  <si>
    <t>召唤汝骥，驮负汝身、唤来旅行者的旋律</t>
  </si>
  <si>
    <t>在吟唱中必须吹响哨子。本法术仅在毕宿五升上地平线的夜晚有效（最佳时间是十月至翌年三月）。召唤出的拜亚基将从空中振翅而下，身上尚且因穿越宇宙的旅行而极其寒冷。
若哨子是附魔的，则附魔哨子的每点POW可使成功率增加2%。哨子可以反复使用。</t>
  </si>
  <si>
    <t>黑山羊幼崽召唤术</t>
  </si>
  <si>
    <t>延请林中之暗、流血吠者之仪式</t>
  </si>
  <si>
    <t>召唤来单只黑山羊幼崽。必须牺牲一只至少40SIZ的野兽。施法者需要一把刀在杀死目标时进行特定的仪式宰割。本法术在月黑之夜的户外森林中施展。召唤之后一只黑山羊幼崽将自阴影中漫步而出。</t>
  </si>
  <si>
    <t>空鬼召唤术</t>
  </si>
  <si>
    <t>召唤漫游者的吟诵、铜之歌</t>
  </si>
  <si>
    <t>单只空鬼将从稀薄的空气中逐渐成型。施放本法术需要一把铜铁之类的纯金属制造的匕首。黄铜等合金无效。若匕首是附魔的，则附魔匕首的每点POW可使成功率增加2%。本法术日夜均可施放。有一处权威记载说空鬼在明亮的太阳光下更容易混乱。</t>
  </si>
  <si>
    <t>炎之精召唤术</t>
  </si>
  <si>
    <t>闪烁者召唤术、活火焰秋唤术</t>
  </si>
  <si>
    <t>使星之精如飞掠的流星一般从空中俯冲而下。需要篝火或者其他火源。本法术仅在北落师门升上地平线的夜晚有效（北半球中纬度的最佳时间是九月至十一月）。</t>
  </si>
  <si>
    <t>恐怖猎手召唤术</t>
  </si>
  <si>
    <t>祈求飨宴之牙、召来扭曲恶魔的言语</t>
  </si>
  <si>
    <t>单只恐怖猎手将由头及身出现，好像从空间中开了一个洞出来一样。本法术只能在夜晚的户外施放。如果没有额外为束缚准备祭品，它会叼走施法者并消失。</t>
  </si>
  <si>
    <t>夜魇召唤术</t>
  </si>
  <si>
    <t>无面人的低语、召唤有翼的阴影</t>
  </si>
  <si>
    <t>一声几不可闻的空气轻响以后，单只无面的、令人恶心的、飞行的恐怖就出现了。召唤时现场必须要有一块装饰有神秘旧印的石头，但石头本身可以不必为星形。本法术只能在无月的夜晚施放。</t>
  </si>
  <si>
    <t>外神仆役召唤术</t>
  </si>
  <si>
    <t>不可描述者的交响乐仪式、令人疯狂的吹管者的吟诵</t>
  </si>
  <si>
    <t>单只仆役会在疯狂笛声的萦绕回响中出现。魔法值的消耗是普通召唤法术的三倍；每消耗三点魔法值，法术施放成功率增加10%；结果为96～100必然失败。每次施放本法术还会消耗3D4点理智值。施放本法术还需要一支笛子；若笛子是附魔的，则附魔笛子的每点POW可使成功率增加2%。邪教徒可以在特别亵渎的时段，不限时间地点地施放本法术，典型的如仲夏节前夜、萨温节前夜和五朔节前夜（译注，三个节日前一个是北欧节日，后两个是古代凯尔特节日；节日当天分别是夏至日前后、11月1日和5月1日）</t>
  </si>
  <si>
    <t>星之精召唤术</t>
  </si>
  <si>
    <t>盛宴死亡的夜唤术、染血字母的吟诵</t>
  </si>
  <si>
    <t>只要这种隐形的生物潜伏着接近时，就会听到古怪的窸窣声。施法者还需要一本书，书上要写或题上法术用的咒语。若书册是附魔的，则附魔书册的每点POW可使成功率增加2%。本法术必须在无云的夜空下施放。此生物是隐形的，除非它的血管里注入了其他可见生物的血液。</t>
  </si>
  <si>
    <t>独立束缚术　消耗：1点理智值　1轮</t>
  </si>
  <si>
    <t>召唤和束缚是一枚硬币的两面。有时它们会被当成一个法术去学习，有时则否。根据KP的裁量，效果可能是合并的，也有可能要求分别进行检定，一次用来召唤，一次用来束缚。若怪物来到时没有束缚或者是不请自来的，它可以当场被束缚。施法者必须知道对应生物的召唤、束缚术，且必须在它被束缚之前花费一轮时间去吟唱。施法者须和目标进行一次POW对抗检定并胜出，法术才能生效。每次施放束缚术消耗1点理智值和可变的魔法值。束缚术每次只能作用于一只生物。施法者有一个选择，可以投入相当于召唤物POW五分之一的魔法值，以在束缚它的POW对抗检定中获得一颗奖励骰（当然，施法者不知道生物到底有多少POW，所以决定消耗多少魔法值也算是冒风险了）。正在攻击的生物无法被它的攻击目标束缚；但是它能够被一个可以从冲突中退却的人所束缚。正被束缚的生物无法被重新束缚，直到它完成当下的命令为止。要束缚的生物必须在施法者视野范围之内且不能超过100码。束缚需要的对抗掷骰不可孤注一骰；如果对抗失败，施法者可就有麻烦了！</t>
  </si>
  <si>
    <t>拜亚基束缚术</t>
  </si>
  <si>
    <t>骏马契约术、旅行者强迫术</t>
  </si>
  <si>
    <t>若施法者使用附魔哨子，其在POW对抗检定中可以获得一颗奖励骰。哨子可以反复使用。</t>
  </si>
  <si>
    <t>黑山羊幼崽束缚术</t>
  </si>
  <si>
    <t>进入心材、号乎森林，行乎汝令</t>
  </si>
  <si>
    <t>若施法者在杀死祭品时使用附魔刀具进行了特定的宰割仪式，其在POW对抗检定中可以获得一颗奖励骰。</t>
  </si>
  <si>
    <t>空鬼束缚术</t>
  </si>
  <si>
    <t>铜之约束、灼灼日光诱捕术</t>
  </si>
  <si>
    <t>若施法者拥有用任一种单质金属如铜铁等打造的附魔匕首，其在POW对抗检定中可以获得一颗奖励骰。如果空鬼暴露在明亮的阳光之下，还可能获得第二颗奖励骰。</t>
  </si>
  <si>
    <t>炎之精束缚术</t>
  </si>
  <si>
    <t>火焰恶魔兼并术、灼焰火舌之威权</t>
  </si>
  <si>
    <t>如果施法者站在篝火里，其在POW对抗检定中可以获得一颗奖励骰。如何抵抗火焰，由施法者自行决定。</t>
  </si>
  <si>
    <t>恐怖猎手束缚术</t>
  </si>
  <si>
    <t>无面之人掌控术、知晓你之物的远古标记</t>
  </si>
  <si>
    <t>需要用知觉生物进行血祭。牺牲并不是由施法者进行的——恐怖猎手会夺取牺牲品。施法者必须在POW对抗检定中胜出才能束缚住恐怖猎手。</t>
  </si>
  <si>
    <t>夜魇束缚术</t>
  </si>
  <si>
    <t>若施法者拥有刻有神秘旧印的石头，其在POW对抗检定中可以获得一颗奖励骰。</t>
  </si>
  <si>
    <t>外神仆役束缚术</t>
  </si>
  <si>
    <t>命令的秘密音符、喋喋疯癫之契约</t>
  </si>
  <si>
    <t>若施法者使用附魔笛子，其在束缚检定中可以获得一颗奖励骰。</t>
  </si>
  <si>
    <t>星之精束缚术</t>
  </si>
  <si>
    <t>鲜血协议的誓言、亵渎神灵的承诺</t>
  </si>
  <si>
    <t>若施法者拥有记载本法术的附魔书册，其在POW对抗检定中可以获得一颗奖励骰。</t>
  </si>
  <si>
    <t>注：创造新法术
有些游戏力求玩家角色和他们敌人之间的平衡，“克苏鲁的呼唤”不是这样的游戏，也没有基于等级的机制让法术对号入座。
举例来说，如果你创造了一个法术，而它和魔法表里的某个法术相似，但是花费少、效果好，这时你并没有违反任何规则。
你在引入游戏中可能发挥重要作用的要素（如法术）时，要特别当心。你并不是不能这么做，而是不能盲目地去做。
查阅书中的法术，找到一个和你的新法术的量级相近的法术。它可以给出魔法值、POW和理智值的消耗的基准值。
考虑你的法术施放起来有多难。一个施法者可能有16点魔法值，并且靠消耗部分耐久值能将这个数字增加到差不多25点。
超过这一数值，施法者就需要贮存魔法值的容器，或者在施法时增加参与者，让他们贡献魔法值。
有些法术需要消耗POW去施放。巫师可以通过某些法术或者附魔手杖之类的物品增长POW。
法术中可以增加牺牲和具有道德争议的仪式，这样做有两个目的。
一是照应恐怖主题。二是让法术难于施展或者让玩家陷入道德困境。比如，有一个可以阻止敌人却需要进行人祭的法术，玩家会去使用它吗？</t>
  </si>
  <si>
    <t>深层魔法
完全接受神话的疯狂巫师可以比从魔法书上照本宣科的人运用更强大的力量。他们从人类理智中解放出来，有能力去理解神话，能够发现新方法和深层魔法。
调查员也可以学到这些深层的理解。当一名调查员处于疯狂（临时或不定）中并成功施放了法术，
投1D100并将它和调查员的「克苏鲁神话」技能相比较。
如果投掷结果小于等于调查员的技能值，魔法的新深度将被探索出来，法术将自己展现出它深层效果的选项。
法术的深层版本发现以后就一直可以使用。这个法术将来还会不会发现更深层次，由KP自行决定。
所有魔法都有隐藏的深度。魔法表中的许多魔法都列出了深层魔法作为例子。
对那些调查员可能获得的法术，建议KP预先准备，提前确定这些法术可能的深层魔法效果，而不是试图匆忙创造它们。</t>
  </si>
  <si>
    <t>法术范围</t>
  </si>
  <si>
    <t>游戏中的法术作用范围一般是以下三种之一：接触、100码和肉眼视野范围内。</t>
  </si>
  <si>
    <t>这几个一般的选择简明易懂。更大的范围将是工程学问题，而不是恐怖故事的范例。</t>
  </si>
  <si>
    <t>施法用时和战斗中施法</t>
  </si>
  <si>
    <t>有些法术在战斗时有用处。每个法术都会在描述中列出施法用时</t>
  </si>
  <si>
    <t>如果施法用时是“实时”，它在施法者本轮的DEX+50生效（和准备好的枪械相同）。</t>
  </si>
  <si>
    <t>如果施法用时是“1轮”，它在施法者本轮的DEX生效。</t>
  </si>
  <si>
    <t>如果施法用时是“2轮”，它在施法者次轮的DEX生效，以此类推。</t>
  </si>
  <si>
    <t>学习魔法书中的法术</t>
  </si>
  <si>
    <t>要求调查员至少对此书进行过泛读。调查员选择要学习的法术。</t>
  </si>
  <si>
    <t>学习法术消耗的时间可能是几小时、几天、几周甚至几个月（一般是 2D6 周，但由 KP 裁定）。</t>
  </si>
  <si>
    <t>类似于阅读神话典籍，如果方便的话魔法的学习也可以开始、中止再开始。通常在这个时候会要求进行一次检定；</t>
  </si>
  <si>
    <t>但是根据模块，KP 也可以选择自动成功。</t>
  </si>
  <si>
    <t>若非自动成功，玩家须进行一次困难难度的 INT 检定来学习本法术。</t>
  </si>
  <si>
    <t>若玩家检定失败，调查员将不能学到法术。</t>
  </si>
  <si>
    <t>玩家可能会孤注一骰，但必须给出合理解释；比如调查员可能会在闭关学习，不学会不出来见人。</t>
  </si>
  <si>
    <t>在考虑孤注一骰失败的后果时，KP 应发挥创造力，可以包含理智值损失和怪异的魔法效果——根据调查员和他们的环境来考虑。</t>
  </si>
  <si>
    <t>如果时间宽裕，他们可以继续学习法术，不需孤注一骰。下次进行 INT 检定的时机由 KP 裁量（可以是每两周一次）。</t>
  </si>
  <si>
    <t>从他人处学习法术</t>
  </si>
  <si>
    <t>角色在学会一个法术以后可以将它教给别人。</t>
  </si>
  <si>
    <t>一对一的教学比一个人从书里学习要快，</t>
  </si>
  <si>
    <t>一个法术通常一星期以内就能学会（1D8 天）。</t>
  </si>
  <si>
    <t>规则和从书中学习法术相同，记住进度会变快。</t>
  </si>
  <si>
    <t>从神话存在处学习法术</t>
  </si>
  <si>
    <t>如有需要，智慧神话生物可能会提供详细记载法术的书籍或卷轴。</t>
  </si>
  <si>
    <t>更典型的情况是，神话存在通过梦境和幻象的方式传授这些知识；</t>
  </si>
  <si>
    <t>每次经历都令人烦厌不安，啃蚀着角色的理智和意志。</t>
  </si>
  <si>
    <t>根据故事需要，这个过程可长可短。神话存在可能通过心灵感应直接向角色的头脑里灌输完整的法术，</t>
  </si>
  <si>
    <t>但这样强效的经历也可能直接把角色送进疯人院——KP 应当决定理智值的损失（建议最少 1D6 点）。</t>
  </si>
  <si>
    <t>当这个过程结束以后，KP 可以要求目标进行一次 INT 检定，保留本法术的知识。若失败，传授过程要重新开始。</t>
  </si>
  <si>
    <t>调查员极少以这种方式获得信息；但是邪教徒常常这么做。</t>
  </si>
  <si>
    <t>首次施放魔法</t>
  </si>
  <si>
    <t>当一名角色新学到了一个法术，尝试首次施放时，他需要做一次施法检定。</t>
  </si>
  <si>
    <t>只要这个法术成功施放了（甚至是进行了孤注一骰），以后的使用中不再需要施法检定；NPC 和怪物无需进行施法检定。</t>
  </si>
  <si>
    <t>首次施放一个法术需要进行困难 POW 检定。若施法检定成功，参考法术的描述给出效果。如果施法检定失败，什么也不发生。</t>
  </si>
  <si>
    <t>在施法检定失败之后，角色有一次机会决定要不要尝试再次施放此法术（再一次付出法术消耗）——</t>
  </si>
  <si>
    <t>或者立即施放，或者将来任何时候施放——如果这样做的话，要进行孤注一骰。如果孤注一骰成功，</t>
  </si>
  <si>
    <t>法术正常生效，不会产生负面效果。如果施法孤注一骰失败，那么法术也会正常生效，</t>
  </si>
  <si>
    <t>但是施法者会产生严重的后果。最终，法术总是能正确施放——施法检定用来估计施法者在施法过程中受到的伤害，</t>
  </si>
  <si>
    <t>而不是法术施放的成功与否。唯一的例外情况（除去再也不施放这个法术）</t>
  </si>
  <si>
    <t>是回头从来源处从头重新学习一遍这个法术——通常还需要 2D6 周和一个困难 INT 检定。</t>
  </si>
  <si>
    <t>重新学习法术以后，可能会再进行一次施法检定——这办法比施法孤注一骰要谨慎多了。</t>
  </si>
  <si>
    <t>这也是许多巫师汲汲于延寿续命的原因——错误施放法术，可是通向坟墓的近道！</t>
  </si>
  <si>
    <t>施法掷骰的孤注一骰失败</t>
  </si>
  <si>
    <t>施法者必须额外支付此次施法的消耗（魔法值、理智值以及 POW）1D6 倍。</t>
  </si>
  <si>
    <t>所有溢出的魔法值损失将从耐久值中扣除——这在对强力的法术进行孤注一骰时会造成重伤甚至死亡。</t>
  </si>
  <si>
    <t>增加 POW
成功释放需要 POW 对抗的法术后：投 D100，若大于当前 POW(或掷出 96 及更高)，POW 永久增加 1D10 点。
在幸运检定中掷出 01 后：投 D100，若大于当前 POW(或掷出 96 及更高)，POW 永久增加 1D10 点。</t>
  </si>
  <si>
    <t>以上来自 http://www.goddessfantasy.net/bbs/index.php?topic=79540.0</t>
  </si>
  <si>
    <t>日本-现代-</t>
  </si>
  <si>
    <t>最小</t>
  </si>
  <si>
    <t>最大</t>
  </si>
  <si>
    <t>单位</t>
  </si>
  <si>
    <t>日本-现代-身无分文</t>
  </si>
  <si>
    <t>0</t>
  </si>
  <si>
    <t>日元</t>
  </si>
  <si>
    <t>1,000</t>
  </si>
  <si>
    <t>没有</t>
  </si>
  <si>
    <t>日本-现代-贫穷</t>
  </si>
  <si>
    <t>1</t>
  </si>
  <si>
    <t>9</t>
  </si>
  <si>
    <t>4,000</t>
  </si>
  <si>
    <t>10</t>
  </si>
  <si>
    <t>49</t>
  </si>
  <si>
    <t>20,000</t>
  </si>
  <si>
    <t>50</t>
  </si>
  <si>
    <t>89</t>
  </si>
  <si>
    <t>100,000</t>
  </si>
  <si>
    <t>90</t>
  </si>
  <si>
    <t>98</t>
  </si>
  <si>
    <t>5,000,000</t>
  </si>
  <si>
    <t>99</t>
  </si>
  <si>
    <t>一亿</t>
  </si>
  <si>
    <t>富豪</t>
  </si>
  <si>
    <t>一百亿以上</t>
  </si>
  <si>
    <t>10,000,000</t>
  </si>
  <si>
    <t>美国-现代-</t>
  </si>
  <si>
    <t>美国-现代-身无分文</t>
  </si>
  <si>
    <t>美金</t>
  </si>
  <si>
    <t>美国-现代-贫穷</t>
  </si>
  <si>
    <t>40</t>
  </si>
  <si>
    <t>200</t>
  </si>
  <si>
    <t>50,000</t>
  </si>
  <si>
    <t>一百万</t>
  </si>
  <si>
    <t>一亿以上</t>
  </si>
  <si>
    <t>香港-现代-</t>
  </si>
  <si>
    <t>香港-现代-身无分文</t>
  </si>
  <si>
    <t>港元</t>
  </si>
  <si>
    <t>100</t>
  </si>
  <si>
    <t>香港-现代-贫穷</t>
  </si>
  <si>
    <t>400</t>
  </si>
  <si>
    <t>2,000</t>
  </si>
  <si>
    <t>10,000</t>
  </si>
  <si>
    <t>500,000</t>
  </si>
  <si>
    <t>一千万</t>
  </si>
  <si>
    <t>十亿以上</t>
  </si>
  <si>
    <t>1,000,000</t>
  </si>
  <si>
    <t>中国-现代-</t>
  </si>
  <si>
    <t>中国-现代-身无分文</t>
  </si>
  <si>
    <t>人民币</t>
  </si>
  <si>
    <t>中国-现代-贫穷</t>
  </si>
  <si>
    <t>5,000</t>
  </si>
  <si>
    <t>25,000</t>
  </si>
  <si>
    <t>五百万</t>
  </si>
  <si>
    <t>五亿以上</t>
  </si>
  <si>
    <t>美国-1920-</t>
  </si>
  <si>
    <t>美国-1920-身无分文</t>
  </si>
  <si>
    <t>美国-1920-贫穷</t>
  </si>
  <si>
    <t>2</t>
  </si>
  <si>
    <t>250</t>
  </si>
  <si>
    <t>五百万以上</t>
  </si>
  <si>
    <t>欧洲-1500-</t>
  </si>
  <si>
    <t>欧洲-1500-身无分文</t>
  </si>
  <si>
    <t>银圆</t>
  </si>
  <si>
    <t>欧洲-1500-贫穷</t>
  </si>
  <si>
    <t>五十万以上</t>
  </si>
  <si>
    <t>500</t>
  </si>
  <si>
    <t>中国-古代-</t>
  </si>
  <si>
    <t>中国-古代-身无分文</t>
  </si>
  <si>
    <t>文钱</t>
  </si>
  <si>
    <t>中国-古代-贫穷</t>
  </si>
  <si>
    <t>中国上海-1920-</t>
  </si>
  <si>
    <t>中国上海-1920-身无分文</t>
  </si>
  <si>
    <t>银元</t>
  </si>
  <si>
    <t>中国上海-1920-贫穷</t>
  </si>
  <si>
    <t>4</t>
  </si>
  <si>
    <t>20</t>
  </si>
  <si>
    <t>十万</t>
  </si>
  <si>
    <t>一千万以上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</si>
</sst>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94">
    <font>
      <sz val="12"/>
      <color rgb="FF000000"/>
      <name val="SimSun"/>
      <charset val="134"/>
    </font>
    <font>
      <sz val="12"/>
      <name val="SimSun"/>
      <charset val="134"/>
    </font>
    <font>
      <b/>
      <sz val="10"/>
      <name val="SimSun"/>
      <charset val="134"/>
    </font>
    <font>
      <b/>
      <sz val="10"/>
      <name val="PMingLiu"/>
      <charset val="136"/>
    </font>
    <font>
      <sz val="11"/>
      <name val="PMingLiu"/>
      <charset val="136"/>
    </font>
    <font>
      <sz val="18"/>
      <color rgb="FFFFFFFF"/>
      <name val="PMingLiu"/>
      <charset val="136"/>
    </font>
    <font>
      <sz val="14"/>
      <color rgb="FFFFFFFF"/>
      <name val="PMingLiu"/>
      <charset val="136"/>
    </font>
    <font>
      <sz val="11"/>
      <color rgb="FF000000"/>
      <name val="PMingLiu"/>
      <charset val="136"/>
    </font>
    <font>
      <sz val="18"/>
      <color rgb="FF000000"/>
      <name val="PMingLiu"/>
      <charset val="136"/>
    </font>
    <font>
      <sz val="18"/>
      <color rgb="FF1E4E79"/>
      <name val="PMingLiu"/>
      <charset val="136"/>
    </font>
    <font>
      <sz val="11"/>
      <color rgb="FF1E4E79"/>
      <name val="PMingLiu"/>
      <charset val="136"/>
    </font>
    <font>
      <sz val="12"/>
      <color rgb="FF1E4E79"/>
      <name val="PMingLiu"/>
      <charset val="136"/>
    </font>
    <font>
      <sz val="12"/>
      <color rgb="FF000000"/>
      <name val="PMingLiu"/>
      <charset val="136"/>
    </font>
    <font>
      <b/>
      <sz val="11"/>
      <color rgb="FF000000"/>
      <name val="PMingLiu"/>
      <charset val="136"/>
    </font>
    <font>
      <b/>
      <sz val="11"/>
      <name val="PMingLiu"/>
      <charset val="136"/>
    </font>
    <font>
      <sz val="12"/>
      <name val="PMingLiu"/>
      <charset val="136"/>
    </font>
    <font>
      <sz val="11"/>
      <color rgb="FF4B4B4B"/>
      <name val="PMingLiu"/>
      <charset val="136"/>
    </font>
    <font>
      <sz val="11"/>
      <color rgb="FFFFFFFF"/>
      <name val="PMingLiu"/>
      <charset val="136"/>
    </font>
    <font>
      <sz val="12"/>
      <color rgb="FFFF0000"/>
      <name val="PMingLiu"/>
      <charset val="136"/>
    </font>
    <font>
      <b/>
      <sz val="12"/>
      <name val="PMingLiu"/>
      <charset val="136"/>
    </font>
    <font>
      <sz val="12"/>
      <color rgb="FF333333"/>
      <name val="PMingLiu"/>
      <charset val="136"/>
    </font>
    <font>
      <sz val="10"/>
      <name val="PMingLiu"/>
      <charset val="136"/>
    </font>
    <font>
      <sz val="12"/>
      <color rgb="FFFFFFFF"/>
      <name val="PMingLiu"/>
      <charset val="136"/>
    </font>
    <font>
      <sz val="10"/>
      <color rgb="FF000000"/>
      <name val="PMingLiu"/>
      <charset val="136"/>
    </font>
    <font>
      <sz val="10"/>
      <color rgb="FFFFFFFF"/>
      <name val="PMingLiu"/>
      <charset val="136"/>
    </font>
    <font>
      <sz val="10"/>
      <color rgb="FF333333"/>
      <name val="PMingLiu"/>
      <charset val="136"/>
    </font>
    <font>
      <b/>
      <sz val="24"/>
      <color rgb="FF0000FF"/>
      <name val="PMingLiu"/>
      <charset val="136"/>
    </font>
    <font>
      <sz val="24"/>
      <color rgb="FFFFFFFF"/>
      <name val="PMingLiu"/>
      <charset val="136"/>
    </font>
    <font>
      <sz val="14"/>
      <color rgb="FF000000"/>
      <name val="PMingLiu"/>
      <charset val="136"/>
    </font>
    <font>
      <b/>
      <sz val="18"/>
      <color rgb="FF000000"/>
      <name val="PMingLiu"/>
      <charset val="136"/>
    </font>
    <font>
      <sz val="9"/>
      <color rgb="FFFFFFFF"/>
      <name val="Arial"/>
      <charset val="134"/>
    </font>
    <font>
      <sz val="11"/>
      <color rgb="FF000000"/>
      <name val="Arial"/>
      <charset val="134"/>
    </font>
    <font>
      <sz val="11"/>
      <color rgb="FFC00000"/>
      <name val="PMingLiu"/>
      <charset val="136"/>
    </font>
    <font>
      <sz val="12"/>
      <color rgb="FFFFFFFF"/>
      <name val="Times New Roman"/>
      <charset val="134"/>
    </font>
    <font>
      <b/>
      <sz val="12"/>
      <name val="SimSun"/>
      <charset val="134"/>
    </font>
    <font>
      <sz val="12"/>
      <color rgb="FFFFFFFF"/>
      <name val="SimSun"/>
      <charset val="134"/>
    </font>
    <font>
      <b/>
      <sz val="18"/>
      <color rgb="FFFFFFFF"/>
      <name val="PMingLiu"/>
      <charset val="136"/>
    </font>
    <font>
      <sz val="10"/>
      <name val="宋体"/>
      <charset val="136"/>
    </font>
    <font>
      <b/>
      <sz val="9"/>
      <color rgb="FF3F3F3F"/>
      <name val="PMingLiu"/>
      <charset val="136"/>
    </font>
    <font>
      <sz val="10"/>
      <color rgb="FF999999"/>
      <name val="PMingLiu"/>
      <charset val="136"/>
    </font>
    <font>
      <sz val="8"/>
      <name val="PMingLiu"/>
      <charset val="136"/>
    </font>
    <font>
      <sz val="9"/>
      <name val="PMingLiu"/>
      <charset val="136"/>
    </font>
    <font>
      <b/>
      <sz val="10"/>
      <color rgb="FF000000"/>
      <name val="PMingLiu"/>
      <charset val="136"/>
    </font>
    <font>
      <b/>
      <sz val="8"/>
      <name val="PMingLiu"/>
      <charset val="136"/>
    </font>
    <font>
      <b/>
      <sz val="9"/>
      <name val="PMingLiu"/>
      <charset val="136"/>
    </font>
    <font>
      <sz val="10"/>
      <color rgb="FFFF0000"/>
      <name val="PMingLiu"/>
      <charset val="136"/>
    </font>
    <font>
      <sz val="14"/>
      <name val="PMingLiu"/>
      <charset val="136"/>
    </font>
    <font>
      <b/>
      <sz val="10"/>
      <color rgb="FFFFFFFF"/>
      <name val="PMingLiu"/>
      <charset val="136"/>
    </font>
    <font>
      <sz val="8"/>
      <color rgb="FFFFFFFF"/>
      <name val="PMingLiu"/>
      <charset val="136"/>
    </font>
    <font>
      <sz val="12"/>
      <color rgb="FF3F3F3F"/>
      <name val="PMingLiu"/>
      <charset val="136"/>
    </font>
    <font>
      <sz val="10"/>
      <color rgb="FF3F3F3F"/>
      <name val="PMingLiu"/>
      <charset val="136"/>
    </font>
    <font>
      <b/>
      <sz val="12"/>
      <color rgb="FF000000"/>
      <name val="PMingLiu"/>
      <charset val="136"/>
    </font>
    <font>
      <b/>
      <sz val="16"/>
      <color rgb="FF000000"/>
      <name val="PMingLiu"/>
      <charset val="136"/>
    </font>
    <font>
      <u/>
      <sz val="12"/>
      <color rgb="FF0000FF"/>
      <name val="PMingLiu"/>
      <charset val="136"/>
    </font>
    <font>
      <sz val="6"/>
      <name val="PMingLiu"/>
      <charset val="136"/>
    </font>
    <font>
      <sz val="6"/>
      <color rgb="FF000000"/>
      <name val="PMingLiu"/>
      <charset val="136"/>
    </font>
    <font>
      <sz val="6"/>
      <color rgb="FFFFFFFF"/>
      <name val="PMingLiu"/>
      <charset val="136"/>
    </font>
    <font>
      <sz val="10"/>
      <name val="SimSun"/>
      <charset val="134"/>
    </font>
    <font>
      <u/>
      <sz val="10"/>
      <color rgb="FF333333"/>
      <name val="PMingLiu"/>
      <charset val="136"/>
    </font>
    <font>
      <u/>
      <sz val="10"/>
      <color rgb="FF1155CC"/>
      <name val="PMingLiu"/>
      <charset val="136"/>
    </font>
    <font>
      <b/>
      <sz val="10"/>
      <color rgb="FF333333"/>
      <name val="PMingLiu"/>
      <charset val="136"/>
    </font>
    <font>
      <u/>
      <sz val="10"/>
      <color rgb="FF5778D8"/>
      <name val="PMingLiu"/>
      <charset val="136"/>
    </font>
    <font>
      <sz val="10"/>
      <color rgb="FF404040"/>
      <name val="PMingLiu"/>
      <charset val="136"/>
    </font>
    <font>
      <u/>
      <sz val="10"/>
      <color rgb="FF000000"/>
      <name val="PMingLiu"/>
      <charset val="136"/>
    </font>
    <font>
      <u/>
      <sz val="10"/>
      <color rgb="FF404040"/>
      <name val="PMingLiu"/>
      <charset val="136"/>
    </font>
    <font>
      <b/>
      <sz val="10"/>
      <color rgb="FF404040"/>
      <name val="PMingLiu"/>
      <charset val="136"/>
    </font>
    <font>
      <b/>
      <u/>
      <sz val="10"/>
      <color rgb="FF404040"/>
      <name val="PMingLiu"/>
      <charset val="136"/>
    </font>
    <font>
      <u/>
      <sz val="10"/>
      <color rgb="FFFFFFFF"/>
      <name val="PMingLiu"/>
      <charset val="136"/>
    </font>
    <font>
      <sz val="10"/>
      <color rgb="FFFFFFFF"/>
      <name val="SimSun"/>
      <charset val="134"/>
    </font>
    <font>
      <sz val="11"/>
      <color theme="0"/>
      <name val="等线"/>
      <charset val="0"/>
      <scheme val="minor"/>
    </font>
    <font>
      <sz val="11"/>
      <color rgb="FF0061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theme="1"/>
      <name val="等线"/>
      <charset val="0"/>
      <scheme val="minor"/>
    </font>
    <font>
      <sz val="11"/>
      <color rgb="FF9C0006"/>
      <name val="等线"/>
      <charset val="0"/>
      <scheme val="minor"/>
    </font>
    <font>
      <b/>
      <sz val="11"/>
      <color theme="1"/>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9C6500"/>
      <name val="等线"/>
      <charset val="0"/>
      <scheme val="minor"/>
    </font>
    <font>
      <b/>
      <sz val="11"/>
      <color rgb="FFFA7D00"/>
      <name val="等线"/>
      <charset val="0"/>
      <scheme val="minor"/>
    </font>
    <font>
      <b/>
      <sz val="11"/>
      <color rgb="FFFFFFFF"/>
      <name val="等线"/>
      <charset val="0"/>
      <scheme val="minor"/>
    </font>
    <font>
      <b/>
      <sz val="10"/>
      <name val="宋体"/>
      <charset val="136"/>
    </font>
    <font>
      <sz val="12"/>
      <name val="宋体"/>
      <charset val="136"/>
    </font>
    <font>
      <sz val="12"/>
      <color rgb="FF000000"/>
      <name val="宋体"/>
      <charset val="134"/>
    </font>
    <font>
      <sz val="10"/>
      <color rgb="FF000000"/>
      <name val="宋体"/>
      <charset val="134"/>
    </font>
    <font>
      <sz val="10"/>
      <color rgb="FF000000"/>
      <name val="Times New Roman"/>
      <charset val="134"/>
    </font>
  </fonts>
  <fills count="66">
    <fill>
      <patternFill patternType="none"/>
    </fill>
    <fill>
      <patternFill patternType="gray125"/>
    </fill>
    <fill>
      <patternFill patternType="solid">
        <fgColor rgb="FFFFFFFF"/>
        <bgColor rgb="FFFFFFFF"/>
      </patternFill>
    </fill>
    <fill>
      <patternFill patternType="solid">
        <fgColor rgb="FF404040"/>
        <bgColor rgb="FF404040"/>
      </patternFill>
    </fill>
    <fill>
      <patternFill patternType="solid">
        <fgColor rgb="FFE8F0FE"/>
        <bgColor rgb="FFE8F0FE"/>
      </patternFill>
    </fill>
    <fill>
      <patternFill patternType="solid">
        <fgColor rgb="FFB7B7B7"/>
        <bgColor rgb="FFB7B7B7"/>
      </patternFill>
    </fill>
    <fill>
      <patternFill patternType="solid">
        <fgColor rgb="FFDEEAF6"/>
        <bgColor rgb="FFDEEAF6"/>
      </patternFill>
    </fill>
    <fill>
      <patternFill patternType="solid">
        <fgColor rgb="FFDDD9C3"/>
        <bgColor rgb="FFDDD9C3"/>
      </patternFill>
    </fill>
    <fill>
      <patternFill patternType="solid">
        <fgColor rgb="FFF2F2F2"/>
        <bgColor rgb="FFF2F2F2"/>
      </patternFill>
    </fill>
    <fill>
      <patternFill patternType="solid">
        <fgColor rgb="FFF6F6F6"/>
        <bgColor rgb="FFF6F6F6"/>
      </patternFill>
    </fill>
    <fill>
      <patternFill patternType="solid">
        <fgColor rgb="FFF3F3F3"/>
        <bgColor rgb="FFF3F3F3"/>
      </patternFill>
    </fill>
    <fill>
      <patternFill patternType="solid">
        <fgColor rgb="FF000000"/>
        <bgColor rgb="FF000000"/>
      </patternFill>
    </fill>
    <fill>
      <patternFill patternType="solid">
        <fgColor rgb="FFF0F0F0"/>
        <bgColor rgb="FFF0F0F0"/>
      </patternFill>
    </fill>
    <fill>
      <patternFill patternType="solid">
        <fgColor rgb="FF999999"/>
        <bgColor rgb="FF999999"/>
      </patternFill>
    </fill>
    <fill>
      <patternFill patternType="solid">
        <fgColor rgb="FFCCCCCC"/>
        <bgColor rgb="FFCCCCCC"/>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5B9BD5"/>
        <bgColor rgb="FF5B9BD5"/>
      </patternFill>
    </fill>
    <fill>
      <patternFill patternType="solid">
        <fgColor rgb="FFCCFFCC"/>
        <bgColor rgb="FFCCFFCC"/>
      </patternFill>
    </fill>
    <fill>
      <patternFill patternType="solid">
        <fgColor rgb="FFD9D9D9"/>
        <bgColor rgb="FFD9D9D9"/>
      </patternFill>
    </fill>
    <fill>
      <patternFill patternType="solid">
        <fgColor rgb="FF3F3F3F"/>
        <bgColor rgb="FF3F3F3F"/>
      </patternFill>
    </fill>
    <fill>
      <patternFill patternType="solid">
        <fgColor rgb="FFE5B8B7"/>
        <bgColor rgb="FFE5B8B7"/>
      </patternFill>
    </fill>
    <fill>
      <patternFill patternType="solid">
        <fgColor rgb="FFB6DDE8"/>
        <bgColor rgb="FFB6DDE8"/>
      </patternFill>
    </fill>
    <fill>
      <patternFill patternType="solid">
        <fgColor rgb="FF92D050"/>
        <bgColor rgb="FF92D050"/>
      </patternFill>
    </fill>
    <fill>
      <patternFill patternType="solid">
        <fgColor rgb="FFFBD4B4"/>
        <bgColor rgb="FFFBD4B4"/>
      </patternFill>
    </fill>
    <fill>
      <patternFill patternType="solid">
        <fgColor rgb="FFF2DBDB"/>
        <bgColor rgb="FFF2DBDB"/>
      </patternFill>
    </fill>
    <fill>
      <patternFill patternType="solid">
        <fgColor rgb="FFFFC000"/>
        <bgColor rgb="FFFFC000"/>
      </patternFill>
    </fill>
    <fill>
      <patternFill patternType="solid">
        <fgColor rgb="FFCCC0D9"/>
        <bgColor rgb="FFCCC0D9"/>
      </patternFill>
    </fill>
    <fill>
      <patternFill patternType="solid">
        <fgColor rgb="FF800000"/>
        <bgColor rgb="FF800000"/>
      </patternFill>
    </fill>
    <fill>
      <patternFill patternType="solid">
        <fgColor rgb="FFD9EDFF"/>
        <bgColor rgb="FFD9EDFF"/>
      </patternFill>
    </fill>
    <fill>
      <patternFill patternType="solid">
        <fgColor rgb="FF00B050"/>
        <bgColor rgb="FF00B050"/>
      </patternFill>
    </fill>
    <fill>
      <patternFill patternType="solid">
        <fgColor rgb="FFFF0000"/>
        <bgColor rgb="FFFF0000"/>
      </patternFill>
    </fill>
    <fill>
      <patternFill patternType="solid">
        <fgColor rgb="FFEFEFEF"/>
        <bgColor rgb="FFEFEFEF"/>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s>
  <borders count="173">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4A86E8"/>
      </left>
      <right/>
      <top style="thin">
        <color rgb="FF4A86E8"/>
      </top>
      <bottom/>
      <diagonal/>
    </border>
    <border>
      <left/>
      <right/>
      <top style="thin">
        <color rgb="FF4A86E8"/>
      </top>
      <bottom/>
      <diagonal/>
    </border>
    <border>
      <left style="thin">
        <color rgb="FF4A86E8"/>
      </left>
      <right/>
      <top/>
      <bottom/>
      <diagonal/>
    </border>
    <border>
      <left/>
      <right style="thin">
        <color rgb="FF4A86E8"/>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medium">
        <color rgb="FF000000"/>
      </left>
      <right/>
      <top style="medium">
        <color rgb="FF000000"/>
      </top>
      <bottom style="thin">
        <color rgb="FFFFFFFF"/>
      </bottom>
      <diagonal/>
    </border>
    <border>
      <left/>
      <right/>
      <top style="medium">
        <color rgb="FF000000"/>
      </top>
      <bottom style="thin">
        <color rgb="FFFFFFFF"/>
      </bottom>
      <diagonal/>
    </border>
    <border>
      <left style="medium">
        <color rgb="FF000000"/>
      </left>
      <right/>
      <top style="thin">
        <color rgb="FFFFFFFF"/>
      </top>
      <bottom style="thin">
        <color rgb="FFFFFFFF"/>
      </bottom>
      <diagonal/>
    </border>
    <border>
      <left/>
      <right/>
      <top style="thin">
        <color rgb="FFFFFFFF"/>
      </top>
      <bottom style="thin">
        <color rgb="FFFFFFFF"/>
      </bottom>
      <diagonal/>
    </border>
    <border>
      <left style="medium">
        <color rgb="FF000000"/>
      </left>
      <right/>
      <top style="thin">
        <color rgb="FFFFFFFF"/>
      </top>
      <bottom style="medium">
        <color rgb="FF000000"/>
      </bottom>
      <diagonal/>
    </border>
    <border>
      <left/>
      <right/>
      <top style="thin">
        <color rgb="FFFFFFFF"/>
      </top>
      <bottom style="medium">
        <color rgb="FF000000"/>
      </bottom>
      <diagonal/>
    </border>
    <border>
      <left style="medium">
        <color rgb="FFFFFFFF"/>
      </left>
      <right style="medium">
        <color rgb="FFFFFFFF"/>
      </right>
      <top/>
      <bottom/>
      <diagonal/>
    </border>
    <border>
      <left/>
      <right style="thin">
        <color rgb="FFFFFFFF"/>
      </right>
      <top/>
      <bottom/>
      <diagonal/>
    </border>
    <border>
      <left style="thin">
        <color rgb="FFFFFFFF"/>
      </left>
      <right style="thin">
        <color rgb="FFFFFFFF"/>
      </right>
      <top/>
      <bottom/>
      <diagonal/>
    </border>
    <border>
      <left/>
      <right style="medium">
        <color rgb="FF000000"/>
      </right>
      <top style="medium">
        <color rgb="FF000000"/>
      </top>
      <bottom style="thin">
        <color rgb="FFFFFFFF"/>
      </bottom>
      <diagonal/>
    </border>
    <border>
      <left/>
      <right style="thin">
        <color rgb="FFFFFFFF"/>
      </right>
      <top style="thin">
        <color rgb="FFFFFFFF"/>
      </top>
      <bottom/>
      <diagonal/>
    </border>
    <border>
      <left/>
      <right style="medium">
        <color rgb="FF000000"/>
      </right>
      <top style="thin">
        <color rgb="FFFFFFFF"/>
      </top>
      <bottom style="thin">
        <color rgb="FFFFFFFF"/>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medium">
        <color rgb="FF000000"/>
      </right>
      <top style="thin">
        <color rgb="FFFFFFFF"/>
      </top>
      <bottom style="medium">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medium">
        <color rgb="FFFFFFFF"/>
      </bottom>
      <diagonal/>
    </border>
    <border>
      <left/>
      <right/>
      <top/>
      <bottom style="medium">
        <color rgb="FFFFFFFF"/>
      </bottom>
      <diagonal/>
    </border>
    <border>
      <left style="medium">
        <color rgb="FF000000"/>
      </left>
      <right/>
      <top style="medium">
        <color rgb="FFFFFFFF"/>
      </top>
      <bottom style="medium">
        <color rgb="FFFFFFFF"/>
      </bottom>
      <diagonal/>
    </border>
    <border>
      <left/>
      <right/>
      <top style="medium">
        <color rgb="FFFFFFFF"/>
      </top>
      <bottom style="medium">
        <color rgb="FFFFFFFF"/>
      </bottom>
      <diagonal/>
    </border>
    <border>
      <left style="medium">
        <color rgb="FF000000"/>
      </left>
      <right/>
      <top style="medium">
        <color rgb="FFFFFFFF"/>
      </top>
      <bottom style="medium">
        <color rgb="FF000000"/>
      </bottom>
      <diagonal/>
    </border>
    <border>
      <left/>
      <right/>
      <top style="medium">
        <color rgb="FFFFFFFF"/>
      </top>
      <bottom style="medium">
        <color rgb="FF000000"/>
      </bottom>
      <diagonal/>
    </border>
    <border>
      <left/>
      <right style="medium">
        <color rgb="FF000000"/>
      </right>
      <top/>
      <bottom style="medium">
        <color rgb="FFFFFFFF"/>
      </bottom>
      <diagonal/>
    </border>
    <border>
      <left style="thin">
        <color rgb="FFFFFFFF"/>
      </left>
      <right/>
      <top style="thin">
        <color rgb="FFFFFFFF"/>
      </top>
      <bottom/>
      <diagonal/>
    </border>
    <border>
      <left/>
      <right style="medium">
        <color rgb="FF000000"/>
      </right>
      <top style="medium">
        <color rgb="FFFFFFFF"/>
      </top>
      <bottom style="medium">
        <color rgb="FFFFFFFF"/>
      </bottom>
      <diagonal/>
    </border>
    <border>
      <left/>
      <right style="medium">
        <color rgb="FF000000"/>
      </right>
      <top style="medium">
        <color rgb="FFFFFFFF"/>
      </top>
      <bottom style="medium">
        <color rgb="FF000000"/>
      </bottom>
      <diagonal/>
    </border>
    <border>
      <left/>
      <right style="thin">
        <color rgb="FFFFFFFF"/>
      </right>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FFFFFF"/>
      </right>
      <top/>
      <bottom/>
      <diagonal/>
    </border>
    <border>
      <left style="medium">
        <color rgb="FFFFFFFF"/>
      </left>
      <right/>
      <top/>
      <bottom/>
      <diagonal/>
    </border>
    <border>
      <left style="medium">
        <color rgb="FF000000"/>
      </left>
      <right/>
      <top/>
      <bottom style="thin">
        <color rgb="FFFFFFFF"/>
      </bottom>
      <diagonal/>
    </border>
    <border>
      <left/>
      <right/>
      <top/>
      <bottom style="thin">
        <color rgb="FFFFFFFF"/>
      </bottom>
      <diagonal/>
    </border>
    <border>
      <left/>
      <right style="medium">
        <color rgb="FF000000"/>
      </right>
      <top/>
      <bottom style="thin">
        <color rgb="FFFFFFFF"/>
      </bottom>
      <diagonal/>
    </border>
    <border>
      <left style="medium">
        <color rgb="FF000000"/>
      </left>
      <right/>
      <top style="thin">
        <color rgb="FFFFFFFF"/>
      </top>
      <bottom/>
      <diagonal/>
    </border>
    <border>
      <left/>
      <right/>
      <top style="thin">
        <color rgb="FFFFFFFF"/>
      </top>
      <bottom/>
      <diagonal/>
    </border>
    <border>
      <left/>
      <right style="medium">
        <color rgb="FF000000"/>
      </right>
      <top style="thin">
        <color rgb="FFFFFFFF"/>
      </top>
      <bottom/>
      <diagonal/>
    </border>
    <border>
      <left style="medium">
        <color rgb="FFFFFFFF"/>
      </left>
      <right/>
      <top style="medium">
        <color rgb="FFFFFFFF"/>
      </top>
      <bottom style="thin">
        <color rgb="FF4A86E8"/>
      </bottom>
      <diagonal/>
    </border>
    <border>
      <left/>
      <right/>
      <top style="medium">
        <color rgb="FFFFFFFF"/>
      </top>
      <bottom style="thin">
        <color rgb="FF4A86E8"/>
      </bottom>
      <diagonal/>
    </border>
    <border>
      <left style="medium">
        <color rgb="FFFFFFFF"/>
      </left>
      <right/>
      <top style="thin">
        <color rgb="FF4A86E8"/>
      </top>
      <bottom style="thin">
        <color rgb="FF4A86E8"/>
      </bottom>
      <diagonal/>
    </border>
    <border>
      <left/>
      <right/>
      <top style="thin">
        <color rgb="FF4A86E8"/>
      </top>
      <bottom style="thin">
        <color rgb="FF4A86E8"/>
      </bottom>
      <diagonal/>
    </border>
    <border>
      <left style="medium">
        <color rgb="FFFFFFFF"/>
      </left>
      <right/>
      <top style="thin">
        <color rgb="FF4A86E8"/>
      </top>
      <bottom style="medium">
        <color rgb="FFFFFFFF"/>
      </bottom>
      <diagonal/>
    </border>
    <border>
      <left/>
      <right/>
      <top style="thin">
        <color rgb="FF4A86E8"/>
      </top>
      <bottom style="medium">
        <color rgb="FFFFFFFF"/>
      </bottom>
      <diagonal/>
    </border>
    <border>
      <left style="thin">
        <color rgb="FFFFFFFF"/>
      </left>
      <right/>
      <top/>
      <bottom style="thin">
        <color rgb="FFFFFFFF"/>
      </bottom>
      <diagonal/>
    </border>
    <border>
      <left/>
      <right style="medium">
        <color rgb="FFFFFFFF"/>
      </right>
      <top style="medium">
        <color rgb="FFFFFFFF"/>
      </top>
      <bottom style="thin">
        <color rgb="FF4A86E8"/>
      </bottom>
      <diagonal/>
    </border>
    <border>
      <left/>
      <right style="medium">
        <color rgb="FFFFFFFF"/>
      </right>
      <top style="thin">
        <color rgb="FF4A86E8"/>
      </top>
      <bottom style="thin">
        <color rgb="FF4A86E8"/>
      </bottom>
      <diagonal/>
    </border>
    <border>
      <left/>
      <right style="medium">
        <color rgb="FFFFFFFF"/>
      </right>
      <top style="thin">
        <color rgb="FF4A86E8"/>
      </top>
      <bottom style="medium">
        <color rgb="FFFFFFFF"/>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FFFFFF"/>
      </top>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FFFFFF"/>
      </right>
      <top style="medium">
        <color rgb="FF000000"/>
      </top>
      <bottom/>
      <diagonal/>
    </border>
    <border>
      <left style="thin">
        <color rgb="FFFFFFFF"/>
      </left>
      <right style="thin">
        <color rgb="FFFFFFFF"/>
      </right>
      <top style="medium">
        <color rgb="FF000000"/>
      </top>
      <bottom/>
      <diagonal/>
    </border>
    <border>
      <left style="thin">
        <color rgb="FFFFFFFF"/>
      </left>
      <right style="medium">
        <color rgb="FF000000"/>
      </right>
      <top style="medium">
        <color rgb="FF000000"/>
      </top>
      <bottom/>
      <diagonal/>
    </border>
    <border>
      <left style="medium">
        <color rgb="FF000000"/>
      </left>
      <right style="thin">
        <color rgb="FFFFFFFF"/>
      </right>
      <top/>
      <bottom/>
      <diagonal/>
    </border>
    <border>
      <left style="thin">
        <color rgb="FFFFFFFF"/>
      </left>
      <right style="medium">
        <color rgb="FF000000"/>
      </right>
      <top/>
      <bottom/>
      <diagonal/>
    </border>
    <border>
      <left/>
      <right style="medium">
        <color rgb="FF000000"/>
      </right>
      <top style="medium">
        <color rgb="FF000000"/>
      </top>
      <bottom style="medium">
        <color rgb="FF000000"/>
      </bottom>
      <diagonal/>
    </border>
    <border>
      <left style="thin">
        <color rgb="FFFFFFFF"/>
      </left>
      <right style="medium">
        <color rgb="FF000000"/>
      </right>
      <top/>
      <bottom style="thin">
        <color rgb="FFFFFFFF"/>
      </bottom>
      <diagonal/>
    </border>
    <border>
      <left style="thin">
        <color rgb="FFFFFFFF"/>
      </left>
      <right style="medium">
        <color rgb="FF000000"/>
      </right>
      <top style="thin">
        <color rgb="FFFFFFFF"/>
      </top>
      <bottom style="thin">
        <color rgb="FFFFFFFF"/>
      </bottom>
      <diagonal/>
    </border>
    <border>
      <left style="thin">
        <color rgb="FFFFFFFF"/>
      </left>
      <right style="medium">
        <color rgb="FF000000"/>
      </right>
      <top style="thin">
        <color rgb="FFFFFFFF"/>
      </top>
      <bottom/>
      <diagonal/>
    </border>
    <border>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thin">
        <color rgb="FF000000"/>
      </top>
      <bottom/>
      <diagonal/>
    </border>
    <border>
      <left style="thin">
        <color rgb="FFFFFFFF"/>
      </left>
      <right/>
      <top/>
      <bottom/>
      <diagonal/>
    </border>
    <border>
      <left/>
      <right style="thin">
        <color rgb="FF000000"/>
      </right>
      <top style="medium">
        <color rgb="FF000000"/>
      </top>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style="medium">
        <color rgb="FF000000"/>
      </left>
      <right/>
      <top/>
      <bottom style="thin">
        <color rgb="FF000000"/>
      </bottom>
      <diagonal/>
    </border>
    <border>
      <left style="medium">
        <color rgb="FF000000"/>
      </left>
      <right/>
      <top style="thin">
        <color rgb="FF000000"/>
      </top>
      <bottom/>
      <diagonal/>
    </border>
    <border>
      <left style="thin">
        <color rgb="FF000000"/>
      </left>
      <right style="thin">
        <color rgb="FF000000"/>
      </right>
      <top/>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medium">
        <color rgb="FF000000"/>
      </right>
      <top/>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FFFFFF"/>
      </right>
      <top/>
      <bottom style="medium">
        <color rgb="FF000000"/>
      </bottom>
      <diagonal/>
    </border>
    <border>
      <left/>
      <right style="medium">
        <color rgb="FFFFFFFF"/>
      </right>
      <top/>
      <bottom style="medium">
        <color rgb="FFFFFFFF"/>
      </bottom>
      <diagonal/>
    </border>
    <border>
      <left/>
      <right style="medium">
        <color rgb="FFFFFFFF"/>
      </right>
      <top/>
      <bottom style="medium">
        <color rgb="FF000000"/>
      </bottom>
      <diagonal/>
    </border>
    <border>
      <left/>
      <right/>
      <top/>
      <bottom style="thin">
        <color rgb="FFCCCCCC"/>
      </bottom>
      <diagonal/>
    </border>
    <border>
      <left/>
      <right style="medium">
        <color rgb="FF000000"/>
      </right>
      <top/>
      <bottom style="thin">
        <color rgb="FFCCCCCC"/>
      </bottom>
      <diagonal/>
    </border>
    <border>
      <left/>
      <right style="thin">
        <color rgb="FFCCCCCC"/>
      </right>
      <top/>
      <bottom style="thin">
        <color rgb="FFCCCCCC"/>
      </bottom>
      <diagonal/>
    </border>
    <border>
      <left/>
      <right style="thin">
        <color rgb="FFCCCCCC"/>
      </right>
      <top/>
      <bottom style="medium">
        <color rgb="FF000000"/>
      </bottom>
      <diagonal/>
    </border>
    <border>
      <left style="medium">
        <color rgb="FF000000"/>
      </left>
      <right/>
      <top style="medium">
        <color rgb="FF000000"/>
      </top>
      <bottom style="thin">
        <color rgb="FFF3F3F3"/>
      </bottom>
      <diagonal/>
    </border>
    <border>
      <left/>
      <right/>
      <top style="medium">
        <color rgb="FF000000"/>
      </top>
      <bottom style="thin">
        <color rgb="FFF3F3F3"/>
      </bottom>
      <diagonal/>
    </border>
    <border>
      <left/>
      <right style="medium">
        <color rgb="FF000000"/>
      </right>
      <top style="medium">
        <color rgb="FF000000"/>
      </top>
      <bottom style="thin">
        <color rgb="FFF3F3F3"/>
      </bottom>
      <diagonal/>
    </border>
    <border>
      <left style="medium">
        <color rgb="FF000000"/>
      </left>
      <right style="thin">
        <color rgb="FFF3F3F3"/>
      </right>
      <top style="thin">
        <color rgb="FFF3F3F3"/>
      </top>
      <bottom/>
      <diagonal/>
    </border>
    <border>
      <left style="thin">
        <color rgb="FFF3F3F3"/>
      </left>
      <right style="thin">
        <color rgb="FFF3F3F3"/>
      </right>
      <top style="thin">
        <color rgb="FFF3F3F3"/>
      </top>
      <bottom style="thin">
        <color rgb="FFF3F3F3"/>
      </bottom>
      <diagonal/>
    </border>
    <border>
      <left style="thin">
        <color rgb="FFF3F3F3"/>
      </left>
      <right style="medium">
        <color rgb="FF000000"/>
      </right>
      <top style="thin">
        <color rgb="FFF3F3F3"/>
      </top>
      <bottom style="thin">
        <color rgb="FFF3F3F3"/>
      </bottom>
      <diagonal/>
    </border>
    <border>
      <left style="medium">
        <color rgb="FF000000"/>
      </left>
      <right style="thin">
        <color rgb="FFF3F3F3"/>
      </right>
      <top/>
      <bottom style="thin">
        <color rgb="FFF3F3F3"/>
      </bottom>
      <diagonal/>
    </border>
    <border>
      <left style="medium">
        <color rgb="FF000000"/>
      </left>
      <right/>
      <top style="thin">
        <color rgb="FFF3F3F3"/>
      </top>
      <bottom style="thin">
        <color rgb="FFF3F3F3"/>
      </bottom>
      <diagonal/>
    </border>
    <border>
      <left/>
      <right/>
      <top style="thin">
        <color rgb="FFF3F3F3"/>
      </top>
      <bottom style="thin">
        <color rgb="FFF3F3F3"/>
      </bottom>
      <diagonal/>
    </border>
    <border>
      <left/>
      <right style="medium">
        <color rgb="FF000000"/>
      </right>
      <top style="thin">
        <color rgb="FFF3F3F3"/>
      </top>
      <bottom style="thin">
        <color rgb="FFF3F3F3"/>
      </bottom>
      <diagonal/>
    </border>
    <border>
      <left/>
      <right style="thin">
        <color rgb="FFF3F3F3"/>
      </right>
      <top style="thin">
        <color rgb="FFF3F3F3"/>
      </top>
      <bottom style="thin">
        <color rgb="FFF3F3F3"/>
      </bottom>
      <diagonal/>
    </border>
    <border>
      <left style="thin">
        <color rgb="FFF3F3F3"/>
      </left>
      <right/>
      <top style="thin">
        <color rgb="FFF3F3F3"/>
      </top>
      <bottom style="thin">
        <color rgb="FFF3F3F3"/>
      </bottom>
      <diagonal/>
    </border>
    <border>
      <left style="medium">
        <color rgb="FF000000"/>
      </left>
      <right style="thin">
        <color rgb="FFF3F3F3"/>
      </right>
      <top style="thin">
        <color rgb="FFF3F3F3"/>
      </top>
      <bottom style="thin">
        <color rgb="FFF3F3F3"/>
      </bottom>
      <diagonal/>
    </border>
    <border>
      <left style="medium">
        <color rgb="FF000000"/>
      </left>
      <right style="thin">
        <color rgb="FFF3F3F3"/>
      </right>
      <top/>
      <bottom style="medium">
        <color rgb="FF000000"/>
      </bottom>
      <diagonal/>
    </border>
    <border>
      <left style="thin">
        <color rgb="FFF3F3F3"/>
      </left>
      <right/>
      <top style="thin">
        <color rgb="FFF3F3F3"/>
      </top>
      <bottom style="medium">
        <color rgb="FF000000"/>
      </bottom>
      <diagonal/>
    </border>
    <border>
      <left/>
      <right/>
      <top style="thin">
        <color rgb="FFF3F3F3"/>
      </top>
      <bottom style="medium">
        <color rgb="FF000000"/>
      </bottom>
      <diagonal/>
    </border>
    <border>
      <left/>
      <right style="medium">
        <color rgb="FF000000"/>
      </right>
      <top style="thin">
        <color rgb="FFF3F3F3"/>
      </top>
      <bottom style="medium">
        <color rgb="FF000000"/>
      </bottom>
      <diagonal/>
    </border>
    <border>
      <left style="medium">
        <color rgb="FF000000"/>
      </left>
      <right/>
      <top style="thin">
        <color rgb="FFF3F3F3"/>
      </top>
      <bottom/>
      <diagonal/>
    </border>
    <border>
      <left/>
      <right/>
      <top style="thin">
        <color rgb="FFF3F3F3"/>
      </top>
      <bottom/>
      <diagonal/>
    </border>
    <border>
      <left/>
      <right style="medium">
        <color rgb="FF000000"/>
      </right>
      <top style="thin">
        <color rgb="FFF3F3F3"/>
      </top>
      <bottom/>
      <diagonal/>
    </border>
    <border>
      <left style="medium">
        <color rgb="FF000000"/>
      </left>
      <right/>
      <top style="medium">
        <color rgb="FF000000"/>
      </top>
      <bottom style="medium">
        <color rgb="FFFFFFFF"/>
      </bottom>
      <diagonal/>
    </border>
    <border>
      <left/>
      <right style="medium">
        <color rgb="FF000000"/>
      </right>
      <top style="medium">
        <color rgb="FF000000"/>
      </top>
      <bottom style="medium">
        <color rgb="FFFFFFFF"/>
      </bottom>
      <diagonal/>
    </border>
    <border>
      <left/>
      <right/>
      <top style="medium">
        <color rgb="FF000000"/>
      </top>
      <bottom style="medium">
        <color rgb="FFFFFFFF"/>
      </bottom>
      <diagonal/>
    </border>
    <border>
      <left/>
      <right style="thin">
        <color rgb="FFFFFFFF"/>
      </right>
      <top/>
      <bottom style="medium">
        <color rgb="FFFFFFF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4" fillId="0" borderId="0" applyFont="0" applyFill="0" applyBorder="0" applyAlignment="0" applyProtection="0">
      <alignment vertical="center"/>
    </xf>
    <xf numFmtId="0" fontId="75" fillId="41" borderId="0" applyNumberFormat="0" applyBorder="0" applyAlignment="0" applyProtection="0">
      <alignment vertical="center"/>
    </xf>
    <xf numFmtId="0" fontId="85" fillId="54" borderId="171" applyNumberFormat="0" applyAlignment="0" applyProtection="0">
      <alignment vertical="center"/>
    </xf>
    <xf numFmtId="44" fontId="74" fillId="0" borderId="0" applyFont="0" applyFill="0" applyBorder="0" applyAlignment="0" applyProtection="0">
      <alignment vertical="center"/>
    </xf>
    <xf numFmtId="41" fontId="74" fillId="0" borderId="0" applyFont="0" applyFill="0" applyBorder="0" applyAlignment="0" applyProtection="0">
      <alignment vertical="center"/>
    </xf>
    <xf numFmtId="0" fontId="75" fillId="38" borderId="0" applyNumberFormat="0" applyBorder="0" applyAlignment="0" applyProtection="0">
      <alignment vertical="center"/>
    </xf>
    <xf numFmtId="0" fontId="76" fillId="42" borderId="0" applyNumberFormat="0" applyBorder="0" applyAlignment="0" applyProtection="0">
      <alignment vertical="center"/>
    </xf>
    <xf numFmtId="43" fontId="74" fillId="0" borderId="0" applyFont="0" applyFill="0" applyBorder="0" applyAlignment="0" applyProtection="0">
      <alignment vertical="center"/>
    </xf>
    <xf numFmtId="0" fontId="69" fillId="60" borderId="0" applyNumberFormat="0" applyBorder="0" applyAlignment="0" applyProtection="0">
      <alignment vertical="center"/>
    </xf>
    <xf numFmtId="0" fontId="82" fillId="0" borderId="0" applyNumberFormat="0" applyFill="0" applyBorder="0" applyAlignment="0" applyProtection="0">
      <alignment vertical="center"/>
    </xf>
    <xf numFmtId="9" fontId="74" fillId="0" borderId="0" applyFont="0" applyFill="0" applyBorder="0" applyAlignment="0" applyProtection="0">
      <alignment vertical="center"/>
    </xf>
    <xf numFmtId="0" fontId="84" fillId="0" borderId="0" applyNumberFormat="0" applyFill="0" applyBorder="0" applyAlignment="0" applyProtection="0">
      <alignment vertical="center"/>
    </xf>
    <xf numFmtId="0" fontId="74" fillId="45" borderId="169" applyNumberFormat="0" applyFont="0" applyAlignment="0" applyProtection="0">
      <alignment vertical="center"/>
    </xf>
    <xf numFmtId="0" fontId="69" fillId="44" borderId="0" applyNumberFormat="0" applyBorder="0" applyAlignment="0" applyProtection="0">
      <alignment vertical="center"/>
    </xf>
    <xf numFmtId="0" fontId="80"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3" fillId="0" borderId="0" applyNumberFormat="0" applyFill="0" applyBorder="0" applyAlignment="0" applyProtection="0">
      <alignment vertical="center"/>
    </xf>
    <xf numFmtId="0" fontId="79" fillId="0" borderId="166" applyNumberFormat="0" applyFill="0" applyAlignment="0" applyProtection="0">
      <alignment vertical="center"/>
    </xf>
    <xf numFmtId="0" fontId="72" fillId="0" borderId="166" applyNumberFormat="0" applyFill="0" applyAlignment="0" applyProtection="0">
      <alignment vertical="center"/>
    </xf>
    <xf numFmtId="0" fontId="69" fillId="40" borderId="0" applyNumberFormat="0" applyBorder="0" applyAlignment="0" applyProtection="0">
      <alignment vertical="center"/>
    </xf>
    <xf numFmtId="0" fontId="80" fillId="0" borderId="170" applyNumberFormat="0" applyFill="0" applyAlignment="0" applyProtection="0">
      <alignment vertical="center"/>
    </xf>
    <xf numFmtId="0" fontId="69" fillId="43" borderId="0" applyNumberFormat="0" applyBorder="0" applyAlignment="0" applyProtection="0">
      <alignment vertical="center"/>
    </xf>
    <xf numFmtId="0" fontId="71" fillId="37" borderId="165" applyNumberFormat="0" applyAlignment="0" applyProtection="0">
      <alignment vertical="center"/>
    </xf>
    <xf numFmtId="0" fontId="87" fillId="37" borderId="171" applyNumberFormat="0" applyAlignment="0" applyProtection="0">
      <alignment vertical="center"/>
    </xf>
    <xf numFmtId="0" fontId="88" fillId="65" borderId="172" applyNumberFormat="0" applyAlignment="0" applyProtection="0">
      <alignment vertical="center"/>
    </xf>
    <xf numFmtId="0" fontId="75" fillId="64" borderId="0" applyNumberFormat="0" applyBorder="0" applyAlignment="0" applyProtection="0">
      <alignment vertical="center"/>
    </xf>
    <xf numFmtId="0" fontId="69" fillId="49" borderId="0" applyNumberFormat="0" applyBorder="0" applyAlignment="0" applyProtection="0">
      <alignment vertical="center"/>
    </xf>
    <xf numFmtId="0" fontId="78" fillId="0" borderId="168" applyNumberFormat="0" applyFill="0" applyAlignment="0" applyProtection="0">
      <alignment vertical="center"/>
    </xf>
    <xf numFmtId="0" fontId="77" fillId="0" borderId="167" applyNumberFormat="0" applyFill="0" applyAlignment="0" applyProtection="0">
      <alignment vertical="center"/>
    </xf>
    <xf numFmtId="0" fontId="70" fillId="36" borderId="0" applyNumberFormat="0" applyBorder="0" applyAlignment="0" applyProtection="0">
      <alignment vertical="center"/>
    </xf>
    <xf numFmtId="0" fontId="86" fillId="57" borderId="0" applyNumberFormat="0" applyBorder="0" applyAlignment="0" applyProtection="0">
      <alignment vertical="center"/>
    </xf>
    <xf numFmtId="0" fontId="75" fillId="63" borderId="0" applyNumberFormat="0" applyBorder="0" applyAlignment="0" applyProtection="0">
      <alignment vertical="center"/>
    </xf>
    <xf numFmtId="0" fontId="69" fillId="48" borderId="0" applyNumberFormat="0" applyBorder="0" applyAlignment="0" applyProtection="0">
      <alignment vertical="center"/>
    </xf>
    <xf numFmtId="0" fontId="75" fillId="59" borderId="0" applyNumberFormat="0" applyBorder="0" applyAlignment="0" applyProtection="0">
      <alignment vertical="center"/>
    </xf>
    <xf numFmtId="0" fontId="75" fillId="62" borderId="0" applyNumberFormat="0" applyBorder="0" applyAlignment="0" applyProtection="0">
      <alignment vertical="center"/>
    </xf>
    <xf numFmtId="0" fontId="75" fillId="53" borderId="0" applyNumberFormat="0" applyBorder="0" applyAlignment="0" applyProtection="0">
      <alignment vertical="center"/>
    </xf>
    <xf numFmtId="0" fontId="75" fillId="47" borderId="0" applyNumberFormat="0" applyBorder="0" applyAlignment="0" applyProtection="0">
      <alignment vertical="center"/>
    </xf>
    <xf numFmtId="0" fontId="69" fillId="61" borderId="0" applyNumberFormat="0" applyBorder="0" applyAlignment="0" applyProtection="0">
      <alignment vertical="center"/>
    </xf>
    <xf numFmtId="0" fontId="69" fillId="52" borderId="0" applyNumberFormat="0" applyBorder="0" applyAlignment="0" applyProtection="0">
      <alignment vertical="center"/>
    </xf>
    <xf numFmtId="0" fontId="75" fillId="58" borderId="0" applyNumberFormat="0" applyBorder="0" applyAlignment="0" applyProtection="0">
      <alignment vertical="center"/>
    </xf>
    <xf numFmtId="0" fontId="75" fillId="51" borderId="0" applyNumberFormat="0" applyBorder="0" applyAlignment="0" applyProtection="0">
      <alignment vertical="center"/>
    </xf>
    <xf numFmtId="0" fontId="69" fillId="35" borderId="0" applyNumberFormat="0" applyBorder="0" applyAlignment="0" applyProtection="0">
      <alignment vertical="center"/>
    </xf>
    <xf numFmtId="0" fontId="75" fillId="56" borderId="0" applyNumberFormat="0" applyBorder="0" applyAlignment="0" applyProtection="0">
      <alignment vertical="center"/>
    </xf>
    <xf numFmtId="0" fontId="69" fillId="55" borderId="0" applyNumberFormat="0" applyBorder="0" applyAlignment="0" applyProtection="0">
      <alignment vertical="center"/>
    </xf>
    <xf numFmtId="0" fontId="69" fillId="39" borderId="0" applyNumberFormat="0" applyBorder="0" applyAlignment="0" applyProtection="0">
      <alignment vertical="center"/>
    </xf>
    <xf numFmtId="0" fontId="75" fillId="50" borderId="0" applyNumberFormat="0" applyBorder="0" applyAlignment="0" applyProtection="0">
      <alignment vertical="center"/>
    </xf>
    <xf numFmtId="0" fontId="69" fillId="46" borderId="0" applyNumberFormat="0" applyBorder="0" applyAlignment="0" applyProtection="0">
      <alignment vertical="center"/>
    </xf>
  </cellStyleXfs>
  <cellXfs count="679">
    <xf numFmtId="0" fontId="0" fillId="0" borderId="0" xfId="0" applyFont="1" applyAlignment="1">
      <alignment vertical="center"/>
    </xf>
    <xf numFmtId="49" fontId="1" fillId="0" borderId="0" xfId="0" applyNumberFormat="1" applyFont="1" applyAlignment="1">
      <alignment vertical="center"/>
    </xf>
    <xf numFmtId="49" fontId="2" fillId="0" borderId="0" xfId="0" applyNumberFormat="1"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49" fontId="0" fillId="0" borderId="0" xfId="0" applyNumberFormat="1" applyFont="1" applyAlignment="1">
      <alignment vertical="center"/>
    </xf>
    <xf numFmtId="49" fontId="0" fillId="2" borderId="0" xfId="0" applyNumberFormat="1" applyFont="1" applyFill="1" applyBorder="1" applyAlignment="1">
      <alignment horizontal="left" vertical="center"/>
    </xf>
    <xf numFmtId="0" fontId="4" fillId="2" borderId="1" xfId="0" applyFont="1" applyFill="1" applyBorder="1" applyAlignment="1"/>
    <xf numFmtId="0" fontId="4" fillId="0" borderId="1" xfId="0" applyFont="1" applyBorder="1" applyAlignment="1">
      <alignment horizontal="right"/>
    </xf>
    <xf numFmtId="0" fontId="4" fillId="0" borderId="1" xfId="0" applyFont="1" applyBorder="1" applyAlignment="1"/>
    <xf numFmtId="0" fontId="5" fillId="2" borderId="0" xfId="0" applyFont="1" applyFill="1" applyAlignment="1">
      <alignment vertical="center"/>
    </xf>
    <xf numFmtId="0" fontId="6" fillId="3" borderId="0" xfId="0" applyFont="1" applyFill="1" applyAlignment="1">
      <alignment horizontal="center" vertical="center"/>
    </xf>
    <xf numFmtId="0" fontId="4" fillId="2" borderId="0" xfId="0" applyFont="1" applyFill="1" applyAlignment="1"/>
    <xf numFmtId="0" fontId="7" fillId="4" borderId="0" xfId="0" applyFont="1" applyFill="1" applyAlignment="1">
      <alignment horizontal="center" vertical="center" wrapText="1"/>
    </xf>
    <xf numFmtId="0" fontId="7" fillId="0" borderId="0" xfId="0" applyFont="1" applyAlignment="1">
      <alignment horizontal="center" vertical="center" wrapText="1"/>
    </xf>
    <xf numFmtId="0" fontId="4" fillId="2" borderId="2" xfId="0" applyFont="1" applyFill="1" applyBorder="1" applyAlignment="1"/>
    <xf numFmtId="0" fontId="8" fillId="5" borderId="1" xfId="0" applyFont="1" applyFill="1" applyBorder="1" applyAlignment="1">
      <alignment horizontal="center" vertical="center" wrapText="1"/>
    </xf>
    <xf numFmtId="0" fontId="1" fillId="0" borderId="1" xfId="0" applyFont="1" applyBorder="1" applyAlignment="1">
      <alignment vertical="center"/>
    </xf>
    <xf numFmtId="0" fontId="1" fillId="0" borderId="3" xfId="0" applyFont="1" applyBorder="1" applyAlignment="1">
      <alignment vertical="center"/>
    </xf>
    <xf numFmtId="0" fontId="7" fillId="5"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7" fillId="0" borderId="0" xfId="0" applyFont="1" applyAlignment="1">
      <alignment horizontal="right" wrapText="1"/>
    </xf>
    <xf numFmtId="0" fontId="4" fillId="0" borderId="0" xfId="0" applyFont="1" applyAlignment="1"/>
    <xf numFmtId="0" fontId="13" fillId="6" borderId="4" xfId="0" applyFont="1" applyFill="1" applyBorder="1" applyAlignment="1">
      <alignment vertical="center" wrapText="1"/>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2" xfId="0" applyFont="1" applyBorder="1" applyAlignment="1">
      <alignment vertical="center"/>
    </xf>
    <xf numFmtId="0" fontId="13" fillId="2" borderId="7" xfId="0" applyFont="1" applyFill="1" applyBorder="1" applyAlignment="1">
      <alignment vertical="center" wrapText="1"/>
    </xf>
    <xf numFmtId="0" fontId="13" fillId="6" borderId="7" xfId="0" applyFont="1" applyFill="1" applyBorder="1" applyAlignment="1">
      <alignment vertical="center"/>
    </xf>
    <xf numFmtId="0" fontId="4" fillId="6" borderId="0" xfId="0" applyFont="1" applyFill="1" applyAlignment="1">
      <alignment vertical="center"/>
    </xf>
    <xf numFmtId="0" fontId="4" fillId="6" borderId="2" xfId="0" applyFont="1" applyFill="1" applyBorder="1" applyAlignment="1">
      <alignment vertical="center"/>
    </xf>
    <xf numFmtId="0" fontId="7" fillId="6" borderId="7" xfId="0" applyFont="1" applyFill="1" applyBorder="1" applyAlignment="1">
      <alignment vertical="center"/>
    </xf>
    <xf numFmtId="0" fontId="13" fillId="2" borderId="7" xfId="0" applyFont="1" applyFill="1" applyBorder="1" applyAlignment="1">
      <alignment vertical="center"/>
    </xf>
    <xf numFmtId="0" fontId="4" fillId="2" borderId="0" xfId="0" applyFont="1" applyFill="1" applyAlignment="1">
      <alignment vertical="center"/>
    </xf>
    <xf numFmtId="0" fontId="4" fillId="2" borderId="2" xfId="0" applyFont="1" applyFill="1" applyBorder="1" applyAlignment="1">
      <alignment vertical="center"/>
    </xf>
    <xf numFmtId="0" fontId="7" fillId="2" borderId="7" xfId="0" applyFont="1" applyFill="1" applyBorder="1" applyAlignment="1">
      <alignment vertical="center"/>
    </xf>
    <xf numFmtId="0" fontId="7" fillId="6" borderId="0" xfId="0" applyFont="1" applyFill="1" applyAlignment="1">
      <alignment vertical="center"/>
    </xf>
    <xf numFmtId="0" fontId="7" fillId="6" borderId="2" xfId="0" applyFont="1" applyFill="1" applyBorder="1" applyAlignment="1">
      <alignment vertical="center"/>
    </xf>
    <xf numFmtId="0" fontId="14" fillId="2" borderId="7" xfId="0" applyFont="1" applyFill="1" applyBorder="1" applyAlignment="1">
      <alignment vertical="center"/>
    </xf>
    <xf numFmtId="0" fontId="4" fillId="2" borderId="7" xfId="0" applyFont="1" applyFill="1" applyBorder="1" applyAlignment="1">
      <alignment vertical="center"/>
    </xf>
    <xf numFmtId="0" fontId="4" fillId="2" borderId="8" xfId="0" applyFont="1" applyFill="1" applyBorder="1" applyAlignment="1">
      <alignment vertical="center" wrapText="1"/>
    </xf>
    <xf numFmtId="0" fontId="4" fillId="2" borderId="1" xfId="0" applyFont="1" applyFill="1" applyBorder="1" applyAlignment="1">
      <alignment vertical="center"/>
    </xf>
    <xf numFmtId="0" fontId="4" fillId="2" borderId="3" xfId="0" applyFont="1" applyFill="1" applyBorder="1" applyAlignment="1">
      <alignment vertical="center"/>
    </xf>
    <xf numFmtId="0" fontId="4" fillId="0" borderId="0" xfId="0" applyFont="1" applyAlignment="1">
      <alignment horizontal="right"/>
    </xf>
    <xf numFmtId="0" fontId="4" fillId="2" borderId="0" xfId="0" applyFont="1" applyFill="1" applyAlignment="1">
      <alignment horizontal="center"/>
    </xf>
    <xf numFmtId="0" fontId="4" fillId="2" borderId="1" xfId="0" applyFont="1" applyFill="1" applyBorder="1" applyAlignment="1">
      <alignment horizontal="center"/>
    </xf>
    <xf numFmtId="0" fontId="4" fillId="0" borderId="1" xfId="0" applyFont="1" applyBorder="1" applyAlignment="1">
      <alignment horizontal="center"/>
    </xf>
    <xf numFmtId="0" fontId="6" fillId="2" borderId="0" xfId="0" applyFont="1" applyFill="1" applyAlignment="1">
      <alignment horizontal="center" vertical="center"/>
    </xf>
    <xf numFmtId="0" fontId="6" fillId="3" borderId="0" xfId="0" applyFont="1" applyFill="1" applyAlignment="1">
      <alignment horizontal="center" vertical="center" wrapText="1"/>
    </xf>
    <xf numFmtId="0" fontId="15" fillId="2" borderId="0" xfId="0" applyFont="1" applyFill="1" applyAlignment="1">
      <alignment horizontal="center" vertical="center"/>
    </xf>
    <xf numFmtId="0" fontId="15" fillId="0" borderId="0" xfId="0" applyFont="1" applyAlignment="1">
      <alignment horizontal="center" vertical="center"/>
    </xf>
    <xf numFmtId="0" fontId="4" fillId="6" borderId="9" xfId="0" applyFont="1" applyFill="1" applyBorder="1" applyAlignment="1">
      <alignment vertical="top" wrapText="1"/>
    </xf>
    <xf numFmtId="0" fontId="1" fillId="0" borderId="10" xfId="0" applyFont="1" applyBorder="1" applyAlignment="1">
      <alignment vertical="center"/>
    </xf>
    <xf numFmtId="0" fontId="4" fillId="6" borderId="11" xfId="0" applyFont="1" applyFill="1" applyBorder="1" applyAlignment="1">
      <alignment vertical="top" wrapText="1"/>
    </xf>
    <xf numFmtId="0" fontId="14" fillId="2" borderId="11" xfId="0" applyFont="1" applyFill="1" applyBorder="1" applyAlignment="1">
      <alignment vertical="top" wrapText="1"/>
    </xf>
    <xf numFmtId="0" fontId="4" fillId="2" borderId="11" xfId="0" applyFont="1" applyFill="1" applyBorder="1" applyAlignment="1">
      <alignment vertical="top" wrapText="1"/>
    </xf>
    <xf numFmtId="0" fontId="14" fillId="6" borderId="11" xfId="0" applyFont="1" applyFill="1" applyBorder="1" applyAlignment="1">
      <alignment vertical="top" wrapText="1"/>
    </xf>
    <xf numFmtId="0" fontId="13" fillId="2" borderId="11" xfId="0" applyFont="1" applyFill="1" applyBorder="1" applyAlignment="1"/>
    <xf numFmtId="0" fontId="7" fillId="2" borderId="11" xfId="0" applyFont="1" applyFill="1" applyBorder="1" applyAlignment="1"/>
    <xf numFmtId="0" fontId="1" fillId="0" borderId="12" xfId="0" applyFont="1" applyBorder="1" applyAlignment="1">
      <alignment vertical="center"/>
    </xf>
    <xf numFmtId="0" fontId="15" fillId="0" borderId="13" xfId="0" applyFont="1" applyBorder="1" applyAlignment="1">
      <alignment vertical="center"/>
    </xf>
    <xf numFmtId="0" fontId="15" fillId="0" borderId="14" xfId="0" applyFont="1" applyBorder="1" applyAlignment="1">
      <alignment vertical="center"/>
    </xf>
    <xf numFmtId="0" fontId="15" fillId="0" borderId="15" xfId="0" applyFont="1" applyBorder="1" applyAlignment="1">
      <alignment vertical="center"/>
    </xf>
    <xf numFmtId="0" fontId="5" fillId="3" borderId="16" xfId="0" applyFont="1" applyFill="1" applyBorder="1" applyAlignment="1">
      <alignment vertical="center"/>
    </xf>
    <xf numFmtId="0" fontId="1" fillId="0" borderId="17" xfId="0" applyFont="1" applyBorder="1" applyAlignment="1">
      <alignment vertical="center"/>
    </xf>
    <xf numFmtId="0" fontId="15" fillId="7" borderId="18" xfId="0" applyFont="1" applyFill="1" applyBorder="1" applyAlignment="1">
      <alignment vertical="center"/>
    </xf>
    <xf numFmtId="0" fontId="1" fillId="0" borderId="19" xfId="0" applyFont="1" applyBorder="1" applyAlignment="1">
      <alignment vertical="center"/>
    </xf>
    <xf numFmtId="0" fontId="15" fillId="8" borderId="18" xfId="0" applyFont="1" applyFill="1" applyBorder="1" applyAlignment="1">
      <alignment vertical="center"/>
    </xf>
    <xf numFmtId="0" fontId="15" fillId="8" borderId="20" xfId="0" applyFont="1" applyFill="1" applyBorder="1" applyAlignment="1">
      <alignment vertical="center"/>
    </xf>
    <xf numFmtId="0" fontId="1" fillId="0" borderId="21" xfId="0" applyFont="1" applyBorder="1" applyAlignment="1">
      <alignment vertical="center"/>
    </xf>
    <xf numFmtId="0" fontId="12" fillId="2" borderId="22" xfId="0" applyFont="1" applyFill="1" applyBorder="1" applyAlignment="1">
      <alignment horizontal="left" vertical="center"/>
    </xf>
    <xf numFmtId="0" fontId="15" fillId="0" borderId="22" xfId="0" applyFont="1" applyBorder="1" applyAlignment="1">
      <alignment vertical="center"/>
    </xf>
    <xf numFmtId="0" fontId="16" fillId="9" borderId="18" xfId="0" applyFont="1" applyFill="1" applyBorder="1" applyAlignment="1">
      <alignment vertical="center"/>
    </xf>
    <xf numFmtId="0" fontId="15" fillId="0" borderId="23" xfId="0" applyFont="1" applyBorder="1" applyAlignment="1">
      <alignment vertical="center"/>
    </xf>
    <xf numFmtId="0" fontId="15" fillId="0" borderId="24" xfId="0" applyFont="1" applyBorder="1" applyAlignment="1">
      <alignment vertical="center"/>
    </xf>
    <xf numFmtId="0" fontId="1" fillId="0" borderId="25" xfId="0" applyFont="1" applyBorder="1" applyAlignment="1">
      <alignment vertical="center"/>
    </xf>
    <xf numFmtId="0" fontId="15" fillId="0" borderId="26" xfId="0" applyFont="1" applyBorder="1" applyAlignment="1">
      <alignment vertical="center"/>
    </xf>
    <xf numFmtId="0" fontId="1" fillId="0" borderId="27" xfId="0" applyFont="1" applyBorder="1" applyAlignment="1">
      <alignment vertical="center"/>
    </xf>
    <xf numFmtId="0" fontId="17" fillId="3" borderId="28" xfId="0" applyFont="1" applyFill="1" applyBorder="1" applyAlignment="1">
      <alignment vertical="center"/>
    </xf>
    <xf numFmtId="0" fontId="1" fillId="0" borderId="29" xfId="0" applyFont="1" applyBorder="1" applyAlignment="1">
      <alignment vertical="center"/>
    </xf>
    <xf numFmtId="0" fontId="1" fillId="0" borderId="30" xfId="0" applyFont="1" applyBorder="1" applyAlignment="1">
      <alignment vertical="center"/>
    </xf>
    <xf numFmtId="0" fontId="7" fillId="7" borderId="31" xfId="0" applyFont="1" applyFill="1" applyBorder="1" applyAlignment="1">
      <alignment vertical="center"/>
    </xf>
    <xf numFmtId="0" fontId="7" fillId="8" borderId="32" xfId="0" applyFont="1" applyFill="1" applyBorder="1" applyAlignment="1">
      <alignment vertical="center"/>
    </xf>
    <xf numFmtId="0" fontId="1" fillId="0" borderId="33" xfId="0" applyFont="1" applyBorder="1" applyAlignment="1">
      <alignment vertical="center"/>
    </xf>
    <xf numFmtId="0" fontId="1" fillId="0" borderId="34" xfId="0" applyFont="1" applyBorder="1" applyAlignment="1">
      <alignment vertical="center"/>
    </xf>
    <xf numFmtId="0" fontId="7" fillId="7" borderId="35" xfId="0" applyFont="1" applyFill="1" applyBorder="1" applyAlignment="1">
      <alignment vertical="center"/>
    </xf>
    <xf numFmtId="0" fontId="7" fillId="8" borderId="36" xfId="0" applyFont="1" applyFill="1" applyBorder="1" applyAlignment="1">
      <alignment vertical="center"/>
    </xf>
    <xf numFmtId="0" fontId="1" fillId="0" borderId="37" xfId="0" applyFont="1" applyBorder="1" applyAlignment="1">
      <alignment vertical="center"/>
    </xf>
    <xf numFmtId="0" fontId="1" fillId="0" borderId="38" xfId="0" applyFont="1" applyBorder="1" applyAlignment="1">
      <alignment vertical="center"/>
    </xf>
    <xf numFmtId="0" fontId="15" fillId="0" borderId="39" xfId="0" applyFont="1" applyBorder="1" applyAlignment="1">
      <alignment vertical="center"/>
    </xf>
    <xf numFmtId="0" fontId="15" fillId="0" borderId="40" xfId="0" applyFont="1" applyBorder="1" applyAlignment="1">
      <alignment vertical="center"/>
    </xf>
    <xf numFmtId="0" fontId="4" fillId="0" borderId="0" xfId="0" applyFont="1" applyAlignment="1">
      <alignment vertical="center"/>
    </xf>
    <xf numFmtId="0" fontId="4" fillId="0" borderId="14" xfId="0" applyFont="1" applyBorder="1" applyAlignment="1">
      <alignment vertical="center"/>
    </xf>
    <xf numFmtId="0" fontId="15" fillId="0" borderId="19" xfId="0" applyFont="1" applyBorder="1" applyAlignment="1">
      <alignment vertical="center"/>
    </xf>
    <xf numFmtId="0" fontId="7" fillId="10" borderId="28" xfId="0" applyFont="1" applyFill="1" applyBorder="1" applyAlignment="1">
      <alignment vertical="center"/>
    </xf>
    <xf numFmtId="0" fontId="1" fillId="0" borderId="41" xfId="0" applyFont="1" applyBorder="1" applyAlignment="1">
      <alignment vertical="center"/>
    </xf>
    <xf numFmtId="0" fontId="7" fillId="10" borderId="42" xfId="0" applyFont="1" applyFill="1" applyBorder="1" applyAlignment="1">
      <alignment vertical="center"/>
    </xf>
    <xf numFmtId="0" fontId="7" fillId="7" borderId="42" xfId="0" applyFont="1" applyFill="1" applyBorder="1" applyAlignment="1">
      <alignment vertical="center"/>
    </xf>
    <xf numFmtId="0" fontId="7" fillId="10" borderId="43" xfId="0" applyFont="1" applyFill="1" applyBorder="1" applyAlignment="1">
      <alignment vertical="center"/>
    </xf>
    <xf numFmtId="0" fontId="4" fillId="0" borderId="39" xfId="0" applyFont="1" applyBorder="1" applyAlignment="1">
      <alignment vertical="center"/>
    </xf>
    <xf numFmtId="0" fontId="12" fillId="0" borderId="13" xfId="0" applyFont="1" applyBorder="1" applyAlignment="1">
      <alignment vertical="center"/>
    </xf>
    <xf numFmtId="0" fontId="12" fillId="0" borderId="40" xfId="0" applyFont="1" applyBorder="1" applyAlignment="1">
      <alignment vertical="center"/>
    </xf>
    <xf numFmtId="0" fontId="16" fillId="9" borderId="20" xfId="0" applyFont="1" applyFill="1" applyBorder="1" applyAlignment="1">
      <alignment vertical="center"/>
    </xf>
    <xf numFmtId="0" fontId="18" fillId="11" borderId="15" xfId="0" applyFont="1" applyFill="1" applyBorder="1" applyAlignment="1">
      <alignment vertical="center"/>
    </xf>
    <xf numFmtId="0" fontId="19" fillId="7" borderId="18" xfId="0" applyFont="1" applyFill="1" applyBorder="1" applyAlignment="1">
      <alignment vertical="center"/>
    </xf>
    <xf numFmtId="0" fontId="15" fillId="7" borderId="44" xfId="0" applyFont="1" applyFill="1" applyBorder="1" applyAlignment="1">
      <alignment vertical="center"/>
    </xf>
    <xf numFmtId="0" fontId="1" fillId="0" borderId="45" xfId="0" applyFont="1" applyBorder="1" applyAlignment="1">
      <alignment vertical="center"/>
    </xf>
    <xf numFmtId="0" fontId="15" fillId="12" borderId="46" xfId="0" applyFont="1" applyFill="1" applyBorder="1" applyAlignment="1">
      <alignment vertical="center"/>
    </xf>
    <xf numFmtId="0" fontId="1" fillId="0" borderId="47" xfId="0" applyFont="1" applyBorder="1" applyAlignment="1">
      <alignment vertical="center"/>
    </xf>
    <xf numFmtId="0" fontId="15" fillId="12" borderId="48" xfId="0" applyFont="1" applyFill="1" applyBorder="1" applyAlignment="1">
      <alignment vertical="center"/>
    </xf>
    <xf numFmtId="0" fontId="1" fillId="0" borderId="49" xfId="0" applyFont="1" applyBorder="1" applyAlignment="1">
      <alignment vertical="center"/>
    </xf>
    <xf numFmtId="0" fontId="15" fillId="0" borderId="0" xfId="0" applyFont="1" applyAlignment="1">
      <alignment vertical="center"/>
    </xf>
    <xf numFmtId="0" fontId="20" fillId="12" borderId="16" xfId="0" applyFont="1" applyFill="1" applyBorder="1" applyAlignment="1">
      <alignment horizontal="left" vertical="center"/>
    </xf>
    <xf numFmtId="0" fontId="20" fillId="12" borderId="18" xfId="0" applyFont="1" applyFill="1" applyBorder="1" applyAlignment="1">
      <alignment horizontal="left" vertical="center"/>
    </xf>
    <xf numFmtId="0" fontId="1" fillId="0" borderId="40" xfId="0" applyFont="1" applyBorder="1" applyAlignment="1">
      <alignment vertical="center"/>
    </xf>
    <xf numFmtId="0" fontId="1" fillId="0" borderId="50" xfId="0" applyFont="1" applyBorder="1" applyAlignment="1">
      <alignment vertical="center"/>
    </xf>
    <xf numFmtId="0" fontId="15" fillId="0" borderId="51" xfId="0" applyFont="1" applyBorder="1" applyAlignment="1">
      <alignment vertical="center"/>
    </xf>
    <xf numFmtId="0" fontId="1" fillId="0" borderId="52" xfId="0" applyFont="1" applyBorder="1" applyAlignment="1">
      <alignment vertical="center"/>
    </xf>
    <xf numFmtId="0" fontId="1" fillId="0" borderId="53" xfId="0" applyFont="1" applyBorder="1" applyAlignment="1">
      <alignment vertical="center"/>
    </xf>
    <xf numFmtId="0" fontId="20" fillId="7" borderId="18" xfId="0" applyFont="1" applyFill="1" applyBorder="1" applyAlignment="1">
      <alignment horizontal="left" vertical="center"/>
    </xf>
    <xf numFmtId="0" fontId="15" fillId="12" borderId="20" xfId="0" applyFont="1" applyFill="1" applyBorder="1" applyAlignment="1">
      <alignment vertical="center"/>
    </xf>
    <xf numFmtId="0" fontId="15" fillId="0" borderId="54" xfId="0" applyFont="1" applyBorder="1" applyAlignment="1">
      <alignment vertical="center"/>
    </xf>
    <xf numFmtId="0" fontId="6" fillId="3" borderId="55" xfId="0" applyFont="1" applyFill="1" applyBorder="1" applyAlignment="1">
      <alignment vertical="center"/>
    </xf>
    <xf numFmtId="0" fontId="1" fillId="0" borderId="56" xfId="0" applyFont="1" applyBorder="1" applyAlignment="1">
      <alignment vertical="center"/>
    </xf>
    <xf numFmtId="0" fontId="12" fillId="0" borderId="26" xfId="0" applyFont="1" applyBorder="1" applyAlignment="1">
      <alignment vertical="center"/>
    </xf>
    <xf numFmtId="0" fontId="12" fillId="0" borderId="14" xfId="0" applyFont="1" applyBorder="1" applyAlignment="1">
      <alignment vertical="center"/>
    </xf>
    <xf numFmtId="0" fontId="1" fillId="0" borderId="57" xfId="0" applyFont="1" applyBorder="1" applyAlignment="1">
      <alignment vertical="center"/>
    </xf>
    <xf numFmtId="0" fontId="20" fillId="12" borderId="20" xfId="0" applyFont="1" applyFill="1" applyBorder="1" applyAlignment="1">
      <alignment horizontal="left" vertical="center"/>
    </xf>
    <xf numFmtId="0" fontId="20" fillId="0" borderId="24" xfId="0" applyFont="1" applyBorder="1" applyAlignment="1">
      <alignment horizontal="left" vertical="center"/>
    </xf>
    <xf numFmtId="0" fontId="5" fillId="3" borderId="55" xfId="0" applyFont="1" applyFill="1" applyBorder="1" applyAlignment="1">
      <alignment vertical="center"/>
    </xf>
    <xf numFmtId="0" fontId="15" fillId="12" borderId="16" xfId="0" applyFont="1" applyFill="1" applyBorder="1" applyAlignment="1">
      <alignment vertical="center"/>
    </xf>
    <xf numFmtId="0" fontId="15" fillId="12" borderId="18" xfId="0" applyFont="1" applyFill="1" applyBorder="1" applyAlignment="1">
      <alignment vertical="center"/>
    </xf>
    <xf numFmtId="0" fontId="12" fillId="7" borderId="58" xfId="0" applyFont="1" applyFill="1" applyBorder="1" applyAlignment="1">
      <alignment vertical="center"/>
    </xf>
    <xf numFmtId="0" fontId="12" fillId="12" borderId="58" xfId="0" applyFont="1" applyFill="1" applyBorder="1" applyAlignment="1">
      <alignment vertical="center"/>
    </xf>
    <xf numFmtId="0" fontId="1" fillId="0" borderId="59" xfId="0" applyFont="1" applyBorder="1" applyAlignment="1">
      <alignment vertical="center"/>
    </xf>
    <xf numFmtId="0" fontId="12" fillId="12" borderId="60" xfId="0" applyFont="1" applyFill="1" applyBorder="1" applyAlignment="1">
      <alignment vertical="center"/>
    </xf>
    <xf numFmtId="0" fontId="1" fillId="0" borderId="61" xfId="0" applyFont="1" applyBorder="1" applyAlignment="1">
      <alignment vertical="center"/>
    </xf>
    <xf numFmtId="0" fontId="12" fillId="7" borderId="18" xfId="0" applyFont="1" applyFill="1" applyBorder="1" applyAlignment="1">
      <alignment vertical="center"/>
    </xf>
    <xf numFmtId="0" fontId="12" fillId="12" borderId="18" xfId="0" applyFont="1" applyFill="1" applyBorder="1" applyAlignment="1">
      <alignment vertical="center"/>
    </xf>
    <xf numFmtId="0" fontId="1" fillId="0" borderId="62" xfId="0" applyFont="1" applyBorder="1" applyAlignment="1">
      <alignment vertical="center"/>
    </xf>
    <xf numFmtId="0" fontId="12" fillId="12" borderId="20" xfId="0" applyFont="1" applyFill="1" applyBorder="1" applyAlignment="1">
      <alignment vertical="center"/>
    </xf>
    <xf numFmtId="0" fontId="21" fillId="2" borderId="0" xfId="0" applyFont="1" applyFill="1" applyAlignment="1">
      <alignment vertical="center" wrapText="1"/>
    </xf>
    <xf numFmtId="0" fontId="21" fillId="0" borderId="63" xfId="0" applyFont="1" applyBorder="1" applyAlignment="1">
      <alignment vertical="center" wrapText="1"/>
    </xf>
    <xf numFmtId="0" fontId="21" fillId="0" borderId="22" xfId="0" applyFont="1" applyBorder="1" applyAlignment="1">
      <alignment vertical="center" wrapText="1"/>
    </xf>
    <xf numFmtId="0" fontId="21" fillId="0" borderId="64" xfId="0" applyFont="1" applyBorder="1" applyAlignment="1">
      <alignment vertical="center" wrapText="1"/>
    </xf>
    <xf numFmtId="0" fontId="21" fillId="2" borderId="15" xfId="0" applyFont="1" applyFill="1" applyBorder="1" applyAlignment="1">
      <alignment vertical="center" wrapText="1"/>
    </xf>
    <xf numFmtId="0" fontId="22" fillId="3" borderId="16" xfId="0" applyFont="1" applyFill="1" applyBorder="1" applyAlignment="1">
      <alignment horizontal="center" vertical="center" wrapText="1"/>
    </xf>
    <xf numFmtId="0" fontId="21" fillId="10" borderId="65" xfId="0" applyFont="1" applyFill="1" applyBorder="1" applyAlignment="1">
      <alignment vertical="center" wrapText="1"/>
    </xf>
    <xf numFmtId="0" fontId="1" fillId="0" borderId="66" xfId="0" applyFont="1" applyBorder="1" applyAlignment="1">
      <alignment vertical="center"/>
    </xf>
    <xf numFmtId="0" fontId="1" fillId="0" borderId="67" xfId="0" applyFont="1" applyBorder="1" applyAlignment="1">
      <alignment vertical="center"/>
    </xf>
    <xf numFmtId="0" fontId="21" fillId="10" borderId="18" xfId="0" applyFont="1" applyFill="1" applyBorder="1" applyAlignment="1">
      <alignment vertical="center" wrapText="1"/>
    </xf>
    <xf numFmtId="0" fontId="23" fillId="10" borderId="20" xfId="0" applyFont="1" applyFill="1" applyBorder="1" applyAlignment="1">
      <alignment horizontal="left" vertical="center"/>
    </xf>
    <xf numFmtId="0" fontId="21" fillId="2" borderId="13" xfId="0" applyFont="1" applyFill="1" applyBorder="1" applyAlignment="1">
      <alignment vertical="center" wrapText="1"/>
    </xf>
    <xf numFmtId="0" fontId="21" fillId="0" borderId="24" xfId="0" applyFont="1" applyBorder="1" applyAlignment="1">
      <alignment vertical="center" wrapText="1"/>
    </xf>
    <xf numFmtId="0" fontId="24" fillId="2" borderId="15" xfId="0" applyFont="1" applyFill="1" applyBorder="1" applyAlignment="1">
      <alignment horizontal="center" vertical="center" wrapText="1"/>
    </xf>
    <xf numFmtId="0" fontId="25" fillId="2" borderId="15" xfId="0" applyFont="1" applyFill="1" applyBorder="1" applyAlignment="1">
      <alignment horizontal="center" vertical="center" wrapText="1"/>
    </xf>
    <xf numFmtId="0" fontId="25" fillId="8" borderId="68" xfId="0" applyFont="1" applyFill="1" applyBorder="1" applyAlignment="1">
      <alignment horizontal="center" vertical="center" wrapText="1"/>
    </xf>
    <xf numFmtId="0" fontId="1" fillId="0" borderId="69" xfId="0" applyFont="1" applyBorder="1" applyAlignment="1">
      <alignment vertical="center"/>
    </xf>
    <xf numFmtId="0" fontId="1" fillId="0" borderId="70" xfId="0" applyFont="1" applyBorder="1" applyAlignment="1">
      <alignment vertical="center"/>
    </xf>
    <xf numFmtId="0" fontId="1" fillId="0" borderId="65" xfId="0" applyFont="1" applyBorder="1" applyAlignment="1">
      <alignment vertical="center"/>
    </xf>
    <xf numFmtId="0" fontId="21" fillId="2" borderId="15" xfId="0" applyFont="1" applyFill="1" applyBorder="1" applyAlignment="1">
      <alignment horizontal="left" vertical="center" wrapText="1"/>
    </xf>
    <xf numFmtId="0" fontId="21" fillId="2" borderId="68" xfId="0" applyFont="1" applyFill="1" applyBorder="1" applyAlignment="1">
      <alignment horizontal="left" vertical="center" wrapText="1"/>
    </xf>
    <xf numFmtId="0" fontId="1" fillId="0" borderId="58" xfId="0" applyFont="1" applyBorder="1" applyAlignment="1">
      <alignment vertical="center"/>
    </xf>
    <xf numFmtId="0" fontId="1" fillId="0" borderId="60" xfId="0" applyFont="1" applyBorder="1" applyAlignment="1">
      <alignment vertical="center"/>
    </xf>
    <xf numFmtId="0" fontId="21" fillId="0" borderId="39" xfId="0" applyFont="1" applyBorder="1" applyAlignment="1">
      <alignment vertical="center" wrapText="1"/>
    </xf>
    <xf numFmtId="0" fontId="22" fillId="3" borderId="71" xfId="0" applyFont="1" applyFill="1" applyBorder="1" applyAlignment="1">
      <alignment vertical="center" wrapText="1"/>
    </xf>
    <xf numFmtId="0" fontId="1" fillId="0" borderId="72" xfId="0" applyFont="1" applyBorder="1" applyAlignment="1">
      <alignment vertical="center"/>
    </xf>
    <xf numFmtId="0" fontId="22" fillId="3" borderId="73" xfId="0" applyFont="1" applyFill="1" applyBorder="1" applyAlignment="1">
      <alignment vertical="center" wrapText="1"/>
    </xf>
    <xf numFmtId="0" fontId="1" fillId="0" borderId="74" xfId="0" applyFont="1" applyBorder="1" applyAlignment="1">
      <alignment vertical="center"/>
    </xf>
    <xf numFmtId="0" fontId="22" fillId="3" borderId="75" xfId="0" applyFont="1" applyFill="1" applyBorder="1" applyAlignment="1">
      <alignment vertical="center" wrapText="1"/>
    </xf>
    <xf numFmtId="0" fontId="1" fillId="0" borderId="76" xfId="0" applyFont="1" applyBorder="1" applyAlignment="1">
      <alignment vertical="center"/>
    </xf>
    <xf numFmtId="0" fontId="15" fillId="0" borderId="77" xfId="0" applyFont="1" applyBorder="1" applyAlignment="1">
      <alignment vertical="center"/>
    </xf>
    <xf numFmtId="49" fontId="15" fillId="0" borderId="15" xfId="0" applyNumberFormat="1" applyFont="1" applyBorder="1" applyAlignment="1">
      <alignment vertical="center"/>
    </xf>
    <xf numFmtId="0" fontId="12" fillId="6" borderId="13" xfId="0" applyFont="1" applyFill="1" applyBorder="1" applyAlignment="1">
      <alignment vertical="center"/>
    </xf>
    <xf numFmtId="49" fontId="15" fillId="0" borderId="13" xfId="0" applyNumberFormat="1" applyFont="1" applyBorder="1" applyAlignment="1">
      <alignment vertical="center"/>
    </xf>
    <xf numFmtId="0" fontId="1" fillId="0" borderId="78" xfId="0" applyFont="1" applyBorder="1" applyAlignment="1">
      <alignment vertical="center"/>
    </xf>
    <xf numFmtId="0" fontId="1" fillId="0" borderId="79" xfId="0" applyFont="1" applyBorder="1" applyAlignment="1">
      <alignment vertical="center"/>
    </xf>
    <xf numFmtId="0" fontId="1" fillId="0" borderId="80" xfId="0" applyFont="1" applyBorder="1" applyAlignment="1">
      <alignment vertical="center"/>
    </xf>
    <xf numFmtId="0" fontId="1" fillId="0" borderId="54" xfId="0" applyFont="1" applyBorder="1" applyAlignment="1">
      <alignment vertical="center"/>
    </xf>
    <xf numFmtId="0" fontId="15" fillId="0" borderId="13" xfId="0" applyFont="1" applyBorder="1" applyAlignment="1">
      <alignment vertical="center" wrapText="1"/>
    </xf>
    <xf numFmtId="0" fontId="6" fillId="3" borderId="0" xfId="0" applyFont="1" applyFill="1" applyAlignment="1">
      <alignment vertical="center"/>
    </xf>
    <xf numFmtId="0" fontId="26" fillId="0" borderId="0" xfId="0" applyFont="1" applyAlignment="1">
      <alignment horizontal="center" vertical="center"/>
    </xf>
    <xf numFmtId="0" fontId="27" fillId="13" borderId="8" xfId="0" applyFont="1" applyFill="1" applyBorder="1" applyAlignment="1">
      <alignment horizontal="center" vertical="center"/>
    </xf>
    <xf numFmtId="0" fontId="28" fillId="0" borderId="0" xfId="0" applyFont="1" applyAlignment="1">
      <alignment horizontal="center" vertical="center"/>
    </xf>
    <xf numFmtId="0" fontId="28" fillId="0" borderId="81" xfId="0" applyFont="1" applyBorder="1" applyAlignment="1">
      <alignment horizontal="center" vertical="center"/>
    </xf>
    <xf numFmtId="0" fontId="28" fillId="0" borderId="3" xfId="0" applyFont="1" applyBorder="1" applyAlignment="1">
      <alignment horizontal="center" vertical="center"/>
    </xf>
    <xf numFmtId="0" fontId="15" fillId="0" borderId="3" xfId="0" applyFont="1" applyBorder="1" applyAlignment="1">
      <alignment vertical="center"/>
    </xf>
    <xf numFmtId="0" fontId="28" fillId="0" borderId="2" xfId="0" applyFont="1" applyBorder="1" applyAlignment="1">
      <alignment horizontal="center" vertical="center"/>
    </xf>
    <xf numFmtId="0" fontId="27" fillId="13" borderId="8" xfId="0" applyFont="1" applyFill="1" applyBorder="1" applyAlignment="1">
      <alignment horizontal="center" vertical="center" wrapText="1"/>
    </xf>
    <xf numFmtId="0" fontId="12" fillId="0" borderId="0" xfId="0" applyFont="1" applyAlignment="1">
      <alignment vertical="center"/>
    </xf>
    <xf numFmtId="0" fontId="12" fillId="0" borderId="0" xfId="0" applyFont="1" applyAlignment="1">
      <alignment vertical="center" wrapText="1"/>
    </xf>
    <xf numFmtId="0" fontId="29" fillId="0" borderId="0" xfId="0" applyFont="1" applyAlignment="1">
      <alignment horizontal="center" vertical="center"/>
    </xf>
    <xf numFmtId="0" fontId="29" fillId="0" borderId="82" xfId="0" applyFont="1" applyBorder="1" applyAlignment="1">
      <alignment horizontal="center" vertical="center"/>
    </xf>
    <xf numFmtId="0" fontId="29" fillId="0" borderId="83" xfId="0" applyFont="1" applyBorder="1" applyAlignment="1">
      <alignment horizontal="center" vertical="center"/>
    </xf>
    <xf numFmtId="0" fontId="29" fillId="0" borderId="33" xfId="0" applyFont="1" applyBorder="1" applyAlignment="1">
      <alignment horizontal="center" vertical="center"/>
    </xf>
    <xf numFmtId="0" fontId="27" fillId="5" borderId="32" xfId="0" applyFont="1" applyFill="1" applyBorder="1" applyAlignment="1">
      <alignment horizontal="center" vertical="center"/>
    </xf>
    <xf numFmtId="0" fontId="12" fillId="2" borderId="82" xfId="0" applyFont="1" applyFill="1" applyBorder="1" applyAlignment="1">
      <alignment horizontal="left" vertical="center"/>
    </xf>
    <xf numFmtId="0" fontId="15" fillId="0" borderId="82" xfId="0" applyFont="1" applyBorder="1" applyAlignment="1">
      <alignment vertical="center"/>
    </xf>
    <xf numFmtId="0" fontId="15" fillId="0" borderId="0" xfId="0" applyFont="1" applyAlignment="1">
      <alignment vertical="center" wrapText="1"/>
    </xf>
    <xf numFmtId="0" fontId="27" fillId="14" borderId="8" xfId="0" applyFont="1" applyFill="1" applyBorder="1" applyAlignment="1">
      <alignment horizontal="center" vertical="center"/>
    </xf>
    <xf numFmtId="0" fontId="15" fillId="0" borderId="0" xfId="0" applyFont="1" applyAlignment="1">
      <alignment horizontal="right" vertical="center"/>
    </xf>
    <xf numFmtId="0" fontId="1" fillId="0" borderId="83" xfId="0" applyFont="1" applyBorder="1" applyAlignment="1">
      <alignment vertical="center"/>
    </xf>
    <xf numFmtId="0" fontId="12" fillId="0" borderId="82" xfId="0" applyFont="1" applyBorder="1" applyAlignment="1">
      <alignment vertical="center"/>
    </xf>
    <xf numFmtId="0" fontId="1" fillId="15" borderId="0" xfId="0" applyFont="1" applyFill="1" applyBorder="1" applyAlignment="1">
      <alignment horizontal="center" vertical="center"/>
    </xf>
    <xf numFmtId="0" fontId="1" fillId="0" borderId="0" xfId="0" applyFont="1" applyBorder="1" applyAlignment="1">
      <alignment vertical="center"/>
    </xf>
    <xf numFmtId="0" fontId="1" fillId="0" borderId="4" xfId="0" applyFont="1" applyBorder="1" applyAlignment="1">
      <alignment vertical="center"/>
    </xf>
    <xf numFmtId="0" fontId="1" fillId="0" borderId="8" xfId="0" applyFont="1" applyBorder="1" applyAlignment="1">
      <alignment vertical="center"/>
    </xf>
    <xf numFmtId="0" fontId="1" fillId="16" borderId="0" xfId="0" applyFont="1" applyFill="1" applyBorder="1" applyAlignment="1">
      <alignment horizontal="center" vertical="center"/>
    </xf>
    <xf numFmtId="0" fontId="1" fillId="17" borderId="0" xfId="0" applyFont="1" applyFill="1" applyBorder="1" applyAlignment="1">
      <alignment horizontal="center" vertical="center"/>
    </xf>
    <xf numFmtId="0" fontId="1" fillId="18" borderId="0" xfId="0" applyFont="1" applyFill="1" applyBorder="1" applyAlignment="1">
      <alignment horizontal="center" vertical="center"/>
    </xf>
    <xf numFmtId="0" fontId="1" fillId="17" borderId="4" xfId="0" applyFont="1" applyFill="1" applyBorder="1" applyAlignment="1">
      <alignment vertical="center"/>
    </xf>
    <xf numFmtId="0" fontId="1" fillId="17" borderId="5" xfId="0" applyFont="1" applyFill="1" applyBorder="1" applyAlignment="1">
      <alignment vertical="center"/>
    </xf>
    <xf numFmtId="0" fontId="1" fillId="0" borderId="0" xfId="0" applyFont="1" applyAlignment="1">
      <alignment vertical="center"/>
    </xf>
    <xf numFmtId="0" fontId="30" fillId="19" borderId="0" xfId="0" applyFont="1" applyFill="1" applyAlignment="1">
      <alignment vertical="center" textRotation="255"/>
    </xf>
    <xf numFmtId="0" fontId="30" fillId="19" borderId="0" xfId="0" applyFont="1" applyFill="1" applyAlignment="1">
      <alignment horizontal="center" vertical="center" textRotation="255"/>
    </xf>
    <xf numFmtId="0" fontId="31" fillId="6" borderId="0" xfId="0" applyFont="1" applyFill="1" applyAlignment="1">
      <alignment vertical="center"/>
    </xf>
    <xf numFmtId="0" fontId="31" fillId="0" borderId="0" xfId="0" applyFont="1" applyAlignment="1">
      <alignment vertical="center"/>
    </xf>
    <xf numFmtId="0" fontId="31" fillId="6" borderId="0" xfId="0" applyFont="1" applyFill="1" applyAlignment="1">
      <alignment vertical="center" wrapText="1"/>
    </xf>
    <xf numFmtId="0" fontId="31" fillId="0" borderId="0" xfId="0" applyFont="1" applyAlignment="1">
      <alignment vertical="center" wrapText="1"/>
    </xf>
    <xf numFmtId="0" fontId="17" fillId="3" borderId="0" xfId="0" applyFont="1" applyFill="1" applyAlignment="1">
      <alignment horizontal="center" vertical="center" wrapText="1"/>
    </xf>
    <xf numFmtId="49" fontId="17" fillId="3" borderId="0" xfId="0" applyNumberFormat="1" applyFont="1" applyFill="1" applyAlignment="1">
      <alignment horizontal="center" vertical="center" wrapText="1"/>
    </xf>
    <xf numFmtId="0" fontId="32" fillId="0" borderId="0" xfId="0" applyFont="1" applyAlignment="1">
      <alignment horizontal="center" vertical="center" wrapText="1"/>
    </xf>
    <xf numFmtId="0" fontId="7" fillId="0" borderId="0" xfId="0" applyFont="1" applyAlignment="1">
      <alignment horizontal="left" vertical="center" wrapText="1"/>
    </xf>
    <xf numFmtId="0" fontId="7" fillId="2" borderId="0" xfId="0" applyFont="1" applyFill="1" applyAlignment="1">
      <alignment horizontal="center" vertical="center" wrapText="1"/>
    </xf>
    <xf numFmtId="0" fontId="27" fillId="13" borderId="0" xfId="0" applyFont="1" applyFill="1" applyAlignment="1">
      <alignment horizontal="center" vertical="center" wrapText="1"/>
    </xf>
    <xf numFmtId="0" fontId="7" fillId="6" borderId="0" xfId="0" applyFont="1" applyFill="1" applyAlignment="1">
      <alignment horizontal="center" vertical="center" wrapText="1"/>
    </xf>
    <xf numFmtId="0" fontId="7" fillId="6" borderId="0" xfId="0" applyFont="1" applyFill="1" applyAlignment="1">
      <alignment horizontal="left" vertical="center" wrapText="1"/>
    </xf>
    <xf numFmtId="49" fontId="7" fillId="6" borderId="0" xfId="0" applyNumberFormat="1" applyFont="1" applyFill="1" applyAlignment="1">
      <alignment horizontal="center" vertical="center" wrapText="1"/>
    </xf>
    <xf numFmtId="0" fontId="7" fillId="0" borderId="0" xfId="0" applyFont="1" applyAlignment="1">
      <alignment horizontal="center" vertical="center"/>
    </xf>
    <xf numFmtId="0" fontId="7" fillId="6" borderId="0" xfId="0" applyFont="1" applyFill="1" applyAlignment="1">
      <alignment horizontal="center" vertical="center"/>
    </xf>
    <xf numFmtId="0" fontId="18" fillId="0" borderId="0" xfId="0" applyFont="1" applyAlignment="1">
      <alignment horizontal="center" vertical="center"/>
    </xf>
    <xf numFmtId="0" fontId="22" fillId="3" borderId="84" xfId="0" applyFont="1" applyFill="1" applyBorder="1" applyAlignment="1">
      <alignment horizontal="center" vertical="center"/>
    </xf>
    <xf numFmtId="0" fontId="1" fillId="0" borderId="85" xfId="0" applyFont="1" applyBorder="1" applyAlignment="1">
      <alignment vertical="center"/>
    </xf>
    <xf numFmtId="0" fontId="18" fillId="0" borderId="58" xfId="0" applyFont="1" applyBorder="1" applyAlignment="1">
      <alignment horizontal="center" vertical="center" wrapText="1"/>
    </xf>
    <xf numFmtId="0" fontId="18" fillId="0" borderId="86" xfId="0" applyFont="1" applyBorder="1" applyAlignment="1">
      <alignment horizontal="center" vertical="center"/>
    </xf>
    <xf numFmtId="0" fontId="1" fillId="0" borderId="86" xfId="0" applyFont="1" applyBorder="1" applyAlignment="1">
      <alignment vertical="center"/>
    </xf>
    <xf numFmtId="0" fontId="12" fillId="0" borderId="58" xfId="0" applyFont="1" applyBorder="1" applyAlignment="1">
      <alignment vertical="center"/>
    </xf>
    <xf numFmtId="0" fontId="12" fillId="20" borderId="0" xfId="0" applyFont="1" applyFill="1" applyAlignment="1">
      <alignment horizontal="right" vertical="center"/>
    </xf>
    <xf numFmtId="0" fontId="15" fillId="0" borderId="67" xfId="0" applyFont="1" applyBorder="1" applyAlignment="1">
      <alignment vertical="center"/>
    </xf>
    <xf numFmtId="0" fontId="15" fillId="0" borderId="27" xfId="0" applyFont="1" applyBorder="1" applyAlignment="1">
      <alignment vertical="center"/>
    </xf>
    <xf numFmtId="0" fontId="22" fillId="3" borderId="0" xfId="0" applyFont="1" applyFill="1" applyAlignment="1">
      <alignment horizontal="center" vertical="center"/>
    </xf>
    <xf numFmtId="0" fontId="15" fillId="20" borderId="66" xfId="0" applyFont="1" applyFill="1" applyBorder="1" applyAlignment="1">
      <alignment vertical="center"/>
    </xf>
    <xf numFmtId="0" fontId="15" fillId="20" borderId="19" xfId="0" applyFont="1" applyFill="1" applyBorder="1" applyAlignment="1">
      <alignment vertical="center"/>
    </xf>
    <xf numFmtId="0" fontId="12" fillId="0" borderId="60" xfId="0" applyFont="1" applyBorder="1" applyAlignment="1">
      <alignment vertical="center"/>
    </xf>
    <xf numFmtId="0" fontId="12" fillId="20" borderId="61" xfId="0" applyFont="1" applyFill="1" applyBorder="1" applyAlignment="1">
      <alignment horizontal="right" vertical="center"/>
    </xf>
    <xf numFmtId="0" fontId="15" fillId="0" borderId="41" xfId="0" applyFont="1" applyBorder="1" applyAlignment="1">
      <alignment vertical="center"/>
    </xf>
    <xf numFmtId="0" fontId="12" fillId="0" borderId="61" xfId="0" applyFont="1" applyBorder="1" applyAlignment="1">
      <alignment vertical="center"/>
    </xf>
    <xf numFmtId="0" fontId="15" fillId="20" borderId="21" xfId="0" applyFont="1" applyFill="1" applyBorder="1" applyAlignment="1">
      <alignment vertical="center"/>
    </xf>
    <xf numFmtId="0" fontId="33" fillId="3" borderId="55" xfId="0" applyFont="1" applyFill="1" applyBorder="1" applyAlignment="1">
      <alignment horizontal="center" vertical="center"/>
    </xf>
    <xf numFmtId="0" fontId="34" fillId="21" borderId="87" xfId="0" applyFont="1" applyFill="1" applyBorder="1" applyAlignment="1">
      <alignment horizontal="center" vertical="center"/>
    </xf>
    <xf numFmtId="0" fontId="34" fillId="21" borderId="88" xfId="0" applyFont="1" applyFill="1" applyBorder="1" applyAlignment="1">
      <alignment horizontal="center" vertical="center"/>
    </xf>
    <xf numFmtId="0" fontId="34" fillId="21" borderId="89" xfId="0" applyFont="1" applyFill="1" applyBorder="1" applyAlignment="1">
      <alignment horizontal="center" vertical="center"/>
    </xf>
    <xf numFmtId="0" fontId="1" fillId="10" borderId="90" xfId="0" applyFont="1" applyFill="1" applyBorder="1" applyAlignment="1">
      <alignment horizontal="center" vertical="center"/>
    </xf>
    <xf numFmtId="0" fontId="1" fillId="10" borderId="8" xfId="0" applyFont="1" applyFill="1" applyBorder="1" applyAlignment="1">
      <alignment horizontal="center" vertical="center"/>
    </xf>
    <xf numFmtId="0" fontId="1" fillId="10" borderId="81" xfId="0" applyFont="1" applyFill="1" applyBorder="1" applyAlignment="1">
      <alignment horizontal="center" vertical="center"/>
    </xf>
    <xf numFmtId="0" fontId="1" fillId="10" borderId="31" xfId="0" applyFont="1" applyFill="1" applyBorder="1" applyAlignment="1">
      <alignment horizontal="center" vertical="center"/>
    </xf>
    <xf numFmtId="0" fontId="1" fillId="10" borderId="32" xfId="0" applyFont="1" applyFill="1" applyBorder="1" applyAlignment="1">
      <alignment horizontal="center" vertical="center"/>
    </xf>
    <xf numFmtId="0" fontId="1" fillId="10" borderId="82" xfId="0" applyFont="1" applyFill="1" applyBorder="1" applyAlignment="1">
      <alignment horizontal="center" vertical="center"/>
    </xf>
    <xf numFmtId="0" fontId="1" fillId="10" borderId="35" xfId="0" applyFont="1" applyFill="1" applyBorder="1" applyAlignment="1">
      <alignment horizontal="center" vertical="center"/>
    </xf>
    <xf numFmtId="0" fontId="1" fillId="10" borderId="36" xfId="0" applyFont="1" applyFill="1" applyBorder="1" applyAlignment="1">
      <alignment horizontal="center" vertical="center"/>
    </xf>
    <xf numFmtId="0" fontId="1" fillId="10" borderId="91" xfId="0" applyFont="1" applyFill="1" applyBorder="1" applyAlignment="1">
      <alignment horizontal="center" vertical="center"/>
    </xf>
    <xf numFmtId="0" fontId="1" fillId="0" borderId="39" xfId="0" applyFont="1" applyBorder="1" applyAlignment="1">
      <alignment vertical="center"/>
    </xf>
    <xf numFmtId="0" fontId="1" fillId="0" borderId="14" xfId="0" applyFont="1" applyBorder="1" applyAlignment="1">
      <alignment vertical="center"/>
    </xf>
    <xf numFmtId="0" fontId="33" fillId="0" borderId="56" xfId="0" applyFont="1" applyBorder="1" applyAlignment="1">
      <alignment horizontal="center" vertical="center"/>
    </xf>
    <xf numFmtId="0" fontId="35" fillId="0" borderId="55" xfId="0" applyFont="1" applyBorder="1" applyAlignment="1">
      <alignment vertical="top"/>
    </xf>
    <xf numFmtId="0" fontId="1" fillId="0" borderId="17" xfId="0" applyFont="1" applyBorder="1" applyAlignment="1">
      <alignment vertical="top"/>
    </xf>
    <xf numFmtId="0" fontId="1" fillId="21" borderId="92" xfId="0" applyFont="1" applyFill="1" applyBorder="1" applyAlignment="1">
      <alignment vertical="top"/>
    </xf>
    <xf numFmtId="0" fontId="1" fillId="0" borderId="19" xfId="0" applyFont="1" applyBorder="1" applyAlignment="1">
      <alignment vertical="top"/>
    </xf>
    <xf numFmtId="0" fontId="1" fillId="21" borderId="93" xfId="0" applyFont="1" applyFill="1" applyBorder="1" applyAlignment="1">
      <alignment vertical="top"/>
    </xf>
    <xf numFmtId="0" fontId="33" fillId="3" borderId="55" xfId="0" applyFont="1" applyFill="1" applyBorder="1" applyAlignment="1">
      <alignment horizontal="center" vertical="top"/>
    </xf>
    <xf numFmtId="0" fontId="1" fillId="0" borderId="58" xfId="0" applyFont="1" applyBorder="1" applyAlignment="1">
      <alignment vertical="top"/>
    </xf>
    <xf numFmtId="0" fontId="1" fillId="0" borderId="21" xfId="0" applyFont="1" applyBorder="1" applyAlignment="1">
      <alignment vertical="top"/>
    </xf>
    <xf numFmtId="0" fontId="1" fillId="0" borderId="39" xfId="0" applyFont="1" applyBorder="1" applyAlignment="1">
      <alignment vertical="top"/>
    </xf>
    <xf numFmtId="0" fontId="1" fillId="0" borderId="14" xfId="0" applyFont="1" applyBorder="1" applyAlignment="1">
      <alignment vertical="top"/>
    </xf>
    <xf numFmtId="0" fontId="34" fillId="21" borderId="94" xfId="0" applyFont="1" applyFill="1" applyBorder="1" applyAlignment="1">
      <alignment vertical="top"/>
    </xf>
    <xf numFmtId="0" fontId="34" fillId="21" borderId="95" xfId="0" applyFont="1" applyFill="1" applyBorder="1" applyAlignment="1">
      <alignment vertical="top"/>
    </xf>
    <xf numFmtId="0" fontId="34" fillId="21" borderId="96" xfId="0" applyFont="1" applyFill="1" applyBorder="1" applyAlignment="1">
      <alignment vertical="top"/>
    </xf>
    <xf numFmtId="0" fontId="1" fillId="0" borderId="66" xfId="0" applyFont="1" applyBorder="1" applyAlignment="1">
      <alignment vertical="top"/>
    </xf>
    <xf numFmtId="0" fontId="34" fillId="21" borderId="97" xfId="0" applyFont="1" applyFill="1" applyBorder="1" applyAlignment="1">
      <alignment vertical="top"/>
    </xf>
    <xf numFmtId="0" fontId="1" fillId="21" borderId="24" xfId="0" applyFont="1" applyFill="1" applyBorder="1" applyAlignment="1">
      <alignment vertical="top"/>
    </xf>
    <xf numFmtId="0" fontId="1" fillId="21" borderId="98" xfId="0" applyFont="1" applyFill="1" applyBorder="1" applyAlignment="1">
      <alignment vertical="top"/>
    </xf>
    <xf numFmtId="0" fontId="0" fillId="2" borderId="0" xfId="0" applyFont="1" applyFill="1" applyAlignment="1">
      <alignment vertical="center"/>
    </xf>
    <xf numFmtId="0" fontId="1" fillId="0" borderId="99" xfId="0" applyFont="1" applyBorder="1" applyAlignment="1">
      <alignment vertical="center"/>
    </xf>
    <xf numFmtId="0" fontId="15" fillId="20" borderId="0" xfId="0" applyFont="1" applyFill="1" applyAlignment="1">
      <alignment horizontal="right" vertical="center"/>
    </xf>
    <xf numFmtId="0" fontId="15" fillId="0" borderId="100" xfId="0" applyFont="1" applyBorder="1" applyAlignment="1">
      <alignment vertical="center"/>
    </xf>
    <xf numFmtId="0" fontId="15" fillId="0" borderId="101" xfId="0" applyFont="1" applyBorder="1" applyAlignment="1">
      <alignment vertical="center"/>
    </xf>
    <xf numFmtId="0" fontId="15" fillId="0" borderId="102" xfId="0" applyFont="1" applyBorder="1" applyAlignment="1">
      <alignment vertical="center"/>
    </xf>
    <xf numFmtId="0" fontId="15" fillId="0" borderId="103" xfId="0" applyFont="1" applyBorder="1" applyAlignment="1">
      <alignment vertical="center"/>
    </xf>
    <xf numFmtId="0" fontId="15" fillId="0" borderId="104" xfId="0" applyFont="1" applyBorder="1" applyAlignment="1">
      <alignment vertical="center"/>
    </xf>
    <xf numFmtId="0" fontId="15" fillId="0" borderId="105" xfId="0" applyFont="1" applyBorder="1" applyAlignment="1">
      <alignment vertical="center"/>
    </xf>
    <xf numFmtId="0" fontId="34" fillId="21" borderId="106" xfId="0" applyFont="1" applyFill="1" applyBorder="1" applyAlignment="1">
      <alignment horizontal="center" vertical="center"/>
    </xf>
    <xf numFmtId="0" fontId="1" fillId="10" borderId="107" xfId="0" applyFont="1" applyFill="1" applyBorder="1" applyAlignment="1">
      <alignment horizontal="center" vertical="center"/>
    </xf>
    <xf numFmtId="0" fontId="1" fillId="10" borderId="108" xfId="0" applyFont="1" applyFill="1" applyBorder="1" applyAlignment="1">
      <alignment horizontal="center" vertical="center"/>
    </xf>
    <xf numFmtId="0" fontId="1" fillId="10" borderId="109" xfId="0" applyFont="1" applyFill="1" applyBorder="1" applyAlignment="1">
      <alignment horizontal="center" vertical="center"/>
    </xf>
    <xf numFmtId="3" fontId="1" fillId="0" borderId="110" xfId="0" applyNumberFormat="1" applyFont="1" applyBorder="1" applyAlignment="1">
      <alignment vertical="top"/>
    </xf>
    <xf numFmtId="3" fontId="1" fillId="0" borderId="4" xfId="0" applyNumberFormat="1" applyFont="1" applyBorder="1" applyAlignment="1">
      <alignment vertical="top"/>
    </xf>
    <xf numFmtId="0" fontId="1" fillId="0" borderId="111" xfId="0" applyFont="1" applyBorder="1" applyAlignment="1">
      <alignment vertical="center"/>
    </xf>
    <xf numFmtId="0" fontId="1" fillId="21" borderId="95" xfId="0" applyFont="1" applyFill="1" applyBorder="1" applyAlignment="1">
      <alignment vertical="top"/>
    </xf>
    <xf numFmtId="0" fontId="1" fillId="21" borderId="96" xfId="0" applyFont="1" applyFill="1" applyBorder="1" applyAlignment="1">
      <alignment vertical="top"/>
    </xf>
    <xf numFmtId="0" fontId="1" fillId="3" borderId="58" xfId="0" applyFont="1" applyFill="1" applyBorder="1" applyAlignment="1">
      <alignment vertical="top"/>
    </xf>
    <xf numFmtId="0" fontId="1" fillId="0" borderId="24" xfId="0" applyFont="1" applyBorder="1" applyAlignment="1">
      <alignment vertical="center"/>
    </xf>
    <xf numFmtId="0" fontId="1" fillId="0" borderId="26" xfId="0" applyFont="1" applyBorder="1" applyAlignment="1">
      <alignment vertical="center"/>
    </xf>
    <xf numFmtId="0" fontId="0" fillId="0" borderId="24" xfId="0" applyFont="1" applyBorder="1" applyAlignment="1">
      <alignment vertical="center"/>
    </xf>
    <xf numFmtId="0" fontId="1" fillId="0" borderId="112" xfId="0" applyFont="1" applyBorder="1" applyAlignment="1">
      <alignment vertical="center"/>
    </xf>
    <xf numFmtId="3" fontId="0" fillId="0" borderId="0" xfId="0" applyNumberFormat="1" applyFont="1" applyAlignment="1">
      <alignment vertical="center"/>
    </xf>
    <xf numFmtId="0" fontId="36" fillId="22" borderId="4" xfId="0" applyFont="1" applyFill="1" applyBorder="1" applyAlignment="1">
      <alignment horizontal="center" vertical="center"/>
    </xf>
    <xf numFmtId="0" fontId="21" fillId="0" borderId="0" xfId="0" applyFont="1" applyAlignment="1">
      <alignment horizontal="center" vertical="center"/>
    </xf>
    <xf numFmtId="0" fontId="24" fillId="22" borderId="28" xfId="0" applyFont="1" applyFill="1" applyBorder="1" applyAlignment="1">
      <alignment horizontal="center" vertical="center"/>
    </xf>
    <xf numFmtId="0" fontId="3" fillId="8" borderId="31" xfId="0" applyFont="1" applyFill="1" applyBorder="1" applyAlignment="1">
      <alignment horizontal="left" vertical="center"/>
    </xf>
    <xf numFmtId="0" fontId="21" fillId="2" borderId="32" xfId="0" applyFont="1" applyFill="1" applyBorder="1" applyAlignment="1">
      <alignment horizontal="center" vertical="center"/>
    </xf>
    <xf numFmtId="0" fontId="3" fillId="8" borderId="32" xfId="0" applyFont="1" applyFill="1" applyBorder="1" applyAlignment="1">
      <alignment horizontal="left" vertical="center"/>
    </xf>
    <xf numFmtId="0" fontId="37" fillId="2" borderId="32" xfId="0" applyFont="1" applyFill="1" applyBorder="1" applyAlignment="1">
      <alignment horizontal="center" vertical="center"/>
    </xf>
    <xf numFmtId="0" fontId="3" fillId="2" borderId="32" xfId="0" applyFont="1" applyFill="1" applyBorder="1" applyAlignment="1">
      <alignment horizontal="center" vertical="center"/>
    </xf>
    <xf numFmtId="0" fontId="21" fillId="20" borderId="32" xfId="0" applyFont="1" applyFill="1" applyBorder="1" applyAlignment="1">
      <alignment horizontal="center" vertical="center"/>
    </xf>
    <xf numFmtId="0" fontId="24" fillId="22" borderId="42" xfId="0" applyFont="1" applyFill="1" applyBorder="1" applyAlignment="1">
      <alignment horizontal="center" vertical="center"/>
    </xf>
    <xf numFmtId="0" fontId="3" fillId="8" borderId="42" xfId="0" applyFont="1" applyFill="1" applyBorder="1" applyAlignment="1">
      <alignment horizontal="center" vertical="center"/>
    </xf>
    <xf numFmtId="0" fontId="19" fillId="0" borderId="32" xfId="0" applyFont="1" applyBorder="1" applyAlignment="1">
      <alignment horizontal="center" vertical="center"/>
    </xf>
    <xf numFmtId="0" fontId="21" fillId="12" borderId="32" xfId="0" applyFont="1" applyFill="1" applyBorder="1" applyAlignment="1">
      <alignment horizontal="center" vertical="center"/>
    </xf>
    <xf numFmtId="0" fontId="3" fillId="8" borderId="32" xfId="0" applyFont="1" applyFill="1" applyBorder="1" applyAlignment="1">
      <alignment horizontal="center" vertical="center"/>
    </xf>
    <xf numFmtId="0" fontId="24" fillId="22" borderId="58" xfId="0" applyFont="1" applyFill="1" applyBorder="1" applyAlignment="1">
      <alignment horizontal="center" vertical="center"/>
    </xf>
    <xf numFmtId="0" fontId="38" fillId="20" borderId="58" xfId="0" applyFont="1" applyFill="1" applyBorder="1" applyAlignment="1">
      <alignment horizontal="center" vertical="center" wrapText="1"/>
    </xf>
    <xf numFmtId="0" fontId="24" fillId="22" borderId="55" xfId="0" applyFont="1" applyFill="1" applyBorder="1" applyAlignment="1">
      <alignment horizontal="center" vertical="center"/>
    </xf>
    <xf numFmtId="0" fontId="1" fillId="0" borderId="113" xfId="0" applyFont="1" applyBorder="1" applyAlignment="1">
      <alignment vertical="center"/>
    </xf>
    <xf numFmtId="0" fontId="24" fillId="22" borderId="114" xfId="0" applyFont="1" applyFill="1" applyBorder="1" applyAlignment="1">
      <alignment horizontal="center" vertical="center"/>
    </xf>
    <xf numFmtId="0" fontId="24" fillId="22" borderId="115" xfId="0" applyFont="1" applyFill="1" applyBorder="1" applyAlignment="1">
      <alignment horizontal="center" vertical="center"/>
    </xf>
    <xf numFmtId="0" fontId="21" fillId="23" borderId="84" xfId="0" applyFont="1" applyFill="1" applyBorder="1" applyAlignment="1">
      <alignment horizontal="center" vertical="center"/>
    </xf>
    <xf numFmtId="0" fontId="15" fillId="0" borderId="58" xfId="0" applyFont="1" applyBorder="1" applyAlignment="1">
      <alignment vertical="center"/>
    </xf>
    <xf numFmtId="0" fontId="23" fillId="0" borderId="116" xfId="0" applyFont="1" applyBorder="1" applyAlignment="1">
      <alignment vertical="center"/>
    </xf>
    <xf numFmtId="0" fontId="21" fillId="0" borderId="8" xfId="0" applyFont="1" applyBorder="1" applyAlignment="1">
      <alignment horizontal="center" vertical="center"/>
    </xf>
    <xf numFmtId="0" fontId="21" fillId="8" borderId="81" xfId="0" applyFont="1" applyFill="1" applyBorder="1" applyAlignment="1">
      <alignment horizontal="center" vertical="center"/>
    </xf>
    <xf numFmtId="0" fontId="23" fillId="0" borderId="42" xfId="0" applyFont="1" applyBorder="1" applyAlignment="1">
      <alignment vertical="center"/>
    </xf>
    <xf numFmtId="0" fontId="15" fillId="8" borderId="32" xfId="0" applyFont="1" applyFill="1" applyBorder="1" applyAlignment="1">
      <alignment horizontal="center" vertical="center"/>
    </xf>
    <xf numFmtId="49" fontId="23" fillId="0" borderId="42" xfId="0" applyNumberFormat="1" applyFont="1" applyBorder="1" applyAlignment="1">
      <alignment vertical="center"/>
    </xf>
    <xf numFmtId="0" fontId="21" fillId="0" borderId="32" xfId="0" applyFont="1" applyBorder="1" applyAlignment="1">
      <alignment horizontal="center" vertical="center"/>
    </xf>
    <xf numFmtId="0" fontId="23" fillId="0" borderId="42" xfId="0" applyFont="1" applyBorder="1" applyAlignment="1">
      <alignment horizontal="left" vertical="center"/>
    </xf>
    <xf numFmtId="0" fontId="23" fillId="0" borderId="117" xfId="0" applyFont="1" applyBorder="1" applyAlignment="1">
      <alignment horizontal="left" vertical="center"/>
    </xf>
    <xf numFmtId="0" fontId="21" fillId="0" borderId="4" xfId="0" applyFont="1" applyBorder="1" applyAlignment="1">
      <alignment horizontal="center" vertical="center"/>
    </xf>
    <xf numFmtId="0" fontId="21" fillId="8" borderId="118" xfId="0" applyFont="1" applyFill="1" applyBorder="1" applyAlignment="1">
      <alignment horizontal="center" vertical="center"/>
    </xf>
    <xf numFmtId="0" fontId="21" fillId="24" borderId="84" xfId="0" applyFont="1" applyFill="1" applyBorder="1" applyAlignment="1">
      <alignment horizontal="center" vertical="center"/>
    </xf>
    <xf numFmtId="0" fontId="23" fillId="0" borderId="116" xfId="0" applyFont="1" applyBorder="1" applyAlignment="1">
      <alignment horizontal="left" vertical="center"/>
    </xf>
    <xf numFmtId="0" fontId="23" fillId="25" borderId="32" xfId="0" applyFont="1" applyFill="1" applyBorder="1" applyAlignment="1">
      <alignment vertical="center"/>
    </xf>
    <xf numFmtId="0" fontId="39" fillId="0" borderId="42" xfId="0" applyFont="1" applyBorder="1" applyAlignment="1">
      <alignment horizontal="left" vertical="center"/>
    </xf>
    <xf numFmtId="0" fontId="23" fillId="0" borderId="31" xfId="0" applyFont="1" applyBorder="1" applyAlignment="1">
      <alignment vertical="center"/>
    </xf>
    <xf numFmtId="0" fontId="39" fillId="0" borderId="31" xfId="0" applyFont="1" applyBorder="1" applyAlignment="1">
      <alignment vertical="center"/>
    </xf>
    <xf numFmtId="0" fontId="39" fillId="0" borderId="42" xfId="0" applyFont="1" applyBorder="1" applyAlignment="1">
      <alignment vertical="center"/>
    </xf>
    <xf numFmtId="0" fontId="23" fillId="0" borderId="117" xfId="0" applyFont="1" applyBorder="1" applyAlignment="1">
      <alignment vertical="center"/>
    </xf>
    <xf numFmtId="0" fontId="21" fillId="26" borderId="84" xfId="0" applyFont="1" applyFill="1" applyBorder="1" applyAlignment="1">
      <alignment horizontal="center" vertical="center"/>
    </xf>
    <xf numFmtId="0" fontId="21" fillId="0" borderId="116" xfId="0" applyFont="1" applyBorder="1" applyAlignment="1">
      <alignment vertical="center"/>
    </xf>
    <xf numFmtId="0" fontId="21" fillId="0" borderId="42" xfId="0" applyFont="1" applyBorder="1" applyAlignment="1">
      <alignment vertical="center"/>
    </xf>
    <xf numFmtId="0" fontId="21" fillId="0" borderId="117" xfId="0" applyFont="1" applyBorder="1" applyAlignment="1">
      <alignment vertical="center"/>
    </xf>
    <xf numFmtId="0" fontId="21" fillId="27" borderId="84" xfId="0" applyFont="1" applyFill="1" applyBorder="1" applyAlignment="1">
      <alignment horizontal="center" vertical="center"/>
    </xf>
    <xf numFmtId="0" fontId="40" fillId="0" borderId="0" xfId="0" applyFont="1" applyAlignment="1">
      <alignment horizontal="center" vertical="center" textRotation="255"/>
    </xf>
    <xf numFmtId="0" fontId="41" fillId="8" borderId="28" xfId="0" applyFont="1" applyFill="1" applyBorder="1" applyAlignment="1">
      <alignment horizontal="center" vertical="center"/>
    </xf>
    <xf numFmtId="0" fontId="42" fillId="8" borderId="116" xfId="0" applyFont="1" applyFill="1" applyBorder="1" applyAlignment="1">
      <alignment horizontal="center" vertical="center"/>
    </xf>
    <xf numFmtId="0" fontId="42" fillId="8" borderId="42" xfId="0" applyFont="1" applyFill="1" applyBorder="1" applyAlignment="1">
      <alignment horizontal="center" vertical="center"/>
    </xf>
    <xf numFmtId="0" fontId="21" fillId="2" borderId="82" xfId="0" applyFont="1" applyFill="1" applyBorder="1" applyAlignment="1">
      <alignment horizontal="center" vertical="center"/>
    </xf>
    <xf numFmtId="0" fontId="21" fillId="20" borderId="32" xfId="0" applyFont="1" applyFill="1" applyBorder="1" applyAlignment="1">
      <alignment horizontal="center" vertical="center" wrapText="1"/>
    </xf>
    <xf numFmtId="0" fontId="43" fillId="8" borderId="42" xfId="0" applyFont="1" applyFill="1" applyBorder="1" applyAlignment="1">
      <alignment horizontal="center" vertical="center"/>
    </xf>
    <xf numFmtId="0" fontId="44" fillId="8" borderId="43" xfId="0" applyFont="1" applyFill="1" applyBorder="1" applyAlignment="1">
      <alignment horizontal="center" vertical="center"/>
    </xf>
    <xf numFmtId="0" fontId="1" fillId="0" borderId="119" xfId="0" applyFont="1" applyBorder="1" applyAlignment="1">
      <alignment vertical="center"/>
    </xf>
    <xf numFmtId="0" fontId="24" fillId="22" borderId="116" xfId="0" applyFont="1" applyFill="1" applyBorder="1" applyAlignment="1">
      <alignment horizontal="center" vertical="center"/>
    </xf>
    <xf numFmtId="0" fontId="21" fillId="8" borderId="42" xfId="0" applyFont="1" applyFill="1" applyBorder="1" applyAlignment="1">
      <alignment horizontal="center" vertical="center"/>
    </xf>
    <xf numFmtId="3" fontId="3" fillId="8" borderId="117" xfId="0" applyNumberFormat="1" applyFont="1" applyFill="1" applyBorder="1" applyAlignment="1">
      <alignment horizontal="center" vertical="center" wrapText="1"/>
    </xf>
    <xf numFmtId="0" fontId="21" fillId="28" borderId="84" xfId="0" applyFont="1" applyFill="1" applyBorder="1" applyAlignment="1">
      <alignment horizontal="center" vertical="center"/>
    </xf>
    <xf numFmtId="0" fontId="21" fillId="0" borderId="81" xfId="0" applyFont="1" applyBorder="1" applyAlignment="1">
      <alignment horizontal="center" vertical="center"/>
    </xf>
    <xf numFmtId="0" fontId="23" fillId="0" borderId="81" xfId="0" applyFont="1" applyBorder="1" applyAlignment="1">
      <alignment horizontal="center" vertical="center"/>
    </xf>
    <xf numFmtId="0" fontId="21" fillId="20" borderId="81" xfId="0" applyFont="1" applyFill="1" applyBorder="1" applyAlignment="1">
      <alignment horizontal="center" vertical="center"/>
    </xf>
    <xf numFmtId="0" fontId="21" fillId="20" borderId="107" xfId="0" applyFont="1" applyFill="1" applyBorder="1" applyAlignment="1">
      <alignment horizontal="center" vertical="center"/>
    </xf>
    <xf numFmtId="0" fontId="15" fillId="0" borderId="55" xfId="0" applyFont="1" applyBorder="1" applyAlignment="1">
      <alignment vertical="center"/>
    </xf>
    <xf numFmtId="0" fontId="39" fillId="0" borderId="28" xfId="0" applyFont="1" applyBorder="1" applyAlignment="1">
      <alignment horizontal="left" vertical="center"/>
    </xf>
    <xf numFmtId="0" fontId="21" fillId="0" borderId="82" xfId="0" applyFont="1" applyBorder="1" applyAlignment="1">
      <alignment horizontal="center" vertical="center"/>
    </xf>
    <xf numFmtId="0" fontId="23" fillId="0" borderId="82" xfId="0" applyFont="1" applyBorder="1" applyAlignment="1">
      <alignment horizontal="center" vertical="center"/>
    </xf>
    <xf numFmtId="0" fontId="21" fillId="20" borderId="82" xfId="0" applyFont="1" applyFill="1" applyBorder="1" applyAlignment="1">
      <alignment horizontal="center" vertical="center"/>
    </xf>
    <xf numFmtId="0" fontId="21" fillId="0" borderId="120" xfId="0" applyFont="1" applyBorder="1" applyAlignment="1">
      <alignment horizontal="center" vertical="center"/>
    </xf>
    <xf numFmtId="0" fontId="23" fillId="0" borderId="120" xfId="0" applyFont="1" applyBorder="1" applyAlignment="1">
      <alignment horizontal="center" vertical="center"/>
    </xf>
    <xf numFmtId="0" fontId="21" fillId="20" borderId="120" xfId="0" applyFont="1" applyFill="1" applyBorder="1" applyAlignment="1">
      <alignment horizontal="center" vertical="center"/>
    </xf>
    <xf numFmtId="0" fontId="21" fillId="20" borderId="121" xfId="0" applyFont="1" applyFill="1" applyBorder="1" applyAlignment="1">
      <alignment horizontal="center" vertical="center"/>
    </xf>
    <xf numFmtId="0" fontId="39" fillId="0" borderId="117" xfId="0" applyFont="1" applyBorder="1" applyAlignment="1">
      <alignment horizontal="left" vertical="center"/>
    </xf>
    <xf numFmtId="0" fontId="21" fillId="29" borderId="84" xfId="0" applyFont="1" applyFill="1" applyBorder="1" applyAlignment="1">
      <alignment horizontal="center" vertical="center"/>
    </xf>
    <xf numFmtId="49" fontId="21" fillId="0" borderId="42" xfId="0" applyNumberFormat="1" applyFont="1" applyBorder="1" applyAlignment="1">
      <alignment vertical="center"/>
    </xf>
    <xf numFmtId="0" fontId="24" fillId="30" borderId="84" xfId="0" applyFont="1" applyFill="1" applyBorder="1" applyAlignment="1">
      <alignment horizontal="center" vertical="center"/>
    </xf>
    <xf numFmtId="0" fontId="39" fillId="2" borderId="42" xfId="0" applyFont="1" applyFill="1" applyBorder="1" applyAlignment="1">
      <alignment horizontal="left" vertical="center"/>
    </xf>
    <xf numFmtId="0" fontId="45" fillId="0" borderId="0" xfId="0" applyFont="1" applyAlignment="1">
      <alignment horizontal="center" vertical="center" textRotation="255"/>
    </xf>
    <xf numFmtId="0" fontId="21" fillId="0" borderId="0" xfId="0" applyFont="1" applyAlignment="1">
      <alignment horizontal="left" vertical="center" wrapText="1"/>
    </xf>
    <xf numFmtId="0" fontId="39" fillId="0" borderId="116" xfId="0" applyFont="1" applyBorder="1" applyAlignment="1">
      <alignment vertical="center"/>
    </xf>
    <xf numFmtId="0" fontId="21" fillId="8" borderId="29" xfId="0" applyFont="1" applyFill="1" applyBorder="1" applyAlignment="1">
      <alignment horizontal="center" vertical="center"/>
    </xf>
    <xf numFmtId="0" fontId="3" fillId="8" borderId="81" xfId="0" applyFont="1" applyFill="1" applyBorder="1" applyAlignment="1">
      <alignment horizontal="center" vertical="center"/>
    </xf>
    <xf numFmtId="0" fontId="21" fillId="20" borderId="8" xfId="0" applyFont="1" applyFill="1" applyBorder="1" applyAlignment="1">
      <alignment horizontal="center" vertical="center"/>
    </xf>
    <xf numFmtId="0" fontId="3" fillId="8" borderId="82" xfId="0" applyFont="1" applyFill="1" applyBorder="1" applyAlignment="1">
      <alignment horizontal="center" vertical="center"/>
    </xf>
    <xf numFmtId="0" fontId="14" fillId="8" borderId="82" xfId="0" applyFont="1" applyFill="1" applyBorder="1" applyAlignment="1">
      <alignment horizontal="center" vertical="center"/>
    </xf>
    <xf numFmtId="0" fontId="3" fillId="0" borderId="32" xfId="0" applyFont="1" applyBorder="1" applyAlignment="1">
      <alignment horizontal="center" vertical="center"/>
    </xf>
    <xf numFmtId="0" fontId="21" fillId="8" borderId="32" xfId="0" applyFont="1" applyFill="1" applyBorder="1" applyAlignment="1">
      <alignment horizontal="center" vertical="center"/>
    </xf>
    <xf numFmtId="0" fontId="42" fillId="8" borderId="82" xfId="0" applyFont="1" applyFill="1" applyBorder="1" applyAlignment="1">
      <alignment horizontal="center" vertical="center"/>
    </xf>
    <xf numFmtId="0" fontId="21" fillId="0" borderId="33" xfId="0" applyFont="1" applyBorder="1" applyAlignment="1">
      <alignment horizontal="center" vertical="center"/>
    </xf>
    <xf numFmtId="0" fontId="15" fillId="0" borderId="32" xfId="0" applyFont="1" applyBorder="1" applyAlignment="1">
      <alignment horizontal="center" vertical="center"/>
    </xf>
    <xf numFmtId="0" fontId="21" fillId="0" borderId="36" xfId="0" applyFont="1" applyBorder="1" applyAlignment="1">
      <alignment horizontal="center" vertical="center"/>
    </xf>
    <xf numFmtId="0" fontId="3" fillId="0" borderId="36" xfId="0" applyFont="1" applyBorder="1" applyAlignment="1">
      <alignment horizontal="left" vertical="center"/>
    </xf>
    <xf numFmtId="3" fontId="21" fillId="20" borderId="32" xfId="0" applyNumberFormat="1" applyFont="1" applyFill="1" applyBorder="1" applyAlignment="1">
      <alignment horizontal="center" vertical="center"/>
    </xf>
    <xf numFmtId="3" fontId="3" fillId="8" borderId="82" xfId="0" applyNumberFormat="1" applyFont="1" applyFill="1" applyBorder="1" applyAlignment="1">
      <alignment horizontal="center" vertical="center"/>
    </xf>
    <xf numFmtId="3" fontId="21" fillId="20" borderId="32" xfId="0" applyNumberFormat="1" applyFont="1" applyFill="1" applyBorder="1" applyAlignment="1">
      <alignment horizontal="center" vertical="center" wrapText="1"/>
    </xf>
    <xf numFmtId="3" fontId="40" fillId="2" borderId="4" xfId="0" applyNumberFormat="1" applyFont="1" applyFill="1" applyBorder="1" applyAlignment="1">
      <alignment horizontal="center" vertical="top" wrapText="1"/>
    </xf>
    <xf numFmtId="0" fontId="1" fillId="0" borderId="122" xfId="0" applyFont="1" applyBorder="1" applyAlignment="1">
      <alignment vertical="center"/>
    </xf>
    <xf numFmtId="0" fontId="1" fillId="0" borderId="123" xfId="0" applyFont="1" applyBorder="1" applyAlignment="1">
      <alignment vertical="center"/>
    </xf>
    <xf numFmtId="0" fontId="24" fillId="22" borderId="118" xfId="0" applyFont="1" applyFill="1" applyBorder="1" applyAlignment="1">
      <alignment horizontal="center" vertical="center"/>
    </xf>
    <xf numFmtId="0" fontId="21" fillId="0" borderId="124" xfId="0" applyFont="1" applyBorder="1" applyAlignment="1">
      <alignment horizontal="center" vertical="center"/>
    </xf>
    <xf numFmtId="0" fontId="21" fillId="8" borderId="124" xfId="0" applyFont="1" applyFill="1" applyBorder="1" applyAlignment="1">
      <alignment horizontal="center" vertical="center"/>
    </xf>
    <xf numFmtId="0" fontId="23" fillId="0" borderId="124" xfId="0" applyFont="1" applyBorder="1" applyAlignment="1">
      <alignment horizontal="center" vertical="center"/>
    </xf>
    <xf numFmtId="0" fontId="21" fillId="8" borderId="82" xfId="0" applyFont="1" applyFill="1" applyBorder="1" applyAlignment="1">
      <alignment horizontal="center" vertical="center"/>
    </xf>
    <xf numFmtId="0" fontId="21" fillId="8" borderId="120" xfId="0" applyFont="1" applyFill="1" applyBorder="1" applyAlignment="1">
      <alignment horizontal="center" vertical="center"/>
    </xf>
    <xf numFmtId="0" fontId="1" fillId="0" borderId="125" xfId="0" applyFont="1" applyBorder="1" applyAlignment="1">
      <alignment vertical="center"/>
    </xf>
    <xf numFmtId="0" fontId="46" fillId="0" borderId="0" xfId="0" applyFont="1" applyAlignment="1">
      <alignment vertical="center"/>
    </xf>
    <xf numFmtId="0" fontId="24" fillId="22" borderId="84" xfId="0" applyFont="1" applyFill="1" applyBorder="1" applyAlignment="1">
      <alignment horizontal="center" vertical="center"/>
    </xf>
    <xf numFmtId="0" fontId="42" fillId="20" borderId="55" xfId="0" applyFont="1" applyFill="1" applyBorder="1" applyAlignment="1">
      <alignment horizontal="center" vertical="center" wrapText="1"/>
    </xf>
    <xf numFmtId="0" fontId="42" fillId="0" borderId="126" xfId="0" applyFont="1" applyBorder="1" applyAlignment="1">
      <alignment horizontal="center" vertical="center"/>
    </xf>
    <xf numFmtId="0" fontId="1" fillId="0" borderId="127" xfId="0" applyFont="1" applyBorder="1" applyAlignment="1">
      <alignment vertical="center"/>
    </xf>
    <xf numFmtId="0" fontId="21" fillId="0" borderId="126" xfId="0" applyFont="1" applyBorder="1" applyAlignment="1">
      <alignment horizontal="center" vertical="center"/>
    </xf>
    <xf numFmtId="0" fontId="1" fillId="0" borderId="128" xfId="0" applyFont="1" applyBorder="1" applyAlignment="1">
      <alignment vertical="center"/>
    </xf>
    <xf numFmtId="0" fontId="21" fillId="20" borderId="108" xfId="0" applyFont="1" applyFill="1" applyBorder="1" applyAlignment="1">
      <alignment horizontal="center" vertical="center"/>
    </xf>
    <xf numFmtId="0" fontId="24" fillId="2" borderId="58" xfId="0" applyFont="1" applyFill="1" applyBorder="1" applyAlignment="1">
      <alignment horizontal="center" vertical="center"/>
    </xf>
    <xf numFmtId="0" fontId="47" fillId="2" borderId="0" xfId="0" applyFont="1" applyFill="1" applyBorder="1" applyAlignment="1">
      <alignment vertical="center"/>
    </xf>
    <xf numFmtId="0" fontId="21" fillId="0" borderId="0" xfId="0" applyFont="1" applyAlignment="1">
      <alignment horizontal="left" vertical="center"/>
    </xf>
    <xf numFmtId="0" fontId="24" fillId="22" borderId="7" xfId="0" applyFont="1" applyFill="1" applyBorder="1" applyAlignment="1">
      <alignment horizontal="center" vertical="center"/>
    </xf>
    <xf numFmtId="0" fontId="21" fillId="20" borderId="124" xfId="0" applyFont="1" applyFill="1" applyBorder="1" applyAlignment="1">
      <alignment horizontal="center" vertical="center"/>
    </xf>
    <xf numFmtId="0" fontId="21" fillId="20" borderId="129" xfId="0" applyFont="1" applyFill="1" applyBorder="1" applyAlignment="1">
      <alignment horizontal="center" vertical="center"/>
    </xf>
    <xf numFmtId="0" fontId="48" fillId="22" borderId="55" xfId="0" applyFont="1" applyFill="1" applyBorder="1" applyAlignment="1">
      <alignment horizontal="center" vertical="center"/>
    </xf>
    <xf numFmtId="0" fontId="46" fillId="8" borderId="117" xfId="0" applyFont="1" applyFill="1" applyBorder="1" applyAlignment="1">
      <alignment horizontal="center" vertical="top" wrapText="1"/>
    </xf>
    <xf numFmtId="0" fontId="3" fillId="0" borderId="126" xfId="0" applyFont="1" applyBorder="1" applyAlignment="1">
      <alignment horizontal="center" vertical="center"/>
    </xf>
    <xf numFmtId="0" fontId="42" fillId="25" borderId="32" xfId="0" applyFont="1" applyFill="1" applyBorder="1" applyAlignment="1">
      <alignment vertical="center"/>
    </xf>
    <xf numFmtId="0" fontId="15" fillId="0" borderId="60" xfId="0" applyFont="1" applyBorder="1" applyAlignment="1">
      <alignment vertical="center"/>
    </xf>
    <xf numFmtId="0" fontId="39" fillId="0" borderId="43" xfId="0" applyFont="1" applyBorder="1" applyAlignment="1">
      <alignment horizontal="left" vertical="center"/>
    </xf>
    <xf numFmtId="0" fontId="42" fillId="25" borderId="36" xfId="0" applyFont="1" applyFill="1" applyBorder="1" applyAlignment="1">
      <alignment vertical="center"/>
    </xf>
    <xf numFmtId="0" fontId="21" fillId="8" borderId="130" xfId="0" applyFont="1" applyFill="1" applyBorder="1" applyAlignment="1">
      <alignment horizontal="center" vertical="center"/>
    </xf>
    <xf numFmtId="0" fontId="23" fillId="31" borderId="84" xfId="0" applyFont="1" applyFill="1" applyBorder="1" applyAlignment="1">
      <alignment horizontal="center" vertical="center"/>
    </xf>
    <xf numFmtId="0" fontId="23" fillId="0" borderId="28" xfId="0" applyFont="1" applyBorder="1" applyAlignment="1">
      <alignment horizontal="left" vertical="center"/>
    </xf>
    <xf numFmtId="0" fontId="42" fillId="25" borderId="110" xfId="0" applyFont="1" applyFill="1" applyBorder="1" applyAlignment="1">
      <alignment vertical="center"/>
    </xf>
    <xf numFmtId="0" fontId="23" fillId="20" borderId="8" xfId="0" applyFont="1" applyFill="1" applyBorder="1" applyAlignment="1">
      <alignment horizontal="center" vertical="center"/>
    </xf>
    <xf numFmtId="0" fontId="23" fillId="8" borderId="81" xfId="0" applyFont="1" applyFill="1" applyBorder="1" applyAlignment="1">
      <alignment horizontal="center" vertical="center"/>
    </xf>
    <xf numFmtId="0" fontId="23" fillId="0" borderId="32" xfId="0" applyFont="1" applyBorder="1" applyAlignment="1">
      <alignment horizontal="center" vertical="center"/>
    </xf>
    <xf numFmtId="0" fontId="23" fillId="0" borderId="36" xfId="0" applyFont="1" applyBorder="1" applyAlignment="1">
      <alignment horizontal="center" vertical="center"/>
    </xf>
    <xf numFmtId="0" fontId="23" fillId="8" borderId="130" xfId="0" applyFont="1" applyFill="1" applyBorder="1" applyAlignment="1">
      <alignment horizontal="center" vertical="center"/>
    </xf>
    <xf numFmtId="0" fontId="3" fillId="8" borderId="9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1" fillId="0" borderId="90" xfId="0" applyFont="1" applyBorder="1" applyAlignment="1">
      <alignment vertical="center"/>
    </xf>
    <xf numFmtId="0" fontId="21" fillId="0" borderId="31" xfId="0" applyFont="1" applyBorder="1" applyAlignment="1">
      <alignment horizontal="center" vertical="center" wrapText="1"/>
    </xf>
    <xf numFmtId="0" fontId="21" fillId="8" borderId="33" xfId="0" applyFont="1" applyFill="1" applyBorder="1" applyAlignment="1">
      <alignment horizontal="center" vertical="center" wrapText="1"/>
    </xf>
    <xf numFmtId="0" fontId="21" fillId="0" borderId="35" xfId="0" applyFont="1" applyBorder="1" applyAlignment="1">
      <alignment horizontal="center" vertical="center" wrapText="1"/>
    </xf>
    <xf numFmtId="0" fontId="21" fillId="8" borderId="37" xfId="0" applyFont="1" applyFill="1" applyBorder="1" applyAlignment="1">
      <alignment horizontal="center" vertical="center" wrapText="1"/>
    </xf>
    <xf numFmtId="0" fontId="21" fillId="0" borderId="0" xfId="0" applyFont="1" applyAlignment="1">
      <alignment horizontal="center" vertical="center" wrapText="1"/>
    </xf>
    <xf numFmtId="0" fontId="22" fillId="22" borderId="28" xfId="0" applyFont="1" applyFill="1" applyBorder="1" applyAlignment="1">
      <alignment horizontal="center" vertical="center" wrapText="1"/>
    </xf>
    <xf numFmtId="0" fontId="21" fillId="8" borderId="117"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1" fillId="0" borderId="116" xfId="0" applyFont="1" applyBorder="1" applyAlignment="1">
      <alignment vertical="center"/>
    </xf>
    <xf numFmtId="0" fontId="21" fillId="8" borderId="58" xfId="0" applyFont="1" applyFill="1" applyBorder="1" applyAlignment="1">
      <alignment horizontal="center" vertical="center" wrapText="1"/>
    </xf>
    <xf numFmtId="0" fontId="1" fillId="0" borderId="61" xfId="0" applyFont="1" applyBorder="1" applyAlignment="1">
      <alignment vertical="center" wrapText="1"/>
    </xf>
    <xf numFmtId="0" fontId="21" fillId="8" borderId="33" xfId="0" applyFont="1" applyFill="1" applyBorder="1" applyAlignment="1">
      <alignment vertical="center" wrapText="1"/>
    </xf>
    <xf numFmtId="0" fontId="21" fillId="8" borderId="5" xfId="0" applyFont="1" applyFill="1" applyBorder="1" applyAlignment="1">
      <alignment vertical="center" wrapText="1"/>
    </xf>
    <xf numFmtId="0" fontId="21" fillId="0" borderId="42" xfId="0" applyFont="1" applyBorder="1" applyAlignment="1">
      <alignment horizontal="left" vertical="center" wrapText="1"/>
    </xf>
    <xf numFmtId="0" fontId="37" fillId="0" borderId="32" xfId="0" applyFont="1" applyBorder="1" applyAlignment="1">
      <alignment horizontal="left" vertical="center" wrapText="1"/>
    </xf>
    <xf numFmtId="0" fontId="21" fillId="0" borderId="32" xfId="0" applyFont="1" applyBorder="1" applyAlignment="1">
      <alignment horizontal="left" vertical="center" wrapText="1"/>
    </xf>
    <xf numFmtId="0" fontId="21" fillId="0" borderId="43" xfId="0" applyFont="1" applyBorder="1" applyAlignment="1">
      <alignment horizontal="left" vertical="center" wrapText="1"/>
    </xf>
    <xf numFmtId="0" fontId="21" fillId="0" borderId="36" xfId="0" applyFont="1" applyBorder="1" applyAlignment="1">
      <alignment horizontal="left" vertical="center" wrapText="1"/>
    </xf>
    <xf numFmtId="0" fontId="15" fillId="8" borderId="31" xfId="0" applyFont="1" applyFill="1" applyBorder="1" applyAlignment="1">
      <alignment horizontal="center" vertical="center" wrapText="1"/>
    </xf>
    <xf numFmtId="0" fontId="15" fillId="0" borderId="32" xfId="0" applyFont="1" applyBorder="1" applyAlignment="1">
      <alignment vertical="top" wrapText="1"/>
    </xf>
    <xf numFmtId="0" fontId="15" fillId="8" borderId="93" xfId="0" applyFont="1" applyFill="1" applyBorder="1" applyAlignment="1">
      <alignment vertical="center" wrapText="1"/>
    </xf>
    <xf numFmtId="0" fontId="49" fillId="22" borderId="4" xfId="0" applyFont="1" applyFill="1" applyBorder="1" applyAlignment="1">
      <alignment vertical="top" wrapText="1"/>
    </xf>
    <xf numFmtId="0" fontId="50" fillId="22" borderId="4" xfId="0" applyFont="1" applyFill="1" applyBorder="1" applyAlignment="1">
      <alignment horizontal="left" vertical="top" wrapText="1"/>
    </xf>
    <xf numFmtId="0" fontId="1" fillId="0" borderId="131" xfId="0" applyFont="1" applyBorder="1" applyAlignment="1">
      <alignment vertical="center"/>
    </xf>
    <xf numFmtId="0" fontId="1" fillId="0" borderId="132" xfId="0" applyFont="1" applyBorder="1" applyAlignment="1">
      <alignment vertical="center"/>
    </xf>
    <xf numFmtId="0" fontId="24" fillId="32" borderId="84" xfId="0" applyFont="1" applyFill="1" applyBorder="1" applyAlignment="1">
      <alignment horizontal="center" vertical="center"/>
    </xf>
    <xf numFmtId="49" fontId="23" fillId="0" borderId="42" xfId="0" applyNumberFormat="1" applyFont="1" applyBorder="1" applyAlignment="1">
      <alignment horizontal="left" vertical="center"/>
    </xf>
    <xf numFmtId="0" fontId="24" fillId="33" borderId="84" xfId="0" applyFont="1" applyFill="1" applyBorder="1" applyAlignment="1">
      <alignment horizontal="center" vertical="center"/>
    </xf>
    <xf numFmtId="0" fontId="21" fillId="0" borderId="91" xfId="0" applyFont="1" applyBorder="1" applyAlignment="1">
      <alignment horizontal="center" vertical="center"/>
    </xf>
    <xf numFmtId="0" fontId="23" fillId="0" borderId="91" xfId="0" applyFont="1" applyBorder="1" applyAlignment="1">
      <alignment horizontal="center" vertical="center"/>
    </xf>
    <xf numFmtId="0" fontId="21" fillId="20" borderId="91" xfId="0" applyFont="1" applyFill="1" applyBorder="1" applyAlignment="1">
      <alignment horizontal="center" vertical="center"/>
    </xf>
    <xf numFmtId="0" fontId="21" fillId="20" borderId="133" xfId="0" applyFont="1" applyFill="1" applyBorder="1" applyAlignment="1">
      <alignment horizontal="center" vertical="center"/>
    </xf>
    <xf numFmtId="0" fontId="15" fillId="0" borderId="90" xfId="0" applyFont="1" applyBorder="1" applyAlignment="1">
      <alignment vertical="center"/>
    </xf>
    <xf numFmtId="0" fontId="23" fillId="0" borderId="8" xfId="0" applyFont="1" applyBorder="1" applyAlignment="1">
      <alignment horizontal="left" vertical="center"/>
    </xf>
    <xf numFmtId="0" fontId="15" fillId="0" borderId="31" xfId="0" applyFont="1" applyBorder="1" applyAlignment="1">
      <alignment vertical="center"/>
    </xf>
    <xf numFmtId="0" fontId="23" fillId="0" borderId="32" xfId="0" applyFont="1" applyBorder="1" applyAlignment="1">
      <alignment horizontal="left" vertical="center"/>
    </xf>
    <xf numFmtId="0" fontId="23" fillId="20" borderId="82" xfId="0" applyFont="1" applyFill="1" applyBorder="1" applyAlignment="1">
      <alignment horizontal="center" vertical="center"/>
    </xf>
    <xf numFmtId="0" fontId="23" fillId="20" borderId="107" xfId="0" applyFont="1" applyFill="1" applyBorder="1" applyAlignment="1">
      <alignment horizontal="center" vertical="center"/>
    </xf>
    <xf numFmtId="0" fontId="23" fillId="20" borderId="91" xfId="0" applyFont="1" applyFill="1" applyBorder="1" applyAlignment="1">
      <alignment horizontal="center" vertical="center"/>
    </xf>
    <xf numFmtId="0" fontId="23" fillId="20" borderId="133" xfId="0" applyFont="1" applyFill="1" applyBorder="1" applyAlignment="1">
      <alignment horizontal="center" vertical="center"/>
    </xf>
    <xf numFmtId="0" fontId="15" fillId="0" borderId="35" xfId="0" applyFont="1" applyBorder="1" applyAlignment="1">
      <alignment vertical="center"/>
    </xf>
    <xf numFmtId="0" fontId="23" fillId="0" borderId="36" xfId="0" applyFont="1" applyBorder="1" applyAlignment="1">
      <alignment horizontal="left" vertical="center"/>
    </xf>
    <xf numFmtId="0" fontId="3" fillId="8" borderId="6"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21" fillId="8" borderId="83" xfId="0" applyFont="1" applyFill="1" applyBorder="1" applyAlignment="1">
      <alignment horizontal="center" vertical="center" wrapText="1"/>
    </xf>
    <xf numFmtId="0" fontId="21" fillId="8" borderId="119" xfId="0" applyFont="1" applyFill="1" applyBorder="1" applyAlignment="1">
      <alignment horizontal="center" vertical="center" wrapText="1"/>
    </xf>
    <xf numFmtId="0" fontId="21" fillId="2" borderId="0"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1" fillId="8" borderId="7" xfId="0" applyFont="1" applyFill="1" applyBorder="1" applyAlignment="1">
      <alignment horizontal="center" vertical="center" wrapText="1"/>
    </xf>
    <xf numFmtId="0" fontId="15" fillId="2" borderId="32"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21" fillId="2" borderId="0" xfId="0" applyFont="1" applyFill="1" applyBorder="1" applyAlignment="1">
      <alignment horizontal="center" vertical="center"/>
    </xf>
    <xf numFmtId="0" fontId="21" fillId="0" borderId="32" xfId="0" applyFont="1" applyBorder="1" applyAlignment="1">
      <alignment horizontal="center" vertical="center" wrapText="1"/>
    </xf>
    <xf numFmtId="0" fontId="21" fillId="0" borderId="36" xfId="0" applyFont="1" applyBorder="1" applyAlignment="1">
      <alignment horizontal="center" vertical="center" wrapText="1"/>
    </xf>
    <xf numFmtId="0" fontId="23" fillId="8" borderId="118" xfId="0" applyFont="1" applyFill="1" applyBorder="1" applyAlignment="1">
      <alignment horizontal="center" vertical="center"/>
    </xf>
    <xf numFmtId="0" fontId="21" fillId="8" borderId="91" xfId="0" applyFont="1" applyFill="1" applyBorder="1" applyAlignment="1">
      <alignment horizontal="center" vertical="center"/>
    </xf>
    <xf numFmtId="0" fontId="3" fillId="8" borderId="120" xfId="0" applyFont="1" applyFill="1" applyBorder="1" applyAlignment="1">
      <alignment horizontal="center" vertical="center" wrapText="1"/>
    </xf>
    <xf numFmtId="0" fontId="1" fillId="0" borderId="81" xfId="0" applyFont="1" applyBorder="1" applyAlignment="1">
      <alignment vertical="center"/>
    </xf>
    <xf numFmtId="0" fontId="23" fillId="20" borderId="120" xfId="0" applyFont="1" applyFill="1" applyBorder="1" applyAlignment="1">
      <alignment horizontal="center" vertical="center"/>
    </xf>
    <xf numFmtId="0" fontId="23" fillId="20" borderId="121" xfId="0" applyFont="1" applyFill="1" applyBorder="1" applyAlignment="1">
      <alignment horizontal="center" vertical="center"/>
    </xf>
    <xf numFmtId="0" fontId="21" fillId="20" borderId="109" xfId="0" applyFont="1" applyFill="1" applyBorder="1" applyAlignment="1">
      <alignment horizontal="center" vertical="center"/>
    </xf>
    <xf numFmtId="0" fontId="51" fillId="0" borderId="0" xfId="0" applyFont="1" applyAlignment="1">
      <alignment vertical="center"/>
    </xf>
    <xf numFmtId="0" fontId="52" fillId="0" borderId="0" xfId="0" applyFont="1" applyAlignment="1">
      <alignment vertical="center"/>
    </xf>
    <xf numFmtId="0" fontId="23" fillId="0" borderId="0" xfId="0" applyFont="1" applyAlignment="1">
      <alignment vertical="center"/>
    </xf>
    <xf numFmtId="0" fontId="21" fillId="2" borderId="32" xfId="0" applyFont="1" applyFill="1" applyBorder="1" applyAlignment="1">
      <alignment horizontal="center" vertical="top" wrapText="1"/>
    </xf>
    <xf numFmtId="0" fontId="15" fillId="8" borderId="93" xfId="0" applyFont="1" applyFill="1" applyBorder="1" applyAlignment="1">
      <alignment horizontal="center" vertical="center" wrapText="1"/>
    </xf>
    <xf numFmtId="0" fontId="21" fillId="0" borderId="4" xfId="0" applyFont="1" applyBorder="1" applyAlignment="1">
      <alignment horizontal="center" vertical="top" wrapText="1"/>
    </xf>
    <xf numFmtId="0" fontId="21" fillId="8" borderId="31" xfId="0" applyFont="1" applyFill="1" applyBorder="1" applyAlignment="1">
      <alignment horizontal="center" vertical="center" wrapText="1"/>
    </xf>
    <xf numFmtId="0" fontId="21" fillId="8" borderId="32" xfId="0" applyFont="1" applyFill="1" applyBorder="1" applyAlignment="1">
      <alignment horizontal="center" vertical="center" wrapText="1"/>
    </xf>
    <xf numFmtId="0" fontId="21" fillId="2" borderId="31" xfId="0" applyFont="1" applyFill="1" applyBorder="1" applyAlignment="1">
      <alignment horizontal="center" vertical="center" wrapText="1"/>
    </xf>
    <xf numFmtId="0" fontId="21" fillId="2" borderId="35" xfId="0" applyFont="1" applyFill="1" applyBorder="1" applyAlignment="1">
      <alignment horizontal="center" vertical="center" wrapText="1"/>
    </xf>
    <xf numFmtId="0" fontId="21" fillId="8" borderId="36" xfId="0" applyFont="1" applyFill="1" applyBorder="1" applyAlignment="1">
      <alignment horizontal="center" vertical="center" wrapText="1"/>
    </xf>
    <xf numFmtId="0" fontId="21" fillId="8" borderId="42" xfId="0" applyFont="1" applyFill="1" applyBorder="1" applyAlignment="1">
      <alignment horizontal="center" vertical="center" wrapText="1"/>
    </xf>
    <xf numFmtId="0" fontId="21" fillId="2" borderId="42" xfId="0" applyFont="1" applyFill="1" applyBorder="1" applyAlignment="1">
      <alignment horizontal="center" vertical="center" wrapText="1"/>
    </xf>
    <xf numFmtId="0" fontId="21" fillId="2" borderId="32"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36" xfId="0" applyFont="1" applyFill="1" applyBorder="1" applyAlignment="1">
      <alignment horizontal="center" vertical="center" wrapText="1"/>
    </xf>
    <xf numFmtId="0" fontId="21" fillId="8" borderId="82" xfId="0" applyFont="1" applyFill="1" applyBorder="1" applyAlignment="1">
      <alignment horizontal="center" vertical="center" wrapText="1"/>
    </xf>
    <xf numFmtId="0" fontId="15" fillId="2" borderId="31" xfId="0" applyFont="1" applyFill="1" applyBorder="1" applyAlignment="1">
      <alignment vertical="center" wrapText="1"/>
    </xf>
    <xf numFmtId="0" fontId="15" fillId="2" borderId="35" xfId="0" applyFont="1" applyFill="1" applyBorder="1" applyAlignment="1">
      <alignment vertical="center" wrapText="1"/>
    </xf>
    <xf numFmtId="0" fontId="21" fillId="8" borderId="91" xfId="0" applyFont="1" applyFill="1" applyBorder="1" applyAlignment="1">
      <alignment horizontal="center" vertical="center" wrapText="1"/>
    </xf>
    <xf numFmtId="0" fontId="21" fillId="8" borderId="55" xfId="0" applyFont="1" applyFill="1" applyBorder="1" applyAlignment="1">
      <alignment horizontal="center" vertical="center"/>
    </xf>
    <xf numFmtId="0" fontId="21" fillId="8" borderId="58" xfId="0" applyFont="1" applyFill="1" applyBorder="1" applyAlignment="1">
      <alignment horizontal="center" vertical="center"/>
    </xf>
    <xf numFmtId="0" fontId="53" fillId="8" borderId="60" xfId="0" applyFont="1" applyFill="1" applyBorder="1" applyAlignment="1">
      <alignment horizontal="center" vertical="center"/>
    </xf>
    <xf numFmtId="0" fontId="54" fillId="0" borderId="0" xfId="0" applyFont="1" applyAlignment="1">
      <alignment vertical="center"/>
    </xf>
    <xf numFmtId="0" fontId="54" fillId="0" borderId="0" xfId="0" applyFont="1" applyAlignment="1">
      <alignment horizontal="center" vertical="center"/>
    </xf>
    <xf numFmtId="0" fontId="40" fillId="8" borderId="32" xfId="0" applyFont="1" applyFill="1" applyBorder="1" applyAlignment="1">
      <alignment horizontal="center" vertical="center" wrapText="1"/>
    </xf>
    <xf numFmtId="0" fontId="40" fillId="8" borderId="36" xfId="0" applyFont="1" applyFill="1" applyBorder="1" applyAlignment="1">
      <alignment horizontal="center" vertical="center" wrapText="1"/>
    </xf>
    <xf numFmtId="0" fontId="55" fillId="0" borderId="0" xfId="0" applyFont="1" applyAlignment="1">
      <alignment vertical="center"/>
    </xf>
    <xf numFmtId="0" fontId="56" fillId="0" borderId="0" xfId="0" applyFont="1" applyAlignment="1">
      <alignment vertical="center"/>
    </xf>
    <xf numFmtId="0" fontId="56" fillId="0" borderId="0" xfId="0" applyFont="1" applyAlignment="1">
      <alignment vertical="center" wrapText="1"/>
    </xf>
    <xf numFmtId="0" fontId="56" fillId="2" borderId="0" xfId="0" applyFont="1" applyFill="1" applyAlignment="1">
      <alignment vertical="center" textRotation="255"/>
    </xf>
    <xf numFmtId="0" fontId="56" fillId="2" borderId="0" xfId="0" applyFont="1" applyFill="1" applyAlignment="1">
      <alignment vertical="center"/>
    </xf>
    <xf numFmtId="0" fontId="57" fillId="0" borderId="13" xfId="0" applyFont="1" applyBorder="1" applyAlignment="1">
      <alignment vertical="center"/>
    </xf>
    <xf numFmtId="0" fontId="57" fillId="2" borderId="40" xfId="0" applyFont="1" applyFill="1" applyBorder="1" applyAlignment="1">
      <alignment vertical="center"/>
    </xf>
    <xf numFmtId="0" fontId="57" fillId="0" borderId="40" xfId="0" applyFont="1" applyBorder="1" applyAlignment="1">
      <alignment vertical="center"/>
    </xf>
    <xf numFmtId="0" fontId="57" fillId="0" borderId="39" xfId="0" applyFont="1" applyBorder="1" applyAlignment="1">
      <alignment vertical="center"/>
    </xf>
    <xf numFmtId="0" fontId="58" fillId="2" borderId="15" xfId="0" applyFont="1" applyFill="1" applyBorder="1" applyAlignment="1">
      <alignment vertical="center" wrapText="1"/>
    </xf>
    <xf numFmtId="0" fontId="59" fillId="0" borderId="66" xfId="0" applyFont="1" applyBorder="1" applyAlignment="1">
      <alignment vertical="center" wrapText="1"/>
    </xf>
    <xf numFmtId="0" fontId="57" fillId="0" borderId="54" xfId="0" applyFont="1" applyBorder="1" applyAlignment="1">
      <alignment vertical="center"/>
    </xf>
    <xf numFmtId="0" fontId="57" fillId="2" borderId="134" xfId="0" applyFont="1" applyFill="1" applyBorder="1" applyAlignment="1">
      <alignment vertical="center"/>
    </xf>
    <xf numFmtId="0" fontId="57" fillId="0" borderId="100" xfId="0" applyFont="1" applyBorder="1" applyAlignment="1">
      <alignment vertical="center"/>
    </xf>
    <xf numFmtId="0" fontId="22" fillId="3" borderId="66" xfId="0" applyFont="1" applyFill="1" applyBorder="1" applyAlignment="1">
      <alignment vertical="center" wrapText="1"/>
    </xf>
    <xf numFmtId="0" fontId="59" fillId="2" borderId="61" xfId="0" applyFont="1" applyFill="1" applyBorder="1" applyAlignment="1">
      <alignment vertical="center" wrapText="1"/>
    </xf>
    <xf numFmtId="0" fontId="1" fillId="0" borderId="134" xfId="0" applyFont="1" applyBorder="1" applyAlignment="1">
      <alignment vertical="center"/>
    </xf>
    <xf numFmtId="0" fontId="23" fillId="8" borderId="66" xfId="0" applyFont="1" applyFill="1" applyBorder="1" applyAlignment="1">
      <alignment vertical="center" wrapText="1"/>
    </xf>
    <xf numFmtId="0" fontId="22" fillId="3" borderId="55" xfId="0" applyFont="1" applyFill="1" applyBorder="1" applyAlignment="1">
      <alignment vertical="center" wrapText="1"/>
    </xf>
    <xf numFmtId="0" fontId="57" fillId="0" borderId="67" xfId="0" applyFont="1" applyBorder="1" applyAlignment="1">
      <alignment vertical="center"/>
    </xf>
    <xf numFmtId="0" fontId="60" fillId="7" borderId="54" xfId="0" applyFont="1" applyFill="1" applyBorder="1" applyAlignment="1">
      <alignment horizontal="center" vertical="center" wrapText="1"/>
    </xf>
    <xf numFmtId="0" fontId="60" fillId="7" borderId="67" xfId="0" applyFont="1" applyFill="1" applyBorder="1" applyAlignment="1">
      <alignment horizontal="center" vertical="center" wrapText="1"/>
    </xf>
    <xf numFmtId="0" fontId="21" fillId="2" borderId="44" xfId="0" applyFont="1" applyFill="1" applyBorder="1" applyAlignment="1">
      <alignment vertical="center" wrapText="1"/>
    </xf>
    <xf numFmtId="0" fontId="61" fillId="2" borderId="54" xfId="0" applyFont="1" applyFill="1" applyBorder="1" applyAlignment="1">
      <alignment vertical="center" wrapText="1"/>
    </xf>
    <xf numFmtId="0" fontId="25" fillId="2" borderId="54" xfId="0" applyFont="1" applyFill="1" applyBorder="1" applyAlignment="1">
      <alignment vertical="center" wrapText="1"/>
    </xf>
    <xf numFmtId="0" fontId="25" fillId="2" borderId="67" xfId="0" applyFont="1" applyFill="1" applyBorder="1" applyAlignment="1">
      <alignment vertical="center" wrapText="1"/>
    </xf>
    <xf numFmtId="0" fontId="59" fillId="8" borderId="44" xfId="0" applyFont="1" applyFill="1" applyBorder="1" applyAlignment="1">
      <alignment vertical="center" wrapText="1"/>
    </xf>
    <xf numFmtId="0" fontId="21" fillId="2" borderId="65" xfId="0" applyFont="1" applyFill="1" applyBorder="1" applyAlignment="1">
      <alignment vertical="center" wrapText="1"/>
    </xf>
    <xf numFmtId="0" fontId="61" fillId="2" borderId="134" xfId="0" applyFont="1" applyFill="1" applyBorder="1" applyAlignment="1">
      <alignment vertical="center" wrapText="1"/>
    </xf>
    <xf numFmtId="0" fontId="25" fillId="2" borderId="134" xfId="0" applyFont="1" applyFill="1" applyBorder="1" applyAlignment="1">
      <alignment vertical="center" wrapText="1"/>
    </xf>
    <xf numFmtId="0" fontId="25" fillId="2" borderId="62" xfId="0" applyFont="1" applyFill="1" applyBorder="1" applyAlignment="1">
      <alignment vertical="center" wrapText="1"/>
    </xf>
    <xf numFmtId="0" fontId="21" fillId="2" borderId="60" xfId="0" applyFont="1" applyFill="1" applyBorder="1" applyAlignment="1">
      <alignment vertical="center" wrapText="1"/>
    </xf>
    <xf numFmtId="0" fontId="57" fillId="0" borderId="134" xfId="0" applyFont="1" applyBorder="1" applyAlignment="1">
      <alignment vertical="center"/>
    </xf>
    <xf numFmtId="0" fontId="62" fillId="8" borderId="66" xfId="0" applyFont="1" applyFill="1" applyBorder="1" applyAlignment="1">
      <alignment vertical="center" wrapText="1"/>
    </xf>
    <xf numFmtId="0" fontId="62" fillId="8" borderId="45" xfId="0" applyFont="1" applyFill="1" applyBorder="1" applyAlignment="1">
      <alignment vertical="center" wrapText="1"/>
    </xf>
    <xf numFmtId="0" fontId="60" fillId="7" borderId="135" xfId="0" applyFont="1" applyFill="1" applyBorder="1" applyAlignment="1">
      <alignment horizontal="center" vertical="center" wrapText="1"/>
    </xf>
    <xf numFmtId="0" fontId="60" fillId="7" borderId="45" xfId="0" applyFont="1" applyFill="1" applyBorder="1" applyAlignment="1">
      <alignment horizontal="center" vertical="center" wrapText="1"/>
    </xf>
    <xf numFmtId="0" fontId="25" fillId="2" borderId="63" xfId="0" applyFont="1" applyFill="1" applyBorder="1" applyAlignment="1">
      <alignment vertical="center" wrapText="1"/>
    </xf>
    <xf numFmtId="0" fontId="25" fillId="2" borderId="45" xfId="0" applyFont="1" applyFill="1" applyBorder="1" applyAlignment="1">
      <alignment vertical="center" wrapText="1"/>
    </xf>
    <xf numFmtId="0" fontId="1" fillId="0" borderId="135" xfId="0" applyFont="1" applyBorder="1" applyAlignment="1">
      <alignment vertical="center"/>
    </xf>
    <xf numFmtId="0" fontId="25" fillId="2" borderId="0" xfId="0" applyFont="1" applyFill="1" applyAlignment="1">
      <alignment vertical="center" wrapText="1"/>
    </xf>
    <xf numFmtId="0" fontId="57" fillId="0" borderId="66" xfId="0" applyFont="1" applyBorder="1" applyAlignment="1">
      <alignment vertical="center"/>
    </xf>
    <xf numFmtId="0" fontId="1" fillId="0" borderId="136" xfId="0" applyFont="1" applyBorder="1" applyAlignment="1">
      <alignment vertical="center"/>
    </xf>
    <xf numFmtId="0" fontId="25" fillId="2" borderId="61" xfId="0" applyFont="1" applyFill="1" applyBorder="1" applyAlignment="1">
      <alignment vertical="center" wrapText="1"/>
    </xf>
    <xf numFmtId="0" fontId="57" fillId="2" borderId="54" xfId="0" applyFont="1" applyFill="1" applyBorder="1" applyAlignment="1">
      <alignment vertical="center"/>
    </xf>
    <xf numFmtId="0" fontId="57" fillId="2" borderId="66" xfId="0" applyFont="1" applyFill="1" applyBorder="1" applyAlignment="1">
      <alignment vertical="center"/>
    </xf>
    <xf numFmtId="0" fontId="24" fillId="3" borderId="137" xfId="0" applyFont="1" applyFill="1" applyBorder="1" applyAlignment="1">
      <alignment vertical="center" wrapText="1"/>
    </xf>
    <xf numFmtId="0" fontId="1" fillId="0" borderId="137" xfId="0" applyFont="1" applyBorder="1" applyAlignment="1">
      <alignment vertical="center"/>
    </xf>
    <xf numFmtId="0" fontId="1" fillId="0" borderId="138" xfId="0" applyFont="1" applyBorder="1" applyAlignment="1">
      <alignment vertical="center"/>
    </xf>
    <xf numFmtId="0" fontId="25" fillId="34" borderId="137" xfId="0" applyFont="1" applyFill="1" applyBorder="1" applyAlignment="1">
      <alignment vertical="center" wrapText="1"/>
    </xf>
    <xf numFmtId="0" fontId="61" fillId="8" borderId="137" xfId="0" applyFont="1" applyFill="1" applyBorder="1" applyAlignment="1">
      <alignment vertical="center" wrapText="1"/>
    </xf>
    <xf numFmtId="0" fontId="63" fillId="2" borderId="137" xfId="0" applyFont="1" applyFill="1" applyBorder="1" applyAlignment="1">
      <alignment vertical="center" wrapText="1"/>
    </xf>
    <xf numFmtId="0" fontId="25" fillId="2" borderId="137" xfId="0" applyFont="1" applyFill="1" applyBorder="1" applyAlignment="1">
      <alignment vertical="center" wrapText="1"/>
    </xf>
    <xf numFmtId="0" fontId="60" fillId="14" borderId="0" xfId="0" applyFont="1" applyFill="1" applyAlignment="1">
      <alignment vertical="center" wrapText="1"/>
    </xf>
    <xf numFmtId="0" fontId="60" fillId="8" borderId="137" xfId="0" applyFont="1" applyFill="1" applyBorder="1" applyAlignment="1">
      <alignment horizontal="center" vertical="center" wrapText="1"/>
    </xf>
    <xf numFmtId="0" fontId="60" fillId="8" borderId="139" xfId="0" applyFont="1" applyFill="1" applyBorder="1" applyAlignment="1">
      <alignment horizontal="center" vertical="center" wrapText="1"/>
    </xf>
    <xf numFmtId="0" fontId="60" fillId="8" borderId="138" xfId="0" applyFont="1" applyFill="1" applyBorder="1" applyAlignment="1">
      <alignment horizontal="center" vertical="center" wrapText="1"/>
    </xf>
    <xf numFmtId="0" fontId="25" fillId="2" borderId="137" xfId="0" applyFont="1" applyFill="1" applyBorder="1" applyAlignment="1">
      <alignment horizontal="center" vertical="center" wrapText="1"/>
    </xf>
    <xf numFmtId="0" fontId="25" fillId="2" borderId="139" xfId="0" applyFont="1" applyFill="1" applyBorder="1" applyAlignment="1">
      <alignment horizontal="center" vertical="center" wrapText="1"/>
    </xf>
    <xf numFmtId="0" fontId="25" fillId="2" borderId="138" xfId="0" applyFont="1" applyFill="1" applyBorder="1" applyAlignment="1">
      <alignment horizontal="center" vertical="center" wrapText="1"/>
    </xf>
    <xf numFmtId="0" fontId="25" fillId="2" borderId="61" xfId="0" applyFont="1" applyFill="1" applyBorder="1" applyAlignment="1">
      <alignment horizontal="center" vertical="center" wrapText="1"/>
    </xf>
    <xf numFmtId="0" fontId="25" fillId="2" borderId="140" xfId="0" applyFont="1" applyFill="1" applyBorder="1" applyAlignment="1">
      <alignment horizontal="center" vertical="center" wrapText="1"/>
    </xf>
    <xf numFmtId="0" fontId="25" fillId="2" borderId="62" xfId="0" applyFont="1" applyFill="1" applyBorder="1" applyAlignment="1">
      <alignment horizontal="center" vertical="center" wrapText="1"/>
    </xf>
    <xf numFmtId="0" fontId="25" fillId="8" borderId="0" xfId="0" applyFont="1" applyFill="1" applyAlignment="1">
      <alignment vertical="center" wrapText="1"/>
    </xf>
    <xf numFmtId="0" fontId="47" fillId="3" borderId="45" xfId="0" applyFont="1" applyFill="1" applyBorder="1" applyAlignment="1">
      <alignment vertical="center" wrapText="1"/>
    </xf>
    <xf numFmtId="0" fontId="23" fillId="8" borderId="45" xfId="0" applyFont="1" applyFill="1" applyBorder="1" applyAlignment="1">
      <alignment vertical="center" wrapText="1"/>
    </xf>
    <xf numFmtId="0" fontId="24" fillId="0" borderId="54" xfId="0" applyFont="1" applyBorder="1" applyAlignment="1">
      <alignment vertical="center" wrapText="1"/>
    </xf>
    <xf numFmtId="0" fontId="22" fillId="3" borderId="66" xfId="0" applyFont="1" applyFill="1" applyBorder="1" applyAlignment="1">
      <alignment horizontal="center" vertical="center" wrapText="1"/>
    </xf>
    <xf numFmtId="0" fontId="64" fillId="8" borderId="66" xfId="0" applyFont="1" applyFill="1" applyBorder="1" applyAlignment="1">
      <alignment vertical="center" wrapText="1"/>
    </xf>
    <xf numFmtId="0" fontId="64" fillId="2" borderId="61" xfId="0" applyFont="1" applyFill="1" applyBorder="1" applyAlignment="1">
      <alignment vertical="center" wrapText="1"/>
    </xf>
    <xf numFmtId="0" fontId="22" fillId="3" borderId="141" xfId="0" applyFont="1" applyFill="1" applyBorder="1" applyAlignment="1">
      <alignment horizontal="center" vertical="center" wrapText="1"/>
    </xf>
    <xf numFmtId="0" fontId="1" fillId="0" borderId="142" xfId="0" applyFont="1" applyBorder="1" applyAlignment="1">
      <alignment vertical="center"/>
    </xf>
    <xf numFmtId="0" fontId="1" fillId="0" borderId="143" xfId="0" applyFont="1" applyBorder="1" applyAlignment="1">
      <alignment vertical="center"/>
    </xf>
    <xf numFmtId="0" fontId="23" fillId="7" borderId="144" xfId="0" applyFont="1" applyFill="1" applyBorder="1" applyAlignment="1">
      <alignment horizontal="center" vertical="center" wrapText="1"/>
    </xf>
    <xf numFmtId="0" fontId="23" fillId="8" borderId="145" xfId="0" applyFont="1" applyFill="1" applyBorder="1" applyAlignment="1">
      <alignment horizontal="center" vertical="center" wrapText="1"/>
    </xf>
    <xf numFmtId="0" fontId="23" fillId="8" borderId="146" xfId="0" applyFont="1" applyFill="1" applyBorder="1" applyAlignment="1">
      <alignment horizontal="center" vertical="center" wrapText="1"/>
    </xf>
    <xf numFmtId="0" fontId="1" fillId="0" borderId="147" xfId="0" applyFont="1" applyBorder="1" applyAlignment="1">
      <alignment vertical="center"/>
    </xf>
    <xf numFmtId="0" fontId="23" fillId="2" borderId="145" xfId="0" applyFont="1" applyFill="1" applyBorder="1" applyAlignment="1">
      <alignment horizontal="center" vertical="center" wrapText="1"/>
    </xf>
    <xf numFmtId="0" fontId="23" fillId="2" borderId="146" xfId="0" applyFont="1" applyFill="1" applyBorder="1" applyAlignment="1">
      <alignment horizontal="center" vertical="center" wrapText="1"/>
    </xf>
    <xf numFmtId="0" fontId="23" fillId="8" borderId="148" xfId="0" applyFont="1" applyFill="1" applyBorder="1" applyAlignment="1">
      <alignment horizontal="center" vertical="center" wrapText="1"/>
    </xf>
    <xf numFmtId="0" fontId="1" fillId="0" borderId="149" xfId="0" applyFont="1" applyBorder="1" applyAlignment="1">
      <alignment vertical="center"/>
    </xf>
    <xf numFmtId="0" fontId="1" fillId="0" borderId="150" xfId="0" applyFont="1" applyBorder="1" applyAlignment="1">
      <alignment vertical="center"/>
    </xf>
    <xf numFmtId="0" fontId="23" fillId="2" borderId="148" xfId="0" applyFont="1" applyFill="1" applyBorder="1" applyAlignment="1">
      <alignment horizontal="center" vertical="center" wrapText="1"/>
    </xf>
    <xf numFmtId="0" fontId="1" fillId="0" borderId="151" xfId="0" applyFont="1" applyBorder="1" applyAlignment="1">
      <alignment vertical="center"/>
    </xf>
    <xf numFmtId="0" fontId="23" fillId="8" borderId="152" xfId="0" applyFont="1" applyFill="1" applyBorder="1" applyAlignment="1">
      <alignment horizontal="center" vertical="center" wrapText="1"/>
    </xf>
    <xf numFmtId="0" fontId="23" fillId="7" borderId="153" xfId="0" applyFont="1" applyFill="1" applyBorder="1" applyAlignment="1">
      <alignment horizontal="center" vertical="center" wrapText="1"/>
    </xf>
    <xf numFmtId="0" fontId="23" fillId="2" borderId="152" xfId="0" applyFont="1" applyFill="1" applyBorder="1" applyAlignment="1">
      <alignment horizontal="center" vertical="center" wrapText="1"/>
    </xf>
    <xf numFmtId="0" fontId="21" fillId="7" borderId="144" xfId="0" applyFont="1" applyFill="1" applyBorder="1" applyAlignment="1">
      <alignment horizontal="center" vertical="center" wrapText="1"/>
    </xf>
    <xf numFmtId="0" fontId="21" fillId="2" borderId="152" xfId="0" applyFont="1" applyFill="1" applyBorder="1" applyAlignment="1">
      <alignment horizontal="center" vertical="center" wrapText="1"/>
    </xf>
    <xf numFmtId="0" fontId="1" fillId="0" borderId="154" xfId="0" applyFont="1" applyBorder="1" applyAlignment="1">
      <alignment vertical="center"/>
    </xf>
    <xf numFmtId="0" fontId="21" fillId="2" borderId="155" xfId="0" applyFont="1" applyFill="1" applyBorder="1" applyAlignment="1">
      <alignment horizontal="center" vertical="center" wrapText="1"/>
    </xf>
    <xf numFmtId="0" fontId="1" fillId="0" borderId="156" xfId="0" applyFont="1" applyBorder="1" applyAlignment="1">
      <alignment vertical="center"/>
    </xf>
    <xf numFmtId="0" fontId="1" fillId="0" borderId="157" xfId="0" applyFont="1" applyBorder="1" applyAlignment="1">
      <alignment vertical="center"/>
    </xf>
    <xf numFmtId="0" fontId="57" fillId="0" borderId="23" xfId="0" applyFont="1" applyBorder="1" applyAlignment="1">
      <alignment vertical="center"/>
    </xf>
    <xf numFmtId="0" fontId="23" fillId="7" borderId="158" xfId="0" applyFont="1" applyFill="1" applyBorder="1" applyAlignment="1">
      <alignment horizontal="center" vertical="center" wrapText="1"/>
    </xf>
    <xf numFmtId="0" fontId="23" fillId="2" borderId="159" xfId="0" applyFont="1" applyFill="1" applyBorder="1" applyAlignment="1">
      <alignment horizontal="center" vertical="center" wrapText="1"/>
    </xf>
    <xf numFmtId="0" fontId="1" fillId="0" borderId="159" xfId="0" applyFont="1" applyBorder="1" applyAlignment="1">
      <alignment vertical="center"/>
    </xf>
    <xf numFmtId="0" fontId="1" fillId="0" borderId="160" xfId="0" applyFont="1" applyBorder="1" applyAlignment="1">
      <alignment vertical="center"/>
    </xf>
    <xf numFmtId="0" fontId="42" fillId="8" borderId="0" xfId="0" applyFont="1" applyFill="1" applyAlignment="1">
      <alignment vertical="center" wrapText="1"/>
    </xf>
    <xf numFmtId="0" fontId="23" fillId="2" borderId="45" xfId="0" applyFont="1" applyFill="1" applyBorder="1" applyAlignment="1">
      <alignment vertical="center" wrapText="1"/>
    </xf>
    <xf numFmtId="0" fontId="62" fillId="2" borderId="45" xfId="0" applyFont="1" applyFill="1" applyBorder="1" applyAlignment="1">
      <alignment vertical="center" wrapText="1"/>
    </xf>
    <xf numFmtId="0" fontId="65" fillId="12" borderId="45" xfId="0" applyFont="1" applyFill="1" applyBorder="1" applyAlignment="1">
      <alignment vertical="center" wrapText="1"/>
    </xf>
    <xf numFmtId="0" fontId="42" fillId="12" borderId="45" xfId="0" applyFont="1" applyFill="1" applyBorder="1" applyAlignment="1">
      <alignment vertical="center" wrapText="1"/>
    </xf>
    <xf numFmtId="0" fontId="42" fillId="8" borderId="45" xfId="0" applyFont="1" applyFill="1" applyBorder="1" applyAlignment="1">
      <alignment vertical="center" wrapText="1"/>
    </xf>
    <xf numFmtId="0" fontId="62" fillId="2" borderId="0" xfId="0" applyFont="1" applyFill="1" applyAlignment="1">
      <alignment vertical="center" wrapText="1"/>
    </xf>
    <xf numFmtId="0" fontId="66" fillId="8" borderId="45" xfId="0" applyFont="1" applyFill="1" applyBorder="1" applyAlignment="1">
      <alignment vertical="center" wrapText="1"/>
    </xf>
    <xf numFmtId="0" fontId="65" fillId="8" borderId="45" xfId="0" applyFont="1" applyFill="1" applyBorder="1" applyAlignment="1">
      <alignment vertical="center" wrapText="1"/>
    </xf>
    <xf numFmtId="0" fontId="62" fillId="34" borderId="45" xfId="0" applyFont="1" applyFill="1" applyBorder="1" applyAlignment="1">
      <alignment vertical="center" wrapText="1"/>
    </xf>
    <xf numFmtId="0" fontId="57" fillId="0" borderId="100" xfId="0" applyFont="1" applyBorder="1" applyAlignment="1">
      <alignment vertical="top"/>
    </xf>
    <xf numFmtId="0" fontId="65" fillId="2" borderId="0" xfId="0" applyFont="1" applyFill="1" applyAlignment="1">
      <alignment horizontal="center" vertical="top" wrapText="1"/>
    </xf>
    <xf numFmtId="0" fontId="62" fillId="2" borderId="161" xfId="0" applyFont="1" applyFill="1" applyBorder="1" applyAlignment="1">
      <alignment vertical="top" wrapText="1"/>
    </xf>
    <xf numFmtId="0" fontId="1" fillId="0" borderId="162" xfId="0" applyFont="1" applyBorder="1" applyAlignment="1">
      <alignment vertical="center"/>
    </xf>
    <xf numFmtId="0" fontId="21" fillId="2" borderId="163" xfId="0" applyFont="1" applyFill="1" applyBorder="1" applyAlignment="1">
      <alignment vertical="center" wrapText="1"/>
    </xf>
    <xf numFmtId="0" fontId="1" fillId="0" borderId="163" xfId="0" applyFont="1" applyBorder="1" applyAlignment="1">
      <alignment vertical="center"/>
    </xf>
    <xf numFmtId="0" fontId="62" fillId="2" borderId="44" xfId="0" applyFont="1" applyFill="1" applyBorder="1" applyAlignment="1">
      <alignment vertical="top" wrapText="1"/>
    </xf>
    <xf numFmtId="0" fontId="62" fillId="2" borderId="45" xfId="0" applyFont="1" applyFill="1" applyBorder="1" applyAlignment="1">
      <alignment vertical="top" wrapText="1"/>
    </xf>
    <xf numFmtId="0" fontId="62" fillId="2" borderId="60" xfId="0" applyFont="1" applyFill="1" applyBorder="1" applyAlignment="1">
      <alignment vertical="top" wrapText="1"/>
    </xf>
    <xf numFmtId="0" fontId="21" fillId="2" borderId="61" xfId="0" applyFont="1" applyFill="1" applyBorder="1" applyAlignment="1">
      <alignment vertical="center" wrapText="1"/>
    </xf>
    <xf numFmtId="0" fontId="23" fillId="2" borderId="61" xfId="0" applyFont="1" applyFill="1" applyBorder="1" applyAlignment="1">
      <alignment vertical="center" wrapText="1"/>
    </xf>
    <xf numFmtId="0" fontId="24" fillId="3" borderId="55" xfId="0" applyFont="1" applyFill="1" applyBorder="1" applyAlignment="1">
      <alignment horizontal="center" vertical="center"/>
    </xf>
    <xf numFmtId="0" fontId="21" fillId="8" borderId="58" xfId="0" applyFont="1" applyFill="1" applyBorder="1" applyAlignment="1">
      <alignment vertical="center"/>
    </xf>
    <xf numFmtId="0" fontId="21" fillId="2" borderId="58" xfId="0" applyFont="1" applyFill="1" applyBorder="1" applyAlignment="1">
      <alignment vertical="center"/>
    </xf>
    <xf numFmtId="0" fontId="21" fillId="2" borderId="60" xfId="0" applyFont="1" applyFill="1" applyBorder="1" applyAlignment="1">
      <alignment vertical="center"/>
    </xf>
    <xf numFmtId="0" fontId="24" fillId="3" borderId="45" xfId="0" applyFont="1" applyFill="1" applyBorder="1" applyAlignment="1">
      <alignment horizontal="center" vertical="center" wrapText="1"/>
    </xf>
    <xf numFmtId="0" fontId="62" fillId="2" borderId="61" xfId="0" applyFont="1" applyFill="1" applyBorder="1" applyAlignment="1">
      <alignment vertical="center" wrapText="1"/>
    </xf>
    <xf numFmtId="0" fontId="57" fillId="0" borderId="164" xfId="0" applyFont="1" applyBorder="1" applyAlignment="1">
      <alignment vertical="center"/>
    </xf>
    <xf numFmtId="0" fontId="57" fillId="0" borderId="135" xfId="0" applyFont="1" applyBorder="1" applyAlignment="1">
      <alignment vertical="center"/>
    </xf>
    <xf numFmtId="0" fontId="57" fillId="0" borderId="136" xfId="0" applyFont="1" applyBorder="1" applyAlignment="1">
      <alignment vertical="center"/>
    </xf>
    <xf numFmtId="0" fontId="57" fillId="2" borderId="100" xfId="0" applyFont="1" applyFill="1" applyBorder="1" applyAlignment="1">
      <alignment vertical="center"/>
    </xf>
    <xf numFmtId="0" fontId="67" fillId="3" borderId="45" xfId="0" applyFont="1" applyFill="1" applyBorder="1" applyAlignment="1">
      <alignment horizontal="center" vertical="center" wrapText="1"/>
    </xf>
    <xf numFmtId="0" fontId="65" fillId="2" borderId="45" xfId="0" applyFont="1" applyFill="1" applyBorder="1" applyAlignment="1">
      <alignment vertical="center" wrapText="1"/>
    </xf>
    <xf numFmtId="0" fontId="57" fillId="2" borderId="135" xfId="0" applyFont="1" applyFill="1" applyBorder="1" applyAlignment="1">
      <alignment vertical="center"/>
    </xf>
    <xf numFmtId="0" fontId="65" fillId="8" borderId="61" xfId="0" applyFont="1" applyFill="1" applyBorder="1" applyAlignment="1">
      <alignment vertical="center" wrapText="1"/>
    </xf>
    <xf numFmtId="0" fontId="24" fillId="3" borderId="66" xfId="0" applyFont="1" applyFill="1" applyBorder="1" applyAlignment="1">
      <alignment horizontal="center" vertical="center" wrapText="1"/>
    </xf>
    <xf numFmtId="0" fontId="57" fillId="2" borderId="23" xfId="0" applyFont="1" applyFill="1" applyBorder="1" applyAlignment="1">
      <alignment vertical="center"/>
    </xf>
    <xf numFmtId="0" fontId="62" fillId="2" borderId="66" xfId="0" applyFont="1" applyFill="1" applyBorder="1" applyAlignment="1">
      <alignment vertical="center" wrapText="1"/>
    </xf>
    <xf numFmtId="0" fontId="57" fillId="2" borderId="98" xfId="0" applyFont="1" applyFill="1" applyBorder="1" applyAlignment="1">
      <alignment vertical="center"/>
    </xf>
    <xf numFmtId="0" fontId="57" fillId="2" borderId="59" xfId="0" applyFont="1" applyFill="1" applyBorder="1" applyAlignment="1">
      <alignment vertical="center"/>
    </xf>
    <xf numFmtId="0" fontId="23" fillId="8" borderId="66" xfId="0" applyFont="1" applyFill="1" applyBorder="1" applyAlignment="1">
      <alignment horizontal="left" vertical="center" wrapText="1"/>
    </xf>
    <xf numFmtId="0" fontId="21" fillId="8" borderId="66" xfId="0" applyFont="1" applyFill="1" applyBorder="1" applyAlignment="1">
      <alignment vertical="center" wrapText="1"/>
    </xf>
    <xf numFmtId="0" fontId="64" fillId="8" borderId="61" xfId="0" applyFont="1" applyFill="1" applyBorder="1" applyAlignment="1">
      <alignment vertical="center" wrapText="1"/>
    </xf>
    <xf numFmtId="0" fontId="68" fillId="2" borderId="23" xfId="0" applyFont="1" applyFill="1" applyBorder="1" applyAlignment="1">
      <alignment vertical="center"/>
    </xf>
    <xf numFmtId="0" fontId="67" fillId="2" borderId="24" xfId="0" applyFont="1" applyFill="1" applyBorder="1" applyAlignment="1">
      <alignment vertical="center" wrapText="1"/>
    </xf>
    <xf numFmtId="0" fontId="68" fillId="2" borderId="24" xfId="0" applyFont="1" applyFill="1" applyBorder="1" applyAlignment="1">
      <alignment vertical="center"/>
    </xf>
    <xf numFmtId="0" fontId="28" fillId="0" borderId="3" xfId="0" applyFont="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971550</xdr:colOff>
      <xdr:row>0</xdr:row>
      <xdr:rowOff>57150</xdr:rowOff>
    </xdr:from>
    <xdr:to>
      <xdr:col>6</xdr:col>
      <xdr:colOff>1666875</xdr:colOff>
      <xdr:row>4</xdr:row>
      <xdr:rowOff>66675</xdr:rowOff>
    </xdr:to>
    <xdr:pic>
      <xdr:nvPicPr>
        <xdr:cNvPr id="2" name="image1.png" title="Image"/>
        <xdr:cNvPicPr preferRelativeResize="0"/>
      </xdr:nvPicPr>
      <xdr:blipFill>
        <a:blip r:embed="rId1" cstate="print"/>
        <a:stretch>
          <a:fillRect/>
        </a:stretch>
      </xdr:blipFill>
      <xdr:spPr>
        <a:xfrm>
          <a:off x="5210175" y="57150"/>
          <a:ext cx="695325" cy="676275"/>
        </a:xfrm>
        <a:prstGeom prst="rect">
          <a:avLst/>
        </a:prstGeom>
        <a:noFill/>
      </xdr:spPr>
    </xdr:pic>
    <xdr:clientData fLocksWithSheet="0"/>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133350</xdr:colOff>
      <xdr:row>102</xdr:row>
      <xdr:rowOff>0</xdr:rowOff>
    </xdr:from>
    <xdr:to>
      <xdr:col>4</xdr:col>
      <xdr:colOff>247650</xdr:colOff>
      <xdr:row>103</xdr:row>
      <xdr:rowOff>85725</xdr:rowOff>
    </xdr:to>
    <xdr:sp>
      <xdr:nvSpPr>
        <xdr:cNvPr id="3" name="Shape 3"/>
        <xdr:cNvSpPr txBox="1"/>
      </xdr:nvSpPr>
      <xdr:spPr>
        <a:xfrm>
          <a:off x="1209675" y="18602325"/>
          <a:ext cx="114300" cy="266700"/>
        </a:xfrm>
        <a:prstGeom prst="rect">
          <a:avLst/>
        </a:prstGeom>
        <a:noFill/>
        <a:ln>
          <a:noFill/>
        </a:ln>
      </xdr:spPr>
      <xdr:txBody>
        <a:bodyPr spcFirstLastPara="1" wrap="square" lIns="91425" tIns="45700" rIns="91425" bIns="45700" anchor="t" anchorCtr="0">
          <a:noAutofit/>
        </a:bodyPr>
        <a:lstStyle/>
        <a:p>
          <a:pPr marL="0" lvl="0" indent="0">
            <a:spcBef>
              <a:spcPts val="0"/>
            </a:spcBef>
            <a:spcAft>
              <a:spcPts val="0"/>
            </a:spcAft>
            <a:buFont typeface="Arial" panose="020B0604020202020204"/>
            <a:buNone/>
          </a:pPr>
          <a:endParaRPr sz="1100"/>
        </a:p>
      </xdr:txBody>
    </xdr:sp>
    <xdr:clientData fLocksWithSheet="0"/>
  </xdr:twoCellAnchor>
  <xdr:twoCellAnchor>
    <xdr:from>
      <xdr:col>0</xdr:col>
      <xdr:colOff>0</xdr:colOff>
      <xdr:row>102</xdr:row>
      <xdr:rowOff>4762</xdr:rowOff>
    </xdr:from>
    <xdr:to>
      <xdr:col>6</xdr:col>
      <xdr:colOff>142874</xdr:colOff>
      <xdr:row>111</xdr:row>
      <xdr:rowOff>9525</xdr:rowOff>
    </xdr:to>
    <xdr:pic>
      <xdr:nvPicPr>
        <xdr:cNvPr id="2" name="image2.png"/>
        <xdr:cNvPicPr preferRelativeResize="0"/>
      </xdr:nvPicPr>
      <xdr:blipFill>
        <a:blip r:embed="rId1">
          <a:extLst>
            <a:ext uri="{28A0092B-C50C-407E-A947-70E740481C1C}">
              <a14:useLocalDpi xmlns:a14="http://schemas.microsoft.com/office/drawing/2010/main" val="0"/>
            </a:ext>
          </a:extLst>
        </a:blip>
        <a:stretch>
          <a:fillRect/>
        </a:stretch>
      </xdr:blipFill>
      <xdr:spPr>
        <a:xfrm>
          <a:off x="0" y="18606770"/>
          <a:ext cx="1704340" cy="1633855"/>
        </a:xfrm>
        <a:prstGeom prst="rect">
          <a:avLst/>
        </a:prstGeom>
        <a:noFill/>
      </xdr:spPr>
    </xdr:pic>
    <xdr:clientData fLocksWithSheet="0"/>
  </xdr:twoCellAnchor>
  <xdr:twoCellAnchor>
    <xdr:from>
      <xdr:col>28</xdr:col>
      <xdr:colOff>314325</xdr:colOff>
      <xdr:row>88</xdr:row>
      <xdr:rowOff>133350</xdr:rowOff>
    </xdr:from>
    <xdr:to>
      <xdr:col>33</xdr:col>
      <xdr:colOff>219075</xdr:colOff>
      <xdr:row>97</xdr:row>
      <xdr:rowOff>19050</xdr:rowOff>
    </xdr:to>
    <xdr:pic>
      <xdr:nvPicPr>
        <xdr:cNvPr id="4" name="image3.png" title="Image"/>
        <xdr:cNvPicPr preferRelativeResize="0"/>
      </xdr:nvPicPr>
      <xdr:blipFill>
        <a:blip r:embed="rId2" cstate="print"/>
        <a:stretch>
          <a:fillRect/>
        </a:stretch>
      </xdr:blipFill>
      <xdr:spPr>
        <a:xfrm>
          <a:off x="7686675" y="16202025"/>
          <a:ext cx="1362075" cy="1514475"/>
        </a:xfrm>
        <a:prstGeom prst="rect">
          <a:avLst/>
        </a:prstGeom>
        <a:noFill/>
      </xdr:spPr>
    </xdr:pic>
    <xdr:clientData fLocksWithSheet="0"/>
  </xdr:twoCellAnchor>
  <xdr:twoCellAnchor>
    <xdr:from>
      <xdr:col>0</xdr:col>
      <xdr:colOff>0</xdr:colOff>
      <xdr:row>0</xdr:row>
      <xdr:rowOff>0</xdr:rowOff>
    </xdr:from>
    <xdr:to>
      <xdr:col>28</xdr:col>
      <xdr:colOff>205740</xdr:colOff>
      <xdr:row>41</xdr:row>
      <xdr:rowOff>114300</xdr:rowOff>
    </xdr:to>
    <xdr:sp>
      <xdr:nvSpPr>
        <xdr:cNvPr id="2185" name="文字方塊 137" hidden="1"/>
        <xdr:cNvSpPr txBox="1">
          <a:spLocks noSelect="1" noChangeArrowheads="1"/>
        </xdr:cNvSpPr>
      </xdr:nvSpPr>
      <xdr:spPr>
        <a:xfrm>
          <a:off x="0" y="0"/>
          <a:ext cx="7606665" cy="7667625"/>
        </a:xfrm>
        <a:prstGeom prst="rect">
          <a:avLst/>
        </a:prstGeom>
        <a:solidFill>
          <a:srgbClr val="FFFFFF"/>
        </a:solidFill>
        <a:ln w="9525">
          <a:solidFill>
            <a:srgbClr val="000000"/>
          </a:solidFill>
          <a:round/>
        </a:ln>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10</xdr:col>
      <xdr:colOff>281940</xdr:colOff>
      <xdr:row>37</xdr:row>
      <xdr:rowOff>121920</xdr:rowOff>
    </xdr:to>
    <xdr:sp>
      <xdr:nvSpPr>
        <xdr:cNvPr id="1067" name="文字方塊 43" hidden="1"/>
        <xdr:cNvSpPr txBox="1">
          <a:spLocks noSelect="1" noChangeArrowheads="1"/>
        </xdr:cNvSpPr>
      </xdr:nvSpPr>
      <xdr:spPr>
        <a:xfrm>
          <a:off x="0" y="0"/>
          <a:ext cx="7644765" cy="6979920"/>
        </a:xfrm>
        <a:prstGeom prst="rect">
          <a:avLst/>
        </a:prstGeom>
        <a:solidFill>
          <a:srgbClr val="FFFFFF"/>
        </a:solidFill>
        <a:ln w="9525">
          <a:solidFill>
            <a:srgbClr val="000000"/>
          </a:solidFill>
          <a:round/>
        </a:ln>
      </xdr:spPr>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49</xdr:col>
      <xdr:colOff>7620</xdr:colOff>
      <xdr:row>32</xdr:row>
      <xdr:rowOff>68580</xdr:rowOff>
    </xdr:to>
    <xdr:sp>
      <xdr:nvSpPr>
        <xdr:cNvPr id="4098" name="文字方塊 2" hidden="1"/>
        <xdr:cNvSpPr txBox="1">
          <a:spLocks noSelect="1" noChangeArrowheads="1"/>
        </xdr:cNvSpPr>
      </xdr:nvSpPr>
      <xdr:spPr>
        <a:xfrm>
          <a:off x="0" y="0"/>
          <a:ext cx="7618095" cy="71668005"/>
        </a:xfrm>
        <a:prstGeom prst="rect">
          <a:avLst/>
        </a:prstGeom>
        <a:solidFill>
          <a:srgbClr val="FFFFFF"/>
        </a:solidFill>
        <a:ln w="9525">
          <a:solidFill>
            <a:srgbClr val="000000"/>
          </a:solidFill>
          <a:round/>
        </a:ln>
      </xdr:spPr>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6</xdr:col>
      <xdr:colOff>114300</xdr:colOff>
      <xdr:row>29</xdr:row>
      <xdr:rowOff>160020</xdr:rowOff>
    </xdr:to>
    <xdr:sp>
      <xdr:nvSpPr>
        <xdr:cNvPr id="3075" name="文字方塊 3" hidden="1"/>
        <xdr:cNvSpPr txBox="1">
          <a:spLocks noSelect="1" noChangeArrowheads="1"/>
        </xdr:cNvSpPr>
      </xdr:nvSpPr>
      <xdr:spPr>
        <a:xfrm>
          <a:off x="0" y="0"/>
          <a:ext cx="7629525" cy="6656070"/>
        </a:xfrm>
        <a:prstGeom prst="rect">
          <a:avLst/>
        </a:prstGeom>
        <a:solidFill>
          <a:srgbClr val="FFFFFF"/>
        </a:solidFill>
        <a:ln w="9525">
          <a:solidFill>
            <a:srgbClr val="000000"/>
          </a:solidFill>
          <a:round/>
        </a:ln>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coctrpg.tiddlyspot.com/" TargetMode="External"/><Relationship Id="rId3" Type="http://schemas.openxmlformats.org/officeDocument/2006/relationships/hyperlink" Target="http://www.goddessfantasy.net/bbs/index.php?topic=88568.0" TargetMode="External"/><Relationship Id="rId2" Type="http://schemas.openxmlformats.org/officeDocument/2006/relationships/hyperlink" Target="https://app.roll20.net/join/1733100/fM5h_Q"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O315"/>
  <sheetViews>
    <sheetView workbookViewId="0">
      <selection activeCell="E4" sqref="E4:G4"/>
    </sheetView>
  </sheetViews>
  <sheetFormatPr defaultColWidth="11.25" defaultRowHeight="15" customHeight="1"/>
  <cols>
    <col min="1" max="1" width="1.375" customWidth="1"/>
    <col min="2" max="2" width="15.375" customWidth="1"/>
    <col min="5" max="5" width="14" customWidth="1"/>
    <col min="6" max="6" width="2.375" customWidth="1"/>
    <col min="7" max="7" width="32.625" customWidth="1"/>
    <col min="8" max="8" width="2.75" customWidth="1"/>
    <col min="9" max="9" width="11.25" customWidth="1"/>
    <col min="10" max="10" width="6.25" customWidth="1"/>
    <col min="11" max="11" width="7.75" customWidth="1"/>
    <col min="12" max="13" width="8.25" customWidth="1"/>
    <col min="14" max="14" width="12.25" customWidth="1"/>
    <col min="15" max="15" width="8.25" customWidth="1"/>
  </cols>
  <sheetData>
    <row r="1" ht="8.25" customHeight="1" spans="1:15">
      <c r="A1" s="540"/>
      <c r="B1" s="541"/>
      <c r="C1" s="541"/>
      <c r="D1" s="541"/>
      <c r="E1" s="541"/>
      <c r="F1" s="542"/>
      <c r="G1" s="542"/>
      <c r="H1" s="542"/>
      <c r="I1" s="542"/>
      <c r="J1" s="542"/>
      <c r="K1" s="542"/>
      <c r="L1" s="542"/>
      <c r="M1" s="542"/>
      <c r="N1" s="542"/>
      <c r="O1" s="542"/>
    </row>
    <row r="2" ht="14.25" spans="1:15">
      <c r="A2" s="543"/>
      <c r="B2" s="544"/>
      <c r="C2" s="70"/>
      <c r="D2" s="70"/>
      <c r="E2" s="545" t="s">
        <v>0</v>
      </c>
      <c r="F2" s="152"/>
      <c r="G2" s="182"/>
      <c r="H2" s="546"/>
      <c r="I2" s="546"/>
      <c r="J2" s="546"/>
      <c r="K2" s="546"/>
      <c r="L2" s="546"/>
      <c r="M2" s="546"/>
      <c r="N2" s="546"/>
      <c r="O2" s="601" t="s">
        <v>1</v>
      </c>
    </row>
    <row r="3" spans="1:15">
      <c r="A3" s="543"/>
      <c r="B3" s="547"/>
      <c r="C3" s="547"/>
      <c r="D3" s="547"/>
      <c r="E3" s="545" t="s">
        <v>2</v>
      </c>
      <c r="F3" s="152"/>
      <c r="G3" s="182"/>
      <c r="H3" s="546"/>
      <c r="I3" s="546"/>
      <c r="J3" s="546"/>
      <c r="K3" s="546"/>
      <c r="L3" s="546"/>
      <c r="M3" s="546"/>
      <c r="N3" s="546"/>
      <c r="O3" s="546"/>
    </row>
    <row r="4" spans="1:15">
      <c r="A4" s="548"/>
      <c r="B4" s="549" t="s">
        <v>3</v>
      </c>
      <c r="C4" s="152"/>
      <c r="D4" s="153"/>
      <c r="E4" s="550" t="s">
        <v>4</v>
      </c>
      <c r="F4" s="140"/>
      <c r="G4" s="551"/>
      <c r="H4" s="546"/>
      <c r="I4" s="567"/>
      <c r="J4" s="567"/>
      <c r="K4" s="567"/>
      <c r="L4" s="567"/>
      <c r="M4" s="567"/>
      <c r="N4" s="567"/>
      <c r="O4" s="567"/>
    </row>
    <row r="5" ht="14.25" spans="1:15">
      <c r="A5" s="548"/>
      <c r="B5" s="552" t="s">
        <v>5</v>
      </c>
      <c r="C5" s="152"/>
      <c r="D5" s="153"/>
      <c r="E5" s="553" t="s">
        <v>6</v>
      </c>
      <c r="F5" s="127"/>
      <c r="G5" s="130"/>
      <c r="H5" s="554"/>
      <c r="I5" s="602" t="s">
        <v>7</v>
      </c>
      <c r="J5" s="152"/>
      <c r="K5" s="152"/>
      <c r="L5" s="152"/>
      <c r="M5" s="152"/>
      <c r="N5" s="152"/>
      <c r="O5" s="153"/>
    </row>
    <row r="6" ht="14.25" spans="1:15">
      <c r="A6" s="548"/>
      <c r="B6" s="552" t="s">
        <v>8</v>
      </c>
      <c r="C6" s="152"/>
      <c r="D6" s="153"/>
      <c r="E6" s="166"/>
      <c r="G6" s="138"/>
      <c r="H6" s="554"/>
      <c r="I6" s="603" t="str">
        <f>HYPERLINK("https://docs.google.com/spreadsheets/d/1B6V92cSJ0zbWb91g_DKE66ztAJl8kAaUKcZWV2_4CS4/edit?usp=sharing","Google Sheets版")</f>
        <v>Google Sheets版</v>
      </c>
      <c r="J6" s="152"/>
      <c r="K6" s="152"/>
      <c r="L6" s="152"/>
      <c r="M6" s="152"/>
      <c r="N6" s="152"/>
      <c r="O6" s="153"/>
    </row>
    <row r="7" spans="1:15">
      <c r="A7" s="548"/>
      <c r="B7" s="552" t="s">
        <v>9</v>
      </c>
      <c r="C7" s="152"/>
      <c r="D7" s="153"/>
      <c r="E7" s="167"/>
      <c r="F7" s="140"/>
      <c r="G7" s="143"/>
      <c r="H7" s="554"/>
      <c r="I7" s="604" t="s">
        <v>10</v>
      </c>
      <c r="J7" s="140"/>
      <c r="K7" s="140"/>
      <c r="L7" s="140"/>
      <c r="M7" s="140"/>
      <c r="N7" s="140"/>
      <c r="O7" s="143"/>
    </row>
    <row r="8" spans="1:15">
      <c r="A8" s="548"/>
      <c r="B8" s="555" t="s">
        <v>11</v>
      </c>
      <c r="C8" s="555" t="s">
        <v>12</v>
      </c>
      <c r="D8" s="556" t="s">
        <v>13</v>
      </c>
      <c r="E8" s="557" t="s">
        <v>14</v>
      </c>
      <c r="F8" s="110"/>
      <c r="G8" s="119"/>
      <c r="H8" s="554"/>
      <c r="I8" s="602" t="s">
        <v>15</v>
      </c>
      <c r="J8" s="152"/>
      <c r="K8" s="152"/>
      <c r="L8" s="152"/>
      <c r="M8" s="152"/>
      <c r="N8" s="152"/>
      <c r="O8" s="153"/>
    </row>
    <row r="9" spans="1:15">
      <c r="A9" s="548"/>
      <c r="B9" s="558" t="s">
        <v>16</v>
      </c>
      <c r="C9" s="559" t="s">
        <v>17</v>
      </c>
      <c r="D9" s="560" t="s">
        <v>18</v>
      </c>
      <c r="E9" s="557" t="s">
        <v>19</v>
      </c>
      <c r="F9" s="110"/>
      <c r="G9" s="119"/>
      <c r="H9" s="554"/>
      <c r="I9" s="568" t="s">
        <v>20</v>
      </c>
      <c r="J9" s="152"/>
      <c r="K9" s="152"/>
      <c r="L9" s="152"/>
      <c r="M9" s="152"/>
      <c r="N9" s="152"/>
      <c r="O9" s="153"/>
    </row>
    <row r="10" spans="1:15">
      <c r="A10" s="548"/>
      <c r="B10" s="558" t="s">
        <v>21</v>
      </c>
      <c r="C10" s="559" t="s">
        <v>22</v>
      </c>
      <c r="D10" s="560" t="s">
        <v>18</v>
      </c>
      <c r="E10" s="561" t="s">
        <v>23</v>
      </c>
      <c r="F10" s="110"/>
      <c r="G10" s="119"/>
      <c r="H10" s="554"/>
      <c r="I10" s="604" t="s">
        <v>24</v>
      </c>
      <c r="J10" s="140"/>
      <c r="K10" s="140"/>
      <c r="L10" s="140"/>
      <c r="M10" s="140"/>
      <c r="N10" s="140"/>
      <c r="O10" s="143"/>
    </row>
    <row r="11" spans="1:15">
      <c r="A11" s="548"/>
      <c r="B11" s="558" t="s">
        <v>25</v>
      </c>
      <c r="C11" s="559" t="s">
        <v>26</v>
      </c>
      <c r="D11" s="560" t="s">
        <v>27</v>
      </c>
      <c r="E11" s="557"/>
      <c r="F11" s="110"/>
      <c r="G11" s="119"/>
      <c r="H11" s="546"/>
      <c r="I11" s="547"/>
      <c r="J11" s="547"/>
      <c r="K11" s="547"/>
      <c r="L11" s="567"/>
      <c r="M11" s="567"/>
      <c r="N11" s="567"/>
      <c r="O11" s="567"/>
    </row>
    <row r="12" spans="1:15">
      <c r="A12" s="548"/>
      <c r="B12" s="558" t="s">
        <v>28</v>
      </c>
      <c r="C12" s="559" t="s">
        <v>29</v>
      </c>
      <c r="D12" s="560" t="s">
        <v>18</v>
      </c>
      <c r="E12" s="557" t="s">
        <v>30</v>
      </c>
      <c r="F12" s="110"/>
      <c r="G12" s="119"/>
      <c r="H12" s="554"/>
      <c r="I12" s="605" t="s">
        <v>31</v>
      </c>
      <c r="J12" s="606"/>
      <c r="K12" s="606"/>
      <c r="L12" s="606"/>
      <c r="M12" s="606"/>
      <c r="N12" s="606"/>
      <c r="O12" s="607"/>
    </row>
    <row r="13" ht="14.25" spans="1:15">
      <c r="A13" s="548"/>
      <c r="B13" s="558" t="s">
        <v>32</v>
      </c>
      <c r="C13" s="559" t="s">
        <v>33</v>
      </c>
      <c r="D13" s="560" t="s">
        <v>18</v>
      </c>
      <c r="E13" s="562" t="s">
        <v>34</v>
      </c>
      <c r="F13" s="152"/>
      <c r="G13" s="153"/>
      <c r="H13" s="554"/>
      <c r="I13" s="608" t="s">
        <v>35</v>
      </c>
      <c r="J13" s="609" t="s">
        <v>36</v>
      </c>
      <c r="K13" s="609" t="s">
        <v>37</v>
      </c>
      <c r="L13" s="609" t="s">
        <v>38</v>
      </c>
      <c r="M13" s="609" t="s">
        <v>39</v>
      </c>
      <c r="N13" s="609" t="s">
        <v>40</v>
      </c>
      <c r="O13" s="610" t="s">
        <v>41</v>
      </c>
    </row>
    <row r="14" spans="1:15">
      <c r="A14" s="548"/>
      <c r="B14" s="558" t="s">
        <v>42</v>
      </c>
      <c r="C14" s="559" t="s">
        <v>43</v>
      </c>
      <c r="D14" s="560" t="s">
        <v>27</v>
      </c>
      <c r="E14" s="557"/>
      <c r="F14" s="110"/>
      <c r="G14" s="119"/>
      <c r="H14" s="554"/>
      <c r="I14" s="611"/>
      <c r="J14" s="612" t="s">
        <v>44</v>
      </c>
      <c r="K14" s="612" t="s">
        <v>45</v>
      </c>
      <c r="L14" s="612" t="s">
        <v>46</v>
      </c>
      <c r="M14" s="612" t="s">
        <v>47</v>
      </c>
      <c r="N14" s="612" t="s">
        <v>48</v>
      </c>
      <c r="O14" s="613">
        <v>1</v>
      </c>
    </row>
    <row r="15" spans="1:15">
      <c r="A15" s="548"/>
      <c r="B15" s="558" t="s">
        <v>49</v>
      </c>
      <c r="C15" s="559" t="s">
        <v>50</v>
      </c>
      <c r="D15" s="560" t="s">
        <v>18</v>
      </c>
      <c r="E15" s="557"/>
      <c r="F15" s="110"/>
      <c r="G15" s="119"/>
      <c r="H15" s="554"/>
      <c r="I15" s="614" t="s">
        <v>51</v>
      </c>
      <c r="J15" s="615"/>
      <c r="K15" s="615"/>
      <c r="L15" s="615"/>
      <c r="M15" s="615"/>
      <c r="N15" s="615"/>
      <c r="O15" s="616"/>
    </row>
    <row r="16" spans="1:15">
      <c r="A16" s="548"/>
      <c r="B16" s="558" t="s">
        <v>52</v>
      </c>
      <c r="C16" s="559" t="s">
        <v>53</v>
      </c>
      <c r="D16" s="560" t="s">
        <v>27</v>
      </c>
      <c r="E16" s="557"/>
      <c r="F16" s="110"/>
      <c r="G16" s="119"/>
      <c r="H16" s="554"/>
      <c r="I16" s="617" t="s">
        <v>54</v>
      </c>
      <c r="J16" s="615"/>
      <c r="K16" s="615"/>
      <c r="L16" s="615"/>
      <c r="M16" s="615"/>
      <c r="N16" s="615"/>
      <c r="O16" s="616"/>
    </row>
    <row r="17" spans="1:15">
      <c r="A17" s="548"/>
      <c r="B17" s="563" t="s">
        <v>55</v>
      </c>
      <c r="C17" s="564" t="s">
        <v>56</v>
      </c>
      <c r="D17" s="565" t="s">
        <v>18</v>
      </c>
      <c r="E17" s="566"/>
      <c r="F17" s="140"/>
      <c r="G17" s="143"/>
      <c r="H17" s="554"/>
      <c r="I17" s="614" t="s">
        <v>57</v>
      </c>
      <c r="J17" s="615"/>
      <c r="K17" s="618"/>
      <c r="L17" s="619" t="s">
        <v>58</v>
      </c>
      <c r="M17" s="615"/>
      <c r="N17" s="615"/>
      <c r="O17" s="616"/>
    </row>
    <row r="18" spans="1:15">
      <c r="A18" s="543"/>
      <c r="B18" s="547"/>
      <c r="C18" s="567"/>
      <c r="D18" s="567"/>
      <c r="E18" s="567"/>
      <c r="F18" s="567"/>
      <c r="G18" s="567"/>
      <c r="H18" s="554"/>
      <c r="I18" s="620" t="s">
        <v>59</v>
      </c>
      <c r="J18" s="621" t="s">
        <v>60</v>
      </c>
      <c r="K18" s="615"/>
      <c r="L18" s="615"/>
      <c r="M18" s="615"/>
      <c r="N18" s="615"/>
      <c r="O18" s="616"/>
    </row>
    <row r="19" ht="14.25" spans="1:15">
      <c r="A19" s="548"/>
      <c r="B19" s="549" t="s">
        <v>61</v>
      </c>
      <c r="C19" s="152"/>
      <c r="D19" s="152"/>
      <c r="E19" s="152"/>
      <c r="F19" s="152"/>
      <c r="G19" s="153"/>
      <c r="H19" s="554"/>
      <c r="I19" s="620" t="s">
        <v>62</v>
      </c>
      <c r="J19" s="621" t="s">
        <v>63</v>
      </c>
      <c r="K19" s="615"/>
      <c r="L19" s="615"/>
      <c r="M19" s="615"/>
      <c r="N19" s="615"/>
      <c r="O19" s="616"/>
    </row>
    <row r="20" ht="14.25" spans="1:15">
      <c r="A20" s="548"/>
      <c r="B20" s="568" t="s">
        <v>64</v>
      </c>
      <c r="C20" s="152"/>
      <c r="D20" s="152"/>
      <c r="E20" s="152"/>
      <c r="F20" s="152"/>
      <c r="G20" s="153"/>
      <c r="H20" s="554"/>
      <c r="I20" s="608" t="s">
        <v>65</v>
      </c>
      <c r="J20" s="621" t="s">
        <v>66</v>
      </c>
      <c r="K20" s="615"/>
      <c r="L20" s="615"/>
      <c r="M20" s="615"/>
      <c r="N20" s="615"/>
      <c r="O20" s="616"/>
    </row>
    <row r="21" ht="14.25" spans="1:15">
      <c r="A21" s="548"/>
      <c r="B21" s="568" t="s">
        <v>67</v>
      </c>
      <c r="C21" s="152"/>
      <c r="D21" s="152"/>
      <c r="E21" s="152"/>
      <c r="F21" s="152"/>
      <c r="G21" s="153"/>
      <c r="H21" s="554"/>
      <c r="I21" s="611"/>
      <c r="J21" s="621" t="s">
        <v>68</v>
      </c>
      <c r="K21" s="615"/>
      <c r="L21" s="615"/>
      <c r="M21" s="615"/>
      <c r="N21" s="615"/>
      <c r="O21" s="616"/>
    </row>
    <row r="22" spans="1:15">
      <c r="A22" s="548"/>
      <c r="B22" s="569" t="s">
        <v>69</v>
      </c>
      <c r="C22" s="110"/>
      <c r="D22" s="110"/>
      <c r="E22" s="110"/>
      <c r="F22" s="110"/>
      <c r="G22" s="119"/>
      <c r="H22" s="554"/>
      <c r="I22" s="614" t="s">
        <v>70</v>
      </c>
      <c r="J22" s="615"/>
      <c r="K22" s="615"/>
      <c r="L22" s="618"/>
      <c r="M22" s="619" t="s">
        <v>71</v>
      </c>
      <c r="N22" s="615"/>
      <c r="O22" s="616"/>
    </row>
    <row r="23" spans="1:15">
      <c r="A23" s="548"/>
      <c r="B23" s="570" t="s">
        <v>72</v>
      </c>
      <c r="C23" s="571" t="s">
        <v>73</v>
      </c>
      <c r="D23" s="110"/>
      <c r="E23" s="110"/>
      <c r="F23" s="110"/>
      <c r="G23" s="119"/>
      <c r="H23" s="554"/>
      <c r="I23" s="622" t="s">
        <v>74</v>
      </c>
      <c r="J23" s="623" t="s">
        <v>75</v>
      </c>
      <c r="K23" s="615"/>
      <c r="L23" s="615"/>
      <c r="M23" s="615"/>
      <c r="N23" s="615"/>
      <c r="O23" s="616"/>
    </row>
    <row r="24" spans="1:15">
      <c r="A24" s="548"/>
      <c r="B24" s="572" t="s">
        <v>76</v>
      </c>
      <c r="C24" s="573" t="s">
        <v>77</v>
      </c>
      <c r="D24" s="110"/>
      <c r="E24" s="110"/>
      <c r="F24" s="110"/>
      <c r="G24" s="119"/>
      <c r="H24" s="554"/>
      <c r="I24" s="624"/>
      <c r="J24" s="625" t="s">
        <v>78</v>
      </c>
      <c r="K24" s="626"/>
      <c r="L24" s="626"/>
      <c r="M24" s="626"/>
      <c r="N24" s="626"/>
      <c r="O24" s="627"/>
    </row>
    <row r="25" spans="1:15">
      <c r="A25" s="548"/>
      <c r="B25" s="574"/>
      <c r="C25" s="573" t="s">
        <v>79</v>
      </c>
      <c r="D25" s="110"/>
      <c r="E25" s="110"/>
      <c r="F25" s="110"/>
      <c r="G25" s="119"/>
      <c r="H25" s="546"/>
      <c r="I25" s="628"/>
      <c r="J25" s="628"/>
      <c r="K25" s="628"/>
      <c r="L25" s="628"/>
      <c r="M25" s="628"/>
      <c r="N25" s="628"/>
      <c r="O25" s="628"/>
    </row>
    <row r="26" ht="14.25" spans="1:15">
      <c r="A26" s="548"/>
      <c r="B26" s="572" t="s">
        <v>80</v>
      </c>
      <c r="C26" s="575" t="s">
        <v>81</v>
      </c>
      <c r="G26" s="138"/>
      <c r="H26" s="576"/>
      <c r="I26" s="605" t="s">
        <v>82</v>
      </c>
      <c r="J26" s="606"/>
      <c r="K26" s="606"/>
      <c r="L26" s="606"/>
      <c r="M26" s="606"/>
      <c r="N26" s="606"/>
      <c r="O26" s="607"/>
    </row>
    <row r="27" spans="1:15">
      <c r="A27" s="548"/>
      <c r="B27" s="574"/>
      <c r="C27" s="110"/>
      <c r="D27" s="110"/>
      <c r="E27" s="110"/>
      <c r="F27" s="110"/>
      <c r="G27" s="119"/>
      <c r="H27" s="576"/>
      <c r="I27" s="629" t="s">
        <v>83</v>
      </c>
      <c r="J27" s="630" t="s">
        <v>84</v>
      </c>
      <c r="K27" s="631"/>
      <c r="L27" s="631"/>
      <c r="M27" s="631"/>
      <c r="N27" s="631"/>
      <c r="O27" s="632"/>
    </row>
    <row r="28" spans="1:15">
      <c r="A28" s="548"/>
      <c r="B28" s="572" t="s">
        <v>85</v>
      </c>
      <c r="C28" s="573" t="s">
        <v>86</v>
      </c>
      <c r="D28" s="110"/>
      <c r="E28" s="110"/>
      <c r="F28" s="110"/>
      <c r="G28" s="119"/>
      <c r="H28" s="576"/>
      <c r="I28" s="166"/>
      <c r="O28" s="138"/>
    </row>
    <row r="29" spans="1:15">
      <c r="A29" s="548"/>
      <c r="B29" s="574"/>
      <c r="C29" s="573" t="s">
        <v>87</v>
      </c>
      <c r="D29" s="110"/>
      <c r="E29" s="110"/>
      <c r="F29" s="110"/>
      <c r="G29" s="119"/>
      <c r="H29" s="576"/>
      <c r="I29" s="629" t="s">
        <v>88</v>
      </c>
      <c r="J29" s="630" t="s">
        <v>89</v>
      </c>
      <c r="K29" s="631"/>
      <c r="L29" s="631"/>
      <c r="M29" s="631"/>
      <c r="N29" s="631"/>
      <c r="O29" s="632"/>
    </row>
    <row r="30" spans="1:15">
      <c r="A30" s="548"/>
      <c r="B30" s="572" t="s">
        <v>90</v>
      </c>
      <c r="C30" s="573" t="s">
        <v>91</v>
      </c>
      <c r="D30" s="110"/>
      <c r="E30" s="110"/>
      <c r="F30" s="110"/>
      <c r="G30" s="119"/>
      <c r="H30" s="576"/>
      <c r="I30" s="166"/>
      <c r="O30" s="138"/>
    </row>
    <row r="31" spans="1:15">
      <c r="A31" s="548"/>
      <c r="B31" s="574"/>
      <c r="C31" s="573" t="s">
        <v>92</v>
      </c>
      <c r="D31" s="110"/>
      <c r="E31" s="110"/>
      <c r="F31" s="110"/>
      <c r="G31" s="119"/>
      <c r="H31" s="576"/>
      <c r="I31" s="166"/>
      <c r="O31" s="138"/>
    </row>
    <row r="32" spans="1:15">
      <c r="A32" s="548"/>
      <c r="B32" s="572" t="s">
        <v>93</v>
      </c>
      <c r="C32" s="573" t="s">
        <v>94</v>
      </c>
      <c r="D32" s="110"/>
      <c r="E32" s="110"/>
      <c r="F32" s="110"/>
      <c r="G32" s="119"/>
      <c r="H32" s="576"/>
      <c r="I32" s="166"/>
      <c r="O32" s="138"/>
    </row>
    <row r="33" spans="1:15">
      <c r="A33" s="548"/>
      <c r="B33" s="574"/>
      <c r="C33" s="573" t="s">
        <v>95</v>
      </c>
      <c r="D33" s="110"/>
      <c r="E33" s="110"/>
      <c r="F33" s="110"/>
      <c r="G33" s="119"/>
      <c r="H33" s="576"/>
      <c r="I33" s="629" t="s">
        <v>96</v>
      </c>
      <c r="J33" s="630" t="s">
        <v>97</v>
      </c>
      <c r="K33" s="631"/>
      <c r="L33" s="631"/>
      <c r="M33" s="631"/>
      <c r="N33" s="631"/>
      <c r="O33" s="632"/>
    </row>
    <row r="34" spans="1:15">
      <c r="A34" s="548"/>
      <c r="B34" s="572" t="s">
        <v>98</v>
      </c>
      <c r="C34" s="573" t="s">
        <v>99</v>
      </c>
      <c r="D34" s="110"/>
      <c r="E34" s="110"/>
      <c r="F34" s="110"/>
      <c r="G34" s="119"/>
      <c r="H34" s="576"/>
      <c r="I34" s="166"/>
      <c r="O34" s="138"/>
    </row>
    <row r="35" spans="1:15">
      <c r="A35" s="548"/>
      <c r="B35" s="574"/>
      <c r="C35" s="573" t="s">
        <v>100</v>
      </c>
      <c r="D35" s="110"/>
      <c r="E35" s="110"/>
      <c r="F35" s="110"/>
      <c r="G35" s="119"/>
      <c r="H35" s="576"/>
      <c r="I35" s="166"/>
      <c r="O35" s="138"/>
    </row>
    <row r="36" spans="1:15">
      <c r="A36" s="548"/>
      <c r="B36" s="572" t="s">
        <v>101</v>
      </c>
      <c r="C36" s="573" t="s">
        <v>102</v>
      </c>
      <c r="D36" s="110"/>
      <c r="E36" s="110"/>
      <c r="F36" s="110"/>
      <c r="G36" s="119"/>
      <c r="H36" s="576"/>
      <c r="I36" s="166"/>
      <c r="O36" s="138"/>
    </row>
    <row r="37" spans="1:15">
      <c r="A37" s="548"/>
      <c r="B37" s="577"/>
      <c r="C37" s="578" t="s">
        <v>103</v>
      </c>
      <c r="D37" s="140"/>
      <c r="E37" s="140"/>
      <c r="F37" s="140"/>
      <c r="G37" s="143"/>
      <c r="H37" s="576"/>
      <c r="I37" s="629" t="s">
        <v>104</v>
      </c>
      <c r="J37" s="630" t="s">
        <v>105</v>
      </c>
      <c r="K37" s="631"/>
      <c r="L37" s="631"/>
      <c r="M37" s="631"/>
      <c r="N37" s="631"/>
      <c r="O37" s="632"/>
    </row>
    <row r="38" spans="1:15">
      <c r="A38" s="543"/>
      <c r="B38" s="547"/>
      <c r="C38" s="567"/>
      <c r="D38" s="567"/>
      <c r="E38" s="567"/>
      <c r="F38" s="546"/>
      <c r="G38" s="579"/>
      <c r="H38" s="580"/>
      <c r="I38" s="166"/>
      <c r="O38" s="138"/>
    </row>
    <row r="39" ht="14.25" spans="1:15">
      <c r="A39" s="548"/>
      <c r="B39" s="581" t="s">
        <v>106</v>
      </c>
      <c r="C39" s="582"/>
      <c r="D39" s="582"/>
      <c r="E39" s="583"/>
      <c r="F39" s="546"/>
      <c r="G39" s="546"/>
      <c r="H39" s="576"/>
      <c r="I39" s="166"/>
      <c r="O39" s="138"/>
    </row>
    <row r="40" ht="14.25" spans="1:15">
      <c r="A40" s="548"/>
      <c r="B40" s="584" t="s">
        <v>107</v>
      </c>
      <c r="C40" s="582"/>
      <c r="D40" s="582"/>
      <c r="E40" s="583"/>
      <c r="F40" s="546"/>
      <c r="G40" s="546"/>
      <c r="H40" s="576"/>
      <c r="I40" s="166"/>
      <c r="O40" s="138"/>
    </row>
    <row r="41" ht="14.25" spans="1:15">
      <c r="A41" s="548"/>
      <c r="B41" s="585" t="s">
        <v>108</v>
      </c>
      <c r="C41" s="582"/>
      <c r="D41" s="582"/>
      <c r="E41" s="583"/>
      <c r="F41" s="546"/>
      <c r="G41" s="546"/>
      <c r="H41" s="576"/>
      <c r="I41" s="629" t="s">
        <v>109</v>
      </c>
      <c r="J41" s="630" t="s">
        <v>110</v>
      </c>
      <c r="K41" s="631"/>
      <c r="L41" s="631"/>
      <c r="M41" s="631"/>
      <c r="N41" s="631"/>
      <c r="O41" s="632"/>
    </row>
    <row r="42" ht="19.5" customHeight="1" spans="1:15">
      <c r="A42" s="548"/>
      <c r="B42" s="586" t="s">
        <v>111</v>
      </c>
      <c r="C42" s="582"/>
      <c r="D42" s="582"/>
      <c r="E42" s="583"/>
      <c r="F42" s="546"/>
      <c r="G42" s="546"/>
      <c r="H42" s="576"/>
      <c r="I42" s="166"/>
      <c r="O42" s="138"/>
    </row>
    <row r="43" ht="19.5" customHeight="1" spans="1:15">
      <c r="A43" s="548"/>
      <c r="B43" s="586" t="s">
        <v>112</v>
      </c>
      <c r="C43" s="582"/>
      <c r="D43" s="582"/>
      <c r="E43" s="583"/>
      <c r="F43" s="546"/>
      <c r="G43" s="546"/>
      <c r="H43" s="576"/>
      <c r="I43" s="166"/>
      <c r="O43" s="138"/>
    </row>
    <row r="44" ht="14.25" spans="1:15">
      <c r="A44" s="548"/>
      <c r="B44" s="586" t="s">
        <v>113</v>
      </c>
      <c r="C44" s="582"/>
      <c r="D44" s="582"/>
      <c r="E44" s="583"/>
      <c r="F44" s="546"/>
      <c r="G44" s="546"/>
      <c r="H44" s="576"/>
      <c r="I44" s="166"/>
      <c r="O44" s="138"/>
    </row>
    <row r="45" ht="14.25" spans="1:15">
      <c r="A45" s="548"/>
      <c r="B45" s="585" t="s">
        <v>114</v>
      </c>
      <c r="C45" s="582"/>
      <c r="D45" s="582"/>
      <c r="E45" s="583"/>
      <c r="F45" s="546"/>
      <c r="G45" s="546"/>
      <c r="H45" s="576"/>
      <c r="I45" s="629" t="s">
        <v>115</v>
      </c>
      <c r="J45" s="630" t="s">
        <v>116</v>
      </c>
      <c r="K45" s="631"/>
      <c r="L45" s="631"/>
      <c r="M45" s="631"/>
      <c r="N45" s="631"/>
      <c r="O45" s="632"/>
    </row>
    <row r="46" ht="14.25" spans="1:15">
      <c r="A46" s="548"/>
      <c r="B46" s="587" t="s">
        <v>117</v>
      </c>
      <c r="C46" s="582"/>
      <c r="D46" s="582"/>
      <c r="E46" s="583"/>
      <c r="F46" s="546"/>
      <c r="G46" s="546"/>
      <c r="H46" s="576"/>
      <c r="I46" s="166"/>
      <c r="O46" s="138"/>
    </row>
    <row r="47" ht="14.25" spans="1:15">
      <c r="A47" s="548"/>
      <c r="B47" s="587" t="s">
        <v>118</v>
      </c>
      <c r="C47" s="582"/>
      <c r="D47" s="582"/>
      <c r="E47" s="583"/>
      <c r="F47" s="546"/>
      <c r="G47" s="546"/>
      <c r="H47" s="576"/>
      <c r="I47" s="166"/>
      <c r="O47" s="138"/>
    </row>
    <row r="48" ht="14.25" spans="1:15">
      <c r="A48" s="548"/>
      <c r="B48" s="575" t="s">
        <v>119</v>
      </c>
      <c r="E48" s="138"/>
      <c r="F48" s="546"/>
      <c r="G48" s="546"/>
      <c r="H48" s="576"/>
      <c r="I48" s="166"/>
      <c r="O48" s="138"/>
    </row>
    <row r="49" ht="14.25" spans="1:15">
      <c r="A49" s="548"/>
      <c r="B49" s="581" t="s">
        <v>120</v>
      </c>
      <c r="C49" s="582"/>
      <c r="D49" s="582"/>
      <c r="E49" s="583"/>
      <c r="F49" s="546"/>
      <c r="G49" s="546"/>
      <c r="H49" s="576"/>
      <c r="I49" s="629" t="s">
        <v>121</v>
      </c>
      <c r="J49" s="630" t="s">
        <v>122</v>
      </c>
      <c r="K49" s="631"/>
      <c r="L49" s="631"/>
      <c r="M49" s="631"/>
      <c r="N49" s="631"/>
      <c r="O49" s="632"/>
    </row>
    <row r="50" ht="14.25" spans="1:15">
      <c r="A50" s="548"/>
      <c r="B50" s="588" t="s">
        <v>123</v>
      </c>
      <c r="E50" s="138"/>
      <c r="F50" s="546"/>
      <c r="G50" s="546"/>
      <c r="H50" s="576"/>
      <c r="I50" s="166"/>
      <c r="O50" s="138"/>
    </row>
    <row r="51" ht="24" spans="1:15">
      <c r="A51" s="548"/>
      <c r="B51" s="589" t="s">
        <v>124</v>
      </c>
      <c r="C51" s="583"/>
      <c r="D51" s="590" t="s">
        <v>125</v>
      </c>
      <c r="E51" s="591" t="s">
        <v>126</v>
      </c>
      <c r="F51" s="546"/>
      <c r="G51" s="546"/>
      <c r="H51" s="576"/>
      <c r="I51" s="166"/>
      <c r="O51" s="138"/>
    </row>
    <row r="52" ht="14.25" spans="1:15">
      <c r="A52" s="548"/>
      <c r="B52" s="592" t="s">
        <v>127</v>
      </c>
      <c r="C52" s="583"/>
      <c r="D52" s="593">
        <v>-2</v>
      </c>
      <c r="E52" s="594">
        <v>-2</v>
      </c>
      <c r="F52" s="546"/>
      <c r="G52" s="546"/>
      <c r="H52" s="576"/>
      <c r="I52" s="166"/>
      <c r="O52" s="138"/>
    </row>
    <row r="53" ht="14.25" spans="1:15">
      <c r="A53" s="548"/>
      <c r="B53" s="592" t="s">
        <v>128</v>
      </c>
      <c r="C53" s="583"/>
      <c r="D53" s="593">
        <v>-1</v>
      </c>
      <c r="E53" s="594">
        <v>-1</v>
      </c>
      <c r="F53" s="546"/>
      <c r="G53" s="546"/>
      <c r="H53" s="576"/>
      <c r="I53" s="629" t="s">
        <v>129</v>
      </c>
      <c r="J53" s="630" t="s">
        <v>130</v>
      </c>
      <c r="K53" s="631"/>
      <c r="L53" s="631"/>
      <c r="M53" s="631"/>
      <c r="N53" s="631"/>
      <c r="O53" s="632"/>
    </row>
    <row r="54" ht="14.25" spans="1:15">
      <c r="A54" s="548"/>
      <c r="B54" s="592" t="s">
        <v>131</v>
      </c>
      <c r="C54" s="583"/>
      <c r="D54" s="593">
        <v>0</v>
      </c>
      <c r="E54" s="594">
        <v>0</v>
      </c>
      <c r="F54" s="546"/>
      <c r="G54" s="546"/>
      <c r="H54" s="576"/>
      <c r="I54" s="166"/>
      <c r="O54" s="138"/>
    </row>
    <row r="55" ht="14.25" spans="1:15">
      <c r="A55" s="548"/>
      <c r="B55" s="592" t="s">
        <v>132</v>
      </c>
      <c r="C55" s="583"/>
      <c r="D55" s="593" t="s">
        <v>133</v>
      </c>
      <c r="E55" s="594">
        <v>1</v>
      </c>
      <c r="F55" s="546"/>
      <c r="G55" s="546"/>
      <c r="H55" s="576"/>
      <c r="I55" s="166"/>
      <c r="O55" s="138"/>
    </row>
    <row r="56" spans="1:15">
      <c r="A56" s="548"/>
      <c r="B56" s="592" t="s">
        <v>134</v>
      </c>
      <c r="C56" s="583"/>
      <c r="D56" s="593" t="s">
        <v>135</v>
      </c>
      <c r="E56" s="594">
        <v>2</v>
      </c>
      <c r="F56" s="546"/>
      <c r="G56" s="546"/>
      <c r="H56" s="576"/>
      <c r="I56" s="167"/>
      <c r="J56" s="140"/>
      <c r="K56" s="140"/>
      <c r="L56" s="140"/>
      <c r="M56" s="140"/>
      <c r="N56" s="140"/>
      <c r="O56" s="143"/>
    </row>
    <row r="57" ht="14.25" spans="1:15">
      <c r="A57" s="548"/>
      <c r="B57" s="592" t="s">
        <v>136</v>
      </c>
      <c r="C57" s="583"/>
      <c r="D57" s="593" t="s">
        <v>137</v>
      </c>
      <c r="E57" s="594">
        <v>3</v>
      </c>
      <c r="F57" s="546"/>
      <c r="G57" s="546"/>
      <c r="H57" s="546"/>
      <c r="I57" s="546"/>
      <c r="J57" s="546"/>
      <c r="K57" s="546"/>
      <c r="L57" s="546"/>
      <c r="M57" s="546"/>
      <c r="N57" s="546"/>
      <c r="O57" s="546"/>
    </row>
    <row r="58" ht="14.25" spans="1:15">
      <c r="A58" s="548"/>
      <c r="B58" s="592" t="s">
        <v>138</v>
      </c>
      <c r="C58" s="583"/>
      <c r="D58" s="593" t="s">
        <v>139</v>
      </c>
      <c r="E58" s="594">
        <v>4</v>
      </c>
      <c r="F58" s="546"/>
      <c r="G58" s="546"/>
      <c r="H58" s="546"/>
      <c r="I58" s="546"/>
      <c r="J58" s="546"/>
      <c r="K58" s="546"/>
      <c r="L58" s="546"/>
      <c r="M58" s="546"/>
      <c r="N58" s="546"/>
      <c r="O58" s="546"/>
    </row>
    <row r="59" spans="1:15">
      <c r="A59" s="548"/>
      <c r="B59" s="595" t="s">
        <v>140</v>
      </c>
      <c r="C59" s="143"/>
      <c r="D59" s="596" t="s">
        <v>141</v>
      </c>
      <c r="E59" s="597">
        <v>5</v>
      </c>
      <c r="F59" s="546"/>
      <c r="G59" s="546"/>
      <c r="H59" s="546"/>
      <c r="I59" s="546"/>
      <c r="J59" s="546"/>
      <c r="K59" s="546"/>
      <c r="L59" s="546"/>
      <c r="M59" s="546"/>
      <c r="N59" s="546"/>
      <c r="O59" s="546"/>
    </row>
    <row r="60" ht="14.25" spans="1:15">
      <c r="A60" s="548"/>
      <c r="B60" s="598" t="s">
        <v>142</v>
      </c>
      <c r="E60" s="138"/>
      <c r="F60" s="546"/>
      <c r="G60" s="546"/>
      <c r="H60" s="546"/>
      <c r="I60" s="546"/>
      <c r="J60" s="546"/>
      <c r="K60" s="546"/>
      <c r="L60" s="546"/>
      <c r="M60" s="546"/>
      <c r="N60" s="546"/>
      <c r="O60" s="546"/>
    </row>
    <row r="61" spans="1:15">
      <c r="A61" s="548"/>
      <c r="B61" s="140"/>
      <c r="C61" s="140"/>
      <c r="D61" s="140"/>
      <c r="E61" s="143"/>
      <c r="F61" s="546"/>
      <c r="G61" s="546"/>
      <c r="H61" s="546"/>
      <c r="I61" s="546"/>
      <c r="J61" s="546"/>
      <c r="K61" s="546"/>
      <c r="L61" s="546"/>
      <c r="M61" s="546"/>
      <c r="N61" s="546"/>
      <c r="O61" s="546"/>
    </row>
    <row r="62" spans="1:15">
      <c r="A62" s="543"/>
      <c r="B62" s="567"/>
      <c r="C62" s="567"/>
      <c r="D62" s="567"/>
      <c r="E62" s="567"/>
      <c r="F62" s="567"/>
      <c r="G62" s="567"/>
      <c r="H62" s="546"/>
      <c r="I62" s="546"/>
      <c r="J62" s="546"/>
      <c r="K62" s="546"/>
      <c r="L62" s="546"/>
      <c r="M62" s="546"/>
      <c r="N62" s="546"/>
      <c r="O62" s="546"/>
    </row>
    <row r="63" spans="1:15">
      <c r="A63" s="548"/>
      <c r="B63" s="599" t="s">
        <v>143</v>
      </c>
      <c r="C63" s="110"/>
      <c r="D63" s="110"/>
      <c r="E63" s="110"/>
      <c r="F63" s="110"/>
      <c r="G63" s="119"/>
      <c r="H63" s="546"/>
      <c r="I63" s="546"/>
      <c r="J63" s="546"/>
      <c r="K63" s="546"/>
      <c r="L63" s="546"/>
      <c r="M63" s="546"/>
      <c r="N63" s="546"/>
      <c r="O63" s="546"/>
    </row>
    <row r="64" spans="1:15">
      <c r="A64" s="548"/>
      <c r="B64" s="600" t="s">
        <v>144</v>
      </c>
      <c r="C64" s="110"/>
      <c r="D64" s="110"/>
      <c r="E64" s="110"/>
      <c r="F64" s="110"/>
      <c r="G64" s="119"/>
      <c r="H64" s="546"/>
      <c r="I64" s="546"/>
      <c r="J64" s="546"/>
      <c r="K64" s="546"/>
      <c r="L64" s="546"/>
      <c r="M64" s="546"/>
      <c r="N64" s="546"/>
      <c r="O64" s="546"/>
    </row>
    <row r="65" spans="1:15">
      <c r="A65" s="548"/>
      <c r="B65" s="569" t="s">
        <v>145</v>
      </c>
      <c r="C65" s="110"/>
      <c r="D65" s="110"/>
      <c r="E65" s="110"/>
      <c r="F65" s="110"/>
      <c r="G65" s="119"/>
      <c r="H65" s="546"/>
      <c r="I65" s="546"/>
      <c r="J65" s="546"/>
      <c r="K65" s="546"/>
      <c r="L65" s="546"/>
      <c r="M65" s="546"/>
      <c r="N65" s="546"/>
      <c r="O65" s="546"/>
    </row>
    <row r="66" spans="1:15">
      <c r="A66" s="548"/>
      <c r="B66" s="569" t="s">
        <v>146</v>
      </c>
      <c r="C66" s="110"/>
      <c r="D66" s="110"/>
      <c r="E66" s="110"/>
      <c r="F66" s="110"/>
      <c r="G66" s="119"/>
      <c r="H66" s="546"/>
      <c r="I66" s="546"/>
      <c r="J66" s="546"/>
      <c r="K66" s="546"/>
      <c r="L66" s="546"/>
      <c r="M66" s="546"/>
      <c r="N66" s="546"/>
      <c r="O66" s="546"/>
    </row>
    <row r="67" spans="1:15">
      <c r="A67" s="548"/>
      <c r="B67" s="569" t="s">
        <v>147</v>
      </c>
      <c r="C67" s="110"/>
      <c r="D67" s="110"/>
      <c r="E67" s="110"/>
      <c r="F67" s="110"/>
      <c r="G67" s="119"/>
      <c r="H67" s="546"/>
      <c r="I67" s="546"/>
      <c r="J67" s="546"/>
      <c r="K67" s="546"/>
      <c r="L67" s="546"/>
      <c r="M67" s="546"/>
      <c r="N67" s="546"/>
      <c r="O67" s="546"/>
    </row>
    <row r="68" spans="1:15">
      <c r="A68" s="548"/>
      <c r="B68" s="569" t="s">
        <v>148</v>
      </c>
      <c r="C68" s="110"/>
      <c r="D68" s="110"/>
      <c r="E68" s="110"/>
      <c r="F68" s="110"/>
      <c r="G68" s="119"/>
      <c r="H68" s="546"/>
      <c r="I68" s="546"/>
      <c r="J68" s="546"/>
      <c r="K68" s="546"/>
      <c r="L68" s="546"/>
      <c r="M68" s="546"/>
      <c r="N68" s="546"/>
      <c r="O68" s="546"/>
    </row>
    <row r="69" spans="1:15">
      <c r="A69" s="548"/>
      <c r="B69" s="569" t="s">
        <v>149</v>
      </c>
      <c r="C69" s="110"/>
      <c r="D69" s="110"/>
      <c r="E69" s="110"/>
      <c r="F69" s="110"/>
      <c r="G69" s="119"/>
      <c r="H69" s="546"/>
      <c r="I69" s="546"/>
      <c r="J69" s="546"/>
      <c r="K69" s="546"/>
      <c r="L69" s="546"/>
      <c r="M69" s="546"/>
      <c r="N69" s="546"/>
      <c r="O69" s="546"/>
    </row>
    <row r="70" spans="1:15">
      <c r="A70" s="548"/>
      <c r="B70" s="569" t="s">
        <v>150</v>
      </c>
      <c r="C70" s="110"/>
      <c r="D70" s="110"/>
      <c r="E70" s="110"/>
      <c r="F70" s="110"/>
      <c r="G70" s="119"/>
      <c r="H70" s="546"/>
      <c r="I70" s="546"/>
      <c r="J70" s="546"/>
      <c r="K70" s="546"/>
      <c r="L70" s="546"/>
      <c r="M70" s="546"/>
      <c r="N70" s="546"/>
      <c r="O70" s="546"/>
    </row>
    <row r="71" spans="1:15">
      <c r="A71" s="548"/>
      <c r="B71" s="599" t="s">
        <v>151</v>
      </c>
      <c r="C71" s="110"/>
      <c r="D71" s="110"/>
      <c r="E71" s="110"/>
      <c r="F71" s="110"/>
      <c r="G71" s="119"/>
      <c r="H71" s="546"/>
      <c r="I71" s="546"/>
      <c r="J71" s="546"/>
      <c r="K71" s="546"/>
      <c r="L71" s="546"/>
      <c r="M71" s="546"/>
      <c r="N71" s="546"/>
      <c r="O71" s="546"/>
    </row>
    <row r="72" ht="18.75" customHeight="1" spans="1:15">
      <c r="A72" s="548"/>
      <c r="B72" s="633" t="s">
        <v>152</v>
      </c>
      <c r="G72" s="138"/>
      <c r="H72" s="546"/>
      <c r="I72" s="546"/>
      <c r="J72" s="546"/>
      <c r="K72" s="546"/>
      <c r="L72" s="546"/>
      <c r="M72" s="546"/>
      <c r="N72" s="546"/>
      <c r="O72" s="546"/>
    </row>
    <row r="73" ht="28.5" customHeight="1" spans="1:15">
      <c r="A73" s="548"/>
      <c r="B73" s="110"/>
      <c r="C73" s="110"/>
      <c r="D73" s="110"/>
      <c r="E73" s="110"/>
      <c r="F73" s="110"/>
      <c r="G73" s="119"/>
      <c r="H73" s="546"/>
      <c r="I73" s="546"/>
      <c r="J73" s="546"/>
      <c r="K73" s="546"/>
      <c r="L73" s="546"/>
      <c r="M73" s="546"/>
      <c r="N73" s="546"/>
      <c r="O73" s="546"/>
    </row>
    <row r="74" ht="27" customHeight="1" spans="1:15">
      <c r="A74" s="548"/>
      <c r="B74" s="634" t="s">
        <v>153</v>
      </c>
      <c r="C74" s="110"/>
      <c r="D74" s="110"/>
      <c r="E74" s="110"/>
      <c r="F74" s="110"/>
      <c r="G74" s="119"/>
      <c r="H74" s="546"/>
      <c r="I74" s="546"/>
      <c r="J74" s="546"/>
      <c r="K74" s="546"/>
      <c r="L74" s="546"/>
      <c r="M74" s="546"/>
      <c r="N74" s="546"/>
      <c r="O74" s="546"/>
    </row>
    <row r="75" spans="1:15">
      <c r="A75" s="548"/>
      <c r="B75" s="634" t="s">
        <v>154</v>
      </c>
      <c r="C75" s="110"/>
      <c r="D75" s="110"/>
      <c r="E75" s="110"/>
      <c r="F75" s="110"/>
      <c r="G75" s="119"/>
      <c r="H75" s="546"/>
      <c r="I75" s="546"/>
      <c r="J75" s="546"/>
      <c r="K75" s="546"/>
      <c r="L75" s="546"/>
      <c r="M75" s="546"/>
      <c r="N75" s="546"/>
      <c r="O75" s="546"/>
    </row>
    <row r="76" spans="1:15">
      <c r="A76" s="548"/>
      <c r="B76" s="634" t="s">
        <v>155</v>
      </c>
      <c r="C76" s="110"/>
      <c r="D76" s="110"/>
      <c r="E76" s="110"/>
      <c r="F76" s="110"/>
      <c r="G76" s="119"/>
      <c r="H76" s="546"/>
      <c r="I76" s="546"/>
      <c r="J76" s="546"/>
      <c r="K76" s="546"/>
      <c r="L76" s="546"/>
      <c r="M76" s="546"/>
      <c r="N76" s="546"/>
      <c r="O76" s="546"/>
    </row>
    <row r="77" ht="14.25" spans="1:15">
      <c r="A77" s="548"/>
      <c r="B77" s="633" t="s">
        <v>156</v>
      </c>
      <c r="G77" s="138"/>
      <c r="H77" s="546"/>
      <c r="I77" s="546"/>
      <c r="J77" s="546"/>
      <c r="K77" s="546"/>
      <c r="L77" s="546"/>
      <c r="M77" s="546"/>
      <c r="N77" s="546"/>
      <c r="O77" s="546"/>
    </row>
    <row r="78" spans="1:15">
      <c r="A78" s="548"/>
      <c r="B78" s="110"/>
      <c r="C78" s="110"/>
      <c r="D78" s="110"/>
      <c r="E78" s="110"/>
      <c r="F78" s="110"/>
      <c r="G78" s="119"/>
      <c r="H78" s="546"/>
      <c r="I78" s="546"/>
      <c r="J78" s="546"/>
      <c r="K78" s="546"/>
      <c r="L78" s="546"/>
      <c r="M78" s="546"/>
      <c r="N78" s="546"/>
      <c r="O78" s="546"/>
    </row>
    <row r="79" spans="1:15">
      <c r="A79" s="548"/>
      <c r="B79" s="635" t="s">
        <v>157</v>
      </c>
      <c r="C79" s="110"/>
      <c r="D79" s="110"/>
      <c r="E79" s="110"/>
      <c r="F79" s="110"/>
      <c r="G79" s="119"/>
      <c r="H79" s="546"/>
      <c r="I79" s="546"/>
      <c r="J79" s="546"/>
      <c r="K79" s="546"/>
      <c r="L79" s="546"/>
      <c r="M79" s="546"/>
      <c r="N79" s="546"/>
      <c r="O79" s="546"/>
    </row>
    <row r="80" spans="1:15">
      <c r="A80" s="548"/>
      <c r="B80" s="635" t="s">
        <v>158</v>
      </c>
      <c r="C80" s="110"/>
      <c r="D80" s="110"/>
      <c r="E80" s="110"/>
      <c r="F80" s="110"/>
      <c r="G80" s="119"/>
      <c r="H80" s="546"/>
      <c r="I80" s="546"/>
      <c r="J80" s="546"/>
      <c r="K80" s="546"/>
      <c r="L80" s="546"/>
      <c r="M80" s="546"/>
      <c r="N80" s="546"/>
      <c r="O80" s="546"/>
    </row>
    <row r="81" spans="1:15">
      <c r="A81" s="548"/>
      <c r="B81" s="635"/>
      <c r="C81" s="110"/>
      <c r="D81" s="110"/>
      <c r="E81" s="110"/>
      <c r="F81" s="110"/>
      <c r="G81" s="119"/>
      <c r="H81" s="546"/>
      <c r="I81" s="546"/>
      <c r="J81" s="546"/>
      <c r="K81" s="546"/>
      <c r="L81" s="546"/>
      <c r="M81" s="546"/>
      <c r="N81" s="546"/>
      <c r="O81" s="546"/>
    </row>
    <row r="82" spans="1:15">
      <c r="A82" s="548"/>
      <c r="B82" s="599" t="s">
        <v>159</v>
      </c>
      <c r="C82" s="110"/>
      <c r="D82" s="110"/>
      <c r="E82" s="110"/>
      <c r="F82" s="110"/>
      <c r="G82" s="119"/>
      <c r="H82" s="546"/>
      <c r="I82" s="546"/>
      <c r="J82" s="546"/>
      <c r="K82" s="546"/>
      <c r="L82" s="546"/>
      <c r="M82" s="546"/>
      <c r="N82" s="546"/>
      <c r="O82" s="546"/>
    </row>
    <row r="83" spans="1:15">
      <c r="A83" s="548"/>
      <c r="B83" s="636" t="s">
        <v>160</v>
      </c>
      <c r="C83" s="110"/>
      <c r="D83" s="110"/>
      <c r="E83" s="110"/>
      <c r="F83" s="110"/>
      <c r="G83" s="119"/>
      <c r="H83" s="546"/>
      <c r="I83" s="546"/>
      <c r="J83" s="546"/>
      <c r="K83" s="546"/>
      <c r="L83" s="546"/>
      <c r="M83" s="546"/>
      <c r="N83" s="546"/>
      <c r="O83" s="546"/>
    </row>
    <row r="84" spans="1:15">
      <c r="A84" s="548"/>
      <c r="B84" s="635" t="s">
        <v>161</v>
      </c>
      <c r="C84" s="110"/>
      <c r="D84" s="110"/>
      <c r="E84" s="110"/>
      <c r="F84" s="110"/>
      <c r="G84" s="119"/>
      <c r="H84" s="546"/>
      <c r="I84" s="546"/>
      <c r="J84" s="546"/>
      <c r="K84" s="546"/>
      <c r="L84" s="546"/>
      <c r="M84" s="546"/>
      <c r="N84" s="546"/>
      <c r="O84" s="546"/>
    </row>
    <row r="85" spans="1:15">
      <c r="A85" s="548"/>
      <c r="B85" s="635" t="s">
        <v>162</v>
      </c>
      <c r="C85" s="110"/>
      <c r="D85" s="110"/>
      <c r="E85" s="110"/>
      <c r="F85" s="110"/>
      <c r="G85" s="119"/>
      <c r="H85" s="546"/>
      <c r="I85" s="546"/>
      <c r="J85" s="546"/>
      <c r="K85" s="546"/>
      <c r="L85" s="546"/>
      <c r="M85" s="546"/>
      <c r="N85" s="546"/>
      <c r="O85" s="546"/>
    </row>
    <row r="86" spans="1:15">
      <c r="A86" s="548"/>
      <c r="B86" s="637" t="s">
        <v>163</v>
      </c>
      <c r="C86" s="110"/>
      <c r="D86" s="110"/>
      <c r="E86" s="110"/>
      <c r="F86" s="110"/>
      <c r="G86" s="119"/>
      <c r="H86" s="546"/>
      <c r="I86" s="546"/>
      <c r="J86" s="546"/>
      <c r="K86" s="546"/>
      <c r="L86" s="546"/>
      <c r="M86" s="546"/>
      <c r="N86" s="546"/>
      <c r="O86" s="546"/>
    </row>
    <row r="87" spans="1:15">
      <c r="A87" s="548"/>
      <c r="B87" s="635" t="s">
        <v>164</v>
      </c>
      <c r="C87" s="110"/>
      <c r="D87" s="110"/>
      <c r="E87" s="110"/>
      <c r="F87" s="110"/>
      <c r="G87" s="119"/>
      <c r="H87" s="546"/>
      <c r="I87" s="546"/>
      <c r="J87" s="546"/>
      <c r="K87" s="546"/>
      <c r="L87" s="546"/>
      <c r="M87" s="546"/>
      <c r="N87" s="546"/>
      <c r="O87" s="546"/>
    </row>
    <row r="88" spans="1:15">
      <c r="A88" s="548"/>
      <c r="B88" s="635" t="s">
        <v>165</v>
      </c>
      <c r="C88" s="110"/>
      <c r="D88" s="110"/>
      <c r="E88" s="110"/>
      <c r="F88" s="110"/>
      <c r="G88" s="119"/>
      <c r="H88" s="546"/>
      <c r="I88" s="546"/>
      <c r="J88" s="546"/>
      <c r="K88" s="546"/>
      <c r="L88" s="546"/>
      <c r="M88" s="546"/>
      <c r="N88" s="546"/>
      <c r="O88" s="546"/>
    </row>
    <row r="89" spans="1:15">
      <c r="A89" s="548"/>
      <c r="B89" s="635" t="s">
        <v>166</v>
      </c>
      <c r="C89" s="110"/>
      <c r="D89" s="110"/>
      <c r="E89" s="110"/>
      <c r="F89" s="110"/>
      <c r="G89" s="119"/>
      <c r="H89" s="546"/>
      <c r="I89" s="546"/>
      <c r="J89" s="546"/>
      <c r="K89" s="546"/>
      <c r="L89" s="546"/>
      <c r="M89" s="546"/>
      <c r="N89" s="546"/>
      <c r="O89" s="546"/>
    </row>
    <row r="90" spans="1:15">
      <c r="A90" s="548"/>
      <c r="B90" s="635" t="s">
        <v>167</v>
      </c>
      <c r="C90" s="110"/>
      <c r="D90" s="110"/>
      <c r="E90" s="110"/>
      <c r="F90" s="110"/>
      <c r="G90" s="119"/>
      <c r="H90" s="546"/>
      <c r="I90" s="546"/>
      <c r="J90" s="546"/>
      <c r="K90" s="546"/>
      <c r="L90" s="546"/>
      <c r="M90" s="546"/>
      <c r="N90" s="546"/>
      <c r="O90" s="546"/>
    </row>
    <row r="91" spans="1:15">
      <c r="A91" s="548"/>
      <c r="B91" s="635" t="s">
        <v>168</v>
      </c>
      <c r="C91" s="110"/>
      <c r="D91" s="110"/>
      <c r="E91" s="110"/>
      <c r="F91" s="110"/>
      <c r="G91" s="119"/>
      <c r="H91" s="546"/>
      <c r="I91" s="546"/>
      <c r="J91" s="546"/>
      <c r="K91" s="546"/>
      <c r="L91" s="546"/>
      <c r="M91" s="546"/>
      <c r="N91" s="546"/>
      <c r="O91" s="546"/>
    </row>
    <row r="92" spans="1:15">
      <c r="A92" s="548"/>
      <c r="B92" s="635" t="s">
        <v>169</v>
      </c>
      <c r="C92" s="110"/>
      <c r="D92" s="110"/>
      <c r="E92" s="110"/>
      <c r="F92" s="110"/>
      <c r="G92" s="119"/>
      <c r="H92" s="546"/>
      <c r="I92" s="546"/>
      <c r="J92" s="546"/>
      <c r="K92" s="546"/>
      <c r="L92" s="546"/>
      <c r="M92" s="546"/>
      <c r="N92" s="546"/>
      <c r="O92" s="546"/>
    </row>
    <row r="93" spans="1:15">
      <c r="A93" s="548"/>
      <c r="B93" s="638" t="s">
        <v>170</v>
      </c>
      <c r="C93" s="110"/>
      <c r="D93" s="110"/>
      <c r="E93" s="110"/>
      <c r="F93" s="110"/>
      <c r="G93" s="119"/>
      <c r="H93" s="546"/>
      <c r="I93" s="546"/>
      <c r="J93" s="546"/>
      <c r="K93" s="546"/>
      <c r="L93" s="546"/>
      <c r="M93" s="546"/>
      <c r="N93" s="546"/>
      <c r="O93" s="546"/>
    </row>
    <row r="94" ht="14.25" spans="1:15">
      <c r="A94" s="548"/>
      <c r="B94" s="639" t="s">
        <v>171</v>
      </c>
      <c r="G94" s="138"/>
      <c r="H94" s="546"/>
      <c r="I94" s="546"/>
      <c r="J94" s="546"/>
      <c r="K94" s="546"/>
      <c r="L94" s="546"/>
      <c r="M94" s="546"/>
      <c r="N94" s="546"/>
      <c r="O94" s="546"/>
    </row>
    <row r="95" ht="14.25" spans="1:15">
      <c r="A95" s="548"/>
      <c r="G95" s="138"/>
      <c r="H95" s="546"/>
      <c r="I95" s="546"/>
      <c r="J95" s="546"/>
      <c r="K95" s="546"/>
      <c r="L95" s="546"/>
      <c r="M95" s="546"/>
      <c r="N95" s="546"/>
      <c r="O95" s="546"/>
    </row>
    <row r="96" ht="20.25" customHeight="1" spans="1:15">
      <c r="A96" s="548"/>
      <c r="G96" s="138"/>
      <c r="H96" s="546"/>
      <c r="I96" s="546"/>
      <c r="J96" s="546"/>
      <c r="K96" s="546"/>
      <c r="L96" s="546"/>
      <c r="M96" s="546"/>
      <c r="N96" s="546"/>
      <c r="O96" s="546"/>
    </row>
    <row r="97" ht="18.75" customHeight="1" spans="1:15">
      <c r="A97" s="548"/>
      <c r="B97" s="110"/>
      <c r="C97" s="110"/>
      <c r="D97" s="110"/>
      <c r="E97" s="110"/>
      <c r="F97" s="110"/>
      <c r="G97" s="119"/>
      <c r="H97" s="546"/>
      <c r="I97" s="546"/>
      <c r="J97" s="546"/>
      <c r="K97" s="546"/>
      <c r="L97" s="546"/>
      <c r="M97" s="546"/>
      <c r="N97" s="546"/>
      <c r="O97" s="546"/>
    </row>
    <row r="98" spans="1:15">
      <c r="A98" s="548"/>
      <c r="B98" s="640" t="s">
        <v>172</v>
      </c>
      <c r="C98" s="110"/>
      <c r="D98" s="110"/>
      <c r="E98" s="110"/>
      <c r="F98" s="110"/>
      <c r="G98" s="119"/>
      <c r="H98" s="546"/>
      <c r="I98" s="546"/>
      <c r="J98" s="546"/>
      <c r="K98" s="546"/>
      <c r="L98" s="546"/>
      <c r="M98" s="546"/>
      <c r="N98" s="546"/>
      <c r="O98" s="546"/>
    </row>
    <row r="99" spans="1:15">
      <c r="A99" s="548"/>
      <c r="B99" s="634" t="s">
        <v>173</v>
      </c>
      <c r="C99" s="110"/>
      <c r="D99" s="110"/>
      <c r="E99" s="110"/>
      <c r="F99" s="110"/>
      <c r="G99" s="119"/>
      <c r="H99" s="546"/>
      <c r="I99" s="546"/>
      <c r="J99" s="546"/>
      <c r="K99" s="546"/>
      <c r="L99" s="546"/>
      <c r="M99" s="546"/>
      <c r="N99" s="546"/>
      <c r="O99" s="546"/>
    </row>
    <row r="100" spans="1:15">
      <c r="A100" s="548"/>
      <c r="B100" s="634" t="s">
        <v>174</v>
      </c>
      <c r="C100" s="110"/>
      <c r="D100" s="110"/>
      <c r="E100" s="110"/>
      <c r="F100" s="110"/>
      <c r="G100" s="119"/>
      <c r="H100" s="546"/>
      <c r="I100" s="546"/>
      <c r="J100" s="546"/>
      <c r="K100" s="546"/>
      <c r="L100" s="546"/>
      <c r="M100" s="546"/>
      <c r="N100" s="546"/>
      <c r="O100" s="546"/>
    </row>
    <row r="101" spans="1:15">
      <c r="A101" s="548"/>
      <c r="B101" s="634" t="s">
        <v>175</v>
      </c>
      <c r="C101" s="110"/>
      <c r="D101" s="110"/>
      <c r="E101" s="110"/>
      <c r="F101" s="110"/>
      <c r="G101" s="119"/>
      <c r="H101" s="546"/>
      <c r="I101" s="546"/>
      <c r="J101" s="546"/>
      <c r="K101" s="546"/>
      <c r="L101" s="546"/>
      <c r="M101" s="546"/>
      <c r="N101" s="546"/>
      <c r="O101" s="546"/>
    </row>
    <row r="102" spans="1:15">
      <c r="A102" s="548"/>
      <c r="B102" s="634" t="s">
        <v>176</v>
      </c>
      <c r="C102" s="110"/>
      <c r="D102" s="110"/>
      <c r="E102" s="110"/>
      <c r="F102" s="110"/>
      <c r="G102" s="119"/>
      <c r="H102" s="546"/>
      <c r="I102" s="546"/>
      <c r="J102" s="546"/>
      <c r="K102" s="546"/>
      <c r="L102" s="546"/>
      <c r="M102" s="546"/>
      <c r="N102" s="546"/>
      <c r="O102" s="546"/>
    </row>
    <row r="103" spans="1:15">
      <c r="A103" s="548"/>
      <c r="B103" s="634" t="s">
        <v>177</v>
      </c>
      <c r="C103" s="110"/>
      <c r="D103" s="110"/>
      <c r="E103" s="110"/>
      <c r="F103" s="110"/>
      <c r="G103" s="119"/>
      <c r="H103" s="546"/>
      <c r="I103" s="546"/>
      <c r="J103" s="546"/>
      <c r="K103" s="546"/>
      <c r="L103" s="546"/>
      <c r="M103" s="546"/>
      <c r="N103" s="546"/>
      <c r="O103" s="546"/>
    </row>
    <row r="104" spans="1:15">
      <c r="A104" s="548"/>
      <c r="B104" s="634" t="s">
        <v>178</v>
      </c>
      <c r="C104" s="110"/>
      <c r="D104" s="110"/>
      <c r="E104" s="110"/>
      <c r="F104" s="110"/>
      <c r="G104" s="119"/>
      <c r="H104" s="546"/>
      <c r="I104" s="546"/>
      <c r="J104" s="546"/>
      <c r="K104" s="546"/>
      <c r="L104" s="546"/>
      <c r="M104" s="546"/>
      <c r="N104" s="546"/>
      <c r="O104" s="546"/>
    </row>
    <row r="105" spans="1:15">
      <c r="A105" s="548"/>
      <c r="B105" s="634" t="s">
        <v>179</v>
      </c>
      <c r="C105" s="110"/>
      <c r="D105" s="110"/>
      <c r="E105" s="110"/>
      <c r="F105" s="110"/>
      <c r="G105" s="119"/>
      <c r="H105" s="546"/>
      <c r="I105" s="546"/>
      <c r="J105" s="546"/>
      <c r="K105" s="546"/>
      <c r="L105" s="546"/>
      <c r="M105" s="546"/>
      <c r="N105" s="546"/>
      <c r="O105" s="546"/>
    </row>
    <row r="106" spans="1:15">
      <c r="A106" s="548"/>
      <c r="B106" s="634" t="s">
        <v>180</v>
      </c>
      <c r="C106" s="110"/>
      <c r="D106" s="110"/>
      <c r="E106" s="110"/>
      <c r="F106" s="110"/>
      <c r="G106" s="119"/>
      <c r="H106" s="546"/>
      <c r="I106" s="546"/>
      <c r="J106" s="546"/>
      <c r="K106" s="546"/>
      <c r="L106" s="546"/>
      <c r="M106" s="546"/>
      <c r="N106" s="546"/>
      <c r="O106" s="546"/>
    </row>
    <row r="107" spans="1:15">
      <c r="A107" s="548"/>
      <c r="B107" s="634" t="s">
        <v>181</v>
      </c>
      <c r="C107" s="110"/>
      <c r="D107" s="110"/>
      <c r="E107" s="110"/>
      <c r="F107" s="110"/>
      <c r="G107" s="119"/>
      <c r="H107" s="546"/>
      <c r="I107" s="546"/>
      <c r="J107" s="546"/>
      <c r="K107" s="546"/>
      <c r="L107" s="546"/>
      <c r="M107" s="546"/>
      <c r="N107" s="546"/>
      <c r="O107" s="546"/>
    </row>
    <row r="108" spans="1:15">
      <c r="A108" s="548"/>
      <c r="B108" s="634" t="s">
        <v>182</v>
      </c>
      <c r="C108" s="110"/>
      <c r="D108" s="110"/>
      <c r="E108" s="110"/>
      <c r="F108" s="110"/>
      <c r="G108" s="119"/>
      <c r="H108" s="546"/>
      <c r="I108" s="546"/>
      <c r="J108" s="546"/>
      <c r="K108" s="546"/>
      <c r="L108" s="546"/>
      <c r="M108" s="546"/>
      <c r="N108" s="546"/>
      <c r="O108" s="546"/>
    </row>
    <row r="109" spans="1:15">
      <c r="A109" s="548"/>
      <c r="B109" s="640" t="s">
        <v>183</v>
      </c>
      <c r="C109" s="110"/>
      <c r="D109" s="110"/>
      <c r="E109" s="110"/>
      <c r="F109" s="110"/>
      <c r="G109" s="119"/>
      <c r="H109" s="546"/>
      <c r="I109" s="546"/>
      <c r="J109" s="546"/>
      <c r="K109" s="546"/>
      <c r="L109" s="546"/>
      <c r="M109" s="546"/>
      <c r="N109" s="546"/>
      <c r="O109" s="546"/>
    </row>
    <row r="110" spans="1:15">
      <c r="A110" s="548"/>
      <c r="B110" s="634" t="s">
        <v>184</v>
      </c>
      <c r="C110" s="110"/>
      <c r="D110" s="110"/>
      <c r="E110" s="110"/>
      <c r="F110" s="110"/>
      <c r="G110" s="119"/>
      <c r="H110" s="546"/>
      <c r="I110" s="546"/>
      <c r="J110" s="546"/>
      <c r="K110" s="546"/>
      <c r="L110" s="546"/>
      <c r="M110" s="546"/>
      <c r="N110" s="546"/>
      <c r="O110" s="546"/>
    </row>
    <row r="111" spans="1:15">
      <c r="A111" s="548"/>
      <c r="B111" s="634" t="s">
        <v>185</v>
      </c>
      <c r="C111" s="110"/>
      <c r="D111" s="110"/>
      <c r="E111" s="110"/>
      <c r="F111" s="110"/>
      <c r="G111" s="119"/>
      <c r="H111" s="546"/>
      <c r="I111" s="546"/>
      <c r="J111" s="546"/>
      <c r="K111" s="546"/>
      <c r="L111" s="546"/>
      <c r="M111" s="546"/>
      <c r="N111" s="546"/>
      <c r="O111" s="546"/>
    </row>
    <row r="112" spans="1:15">
      <c r="A112" s="548"/>
      <c r="B112" s="634" t="s">
        <v>186</v>
      </c>
      <c r="C112" s="110"/>
      <c r="D112" s="110"/>
      <c r="E112" s="110"/>
      <c r="F112" s="110"/>
      <c r="G112" s="119"/>
      <c r="H112" s="546"/>
      <c r="I112" s="546"/>
      <c r="J112" s="546"/>
      <c r="K112" s="546"/>
      <c r="L112" s="546"/>
      <c r="M112" s="546"/>
      <c r="N112" s="546"/>
      <c r="O112" s="546"/>
    </row>
    <row r="113" spans="1:15">
      <c r="A113" s="548"/>
      <c r="B113" s="634" t="s">
        <v>187</v>
      </c>
      <c r="C113" s="110"/>
      <c r="D113" s="110"/>
      <c r="E113" s="110"/>
      <c r="F113" s="110"/>
      <c r="G113" s="119"/>
      <c r="H113" s="546"/>
      <c r="I113" s="546"/>
      <c r="J113" s="546"/>
      <c r="K113" s="546"/>
      <c r="L113" s="546"/>
      <c r="M113" s="546"/>
      <c r="N113" s="546"/>
      <c r="O113" s="546"/>
    </row>
    <row r="114" spans="1:15">
      <c r="A114" s="548"/>
      <c r="B114" s="634" t="s">
        <v>188</v>
      </c>
      <c r="C114" s="110"/>
      <c r="D114" s="110"/>
      <c r="E114" s="110"/>
      <c r="F114" s="110"/>
      <c r="G114" s="119"/>
      <c r="H114" s="546"/>
      <c r="I114" s="546"/>
      <c r="J114" s="546"/>
      <c r="K114" s="546"/>
      <c r="L114" s="546"/>
      <c r="M114" s="546"/>
      <c r="N114" s="546"/>
      <c r="O114" s="546"/>
    </row>
    <row r="115" spans="1:15">
      <c r="A115" s="548"/>
      <c r="B115" s="634" t="s">
        <v>189</v>
      </c>
      <c r="C115" s="110"/>
      <c r="D115" s="110"/>
      <c r="E115" s="110"/>
      <c r="F115" s="110"/>
      <c r="G115" s="119"/>
      <c r="H115" s="546"/>
      <c r="I115" s="546"/>
      <c r="J115" s="546"/>
      <c r="K115" s="546"/>
      <c r="L115" s="546"/>
      <c r="M115" s="546"/>
      <c r="N115" s="546"/>
      <c r="O115" s="546"/>
    </row>
    <row r="116" spans="1:15">
      <c r="A116" s="548"/>
      <c r="B116" s="634" t="s">
        <v>190</v>
      </c>
      <c r="C116" s="110"/>
      <c r="D116" s="110"/>
      <c r="E116" s="110"/>
      <c r="F116" s="110"/>
      <c r="G116" s="119"/>
      <c r="H116" s="546"/>
      <c r="I116" s="546"/>
      <c r="J116" s="546"/>
      <c r="K116" s="546"/>
      <c r="L116" s="546"/>
      <c r="M116" s="546"/>
      <c r="N116" s="546"/>
      <c r="O116" s="546"/>
    </row>
    <row r="117" spans="1:15">
      <c r="A117" s="548"/>
      <c r="B117" s="634" t="s">
        <v>191</v>
      </c>
      <c r="C117" s="110"/>
      <c r="D117" s="110"/>
      <c r="E117" s="110"/>
      <c r="F117" s="110"/>
      <c r="G117" s="119"/>
      <c r="H117" s="546"/>
      <c r="I117" s="546"/>
      <c r="J117" s="546"/>
      <c r="K117" s="546"/>
      <c r="L117" s="546"/>
      <c r="M117" s="546"/>
      <c r="N117" s="546"/>
      <c r="O117" s="546"/>
    </row>
    <row r="118" spans="1:15">
      <c r="A118" s="548"/>
      <c r="B118" s="634" t="s">
        <v>192</v>
      </c>
      <c r="C118" s="110"/>
      <c r="D118" s="110"/>
      <c r="E118" s="110"/>
      <c r="F118" s="110"/>
      <c r="G118" s="119"/>
      <c r="H118" s="546"/>
      <c r="I118" s="546"/>
      <c r="J118" s="546"/>
      <c r="K118" s="546"/>
      <c r="L118" s="546"/>
      <c r="M118" s="546"/>
      <c r="N118" s="546"/>
      <c r="O118" s="546"/>
    </row>
    <row r="119" spans="1:15">
      <c r="A119" s="548"/>
      <c r="B119" s="634" t="s">
        <v>193</v>
      </c>
      <c r="C119" s="110"/>
      <c r="D119" s="110"/>
      <c r="E119" s="110"/>
      <c r="F119" s="110"/>
      <c r="G119" s="119"/>
      <c r="H119" s="546"/>
      <c r="I119" s="546"/>
      <c r="J119" s="546"/>
      <c r="K119" s="546"/>
      <c r="L119" s="546"/>
      <c r="M119" s="546"/>
      <c r="N119" s="546"/>
      <c r="O119" s="546"/>
    </row>
    <row r="120" spans="1:15">
      <c r="A120" s="548"/>
      <c r="B120" s="640" t="s">
        <v>194</v>
      </c>
      <c r="C120" s="110"/>
      <c r="D120" s="110"/>
      <c r="E120" s="110"/>
      <c r="F120" s="110"/>
      <c r="G120" s="119"/>
      <c r="H120" s="546"/>
      <c r="I120" s="546"/>
      <c r="J120" s="546"/>
      <c r="K120" s="546"/>
      <c r="L120" s="546"/>
      <c r="M120" s="546"/>
      <c r="N120" s="546"/>
      <c r="O120" s="546"/>
    </row>
    <row r="121" spans="1:15">
      <c r="A121" s="548"/>
      <c r="B121" s="634" t="s">
        <v>195</v>
      </c>
      <c r="C121" s="110"/>
      <c r="D121" s="110"/>
      <c r="E121" s="110"/>
      <c r="F121" s="110"/>
      <c r="G121" s="119"/>
      <c r="H121" s="546"/>
      <c r="I121" s="546"/>
      <c r="J121" s="546"/>
      <c r="K121" s="546"/>
      <c r="L121" s="546"/>
      <c r="M121" s="546"/>
      <c r="N121" s="546"/>
      <c r="O121" s="546"/>
    </row>
    <row r="122" spans="1:15">
      <c r="A122" s="548"/>
      <c r="B122" s="634" t="s">
        <v>196</v>
      </c>
      <c r="C122" s="110"/>
      <c r="D122" s="110"/>
      <c r="E122" s="110"/>
      <c r="F122" s="110"/>
      <c r="G122" s="119"/>
      <c r="H122" s="546"/>
      <c r="I122" s="546"/>
      <c r="J122" s="546"/>
      <c r="K122" s="546"/>
      <c r="L122" s="546"/>
      <c r="M122" s="546"/>
      <c r="N122" s="546"/>
      <c r="O122" s="546"/>
    </row>
    <row r="123" spans="1:15">
      <c r="A123" s="548"/>
      <c r="B123" s="634" t="s">
        <v>197</v>
      </c>
      <c r="C123" s="110"/>
      <c r="D123" s="110"/>
      <c r="E123" s="110"/>
      <c r="F123" s="110"/>
      <c r="G123" s="119"/>
      <c r="H123" s="546"/>
      <c r="I123" s="546"/>
      <c r="J123" s="546"/>
      <c r="K123" s="546"/>
      <c r="L123" s="546"/>
      <c r="M123" s="546"/>
      <c r="N123" s="546"/>
      <c r="O123" s="546"/>
    </row>
    <row r="124" spans="1:15">
      <c r="A124" s="548"/>
      <c r="B124" s="634" t="s">
        <v>198</v>
      </c>
      <c r="C124" s="110"/>
      <c r="D124" s="110"/>
      <c r="E124" s="110"/>
      <c r="F124" s="110"/>
      <c r="G124" s="119"/>
      <c r="H124" s="546"/>
      <c r="I124" s="546"/>
      <c r="J124" s="546"/>
      <c r="K124" s="546"/>
      <c r="L124" s="546"/>
      <c r="M124" s="546"/>
      <c r="N124" s="546"/>
      <c r="O124" s="546"/>
    </row>
    <row r="125" spans="1:15">
      <c r="A125" s="548"/>
      <c r="B125" s="634" t="s">
        <v>199</v>
      </c>
      <c r="C125" s="110"/>
      <c r="D125" s="110"/>
      <c r="E125" s="110"/>
      <c r="F125" s="110"/>
      <c r="G125" s="119"/>
      <c r="H125" s="546"/>
      <c r="I125" s="546"/>
      <c r="J125" s="546"/>
      <c r="K125" s="546"/>
      <c r="L125" s="546"/>
      <c r="M125" s="546"/>
      <c r="N125" s="546"/>
      <c r="O125" s="546"/>
    </row>
    <row r="126" spans="1:15">
      <c r="A126" s="548"/>
      <c r="B126" s="634" t="s">
        <v>200</v>
      </c>
      <c r="C126" s="110"/>
      <c r="D126" s="110"/>
      <c r="E126" s="110"/>
      <c r="F126" s="110"/>
      <c r="G126" s="119"/>
      <c r="H126" s="546"/>
      <c r="I126" s="546"/>
      <c r="J126" s="546"/>
      <c r="K126" s="546"/>
      <c r="L126" s="546"/>
      <c r="M126" s="546"/>
      <c r="N126" s="546"/>
      <c r="O126" s="546"/>
    </row>
    <row r="127" spans="1:15">
      <c r="A127" s="548"/>
      <c r="B127" s="634" t="s">
        <v>201</v>
      </c>
      <c r="C127" s="110"/>
      <c r="D127" s="110"/>
      <c r="E127" s="110"/>
      <c r="F127" s="110"/>
      <c r="G127" s="119"/>
      <c r="H127" s="546"/>
      <c r="I127" s="546"/>
      <c r="J127" s="546"/>
      <c r="K127" s="546"/>
      <c r="L127" s="546"/>
      <c r="M127" s="546"/>
      <c r="N127" s="546"/>
      <c r="O127" s="546"/>
    </row>
    <row r="128" spans="1:15">
      <c r="A128" s="548"/>
      <c r="B128" s="634" t="s">
        <v>202</v>
      </c>
      <c r="C128" s="110"/>
      <c r="D128" s="110"/>
      <c r="E128" s="110"/>
      <c r="F128" s="110"/>
      <c r="G128" s="119"/>
      <c r="H128" s="546"/>
      <c r="I128" s="546"/>
      <c r="J128" s="546"/>
      <c r="K128" s="546"/>
      <c r="L128" s="546"/>
      <c r="M128" s="546"/>
      <c r="N128" s="546"/>
      <c r="O128" s="546"/>
    </row>
    <row r="129" spans="1:15">
      <c r="A129" s="548"/>
      <c r="B129" s="634" t="s">
        <v>203</v>
      </c>
      <c r="C129" s="110"/>
      <c r="D129" s="110"/>
      <c r="E129" s="110"/>
      <c r="F129" s="110"/>
      <c r="G129" s="119"/>
      <c r="H129" s="546"/>
      <c r="I129" s="546"/>
      <c r="J129" s="546"/>
      <c r="K129" s="546"/>
      <c r="L129" s="546"/>
      <c r="M129" s="546"/>
      <c r="N129" s="546"/>
      <c r="O129" s="546"/>
    </row>
    <row r="130" spans="1:15">
      <c r="A130" s="548"/>
      <c r="B130" s="634" t="s">
        <v>204</v>
      </c>
      <c r="C130" s="110"/>
      <c r="D130" s="110"/>
      <c r="E130" s="110"/>
      <c r="F130" s="110"/>
      <c r="G130" s="119"/>
      <c r="H130" s="546"/>
      <c r="I130" s="546"/>
      <c r="J130" s="546"/>
      <c r="K130" s="546"/>
      <c r="L130" s="546"/>
      <c r="M130" s="546"/>
      <c r="N130" s="546"/>
      <c r="O130" s="546"/>
    </row>
    <row r="131" spans="1:15">
      <c r="A131" s="548"/>
      <c r="B131" s="640" t="s">
        <v>205</v>
      </c>
      <c r="C131" s="110"/>
      <c r="D131" s="110"/>
      <c r="E131" s="110"/>
      <c r="F131" s="110"/>
      <c r="G131" s="119"/>
      <c r="H131" s="546"/>
      <c r="I131" s="546"/>
      <c r="J131" s="546"/>
      <c r="K131" s="546"/>
      <c r="L131" s="546"/>
      <c r="M131" s="546"/>
      <c r="N131" s="546"/>
      <c r="O131" s="546"/>
    </row>
    <row r="132" spans="1:15">
      <c r="A132" s="548"/>
      <c r="B132" s="634" t="s">
        <v>206</v>
      </c>
      <c r="C132" s="110"/>
      <c r="D132" s="110"/>
      <c r="E132" s="110"/>
      <c r="F132" s="110"/>
      <c r="G132" s="119"/>
      <c r="H132" s="546"/>
      <c r="I132" s="546"/>
      <c r="J132" s="546"/>
      <c r="K132" s="546"/>
      <c r="L132" s="546"/>
      <c r="M132" s="546"/>
      <c r="N132" s="546"/>
      <c r="O132" s="546"/>
    </row>
    <row r="133" spans="1:15">
      <c r="A133" s="548"/>
      <c r="B133" s="634" t="s">
        <v>207</v>
      </c>
      <c r="C133" s="110"/>
      <c r="D133" s="110"/>
      <c r="E133" s="110"/>
      <c r="F133" s="110"/>
      <c r="G133" s="119"/>
      <c r="H133" s="546"/>
      <c r="I133" s="546"/>
      <c r="J133" s="546"/>
      <c r="K133" s="546"/>
      <c r="L133" s="546"/>
      <c r="M133" s="546"/>
      <c r="N133" s="546"/>
      <c r="O133" s="546"/>
    </row>
    <row r="134" spans="1:15">
      <c r="A134" s="548"/>
      <c r="B134" s="634" t="s">
        <v>208</v>
      </c>
      <c r="C134" s="110"/>
      <c r="D134" s="110"/>
      <c r="E134" s="110"/>
      <c r="F134" s="110"/>
      <c r="G134" s="119"/>
      <c r="H134" s="546"/>
      <c r="I134" s="546"/>
      <c r="J134" s="546"/>
      <c r="K134" s="546"/>
      <c r="L134" s="546"/>
      <c r="M134" s="546"/>
      <c r="N134" s="546"/>
      <c r="O134" s="546"/>
    </row>
    <row r="135" spans="1:15">
      <c r="A135" s="548"/>
      <c r="B135" s="634" t="s">
        <v>209</v>
      </c>
      <c r="C135" s="110"/>
      <c r="D135" s="110"/>
      <c r="E135" s="110"/>
      <c r="F135" s="110"/>
      <c r="G135" s="119"/>
      <c r="H135" s="546"/>
      <c r="I135" s="546"/>
      <c r="J135" s="546"/>
      <c r="K135" s="546"/>
      <c r="L135" s="546"/>
      <c r="M135" s="546"/>
      <c r="N135" s="546"/>
      <c r="O135" s="546"/>
    </row>
    <row r="136" spans="1:15">
      <c r="A136" s="548"/>
      <c r="B136" s="634" t="s">
        <v>210</v>
      </c>
      <c r="C136" s="110"/>
      <c r="D136" s="110"/>
      <c r="E136" s="110"/>
      <c r="F136" s="110"/>
      <c r="G136" s="119"/>
      <c r="H136" s="546"/>
      <c r="I136" s="546"/>
      <c r="J136" s="546"/>
      <c r="K136" s="546"/>
      <c r="L136" s="546"/>
      <c r="M136" s="546"/>
      <c r="N136" s="546"/>
      <c r="O136" s="546"/>
    </row>
    <row r="137" spans="1:15">
      <c r="A137" s="548"/>
      <c r="B137" s="634" t="s">
        <v>211</v>
      </c>
      <c r="C137" s="110"/>
      <c r="D137" s="110"/>
      <c r="E137" s="110"/>
      <c r="F137" s="110"/>
      <c r="G137" s="119"/>
      <c r="H137" s="546"/>
      <c r="I137" s="546"/>
      <c r="J137" s="546"/>
      <c r="K137" s="546"/>
      <c r="L137" s="546"/>
      <c r="M137" s="546"/>
      <c r="N137" s="546"/>
      <c r="O137" s="546"/>
    </row>
    <row r="138" spans="1:15">
      <c r="A138" s="548"/>
      <c r="B138" s="634" t="s">
        <v>212</v>
      </c>
      <c r="C138" s="110"/>
      <c r="D138" s="110"/>
      <c r="E138" s="110"/>
      <c r="F138" s="110"/>
      <c r="G138" s="119"/>
      <c r="H138" s="546"/>
      <c r="I138" s="546"/>
      <c r="J138" s="546"/>
      <c r="K138" s="546"/>
      <c r="L138" s="546"/>
      <c r="M138" s="546"/>
      <c r="N138" s="546"/>
      <c r="O138" s="546"/>
    </row>
    <row r="139" spans="1:15">
      <c r="A139" s="548"/>
      <c r="B139" s="634" t="s">
        <v>213</v>
      </c>
      <c r="C139" s="110"/>
      <c r="D139" s="110"/>
      <c r="E139" s="110"/>
      <c r="F139" s="110"/>
      <c r="G139" s="119"/>
      <c r="H139" s="546"/>
      <c r="I139" s="546"/>
      <c r="J139" s="546"/>
      <c r="K139" s="546"/>
      <c r="L139" s="546"/>
      <c r="M139" s="546"/>
      <c r="N139" s="546"/>
      <c r="O139" s="546"/>
    </row>
    <row r="140" spans="1:15">
      <c r="A140" s="548"/>
      <c r="B140" s="634" t="s">
        <v>214</v>
      </c>
      <c r="C140" s="110"/>
      <c r="D140" s="110"/>
      <c r="E140" s="110"/>
      <c r="F140" s="110"/>
      <c r="G140" s="119"/>
      <c r="H140" s="546"/>
      <c r="I140" s="546"/>
      <c r="J140" s="546"/>
      <c r="K140" s="546"/>
      <c r="L140" s="546"/>
      <c r="M140" s="546"/>
      <c r="N140" s="546"/>
      <c r="O140" s="546"/>
    </row>
    <row r="141" spans="1:15">
      <c r="A141" s="548"/>
      <c r="B141" s="634" t="s">
        <v>215</v>
      </c>
      <c r="C141" s="110"/>
      <c r="D141" s="110"/>
      <c r="E141" s="110"/>
      <c r="F141" s="110"/>
      <c r="G141" s="119"/>
      <c r="H141" s="546"/>
      <c r="I141" s="546"/>
      <c r="J141" s="546"/>
      <c r="K141" s="546"/>
      <c r="L141" s="546"/>
      <c r="M141" s="546"/>
      <c r="N141" s="546"/>
      <c r="O141" s="546"/>
    </row>
    <row r="142" spans="1:15">
      <c r="A142" s="548"/>
      <c r="B142" s="634" t="s">
        <v>216</v>
      </c>
      <c r="C142" s="110"/>
      <c r="D142" s="110"/>
      <c r="E142" s="110"/>
      <c r="F142" s="110"/>
      <c r="G142" s="119"/>
      <c r="H142" s="546"/>
      <c r="I142" s="546"/>
      <c r="J142" s="546"/>
      <c r="K142" s="546"/>
      <c r="L142" s="546"/>
      <c r="M142" s="546"/>
      <c r="N142" s="546"/>
      <c r="O142" s="546"/>
    </row>
    <row r="143" spans="1:15">
      <c r="A143" s="548"/>
      <c r="B143" s="640" t="s">
        <v>217</v>
      </c>
      <c r="C143" s="110"/>
      <c r="D143" s="110"/>
      <c r="E143" s="110"/>
      <c r="F143" s="110"/>
      <c r="G143" s="119"/>
      <c r="H143" s="546"/>
      <c r="I143" s="546"/>
      <c r="J143" s="546"/>
      <c r="K143" s="546"/>
      <c r="L143" s="546"/>
      <c r="M143" s="546"/>
      <c r="N143" s="546"/>
      <c r="O143" s="546"/>
    </row>
    <row r="144" spans="1:15">
      <c r="A144" s="548"/>
      <c r="B144" s="634" t="s">
        <v>218</v>
      </c>
      <c r="C144" s="110"/>
      <c r="D144" s="110"/>
      <c r="E144" s="110"/>
      <c r="F144" s="110"/>
      <c r="G144" s="119"/>
      <c r="H144" s="546"/>
      <c r="I144" s="546"/>
      <c r="J144" s="546"/>
      <c r="K144" s="546"/>
      <c r="L144" s="546"/>
      <c r="M144" s="546"/>
      <c r="N144" s="546"/>
      <c r="O144" s="546"/>
    </row>
    <row r="145" spans="1:15">
      <c r="A145" s="548"/>
      <c r="B145" s="634" t="s">
        <v>219</v>
      </c>
      <c r="C145" s="110"/>
      <c r="D145" s="110"/>
      <c r="E145" s="110"/>
      <c r="F145" s="110"/>
      <c r="G145" s="119"/>
      <c r="H145" s="546"/>
      <c r="I145" s="546"/>
      <c r="J145" s="546"/>
      <c r="K145" s="546"/>
      <c r="L145" s="546"/>
      <c r="M145" s="546"/>
      <c r="N145" s="546"/>
      <c r="O145" s="546"/>
    </row>
    <row r="146" spans="1:15">
      <c r="A146" s="548"/>
      <c r="B146" s="634" t="s">
        <v>220</v>
      </c>
      <c r="C146" s="110"/>
      <c r="D146" s="110"/>
      <c r="E146" s="110"/>
      <c r="F146" s="110"/>
      <c r="G146" s="119"/>
      <c r="H146" s="546"/>
      <c r="I146" s="546"/>
      <c r="J146" s="546"/>
      <c r="K146" s="546"/>
      <c r="L146" s="546"/>
      <c r="M146" s="546"/>
      <c r="N146" s="546"/>
      <c r="O146" s="546"/>
    </row>
    <row r="147" spans="1:15">
      <c r="A147" s="548"/>
      <c r="B147" s="634" t="s">
        <v>221</v>
      </c>
      <c r="C147" s="110"/>
      <c r="D147" s="110"/>
      <c r="E147" s="110"/>
      <c r="F147" s="110"/>
      <c r="G147" s="119"/>
      <c r="H147" s="546"/>
      <c r="I147" s="546"/>
      <c r="J147" s="546"/>
      <c r="K147" s="546"/>
      <c r="L147" s="546"/>
      <c r="M147" s="546"/>
      <c r="N147" s="546"/>
      <c r="O147" s="546"/>
    </row>
    <row r="148" spans="1:15">
      <c r="A148" s="548"/>
      <c r="B148" s="634" t="s">
        <v>222</v>
      </c>
      <c r="C148" s="110"/>
      <c r="D148" s="110"/>
      <c r="E148" s="110"/>
      <c r="F148" s="110"/>
      <c r="G148" s="119"/>
      <c r="H148" s="546"/>
      <c r="I148" s="546"/>
      <c r="J148" s="546"/>
      <c r="K148" s="546"/>
      <c r="L148" s="546"/>
      <c r="M148" s="546"/>
      <c r="N148" s="546"/>
      <c r="O148" s="546"/>
    </row>
    <row r="149" spans="1:15">
      <c r="A149" s="548"/>
      <c r="B149" s="634" t="s">
        <v>223</v>
      </c>
      <c r="C149" s="110"/>
      <c r="D149" s="110"/>
      <c r="E149" s="110"/>
      <c r="F149" s="110"/>
      <c r="G149" s="119"/>
      <c r="H149" s="546"/>
      <c r="I149" s="546"/>
      <c r="J149" s="546"/>
      <c r="K149" s="546"/>
      <c r="L149" s="546"/>
      <c r="M149" s="546"/>
      <c r="N149" s="546"/>
      <c r="O149" s="546"/>
    </row>
    <row r="150" spans="1:15">
      <c r="A150" s="548"/>
      <c r="B150" s="634" t="s">
        <v>224</v>
      </c>
      <c r="C150" s="110"/>
      <c r="D150" s="110"/>
      <c r="E150" s="110"/>
      <c r="F150" s="110"/>
      <c r="G150" s="119"/>
      <c r="H150" s="546"/>
      <c r="I150" s="546"/>
      <c r="J150" s="546"/>
      <c r="K150" s="546"/>
      <c r="L150" s="546"/>
      <c r="M150" s="546"/>
      <c r="N150" s="546"/>
      <c r="O150" s="546"/>
    </row>
    <row r="151" spans="1:15">
      <c r="A151" s="548"/>
      <c r="B151" s="634" t="s">
        <v>225</v>
      </c>
      <c r="C151" s="110"/>
      <c r="D151" s="110"/>
      <c r="E151" s="110"/>
      <c r="F151" s="110"/>
      <c r="G151" s="119"/>
      <c r="H151" s="546"/>
      <c r="I151" s="546"/>
      <c r="J151" s="546"/>
      <c r="K151" s="546"/>
      <c r="L151" s="546"/>
      <c r="M151" s="546"/>
      <c r="N151" s="546"/>
      <c r="O151" s="546"/>
    </row>
    <row r="152" spans="1:15">
      <c r="A152" s="548"/>
      <c r="B152" s="634" t="s">
        <v>226</v>
      </c>
      <c r="C152" s="110"/>
      <c r="D152" s="110"/>
      <c r="E152" s="110"/>
      <c r="F152" s="110"/>
      <c r="G152" s="119"/>
      <c r="H152" s="546"/>
      <c r="I152" s="546"/>
      <c r="J152" s="546"/>
      <c r="K152" s="546"/>
      <c r="L152" s="546"/>
      <c r="M152" s="546"/>
      <c r="N152" s="546"/>
      <c r="O152" s="546"/>
    </row>
    <row r="153" spans="1:15">
      <c r="A153" s="548"/>
      <c r="B153" s="634" t="s">
        <v>227</v>
      </c>
      <c r="C153" s="110"/>
      <c r="D153" s="110"/>
      <c r="E153" s="110"/>
      <c r="F153" s="110"/>
      <c r="G153" s="119"/>
      <c r="H153" s="546"/>
      <c r="I153" s="546"/>
      <c r="J153" s="546"/>
      <c r="K153" s="546"/>
      <c r="L153" s="546"/>
      <c r="M153" s="546"/>
      <c r="N153" s="546"/>
      <c r="O153" s="546"/>
    </row>
    <row r="154" spans="1:15">
      <c r="A154" s="548"/>
      <c r="B154" s="640" t="s">
        <v>228</v>
      </c>
      <c r="C154" s="110"/>
      <c r="D154" s="110"/>
      <c r="E154" s="110"/>
      <c r="F154" s="110"/>
      <c r="G154" s="119"/>
      <c r="H154" s="546"/>
      <c r="I154" s="546"/>
      <c r="J154" s="546"/>
      <c r="K154" s="546"/>
      <c r="L154" s="546"/>
      <c r="M154" s="546"/>
      <c r="N154" s="546"/>
      <c r="O154" s="546"/>
    </row>
    <row r="155" spans="1:15">
      <c r="A155" s="548"/>
      <c r="B155" s="634" t="s">
        <v>229</v>
      </c>
      <c r="C155" s="110"/>
      <c r="D155" s="110"/>
      <c r="E155" s="110"/>
      <c r="F155" s="110"/>
      <c r="G155" s="119"/>
      <c r="H155" s="546"/>
      <c r="I155" s="546"/>
      <c r="J155" s="546"/>
      <c r="K155" s="546"/>
      <c r="L155" s="546"/>
      <c r="M155" s="546"/>
      <c r="N155" s="546"/>
      <c r="O155" s="546"/>
    </row>
    <row r="156" spans="1:15">
      <c r="A156" s="548"/>
      <c r="B156" s="634" t="s">
        <v>230</v>
      </c>
      <c r="C156" s="110"/>
      <c r="D156" s="110"/>
      <c r="E156" s="110"/>
      <c r="F156" s="110"/>
      <c r="G156" s="119"/>
      <c r="H156" s="546"/>
      <c r="I156" s="546"/>
      <c r="J156" s="546"/>
      <c r="K156" s="546"/>
      <c r="L156" s="546"/>
      <c r="M156" s="546"/>
      <c r="N156" s="546"/>
      <c r="O156" s="546"/>
    </row>
    <row r="157" spans="1:15">
      <c r="A157" s="548"/>
      <c r="B157" s="634" t="s">
        <v>231</v>
      </c>
      <c r="C157" s="110"/>
      <c r="D157" s="110"/>
      <c r="E157" s="110"/>
      <c r="F157" s="110"/>
      <c r="G157" s="119"/>
      <c r="H157" s="546"/>
      <c r="I157" s="546"/>
      <c r="J157" s="546"/>
      <c r="K157" s="546"/>
      <c r="L157" s="546"/>
      <c r="M157" s="546"/>
      <c r="N157" s="546"/>
      <c r="O157" s="546"/>
    </row>
    <row r="158" spans="1:15">
      <c r="A158" s="548"/>
      <c r="B158" s="634" t="s">
        <v>232</v>
      </c>
      <c r="C158" s="110"/>
      <c r="D158" s="110"/>
      <c r="E158" s="110"/>
      <c r="F158" s="110"/>
      <c r="G158" s="119"/>
      <c r="H158" s="546"/>
      <c r="I158" s="546"/>
      <c r="J158" s="546"/>
      <c r="K158" s="546"/>
      <c r="L158" s="546"/>
      <c r="M158" s="546"/>
      <c r="N158" s="546"/>
      <c r="O158" s="546"/>
    </row>
    <row r="159" spans="1:15">
      <c r="A159" s="548"/>
      <c r="B159" s="634" t="s">
        <v>233</v>
      </c>
      <c r="C159" s="110"/>
      <c r="D159" s="110"/>
      <c r="E159" s="110"/>
      <c r="F159" s="110"/>
      <c r="G159" s="119"/>
      <c r="H159" s="546"/>
      <c r="I159" s="546"/>
      <c r="J159" s="546"/>
      <c r="K159" s="546"/>
      <c r="L159" s="546"/>
      <c r="M159" s="546"/>
      <c r="N159" s="546"/>
      <c r="O159" s="546"/>
    </row>
    <row r="160" spans="1:15">
      <c r="A160" s="548"/>
      <c r="B160" s="634" t="s">
        <v>234</v>
      </c>
      <c r="C160" s="110"/>
      <c r="D160" s="110"/>
      <c r="E160" s="110"/>
      <c r="F160" s="110"/>
      <c r="G160" s="119"/>
      <c r="H160" s="546"/>
      <c r="I160" s="546"/>
      <c r="J160" s="546"/>
      <c r="K160" s="546"/>
      <c r="L160" s="546"/>
      <c r="M160" s="546"/>
      <c r="N160" s="546"/>
      <c r="O160" s="546"/>
    </row>
    <row r="161" spans="1:15">
      <c r="A161" s="548"/>
      <c r="B161" s="634" t="s">
        <v>235</v>
      </c>
      <c r="C161" s="110"/>
      <c r="D161" s="110"/>
      <c r="E161" s="110"/>
      <c r="F161" s="110"/>
      <c r="G161" s="119"/>
      <c r="H161" s="546"/>
      <c r="I161" s="546"/>
      <c r="J161" s="546"/>
      <c r="K161" s="546"/>
      <c r="L161" s="546"/>
      <c r="M161" s="546"/>
      <c r="N161" s="546"/>
      <c r="O161" s="546"/>
    </row>
    <row r="162" spans="1:15">
      <c r="A162" s="548"/>
      <c r="B162" s="634" t="s">
        <v>236</v>
      </c>
      <c r="C162" s="110"/>
      <c r="D162" s="110"/>
      <c r="E162" s="110"/>
      <c r="F162" s="110"/>
      <c r="G162" s="119"/>
      <c r="H162" s="546"/>
      <c r="I162" s="546"/>
      <c r="J162" s="546"/>
      <c r="K162" s="546"/>
      <c r="L162" s="546"/>
      <c r="M162" s="546"/>
      <c r="N162" s="546"/>
      <c r="O162" s="546"/>
    </row>
    <row r="163" spans="1:15">
      <c r="A163" s="548"/>
      <c r="B163" s="634" t="s">
        <v>237</v>
      </c>
      <c r="C163" s="110"/>
      <c r="D163" s="110"/>
      <c r="E163" s="110"/>
      <c r="F163" s="110"/>
      <c r="G163" s="119"/>
      <c r="H163" s="546"/>
      <c r="I163" s="546"/>
      <c r="J163" s="546"/>
      <c r="K163" s="546"/>
      <c r="L163" s="546"/>
      <c r="M163" s="546"/>
      <c r="N163" s="546"/>
      <c r="O163" s="546"/>
    </row>
    <row r="164" spans="1:15">
      <c r="A164" s="548"/>
      <c r="B164" s="634" t="s">
        <v>238</v>
      </c>
      <c r="C164" s="110"/>
      <c r="D164" s="110"/>
      <c r="E164" s="110"/>
      <c r="F164" s="110"/>
      <c r="G164" s="119"/>
      <c r="H164" s="546"/>
      <c r="I164" s="546"/>
      <c r="J164" s="546"/>
      <c r="K164" s="546"/>
      <c r="L164" s="546"/>
      <c r="M164" s="546"/>
      <c r="N164" s="546"/>
      <c r="O164" s="546"/>
    </row>
    <row r="165" spans="1:15">
      <c r="A165" s="548"/>
      <c r="B165" s="635" t="s">
        <v>239</v>
      </c>
      <c r="C165" s="110"/>
      <c r="D165" s="110"/>
      <c r="E165" s="110"/>
      <c r="F165" s="110"/>
      <c r="G165" s="119"/>
      <c r="H165" s="546"/>
      <c r="I165" s="546"/>
      <c r="J165" s="546"/>
      <c r="K165" s="546"/>
      <c r="L165" s="546"/>
      <c r="M165" s="546"/>
      <c r="N165" s="546"/>
      <c r="O165" s="546"/>
    </row>
    <row r="166" spans="1:15">
      <c r="A166" s="548"/>
      <c r="B166" s="641" t="s">
        <v>240</v>
      </c>
      <c r="C166" s="110"/>
      <c r="D166" s="110"/>
      <c r="E166" s="110"/>
      <c r="F166" s="110"/>
      <c r="G166" s="119"/>
      <c r="H166" s="546"/>
      <c r="I166" s="546"/>
      <c r="J166" s="546"/>
      <c r="K166" s="546"/>
      <c r="L166" s="546"/>
      <c r="M166" s="546"/>
      <c r="N166" s="546"/>
      <c r="O166" s="546"/>
    </row>
    <row r="167" spans="1:15">
      <c r="A167" s="548"/>
      <c r="B167" s="634" t="s">
        <v>241</v>
      </c>
      <c r="C167" s="110"/>
      <c r="D167" s="110"/>
      <c r="E167" s="110"/>
      <c r="F167" s="110"/>
      <c r="G167" s="119"/>
      <c r="H167" s="546"/>
      <c r="I167" s="546"/>
      <c r="J167" s="546"/>
      <c r="K167" s="546"/>
      <c r="L167" s="546"/>
      <c r="M167" s="546"/>
      <c r="N167" s="546"/>
      <c r="O167" s="546"/>
    </row>
    <row r="168" spans="1:15">
      <c r="A168" s="548"/>
      <c r="B168" s="642" t="s">
        <v>242</v>
      </c>
      <c r="C168" s="110"/>
      <c r="D168" s="110"/>
      <c r="E168" s="110"/>
      <c r="F168" s="110"/>
      <c r="G168" s="119"/>
      <c r="H168" s="546"/>
      <c r="I168" s="546"/>
      <c r="J168" s="546"/>
      <c r="K168" s="546"/>
      <c r="L168" s="546"/>
      <c r="M168" s="546"/>
      <c r="N168" s="546"/>
      <c r="O168" s="546"/>
    </row>
    <row r="169" spans="1:15">
      <c r="A169" s="548"/>
      <c r="B169" s="599" t="s">
        <v>243</v>
      </c>
      <c r="C169" s="110"/>
      <c r="D169" s="110"/>
      <c r="E169" s="110"/>
      <c r="F169" s="110"/>
      <c r="G169" s="119"/>
      <c r="H169" s="546"/>
      <c r="I169" s="546"/>
      <c r="J169" s="546"/>
      <c r="K169" s="546"/>
      <c r="L169" s="546"/>
      <c r="M169" s="546"/>
      <c r="N169" s="546"/>
      <c r="O169" s="546"/>
    </row>
    <row r="170" spans="1:15">
      <c r="A170" s="548"/>
      <c r="B170" s="638" t="s">
        <v>244</v>
      </c>
      <c r="C170" s="110"/>
      <c r="D170" s="110"/>
      <c r="E170" s="110"/>
      <c r="F170" s="110"/>
      <c r="G170" s="119"/>
      <c r="H170" s="546"/>
      <c r="I170" s="546"/>
      <c r="J170" s="546"/>
      <c r="K170" s="546"/>
      <c r="L170" s="546"/>
      <c r="M170" s="546"/>
      <c r="N170" s="546"/>
      <c r="O170" s="546"/>
    </row>
    <row r="171" spans="1:15">
      <c r="A171" s="548"/>
      <c r="B171" s="600" t="s">
        <v>245</v>
      </c>
      <c r="C171" s="110"/>
      <c r="D171" s="110"/>
      <c r="E171" s="110"/>
      <c r="F171" s="110"/>
      <c r="G171" s="119"/>
      <c r="H171" s="546"/>
      <c r="I171" s="546"/>
      <c r="J171" s="546"/>
      <c r="K171" s="546"/>
      <c r="L171" s="546"/>
      <c r="M171" s="546"/>
      <c r="N171" s="546"/>
      <c r="O171" s="546"/>
    </row>
    <row r="172" spans="1:15">
      <c r="A172" s="643"/>
      <c r="B172" s="644" t="s">
        <v>246</v>
      </c>
      <c r="G172" s="138"/>
      <c r="H172" s="546"/>
      <c r="I172" s="546"/>
      <c r="J172" s="546"/>
      <c r="K172" s="546"/>
      <c r="L172" s="546"/>
      <c r="M172" s="546"/>
      <c r="N172" s="546"/>
      <c r="O172" s="546"/>
    </row>
    <row r="173" spans="1:15">
      <c r="A173" s="643"/>
      <c r="B173" s="645" t="s">
        <v>247</v>
      </c>
      <c r="C173" s="646"/>
      <c r="D173" s="647" t="s">
        <v>248</v>
      </c>
      <c r="E173" s="648"/>
      <c r="F173" s="648"/>
      <c r="G173" s="646"/>
      <c r="H173" s="546"/>
      <c r="I173" s="546"/>
      <c r="J173" s="546"/>
      <c r="K173" s="546"/>
      <c r="L173" s="546"/>
      <c r="M173" s="546"/>
      <c r="N173" s="546"/>
      <c r="O173" s="546"/>
    </row>
    <row r="174" spans="1:15">
      <c r="A174" s="643"/>
      <c r="B174" s="649" t="s">
        <v>249</v>
      </c>
      <c r="C174" s="119"/>
      <c r="D174" s="650" t="s">
        <v>250</v>
      </c>
      <c r="E174" s="110"/>
      <c r="F174" s="110"/>
      <c r="G174" s="119"/>
      <c r="H174" s="546"/>
      <c r="I174" s="546"/>
      <c r="J174" s="546"/>
      <c r="K174" s="546"/>
      <c r="L174" s="546"/>
      <c r="M174" s="546"/>
      <c r="N174" s="546"/>
      <c r="O174" s="546"/>
    </row>
    <row r="175" spans="1:15">
      <c r="A175" s="643"/>
      <c r="B175" s="649" t="s">
        <v>251</v>
      </c>
      <c r="C175" s="119"/>
      <c r="D175" s="650" t="s">
        <v>252</v>
      </c>
      <c r="E175" s="110"/>
      <c r="F175" s="110"/>
      <c r="G175" s="119"/>
      <c r="H175" s="546"/>
      <c r="I175" s="546"/>
      <c r="J175" s="546"/>
      <c r="K175" s="546"/>
      <c r="L175" s="546"/>
      <c r="M175" s="546"/>
      <c r="N175" s="546"/>
      <c r="O175" s="546"/>
    </row>
    <row r="176" spans="1:15">
      <c r="A176" s="643"/>
      <c r="B176" s="649" t="s">
        <v>253</v>
      </c>
      <c r="C176" s="119"/>
      <c r="D176" s="650" t="s">
        <v>254</v>
      </c>
      <c r="E176" s="110"/>
      <c r="F176" s="110"/>
      <c r="G176" s="119"/>
      <c r="H176" s="546"/>
      <c r="I176" s="546"/>
      <c r="J176" s="546"/>
      <c r="K176" s="546"/>
      <c r="L176" s="546"/>
      <c r="M176" s="546"/>
      <c r="N176" s="546"/>
      <c r="O176" s="546"/>
    </row>
    <row r="177" spans="1:15">
      <c r="A177" s="643"/>
      <c r="B177" s="649" t="s">
        <v>255</v>
      </c>
      <c r="C177" s="119"/>
      <c r="D177" s="650" t="s">
        <v>256</v>
      </c>
      <c r="E177" s="110"/>
      <c r="F177" s="110"/>
      <c r="G177" s="119"/>
      <c r="H177" s="546"/>
      <c r="I177" s="546"/>
      <c r="J177" s="546"/>
      <c r="K177" s="546"/>
      <c r="L177" s="546"/>
      <c r="M177" s="546"/>
      <c r="N177" s="546"/>
      <c r="O177" s="546"/>
    </row>
    <row r="178" spans="1:15">
      <c r="A178" s="643"/>
      <c r="B178" s="651" t="s">
        <v>257</v>
      </c>
      <c r="C178" s="143"/>
      <c r="D178" s="652" t="s">
        <v>258</v>
      </c>
      <c r="E178" s="140"/>
      <c r="F178" s="140"/>
      <c r="G178" s="143"/>
      <c r="H178" s="546"/>
      <c r="I178" s="546"/>
      <c r="J178" s="546"/>
      <c r="K178" s="546"/>
      <c r="L178" s="546"/>
      <c r="M178" s="546"/>
      <c r="N178" s="546"/>
      <c r="O178" s="546"/>
    </row>
    <row r="179" spans="1:15">
      <c r="A179" s="548"/>
      <c r="B179" s="635" t="s">
        <v>259</v>
      </c>
      <c r="C179" s="110"/>
      <c r="D179" s="110"/>
      <c r="E179" s="110"/>
      <c r="F179" s="110"/>
      <c r="G179" s="119"/>
      <c r="H179" s="546"/>
      <c r="I179" s="546"/>
      <c r="J179" s="546"/>
      <c r="K179" s="546"/>
      <c r="L179" s="546"/>
      <c r="M179" s="546"/>
      <c r="N179" s="546"/>
      <c r="O179" s="546"/>
    </row>
    <row r="180" spans="1:15">
      <c r="A180" s="548"/>
      <c r="B180" s="638" t="s">
        <v>260</v>
      </c>
      <c r="C180" s="110"/>
      <c r="D180" s="110"/>
      <c r="E180" s="110"/>
      <c r="F180" s="110"/>
      <c r="G180" s="119"/>
      <c r="H180" s="546"/>
      <c r="I180" s="546"/>
      <c r="J180" s="546"/>
      <c r="K180" s="546"/>
      <c r="L180" s="546"/>
      <c r="M180" s="546"/>
      <c r="N180" s="546"/>
      <c r="O180" s="546"/>
    </row>
    <row r="181" spans="1:15">
      <c r="A181" s="548"/>
      <c r="B181" s="634" t="s">
        <v>261</v>
      </c>
      <c r="C181" s="110"/>
      <c r="D181" s="110"/>
      <c r="E181" s="110"/>
      <c r="F181" s="110"/>
      <c r="G181" s="119"/>
      <c r="H181" s="546"/>
      <c r="I181" s="546"/>
      <c r="J181" s="546"/>
      <c r="K181" s="546"/>
      <c r="L181" s="546"/>
      <c r="M181" s="546"/>
      <c r="N181" s="546"/>
      <c r="O181" s="546"/>
    </row>
    <row r="182" spans="1:15">
      <c r="A182" s="548"/>
      <c r="B182" s="634" t="s">
        <v>262</v>
      </c>
      <c r="C182" s="110"/>
      <c r="D182" s="110"/>
      <c r="E182" s="110"/>
      <c r="F182" s="110"/>
      <c r="G182" s="119"/>
      <c r="H182" s="546"/>
      <c r="I182" s="546"/>
      <c r="J182" s="546"/>
      <c r="K182" s="546"/>
      <c r="L182" s="546"/>
      <c r="M182" s="546"/>
      <c r="N182" s="546"/>
      <c r="O182" s="546"/>
    </row>
    <row r="183" spans="1:15">
      <c r="A183" s="548"/>
      <c r="B183" s="634" t="s">
        <v>263</v>
      </c>
      <c r="C183" s="110"/>
      <c r="D183" s="110"/>
      <c r="E183" s="110"/>
      <c r="F183" s="110"/>
      <c r="G183" s="119"/>
      <c r="H183" s="546"/>
      <c r="I183" s="546"/>
      <c r="J183" s="546"/>
      <c r="K183" s="546"/>
      <c r="L183" s="546"/>
      <c r="M183" s="546"/>
      <c r="N183" s="546"/>
      <c r="O183" s="546"/>
    </row>
    <row r="184" spans="1:15">
      <c r="A184" s="548"/>
      <c r="B184" s="653" t="s">
        <v>264</v>
      </c>
      <c r="C184" s="140"/>
      <c r="D184" s="140"/>
      <c r="E184" s="140"/>
      <c r="F184" s="140"/>
      <c r="G184" s="143"/>
      <c r="H184" s="546"/>
      <c r="I184" s="546"/>
      <c r="J184" s="546"/>
      <c r="K184" s="546"/>
      <c r="L184" s="546"/>
      <c r="M184" s="546"/>
      <c r="N184" s="546"/>
      <c r="O184" s="546"/>
    </row>
    <row r="185" spans="1:15">
      <c r="A185" s="546"/>
      <c r="B185" s="567"/>
      <c r="C185" s="567"/>
      <c r="D185" s="567"/>
      <c r="E185" s="567"/>
      <c r="F185" s="567"/>
      <c r="G185" s="567"/>
      <c r="H185" s="628"/>
      <c r="I185" s="546"/>
      <c r="J185" s="546"/>
      <c r="K185" s="546"/>
      <c r="L185" s="546"/>
      <c r="M185" s="546"/>
      <c r="N185" s="546"/>
      <c r="O185" s="546"/>
    </row>
    <row r="186" ht="14.25" spans="1:15">
      <c r="A186" s="548"/>
      <c r="B186" s="654" t="s">
        <v>265</v>
      </c>
      <c r="C186" s="127"/>
      <c r="D186" s="127"/>
      <c r="E186" s="127"/>
      <c r="F186" s="127"/>
      <c r="G186" s="130"/>
      <c r="H186" s="546"/>
      <c r="I186" s="546"/>
      <c r="J186" s="546"/>
      <c r="K186" s="546"/>
      <c r="L186" s="546"/>
      <c r="M186" s="546"/>
      <c r="N186" s="546"/>
      <c r="O186" s="546"/>
    </row>
    <row r="187" spans="1:15">
      <c r="A187" s="548"/>
      <c r="B187" s="167"/>
      <c r="C187" s="140"/>
      <c r="D187" s="140"/>
      <c r="E187" s="140"/>
      <c r="F187" s="140"/>
      <c r="G187" s="143"/>
      <c r="H187" s="546"/>
      <c r="I187" s="546"/>
      <c r="J187" s="546"/>
      <c r="K187" s="546"/>
      <c r="L187" s="546"/>
      <c r="M187" s="546"/>
      <c r="N187" s="546"/>
      <c r="O187" s="546"/>
    </row>
    <row r="188" ht="14.25" spans="1:15">
      <c r="A188" s="548"/>
      <c r="B188" s="655" t="s">
        <v>266</v>
      </c>
      <c r="G188" s="138"/>
      <c r="H188" s="546"/>
      <c r="I188" s="546"/>
      <c r="J188" s="546"/>
      <c r="K188" s="546"/>
      <c r="L188" s="546"/>
      <c r="M188" s="546"/>
      <c r="N188" s="546"/>
      <c r="O188" s="546"/>
    </row>
    <row r="189" ht="14.25" spans="1:15">
      <c r="A189" s="548"/>
      <c r="B189" s="656" t="s">
        <v>267</v>
      </c>
      <c r="G189" s="138"/>
      <c r="H189" s="546"/>
      <c r="I189" s="546"/>
      <c r="J189" s="546"/>
      <c r="K189" s="546"/>
      <c r="L189" s="546"/>
      <c r="M189" s="546"/>
      <c r="N189" s="546"/>
      <c r="O189" s="546"/>
    </row>
    <row r="190" ht="14.25" spans="1:15">
      <c r="A190" s="548"/>
      <c r="B190" s="656"/>
      <c r="G190" s="138"/>
      <c r="H190" s="546"/>
      <c r="I190" s="546"/>
      <c r="J190" s="546"/>
      <c r="K190" s="546"/>
      <c r="L190" s="546"/>
      <c r="M190" s="546"/>
      <c r="N190" s="546"/>
      <c r="O190" s="546"/>
    </row>
    <row r="191" ht="14.25" spans="1:15">
      <c r="A191" s="548"/>
      <c r="B191" s="655" t="s">
        <v>268</v>
      </c>
      <c r="G191" s="138"/>
      <c r="H191" s="546"/>
      <c r="I191" s="546"/>
      <c r="J191" s="546"/>
      <c r="K191" s="546"/>
      <c r="L191" s="546"/>
      <c r="M191" s="546"/>
      <c r="N191" s="546"/>
      <c r="O191" s="546"/>
    </row>
    <row r="192" ht="14.25" spans="1:15">
      <c r="A192" s="548"/>
      <c r="B192" s="656" t="s">
        <v>269</v>
      </c>
      <c r="G192" s="138"/>
      <c r="H192" s="546"/>
      <c r="I192" s="546"/>
      <c r="J192" s="546"/>
      <c r="K192" s="546"/>
      <c r="L192" s="546"/>
      <c r="M192" s="546"/>
      <c r="N192" s="546"/>
      <c r="O192" s="546"/>
    </row>
    <row r="193" ht="14.25" spans="1:15">
      <c r="A193" s="548"/>
      <c r="B193" s="656"/>
      <c r="G193" s="138"/>
      <c r="H193" s="546"/>
      <c r="I193" s="546"/>
      <c r="J193" s="546"/>
      <c r="K193" s="546"/>
      <c r="L193" s="546"/>
      <c r="M193" s="546"/>
      <c r="N193" s="546"/>
      <c r="O193" s="546"/>
    </row>
    <row r="194" ht="14.25" spans="1:15">
      <c r="A194" s="548"/>
      <c r="B194" s="655" t="s">
        <v>270</v>
      </c>
      <c r="G194" s="138"/>
      <c r="H194" s="546"/>
      <c r="I194" s="546"/>
      <c r="J194" s="546"/>
      <c r="K194" s="546"/>
      <c r="L194" s="546"/>
      <c r="M194" s="546"/>
      <c r="N194" s="546"/>
      <c r="O194" s="546"/>
    </row>
    <row r="195" ht="14.25" spans="1:15">
      <c r="A195" s="548"/>
      <c r="B195" s="656" t="s">
        <v>271</v>
      </c>
      <c r="G195" s="138"/>
      <c r="H195" s="546"/>
      <c r="I195" s="546"/>
      <c r="J195" s="546"/>
      <c r="K195" s="546"/>
      <c r="L195" s="546"/>
      <c r="M195" s="546"/>
      <c r="N195" s="546"/>
      <c r="O195" s="546"/>
    </row>
    <row r="196" ht="14.25" spans="1:15">
      <c r="A196" s="548"/>
      <c r="B196" s="656"/>
      <c r="G196" s="138"/>
      <c r="H196" s="546"/>
      <c r="I196" s="546"/>
      <c r="J196" s="546"/>
      <c r="K196" s="546"/>
      <c r="L196" s="546"/>
      <c r="M196" s="546"/>
      <c r="N196" s="546"/>
      <c r="O196" s="546"/>
    </row>
    <row r="197" ht="14.25" spans="1:15">
      <c r="A197" s="548"/>
      <c r="B197" s="655" t="s">
        <v>272</v>
      </c>
      <c r="G197" s="138"/>
      <c r="H197" s="546"/>
      <c r="I197" s="546"/>
      <c r="J197" s="546"/>
      <c r="K197" s="546"/>
      <c r="L197" s="546"/>
      <c r="M197" s="546"/>
      <c r="N197" s="546"/>
      <c r="O197" s="546"/>
    </row>
    <row r="198" ht="14.25" spans="1:15">
      <c r="A198" s="548"/>
      <c r="B198" s="656" t="s">
        <v>273</v>
      </c>
      <c r="G198" s="138"/>
      <c r="H198" s="546"/>
      <c r="I198" s="546"/>
      <c r="J198" s="546"/>
      <c r="K198" s="546"/>
      <c r="L198" s="546"/>
      <c r="M198" s="546"/>
      <c r="N198" s="546"/>
      <c r="O198" s="546"/>
    </row>
    <row r="199" ht="14.25" spans="1:15">
      <c r="A199" s="548"/>
      <c r="B199" s="656"/>
      <c r="G199" s="138"/>
      <c r="H199" s="546"/>
      <c r="I199" s="546"/>
      <c r="J199" s="546"/>
      <c r="K199" s="546"/>
      <c r="L199" s="546"/>
      <c r="M199" s="546"/>
      <c r="N199" s="546"/>
      <c r="O199" s="546"/>
    </row>
    <row r="200" ht="14.25" spans="1:15">
      <c r="A200" s="548"/>
      <c r="B200" s="655" t="s">
        <v>274</v>
      </c>
      <c r="G200" s="138"/>
      <c r="H200" s="546"/>
      <c r="I200" s="546"/>
      <c r="J200" s="546"/>
      <c r="K200" s="546"/>
      <c r="L200" s="546"/>
      <c r="M200" s="546"/>
      <c r="N200" s="546"/>
      <c r="O200" s="546"/>
    </row>
    <row r="201" ht="14.25" spans="1:15">
      <c r="A201" s="548"/>
      <c r="B201" s="656" t="s">
        <v>275</v>
      </c>
      <c r="G201" s="138"/>
      <c r="H201" s="546"/>
      <c r="I201" s="546"/>
      <c r="J201" s="546"/>
      <c r="K201" s="546"/>
      <c r="L201" s="546"/>
      <c r="M201" s="546"/>
      <c r="N201" s="546"/>
      <c r="O201" s="546"/>
    </row>
    <row r="202" ht="14.25" spans="1:15">
      <c r="A202" s="548"/>
      <c r="B202" s="656"/>
      <c r="G202" s="138"/>
      <c r="H202" s="546"/>
      <c r="I202" s="546"/>
      <c r="J202" s="546"/>
      <c r="K202" s="546"/>
      <c r="L202" s="546"/>
      <c r="M202" s="546"/>
      <c r="N202" s="546"/>
      <c r="O202" s="546"/>
    </row>
    <row r="203" ht="14.25" spans="1:15">
      <c r="A203" s="548"/>
      <c r="B203" s="655" t="s">
        <v>276</v>
      </c>
      <c r="G203" s="138"/>
      <c r="H203" s="546"/>
      <c r="I203" s="546"/>
      <c r="J203" s="546"/>
      <c r="K203" s="546"/>
      <c r="L203" s="546"/>
      <c r="M203" s="546"/>
      <c r="N203" s="546"/>
      <c r="O203" s="546"/>
    </row>
    <row r="204" ht="14.25" spans="1:15">
      <c r="A204" s="548"/>
      <c r="B204" s="656" t="s">
        <v>277</v>
      </c>
      <c r="G204" s="138"/>
      <c r="H204" s="546"/>
      <c r="I204" s="546"/>
      <c r="J204" s="546"/>
      <c r="K204" s="546"/>
      <c r="L204" s="546"/>
      <c r="M204" s="546"/>
      <c r="N204" s="546"/>
      <c r="O204" s="546"/>
    </row>
    <row r="205" ht="14.25" spans="1:15">
      <c r="A205" s="548"/>
      <c r="B205" s="656"/>
      <c r="G205" s="138"/>
      <c r="H205" s="546"/>
      <c r="I205" s="546"/>
      <c r="J205" s="546"/>
      <c r="K205" s="546"/>
      <c r="L205" s="546"/>
      <c r="M205" s="546"/>
      <c r="N205" s="546"/>
      <c r="O205" s="546"/>
    </row>
    <row r="206" ht="14.25" spans="1:15">
      <c r="A206" s="548"/>
      <c r="B206" s="656" t="s">
        <v>278</v>
      </c>
      <c r="G206" s="138"/>
      <c r="H206" s="546"/>
      <c r="I206" s="546"/>
      <c r="J206" s="546"/>
      <c r="K206" s="546"/>
      <c r="L206" s="546"/>
      <c r="M206" s="546"/>
      <c r="N206" s="546"/>
      <c r="O206" s="546"/>
    </row>
    <row r="207" spans="1:15">
      <c r="A207" s="548"/>
      <c r="B207" s="657" t="s">
        <v>279</v>
      </c>
      <c r="C207" s="140"/>
      <c r="D207" s="140"/>
      <c r="E207" s="140"/>
      <c r="F207" s="140"/>
      <c r="G207" s="143"/>
      <c r="H207" s="546"/>
      <c r="I207" s="546"/>
      <c r="J207" s="546"/>
      <c r="K207" s="546"/>
      <c r="L207" s="546"/>
      <c r="M207" s="546"/>
      <c r="N207" s="546"/>
      <c r="O207" s="546"/>
    </row>
    <row r="208" spans="1:15">
      <c r="A208" s="543"/>
      <c r="B208" s="567"/>
      <c r="C208" s="567"/>
      <c r="D208" s="567"/>
      <c r="E208" s="567"/>
      <c r="F208" s="567"/>
      <c r="G208" s="567"/>
      <c r="H208" s="546"/>
      <c r="I208" s="546"/>
      <c r="J208" s="546"/>
      <c r="K208" s="546"/>
      <c r="L208" s="546"/>
      <c r="M208" s="546"/>
      <c r="N208" s="546"/>
      <c r="O208" s="546"/>
    </row>
    <row r="209" spans="1:15">
      <c r="A209" s="548"/>
      <c r="B209" s="658" t="s">
        <v>280</v>
      </c>
      <c r="C209" s="110"/>
      <c r="D209" s="110"/>
      <c r="E209" s="110"/>
      <c r="F209" s="110"/>
      <c r="G209" s="119"/>
      <c r="H209" s="546"/>
      <c r="I209" s="546"/>
      <c r="J209" s="546"/>
      <c r="K209" s="546"/>
      <c r="L209" s="546"/>
      <c r="M209" s="546"/>
      <c r="N209" s="546"/>
      <c r="O209" s="546"/>
    </row>
    <row r="210" spans="1:15">
      <c r="A210" s="548"/>
      <c r="B210" s="641" t="s">
        <v>281</v>
      </c>
      <c r="C210" s="110"/>
      <c r="D210" s="110"/>
      <c r="E210" s="110"/>
      <c r="F210" s="110"/>
      <c r="G210" s="119"/>
      <c r="H210" s="546"/>
      <c r="I210" s="546"/>
      <c r="J210" s="546"/>
      <c r="K210" s="546"/>
      <c r="L210" s="546"/>
      <c r="M210" s="546"/>
      <c r="N210" s="546"/>
      <c r="O210" s="546"/>
    </row>
    <row r="211" spans="1:15">
      <c r="A211" s="548"/>
      <c r="B211" s="635" t="s">
        <v>282</v>
      </c>
      <c r="C211" s="110"/>
      <c r="D211" s="110"/>
      <c r="E211" s="110"/>
      <c r="F211" s="110"/>
      <c r="G211" s="119"/>
      <c r="H211" s="546"/>
      <c r="I211" s="546"/>
      <c r="J211" s="546"/>
      <c r="K211" s="546"/>
      <c r="L211" s="546"/>
      <c r="M211" s="546"/>
      <c r="N211" s="546"/>
      <c r="O211" s="546"/>
    </row>
    <row r="212" spans="1:15">
      <c r="A212" s="548"/>
      <c r="B212" s="635" t="s">
        <v>283</v>
      </c>
      <c r="C212" s="110"/>
      <c r="D212" s="110"/>
      <c r="E212" s="110"/>
      <c r="F212" s="110"/>
      <c r="G212" s="119"/>
      <c r="H212" s="546"/>
      <c r="I212" s="546"/>
      <c r="J212" s="546"/>
      <c r="K212" s="546"/>
      <c r="L212" s="546"/>
      <c r="M212" s="546"/>
      <c r="N212" s="546"/>
      <c r="O212" s="546"/>
    </row>
    <row r="213" spans="1:15">
      <c r="A213" s="548"/>
      <c r="B213" s="635" t="s">
        <v>284</v>
      </c>
      <c r="C213" s="110"/>
      <c r="D213" s="110"/>
      <c r="E213" s="110"/>
      <c r="F213" s="110"/>
      <c r="G213" s="119"/>
      <c r="H213" s="546"/>
      <c r="I213" s="546"/>
      <c r="J213" s="546"/>
      <c r="K213" s="546"/>
      <c r="L213" s="546"/>
      <c r="M213" s="546"/>
      <c r="N213" s="546"/>
      <c r="O213" s="546"/>
    </row>
    <row r="214" spans="1:15">
      <c r="A214" s="548"/>
      <c r="B214" s="635" t="s">
        <v>285</v>
      </c>
      <c r="C214" s="110"/>
      <c r="D214" s="110"/>
      <c r="E214" s="110"/>
      <c r="F214" s="110"/>
      <c r="G214" s="119"/>
      <c r="H214" s="546"/>
      <c r="I214" s="546"/>
      <c r="J214" s="546"/>
      <c r="K214" s="546"/>
      <c r="L214" s="546"/>
      <c r="M214" s="546"/>
      <c r="N214" s="546"/>
      <c r="O214" s="546"/>
    </row>
    <row r="215" spans="1:15">
      <c r="A215" s="548"/>
      <c r="B215" s="635" t="s">
        <v>286</v>
      </c>
      <c r="C215" s="110"/>
      <c r="D215" s="110"/>
      <c r="E215" s="110"/>
      <c r="F215" s="110"/>
      <c r="G215" s="119"/>
      <c r="H215" s="546"/>
      <c r="I215" s="546"/>
      <c r="J215" s="546"/>
      <c r="K215" s="546"/>
      <c r="L215" s="546"/>
      <c r="M215" s="546"/>
      <c r="N215" s="546"/>
      <c r="O215" s="546"/>
    </row>
    <row r="216" spans="1:15">
      <c r="A216" s="548"/>
      <c r="B216" s="659" t="s">
        <v>287</v>
      </c>
      <c r="C216" s="140"/>
      <c r="D216" s="140"/>
      <c r="E216" s="140"/>
      <c r="F216" s="140"/>
      <c r="G216" s="143"/>
      <c r="H216" s="546"/>
      <c r="I216" s="546"/>
      <c r="J216" s="546"/>
      <c r="K216" s="546"/>
      <c r="L216" s="546"/>
      <c r="M216" s="546"/>
      <c r="N216" s="546"/>
      <c r="O216" s="546"/>
    </row>
    <row r="217" spans="1:15">
      <c r="A217" s="543"/>
      <c r="B217" s="567"/>
      <c r="C217" s="567"/>
      <c r="D217" s="567"/>
      <c r="E217" s="567"/>
      <c r="F217" s="567"/>
      <c r="G217" s="567"/>
      <c r="H217" s="546"/>
      <c r="I217" s="546"/>
      <c r="J217" s="546"/>
      <c r="K217" s="546"/>
      <c r="L217" s="546"/>
      <c r="M217" s="546"/>
      <c r="N217" s="546"/>
      <c r="O217" s="546"/>
    </row>
    <row r="218" spans="1:15">
      <c r="A218" s="548"/>
      <c r="B218" s="658" t="s">
        <v>288</v>
      </c>
      <c r="C218" s="110"/>
      <c r="D218" s="110"/>
      <c r="E218" s="110"/>
      <c r="F218" s="110"/>
      <c r="G218" s="119"/>
      <c r="H218" s="546"/>
      <c r="I218" s="546"/>
      <c r="J218" s="546"/>
      <c r="K218" s="546"/>
      <c r="L218" s="546"/>
      <c r="M218" s="546"/>
      <c r="N218" s="546"/>
      <c r="O218" s="546"/>
    </row>
    <row r="219" spans="1:15">
      <c r="A219" s="548"/>
      <c r="B219" s="635" t="s">
        <v>289</v>
      </c>
      <c r="C219" s="110"/>
      <c r="D219" s="110"/>
      <c r="E219" s="110"/>
      <c r="F219" s="110"/>
      <c r="G219" s="119"/>
      <c r="H219" s="546"/>
      <c r="I219" s="546"/>
      <c r="J219" s="546"/>
      <c r="K219" s="546"/>
      <c r="L219" s="546"/>
      <c r="M219" s="546"/>
      <c r="N219" s="546"/>
      <c r="O219" s="546"/>
    </row>
    <row r="220" spans="1:15">
      <c r="A220" s="548"/>
      <c r="B220" s="635" t="s">
        <v>290</v>
      </c>
      <c r="C220" s="110"/>
      <c r="D220" s="110"/>
      <c r="E220" s="110"/>
      <c r="F220" s="110"/>
      <c r="G220" s="119"/>
      <c r="H220" s="546"/>
      <c r="I220" s="546"/>
      <c r="J220" s="546"/>
      <c r="K220" s="546"/>
      <c r="L220" s="546"/>
      <c r="M220" s="546"/>
      <c r="N220" s="546"/>
      <c r="O220" s="546"/>
    </row>
    <row r="221" spans="1:15">
      <c r="A221" s="548"/>
      <c r="B221" s="635"/>
      <c r="C221" s="110"/>
      <c r="D221" s="110"/>
      <c r="E221" s="110"/>
      <c r="F221" s="110"/>
      <c r="G221" s="119"/>
      <c r="H221" s="546"/>
      <c r="I221" s="546"/>
      <c r="J221" s="546"/>
      <c r="K221" s="546"/>
      <c r="L221" s="546"/>
      <c r="M221" s="546"/>
      <c r="N221" s="546"/>
      <c r="O221" s="546"/>
    </row>
    <row r="222" spans="1:15">
      <c r="A222" s="548"/>
      <c r="B222" s="635" t="s">
        <v>291</v>
      </c>
      <c r="C222" s="110"/>
      <c r="D222" s="110"/>
      <c r="E222" s="110"/>
      <c r="F222" s="110"/>
      <c r="G222" s="119"/>
      <c r="H222" s="546"/>
      <c r="I222" s="546"/>
      <c r="J222" s="546"/>
      <c r="K222" s="546"/>
      <c r="L222" s="546"/>
      <c r="M222" s="546"/>
      <c r="N222" s="546"/>
      <c r="O222" s="546"/>
    </row>
    <row r="223" spans="1:15">
      <c r="A223" s="548"/>
      <c r="B223" s="635" t="s">
        <v>292</v>
      </c>
      <c r="C223" s="110"/>
      <c r="D223" s="110"/>
      <c r="E223" s="110"/>
      <c r="F223" s="110"/>
      <c r="G223" s="119"/>
      <c r="H223" s="546"/>
      <c r="I223" s="546"/>
      <c r="J223" s="546"/>
      <c r="K223" s="546"/>
      <c r="L223" s="546"/>
      <c r="M223" s="546"/>
      <c r="N223" s="546"/>
      <c r="O223" s="546"/>
    </row>
    <row r="224" spans="1:15">
      <c r="A224" s="548"/>
      <c r="B224" s="635" t="s">
        <v>293</v>
      </c>
      <c r="C224" s="110"/>
      <c r="D224" s="110"/>
      <c r="E224" s="110"/>
      <c r="F224" s="110"/>
      <c r="G224" s="119"/>
      <c r="H224" s="660"/>
      <c r="I224" s="660"/>
      <c r="J224" s="660"/>
      <c r="K224" s="660"/>
      <c r="L224" s="660"/>
      <c r="M224" s="660"/>
      <c r="N224" s="546"/>
      <c r="O224" s="546"/>
    </row>
    <row r="225" spans="1:15">
      <c r="A225" s="548"/>
      <c r="B225" s="659" t="s">
        <v>294</v>
      </c>
      <c r="C225" s="140"/>
      <c r="D225" s="140"/>
      <c r="E225" s="140"/>
      <c r="F225" s="140"/>
      <c r="G225" s="143"/>
      <c r="H225" s="661"/>
      <c r="I225" s="661"/>
      <c r="J225" s="661"/>
      <c r="K225" s="661"/>
      <c r="L225" s="661"/>
      <c r="M225" s="661"/>
      <c r="N225" s="546"/>
      <c r="O225" s="546"/>
    </row>
    <row r="226" spans="1:15">
      <c r="A226" s="543"/>
      <c r="B226" s="567"/>
      <c r="C226" s="567"/>
      <c r="D226" s="567"/>
      <c r="E226" s="567"/>
      <c r="F226" s="567"/>
      <c r="G226" s="662"/>
      <c r="H226" s="661"/>
      <c r="I226" s="661"/>
      <c r="J226" s="661"/>
      <c r="K226" s="661"/>
      <c r="L226" s="661"/>
      <c r="M226" s="661"/>
      <c r="N226" s="546"/>
      <c r="O226" s="546"/>
    </row>
    <row r="227" spans="1:15">
      <c r="A227" s="548"/>
      <c r="B227" s="658" t="s">
        <v>295</v>
      </c>
      <c r="C227" s="110"/>
      <c r="D227" s="110"/>
      <c r="E227" s="110"/>
      <c r="F227" s="110"/>
      <c r="G227" s="119"/>
      <c r="H227" s="661"/>
      <c r="I227" s="661"/>
      <c r="J227" s="661"/>
      <c r="K227" s="661"/>
      <c r="L227" s="661"/>
      <c r="M227" s="661"/>
      <c r="N227" s="546"/>
      <c r="O227" s="546"/>
    </row>
    <row r="228" spans="1:15">
      <c r="A228" s="548"/>
      <c r="B228" s="635" t="s">
        <v>296</v>
      </c>
      <c r="C228" s="110"/>
      <c r="D228" s="110"/>
      <c r="E228" s="110"/>
      <c r="F228" s="110"/>
      <c r="G228" s="119"/>
      <c r="H228" s="661"/>
      <c r="I228" s="661"/>
      <c r="J228" s="661"/>
      <c r="K228" s="661"/>
      <c r="L228" s="661"/>
      <c r="M228" s="661"/>
      <c r="N228" s="546"/>
      <c r="O228" s="546"/>
    </row>
    <row r="229" spans="1:15">
      <c r="A229" s="548"/>
      <c r="B229" s="635" t="s">
        <v>297</v>
      </c>
      <c r="C229" s="110"/>
      <c r="D229" s="110"/>
      <c r="E229" s="110"/>
      <c r="F229" s="110"/>
      <c r="G229" s="119"/>
      <c r="H229" s="661"/>
      <c r="I229" s="661"/>
      <c r="J229" s="661"/>
      <c r="K229" s="661"/>
      <c r="L229" s="661"/>
      <c r="M229" s="661"/>
      <c r="N229" s="546"/>
      <c r="O229" s="546"/>
    </row>
    <row r="230" spans="1:15">
      <c r="A230" s="548"/>
      <c r="B230" s="635" t="s">
        <v>298</v>
      </c>
      <c r="C230" s="110"/>
      <c r="D230" s="110"/>
      <c r="E230" s="110"/>
      <c r="F230" s="110"/>
      <c r="G230" s="119"/>
      <c r="H230" s="661"/>
      <c r="I230" s="661"/>
      <c r="J230" s="661"/>
      <c r="K230" s="661"/>
      <c r="L230" s="661"/>
      <c r="M230" s="661"/>
      <c r="N230" s="546"/>
      <c r="O230" s="546"/>
    </row>
    <row r="231" spans="1:15">
      <c r="A231" s="548"/>
      <c r="B231" s="635" t="s">
        <v>299</v>
      </c>
      <c r="C231" s="110"/>
      <c r="D231" s="110"/>
      <c r="E231" s="110"/>
      <c r="F231" s="110"/>
      <c r="G231" s="119"/>
      <c r="H231" s="661"/>
      <c r="I231" s="661"/>
      <c r="J231" s="661"/>
      <c r="K231" s="661"/>
      <c r="L231" s="661"/>
      <c r="M231" s="661"/>
      <c r="N231" s="546"/>
      <c r="O231" s="546"/>
    </row>
    <row r="232" spans="1:15">
      <c r="A232" s="548"/>
      <c r="B232" s="659" t="s">
        <v>300</v>
      </c>
      <c r="C232" s="140"/>
      <c r="D232" s="140"/>
      <c r="E232" s="140"/>
      <c r="F232" s="140"/>
      <c r="G232" s="143"/>
      <c r="H232" s="661"/>
      <c r="I232" s="661"/>
      <c r="J232" s="661"/>
      <c r="K232" s="661"/>
      <c r="L232" s="661"/>
      <c r="M232" s="661"/>
      <c r="N232" s="546"/>
      <c r="O232" s="546"/>
    </row>
    <row r="233" spans="1:15">
      <c r="A233" s="543"/>
      <c r="B233" s="567"/>
      <c r="C233" s="567"/>
      <c r="D233" s="567"/>
      <c r="E233" s="567"/>
      <c r="F233" s="567"/>
      <c r="G233" s="662"/>
      <c r="H233" s="661"/>
      <c r="I233" s="661"/>
      <c r="J233" s="661"/>
      <c r="K233" s="661"/>
      <c r="L233" s="661"/>
      <c r="M233" s="661"/>
      <c r="N233" s="546"/>
      <c r="O233" s="546"/>
    </row>
    <row r="234" spans="1:15">
      <c r="A234" s="663"/>
      <c r="B234" s="664" t="s">
        <v>301</v>
      </c>
      <c r="C234" s="110"/>
      <c r="D234" s="110"/>
      <c r="E234" s="110"/>
      <c r="F234" s="110"/>
      <c r="G234" s="119"/>
      <c r="H234" s="661"/>
      <c r="I234" s="666"/>
      <c r="J234" s="666"/>
      <c r="K234" s="666"/>
      <c r="L234" s="666"/>
      <c r="M234" s="666"/>
      <c r="N234" s="579"/>
      <c r="O234" s="579"/>
    </row>
    <row r="235" spans="1:15">
      <c r="A235" s="663"/>
      <c r="B235" s="641" t="s">
        <v>302</v>
      </c>
      <c r="C235" s="110"/>
      <c r="D235" s="110"/>
      <c r="E235" s="110"/>
      <c r="F235" s="110"/>
      <c r="G235" s="119"/>
      <c r="H235" s="661"/>
      <c r="I235" s="666"/>
      <c r="J235" s="666"/>
      <c r="K235" s="666"/>
      <c r="L235" s="666"/>
      <c r="M235" s="666"/>
      <c r="N235" s="579"/>
      <c r="O235" s="579"/>
    </row>
    <row r="236" spans="1:15">
      <c r="A236" s="663"/>
      <c r="B236" s="635" t="s">
        <v>303</v>
      </c>
      <c r="C236" s="110"/>
      <c r="D236" s="110"/>
      <c r="E236" s="110"/>
      <c r="F236" s="110"/>
      <c r="G236" s="119"/>
      <c r="H236" s="661"/>
      <c r="I236" s="666"/>
      <c r="J236" s="666"/>
      <c r="K236" s="666"/>
      <c r="L236" s="666"/>
      <c r="M236" s="666"/>
      <c r="N236" s="579"/>
      <c r="O236" s="579"/>
    </row>
    <row r="237" spans="1:15">
      <c r="A237" s="663"/>
      <c r="B237" s="635" t="s">
        <v>304</v>
      </c>
      <c r="C237" s="110"/>
      <c r="D237" s="110"/>
      <c r="E237" s="110"/>
      <c r="F237" s="110"/>
      <c r="G237" s="119"/>
      <c r="H237" s="661"/>
      <c r="I237" s="666"/>
      <c r="J237" s="666"/>
      <c r="K237" s="666"/>
      <c r="L237" s="666"/>
      <c r="M237" s="666"/>
      <c r="N237" s="579"/>
      <c r="O237" s="579"/>
    </row>
    <row r="238" spans="1:15">
      <c r="A238" s="663"/>
      <c r="B238" s="635" t="s">
        <v>305</v>
      </c>
      <c r="C238" s="110"/>
      <c r="D238" s="110"/>
      <c r="E238" s="110"/>
      <c r="F238" s="110"/>
      <c r="G238" s="119"/>
      <c r="H238" s="661"/>
      <c r="I238" s="666"/>
      <c r="J238" s="666"/>
      <c r="K238" s="666"/>
      <c r="L238" s="666"/>
      <c r="M238" s="666"/>
      <c r="N238" s="579"/>
      <c r="O238" s="579"/>
    </row>
    <row r="239" spans="1:15">
      <c r="A239" s="663"/>
      <c r="B239" s="635" t="s">
        <v>306</v>
      </c>
      <c r="C239" s="110"/>
      <c r="D239" s="110"/>
      <c r="E239" s="110"/>
      <c r="F239" s="110"/>
      <c r="G239" s="119"/>
      <c r="H239" s="661"/>
      <c r="I239" s="666"/>
      <c r="J239" s="666"/>
      <c r="K239" s="666"/>
      <c r="L239" s="666"/>
      <c r="M239" s="666"/>
      <c r="N239" s="579"/>
      <c r="O239" s="579"/>
    </row>
    <row r="240" spans="1:15">
      <c r="A240" s="663"/>
      <c r="B240" s="635" t="s">
        <v>307</v>
      </c>
      <c r="C240" s="110"/>
      <c r="D240" s="110"/>
      <c r="E240" s="110"/>
      <c r="F240" s="110"/>
      <c r="G240" s="119"/>
      <c r="H240" s="661"/>
      <c r="I240" s="666"/>
      <c r="J240" s="666"/>
      <c r="K240" s="666"/>
      <c r="L240" s="666"/>
      <c r="M240" s="666"/>
      <c r="N240" s="579"/>
      <c r="O240" s="579"/>
    </row>
    <row r="241" spans="1:15">
      <c r="A241" s="663"/>
      <c r="B241" s="665" t="s">
        <v>308</v>
      </c>
      <c r="C241" s="110"/>
      <c r="D241" s="110"/>
      <c r="E241" s="110"/>
      <c r="F241" s="110"/>
      <c r="G241" s="119"/>
      <c r="H241" s="661"/>
      <c r="I241" s="666"/>
      <c r="J241" s="666"/>
      <c r="K241" s="666"/>
      <c r="L241" s="666"/>
      <c r="M241" s="666"/>
      <c r="N241" s="579"/>
      <c r="O241" s="579"/>
    </row>
    <row r="242" spans="1:15">
      <c r="A242" s="663"/>
      <c r="B242" s="641" t="s">
        <v>309</v>
      </c>
      <c r="C242" s="110"/>
      <c r="D242" s="110"/>
      <c r="E242" s="110"/>
      <c r="F242" s="110"/>
      <c r="G242" s="119"/>
      <c r="H242" s="661"/>
      <c r="I242" s="666"/>
      <c r="J242" s="666"/>
      <c r="K242" s="666"/>
      <c r="L242" s="666"/>
      <c r="M242" s="666"/>
      <c r="N242" s="579"/>
      <c r="O242" s="579"/>
    </row>
    <row r="243" spans="1:15">
      <c r="A243" s="663"/>
      <c r="B243" s="635" t="s">
        <v>310</v>
      </c>
      <c r="C243" s="110"/>
      <c r="D243" s="110"/>
      <c r="E243" s="110"/>
      <c r="F243" s="110"/>
      <c r="G243" s="119"/>
      <c r="H243" s="661"/>
      <c r="I243" s="666"/>
      <c r="J243" s="666"/>
      <c r="K243" s="666"/>
      <c r="L243" s="666"/>
      <c r="M243" s="666"/>
      <c r="N243" s="579"/>
      <c r="O243" s="579"/>
    </row>
    <row r="244" spans="1:15">
      <c r="A244" s="663"/>
      <c r="B244" s="635" t="s">
        <v>311</v>
      </c>
      <c r="C244" s="110"/>
      <c r="D244" s="110"/>
      <c r="E244" s="110"/>
      <c r="F244" s="110"/>
      <c r="G244" s="119"/>
      <c r="H244" s="661"/>
      <c r="I244" s="579"/>
      <c r="J244" s="579"/>
      <c r="K244" s="579"/>
      <c r="L244" s="579"/>
      <c r="M244" s="579"/>
      <c r="N244" s="579"/>
      <c r="O244" s="579"/>
    </row>
    <row r="245" spans="1:15">
      <c r="A245" s="663"/>
      <c r="B245" s="635" t="s">
        <v>312</v>
      </c>
      <c r="C245" s="110"/>
      <c r="D245" s="110"/>
      <c r="E245" s="110"/>
      <c r="F245" s="110"/>
      <c r="G245" s="119"/>
      <c r="H245" s="661"/>
      <c r="I245" s="579"/>
      <c r="J245" s="579"/>
      <c r="K245" s="579"/>
      <c r="L245" s="579"/>
      <c r="M245" s="579"/>
      <c r="N245" s="579"/>
      <c r="O245" s="579"/>
    </row>
    <row r="246" spans="1:15">
      <c r="A246" s="663"/>
      <c r="B246" s="641" t="s">
        <v>313</v>
      </c>
      <c r="C246" s="110"/>
      <c r="D246" s="110"/>
      <c r="E246" s="110"/>
      <c r="F246" s="110"/>
      <c r="G246" s="119"/>
      <c r="H246" s="661"/>
      <c r="I246" s="579"/>
      <c r="J246" s="579"/>
      <c r="K246" s="579"/>
      <c r="L246" s="579"/>
      <c r="M246" s="579"/>
      <c r="N246" s="579"/>
      <c r="O246" s="579"/>
    </row>
    <row r="247" spans="1:15">
      <c r="A247" s="663"/>
      <c r="B247" s="635" t="s">
        <v>314</v>
      </c>
      <c r="C247" s="110"/>
      <c r="D247" s="110"/>
      <c r="E247" s="110"/>
      <c r="F247" s="110"/>
      <c r="G247" s="119"/>
      <c r="H247" s="661"/>
      <c r="I247" s="579"/>
      <c r="J247" s="579"/>
      <c r="K247" s="579"/>
      <c r="L247" s="579"/>
      <c r="M247" s="579"/>
      <c r="N247" s="579"/>
      <c r="O247" s="579"/>
    </row>
    <row r="248" spans="1:15">
      <c r="A248" s="663"/>
      <c r="B248" s="635" t="s">
        <v>315</v>
      </c>
      <c r="C248" s="110"/>
      <c r="D248" s="110"/>
      <c r="E248" s="110"/>
      <c r="F248" s="110"/>
      <c r="G248" s="119"/>
      <c r="H248" s="661"/>
      <c r="I248" s="579"/>
      <c r="J248" s="579"/>
      <c r="K248" s="579"/>
      <c r="L248" s="579"/>
      <c r="M248" s="579"/>
      <c r="N248" s="579"/>
      <c r="O248" s="579"/>
    </row>
    <row r="249" spans="1:15">
      <c r="A249" s="663"/>
      <c r="B249" s="635" t="s">
        <v>316</v>
      </c>
      <c r="C249" s="110"/>
      <c r="D249" s="110"/>
      <c r="E249" s="110"/>
      <c r="F249" s="110"/>
      <c r="G249" s="119"/>
      <c r="H249" s="661"/>
      <c r="I249" s="579"/>
      <c r="J249" s="579"/>
      <c r="K249" s="579"/>
      <c r="L249" s="579"/>
      <c r="M249" s="579"/>
      <c r="N249" s="579"/>
      <c r="O249" s="579"/>
    </row>
    <row r="250" spans="1:15">
      <c r="A250" s="663"/>
      <c r="B250" s="635" t="s">
        <v>317</v>
      </c>
      <c r="C250" s="110"/>
      <c r="D250" s="110"/>
      <c r="E250" s="110"/>
      <c r="F250" s="110"/>
      <c r="G250" s="119"/>
      <c r="H250" s="661"/>
      <c r="I250" s="579"/>
      <c r="J250" s="579"/>
      <c r="K250" s="579"/>
      <c r="L250" s="579"/>
      <c r="M250" s="579"/>
      <c r="N250" s="579"/>
      <c r="O250" s="579"/>
    </row>
    <row r="251" spans="1:15">
      <c r="A251" s="663"/>
      <c r="B251" s="635" t="s">
        <v>318</v>
      </c>
      <c r="C251" s="110"/>
      <c r="D251" s="110"/>
      <c r="E251" s="110"/>
      <c r="F251" s="110"/>
      <c r="G251" s="119"/>
      <c r="H251" s="661"/>
      <c r="I251" s="579"/>
      <c r="J251" s="579"/>
      <c r="K251" s="579"/>
      <c r="L251" s="579"/>
      <c r="M251" s="579"/>
      <c r="N251" s="579"/>
      <c r="O251" s="579"/>
    </row>
    <row r="252" spans="1:15">
      <c r="A252" s="663"/>
      <c r="B252" s="635" t="s">
        <v>319</v>
      </c>
      <c r="C252" s="110"/>
      <c r="D252" s="110"/>
      <c r="E252" s="110"/>
      <c r="F252" s="110"/>
      <c r="G252" s="119"/>
      <c r="H252" s="579"/>
      <c r="I252" s="579"/>
      <c r="J252" s="579"/>
      <c r="K252" s="579"/>
      <c r="L252" s="579"/>
      <c r="M252" s="579"/>
      <c r="N252" s="579"/>
      <c r="O252" s="579"/>
    </row>
    <row r="253" spans="1:15">
      <c r="A253" s="663"/>
      <c r="B253" s="635" t="s">
        <v>320</v>
      </c>
      <c r="C253" s="110"/>
      <c r="D253" s="110"/>
      <c r="E253" s="110"/>
      <c r="F253" s="110"/>
      <c r="G253" s="119"/>
      <c r="H253" s="579"/>
      <c r="I253" s="579"/>
      <c r="J253" s="579"/>
      <c r="K253" s="579"/>
      <c r="L253" s="579"/>
      <c r="M253" s="579"/>
      <c r="N253" s="579"/>
      <c r="O253" s="579"/>
    </row>
    <row r="254" spans="1:15">
      <c r="A254" s="663"/>
      <c r="B254" s="635" t="s">
        <v>321</v>
      </c>
      <c r="C254" s="110"/>
      <c r="D254" s="110"/>
      <c r="E254" s="110"/>
      <c r="F254" s="110"/>
      <c r="G254" s="119"/>
      <c r="H254" s="579"/>
      <c r="I254" s="579"/>
      <c r="J254" s="579"/>
      <c r="K254" s="579"/>
      <c r="L254" s="579"/>
      <c r="M254" s="579"/>
      <c r="N254" s="579"/>
      <c r="O254" s="579"/>
    </row>
    <row r="255" spans="1:15">
      <c r="A255" s="663"/>
      <c r="B255" s="635" t="s">
        <v>322</v>
      </c>
      <c r="C255" s="110"/>
      <c r="D255" s="110"/>
      <c r="E255" s="110"/>
      <c r="F255" s="110"/>
      <c r="G255" s="119"/>
      <c r="H255" s="579"/>
      <c r="I255" s="579"/>
      <c r="J255" s="579"/>
      <c r="K255" s="579"/>
      <c r="L255" s="579"/>
      <c r="M255" s="579"/>
      <c r="N255" s="579"/>
      <c r="O255" s="579"/>
    </row>
    <row r="256" spans="1:15">
      <c r="A256" s="663"/>
      <c r="B256" s="635" t="s">
        <v>323</v>
      </c>
      <c r="C256" s="110"/>
      <c r="D256" s="110"/>
      <c r="E256" s="110"/>
      <c r="F256" s="110"/>
      <c r="G256" s="119"/>
      <c r="H256" s="579"/>
      <c r="I256" s="579"/>
      <c r="J256" s="579"/>
      <c r="K256" s="579"/>
      <c r="L256" s="579"/>
      <c r="M256" s="579"/>
      <c r="N256" s="579"/>
      <c r="O256" s="579"/>
    </row>
    <row r="257" spans="1:15">
      <c r="A257" s="663"/>
      <c r="B257" s="635" t="s">
        <v>324</v>
      </c>
      <c r="C257" s="110"/>
      <c r="D257" s="110"/>
      <c r="E257" s="110"/>
      <c r="F257" s="110"/>
      <c r="G257" s="119"/>
      <c r="H257" s="579"/>
      <c r="I257" s="579"/>
      <c r="J257" s="579"/>
      <c r="K257" s="579"/>
      <c r="L257" s="579"/>
      <c r="M257" s="579"/>
      <c r="N257" s="579"/>
      <c r="O257" s="579"/>
    </row>
    <row r="258" spans="1:15">
      <c r="A258" s="663"/>
      <c r="B258" s="635" t="s">
        <v>325</v>
      </c>
      <c r="C258" s="110"/>
      <c r="D258" s="110"/>
      <c r="E258" s="110"/>
      <c r="F258" s="110"/>
      <c r="G258" s="119"/>
      <c r="H258" s="579"/>
      <c r="I258" s="579"/>
      <c r="J258" s="579"/>
      <c r="K258" s="579"/>
      <c r="L258" s="579"/>
      <c r="M258" s="579"/>
      <c r="N258" s="579"/>
      <c r="O258" s="579"/>
    </row>
    <row r="259" spans="1:15">
      <c r="A259" s="663"/>
      <c r="B259" s="635" t="s">
        <v>326</v>
      </c>
      <c r="C259" s="110"/>
      <c r="D259" s="110"/>
      <c r="E259" s="110"/>
      <c r="F259" s="110"/>
      <c r="G259" s="119"/>
      <c r="H259" s="579"/>
      <c r="I259" s="579"/>
      <c r="J259" s="579"/>
      <c r="K259" s="579"/>
      <c r="L259" s="579"/>
      <c r="M259" s="579"/>
      <c r="N259" s="579"/>
      <c r="O259" s="579"/>
    </row>
    <row r="260" spans="1:15">
      <c r="A260" s="663"/>
      <c r="B260" s="635" t="s">
        <v>327</v>
      </c>
      <c r="C260" s="110"/>
      <c r="D260" s="110"/>
      <c r="E260" s="110"/>
      <c r="F260" s="110"/>
      <c r="G260" s="119"/>
      <c r="H260" s="579"/>
      <c r="I260" s="579"/>
      <c r="J260" s="579"/>
      <c r="K260" s="579"/>
      <c r="L260" s="579"/>
      <c r="M260" s="579"/>
      <c r="N260" s="579"/>
      <c r="O260" s="579"/>
    </row>
    <row r="261" spans="1:15">
      <c r="A261" s="663"/>
      <c r="B261" s="635" t="s">
        <v>328</v>
      </c>
      <c r="C261" s="110"/>
      <c r="D261" s="110"/>
      <c r="E261" s="110"/>
      <c r="F261" s="110"/>
      <c r="G261" s="119"/>
      <c r="H261" s="579"/>
      <c r="I261" s="579"/>
      <c r="J261" s="579"/>
      <c r="K261" s="579"/>
      <c r="L261" s="579"/>
      <c r="M261" s="579"/>
      <c r="N261" s="579"/>
      <c r="O261" s="579"/>
    </row>
    <row r="262" spans="1:15">
      <c r="A262" s="663"/>
      <c r="B262" s="635" t="s">
        <v>329</v>
      </c>
      <c r="C262" s="110"/>
      <c r="D262" s="110"/>
      <c r="E262" s="110"/>
      <c r="F262" s="110"/>
      <c r="G262" s="119"/>
      <c r="H262" s="579"/>
      <c r="I262" s="579"/>
      <c r="J262" s="579"/>
      <c r="K262" s="579"/>
      <c r="L262" s="579"/>
      <c r="M262" s="579"/>
      <c r="N262" s="579"/>
      <c r="O262" s="579"/>
    </row>
    <row r="263" spans="1:15">
      <c r="A263" s="663"/>
      <c r="B263" s="635" t="s">
        <v>330</v>
      </c>
      <c r="C263" s="110"/>
      <c r="D263" s="110"/>
      <c r="E263" s="110"/>
      <c r="F263" s="110"/>
      <c r="G263" s="119"/>
      <c r="H263" s="579"/>
      <c r="I263" s="579"/>
      <c r="J263" s="579"/>
      <c r="K263" s="579"/>
      <c r="L263" s="579"/>
      <c r="M263" s="579"/>
      <c r="N263" s="579"/>
      <c r="O263" s="579"/>
    </row>
    <row r="264" spans="1:15">
      <c r="A264" s="663"/>
      <c r="B264" s="641" t="s">
        <v>331</v>
      </c>
      <c r="C264" s="110"/>
      <c r="D264" s="110"/>
      <c r="E264" s="110"/>
      <c r="F264" s="110"/>
      <c r="G264" s="119"/>
      <c r="H264" s="579"/>
      <c r="I264" s="579"/>
      <c r="J264" s="579"/>
      <c r="K264" s="579"/>
      <c r="L264" s="579"/>
      <c r="M264" s="579"/>
      <c r="N264" s="579"/>
      <c r="O264" s="579"/>
    </row>
    <row r="265" spans="1:15">
      <c r="A265" s="663"/>
      <c r="B265" s="635" t="s">
        <v>332</v>
      </c>
      <c r="C265" s="110"/>
      <c r="D265" s="110"/>
      <c r="E265" s="110"/>
      <c r="F265" s="110"/>
      <c r="G265" s="119"/>
      <c r="H265" s="579"/>
      <c r="I265" s="579"/>
      <c r="J265" s="579"/>
      <c r="K265" s="579"/>
      <c r="L265" s="579"/>
      <c r="M265" s="579"/>
      <c r="N265" s="579"/>
      <c r="O265" s="579"/>
    </row>
    <row r="266" spans="1:15">
      <c r="A266" s="663"/>
      <c r="B266" s="635" t="s">
        <v>333</v>
      </c>
      <c r="C266" s="110"/>
      <c r="D266" s="110"/>
      <c r="E266" s="110"/>
      <c r="F266" s="110"/>
      <c r="G266" s="119"/>
      <c r="H266" s="579"/>
      <c r="I266" s="579"/>
      <c r="J266" s="579"/>
      <c r="K266" s="579"/>
      <c r="L266" s="579"/>
      <c r="M266" s="579"/>
      <c r="N266" s="579"/>
      <c r="O266" s="579"/>
    </row>
    <row r="267" spans="1:15">
      <c r="A267" s="663"/>
      <c r="B267" s="635" t="s">
        <v>334</v>
      </c>
      <c r="C267" s="110"/>
      <c r="D267" s="110"/>
      <c r="E267" s="110"/>
      <c r="F267" s="110"/>
      <c r="G267" s="119"/>
      <c r="H267" s="579"/>
      <c r="I267" s="579"/>
      <c r="J267" s="579"/>
      <c r="K267" s="579"/>
      <c r="L267" s="579"/>
      <c r="M267" s="579"/>
      <c r="N267" s="579"/>
      <c r="O267" s="579"/>
    </row>
    <row r="268" spans="1:15">
      <c r="A268" s="663"/>
      <c r="B268" s="635" t="s">
        <v>335</v>
      </c>
      <c r="C268" s="110"/>
      <c r="D268" s="110"/>
      <c r="E268" s="110"/>
      <c r="F268" s="110"/>
      <c r="G268" s="119"/>
      <c r="H268" s="579"/>
      <c r="I268" s="579"/>
      <c r="J268" s="579"/>
      <c r="K268" s="579"/>
      <c r="L268" s="579"/>
      <c r="M268" s="579"/>
      <c r="N268" s="579"/>
      <c r="O268" s="579"/>
    </row>
    <row r="269" spans="1:15">
      <c r="A269" s="663"/>
      <c r="B269" s="635" t="s">
        <v>336</v>
      </c>
      <c r="C269" s="110"/>
      <c r="D269" s="110"/>
      <c r="E269" s="110"/>
      <c r="F269" s="110"/>
      <c r="G269" s="119"/>
      <c r="H269" s="579"/>
      <c r="I269" s="579"/>
      <c r="J269" s="579"/>
      <c r="K269" s="579"/>
      <c r="L269" s="579"/>
      <c r="M269" s="579"/>
      <c r="N269" s="579"/>
      <c r="O269" s="579"/>
    </row>
    <row r="270" spans="1:15">
      <c r="A270" s="663"/>
      <c r="B270" s="635" t="s">
        <v>337</v>
      </c>
      <c r="C270" s="110"/>
      <c r="D270" s="110"/>
      <c r="E270" s="110"/>
      <c r="F270" s="110"/>
      <c r="G270" s="119"/>
      <c r="H270" s="579"/>
      <c r="I270" s="579"/>
      <c r="J270" s="579"/>
      <c r="K270" s="579"/>
      <c r="L270" s="579"/>
      <c r="M270" s="579"/>
      <c r="N270" s="579"/>
      <c r="O270" s="579"/>
    </row>
    <row r="271" spans="1:15">
      <c r="A271" s="663"/>
      <c r="B271" s="635" t="s">
        <v>338</v>
      </c>
      <c r="C271" s="110"/>
      <c r="D271" s="110"/>
      <c r="E271" s="110"/>
      <c r="F271" s="110"/>
      <c r="G271" s="119"/>
      <c r="H271" s="579"/>
      <c r="I271" s="579"/>
      <c r="J271" s="579"/>
      <c r="K271" s="579"/>
      <c r="L271" s="579"/>
      <c r="M271" s="579"/>
      <c r="N271" s="579"/>
      <c r="O271" s="579"/>
    </row>
    <row r="272" spans="1:15">
      <c r="A272" s="663"/>
      <c r="B272" s="635" t="s">
        <v>339</v>
      </c>
      <c r="C272" s="110"/>
      <c r="D272" s="110"/>
      <c r="E272" s="110"/>
      <c r="F272" s="110"/>
      <c r="G272" s="119"/>
      <c r="H272" s="579"/>
      <c r="I272" s="579"/>
      <c r="J272" s="579"/>
      <c r="K272" s="579"/>
      <c r="L272" s="579"/>
      <c r="M272" s="579"/>
      <c r="N272" s="579"/>
      <c r="O272" s="579"/>
    </row>
    <row r="273" spans="1:15">
      <c r="A273" s="663"/>
      <c r="B273" s="635" t="s">
        <v>340</v>
      </c>
      <c r="C273" s="110"/>
      <c r="D273" s="110"/>
      <c r="E273" s="110"/>
      <c r="F273" s="110"/>
      <c r="G273" s="119"/>
      <c r="H273" s="579"/>
      <c r="I273" s="579"/>
      <c r="J273" s="579"/>
      <c r="K273" s="579"/>
      <c r="L273" s="579"/>
      <c r="M273" s="579"/>
      <c r="N273" s="579"/>
      <c r="O273" s="579"/>
    </row>
    <row r="274" spans="1:15">
      <c r="A274" s="663"/>
      <c r="B274" s="635" t="s">
        <v>341</v>
      </c>
      <c r="C274" s="110"/>
      <c r="D274" s="110"/>
      <c r="E274" s="110"/>
      <c r="F274" s="110"/>
      <c r="G274" s="119"/>
      <c r="H274" s="579"/>
      <c r="I274" s="579"/>
      <c r="J274" s="579"/>
      <c r="K274" s="579"/>
      <c r="L274" s="579"/>
      <c r="M274" s="579"/>
      <c r="N274" s="579"/>
      <c r="O274" s="579"/>
    </row>
    <row r="275" spans="1:15">
      <c r="A275" s="663"/>
      <c r="B275" s="635"/>
      <c r="C275" s="110"/>
      <c r="D275" s="110"/>
      <c r="E275" s="110"/>
      <c r="F275" s="110"/>
      <c r="G275" s="119"/>
      <c r="H275" s="579"/>
      <c r="I275" s="579"/>
      <c r="J275" s="579"/>
      <c r="K275" s="579"/>
      <c r="L275" s="579"/>
      <c r="M275" s="579"/>
      <c r="N275" s="579"/>
      <c r="O275" s="579"/>
    </row>
    <row r="276" spans="1:15">
      <c r="A276" s="663"/>
      <c r="B276" s="641" t="s">
        <v>342</v>
      </c>
      <c r="C276" s="110"/>
      <c r="D276" s="110"/>
      <c r="E276" s="110"/>
      <c r="F276" s="110"/>
      <c r="G276" s="119"/>
      <c r="H276" s="579"/>
      <c r="I276" s="579"/>
      <c r="J276" s="579"/>
      <c r="K276" s="579"/>
      <c r="L276" s="579"/>
      <c r="M276" s="579"/>
      <c r="N276" s="579"/>
      <c r="O276" s="579"/>
    </row>
    <row r="277" spans="1:15">
      <c r="A277" s="663"/>
      <c r="B277" s="667" t="s">
        <v>343</v>
      </c>
      <c r="C277" s="140"/>
      <c r="D277" s="140"/>
      <c r="E277" s="140"/>
      <c r="F277" s="140"/>
      <c r="G277" s="143"/>
      <c r="H277" s="579"/>
      <c r="I277" s="579"/>
      <c r="J277" s="579"/>
      <c r="K277" s="579"/>
      <c r="L277" s="579"/>
      <c r="M277" s="579"/>
      <c r="N277" s="579"/>
      <c r="O277" s="579"/>
    </row>
    <row r="278" spans="1:15">
      <c r="A278" s="543"/>
      <c r="B278" s="567"/>
      <c r="C278" s="567"/>
      <c r="D278" s="567"/>
      <c r="E278" s="547"/>
      <c r="F278" s="547"/>
      <c r="G278" s="547"/>
      <c r="H278" s="579"/>
      <c r="I278" s="579"/>
      <c r="J278" s="579"/>
      <c r="K278" s="579"/>
      <c r="L278" s="579"/>
      <c r="M278" s="579"/>
      <c r="N278" s="579"/>
      <c r="O278" s="579"/>
    </row>
    <row r="279" ht="14.25" spans="1:15">
      <c r="A279" s="663"/>
      <c r="B279" s="668" t="s">
        <v>344</v>
      </c>
      <c r="C279" s="152"/>
      <c r="D279" s="152"/>
      <c r="E279" s="152"/>
      <c r="F279" s="152"/>
      <c r="G279" s="153"/>
      <c r="H279" s="579"/>
      <c r="I279" s="579"/>
      <c r="J279" s="579"/>
      <c r="K279" s="579"/>
      <c r="L279" s="579"/>
      <c r="M279" s="579"/>
      <c r="N279" s="579"/>
      <c r="O279" s="579"/>
    </row>
    <row r="280" ht="14.25" spans="1:15">
      <c r="A280" s="663"/>
      <c r="B280" s="568" t="s">
        <v>345</v>
      </c>
      <c r="C280" s="152"/>
      <c r="D280" s="152"/>
      <c r="E280" s="152"/>
      <c r="F280" s="152"/>
      <c r="G280" s="153"/>
      <c r="H280" s="669"/>
      <c r="I280" s="579"/>
      <c r="J280" s="579"/>
      <c r="K280" s="579"/>
      <c r="L280" s="579"/>
      <c r="M280" s="579"/>
      <c r="N280" s="579"/>
      <c r="O280" s="579"/>
    </row>
    <row r="281" ht="14.25" spans="1:15">
      <c r="A281" s="663"/>
      <c r="B281" s="670" t="s">
        <v>346</v>
      </c>
      <c r="C281" s="152"/>
      <c r="D281" s="152"/>
      <c r="E281" s="152"/>
      <c r="F281" s="152"/>
      <c r="G281" s="153"/>
      <c r="H281" s="579"/>
      <c r="I281" s="579"/>
      <c r="J281" s="579"/>
      <c r="K281" s="579"/>
      <c r="L281" s="579"/>
      <c r="M281" s="579"/>
      <c r="N281" s="579"/>
      <c r="O281" s="579"/>
    </row>
    <row r="282" ht="14.25" spans="1:15">
      <c r="A282" s="663"/>
      <c r="B282" s="568" t="s">
        <v>347</v>
      </c>
      <c r="C282" s="152"/>
      <c r="D282" s="152"/>
      <c r="E282" s="152"/>
      <c r="F282" s="152"/>
      <c r="G282" s="153"/>
      <c r="H282" s="579"/>
      <c r="I282" s="579"/>
      <c r="J282" s="579"/>
      <c r="K282" s="579"/>
      <c r="L282" s="579"/>
      <c r="M282" s="579"/>
      <c r="N282" s="579"/>
      <c r="O282" s="579"/>
    </row>
    <row r="283" ht="14.25" spans="1:15">
      <c r="A283" s="663"/>
      <c r="B283" s="670" t="s">
        <v>348</v>
      </c>
      <c r="C283" s="152"/>
      <c r="D283" s="152"/>
      <c r="E283" s="152"/>
      <c r="F283" s="152"/>
      <c r="G283" s="153"/>
      <c r="H283" s="579"/>
      <c r="I283" s="579"/>
      <c r="J283" s="579"/>
      <c r="K283" s="579"/>
      <c r="L283" s="579"/>
      <c r="M283" s="579"/>
      <c r="N283" s="579"/>
      <c r="O283" s="579"/>
    </row>
    <row r="284" ht="14.25" spans="1:15">
      <c r="A284" s="663"/>
      <c r="B284" s="568" t="s">
        <v>349</v>
      </c>
      <c r="C284" s="152"/>
      <c r="D284" s="152"/>
      <c r="E284" s="152"/>
      <c r="F284" s="152"/>
      <c r="G284" s="153"/>
      <c r="H284" s="579"/>
      <c r="I284" s="579"/>
      <c r="J284" s="579"/>
      <c r="K284" s="579"/>
      <c r="L284" s="579"/>
      <c r="M284" s="579"/>
      <c r="N284" s="579"/>
      <c r="O284" s="579"/>
    </row>
    <row r="285" ht="14.25" spans="1:15">
      <c r="A285" s="663"/>
      <c r="B285" s="670" t="s">
        <v>350</v>
      </c>
      <c r="C285" s="152"/>
      <c r="D285" s="152"/>
      <c r="E285" s="152"/>
      <c r="F285" s="152"/>
      <c r="G285" s="153"/>
      <c r="H285" s="579"/>
      <c r="I285" s="579"/>
      <c r="J285" s="579"/>
      <c r="K285" s="579"/>
      <c r="L285" s="579"/>
      <c r="M285" s="579"/>
      <c r="N285" s="579"/>
      <c r="O285" s="579"/>
    </row>
    <row r="286" ht="14.25" spans="1:15">
      <c r="A286" s="663"/>
      <c r="B286" s="568" t="s">
        <v>351</v>
      </c>
      <c r="C286" s="152"/>
      <c r="D286" s="152"/>
      <c r="E286" s="152"/>
      <c r="F286" s="152"/>
      <c r="G286" s="153"/>
      <c r="H286" s="579"/>
      <c r="I286" s="579"/>
      <c r="J286" s="579"/>
      <c r="K286" s="579"/>
      <c r="L286" s="579"/>
      <c r="M286" s="579"/>
      <c r="N286" s="579"/>
      <c r="O286" s="579"/>
    </row>
    <row r="287" ht="14.25" spans="1:15">
      <c r="A287" s="663"/>
      <c r="B287" s="670" t="s">
        <v>352</v>
      </c>
      <c r="C287" s="152"/>
      <c r="D287" s="152"/>
      <c r="E287" s="152"/>
      <c r="F287" s="152"/>
      <c r="G287" s="153"/>
      <c r="H287" s="579"/>
      <c r="I287" s="579"/>
      <c r="J287" s="579"/>
      <c r="K287" s="579"/>
      <c r="L287" s="579"/>
      <c r="M287" s="579"/>
      <c r="N287" s="579"/>
      <c r="O287" s="579"/>
    </row>
    <row r="288" ht="14.25" spans="1:15">
      <c r="A288" s="663"/>
      <c r="B288" s="568" t="s">
        <v>353</v>
      </c>
      <c r="C288" s="152"/>
      <c r="D288" s="152"/>
      <c r="E288" s="152"/>
      <c r="F288" s="152"/>
      <c r="G288" s="153"/>
      <c r="H288" s="579"/>
      <c r="I288" s="579"/>
      <c r="J288" s="579"/>
      <c r="K288" s="579"/>
      <c r="L288" s="579"/>
      <c r="M288" s="579"/>
      <c r="N288" s="579"/>
      <c r="O288" s="579"/>
    </row>
    <row r="289" ht="14.25" spans="1:15">
      <c r="A289" s="663"/>
      <c r="B289" s="670" t="s">
        <v>354</v>
      </c>
      <c r="C289" s="152"/>
      <c r="D289" s="152"/>
      <c r="E289" s="152"/>
      <c r="F289" s="152"/>
      <c r="G289" s="153"/>
      <c r="H289" s="579"/>
      <c r="I289" s="579"/>
      <c r="J289" s="579"/>
      <c r="K289" s="579"/>
      <c r="L289" s="579"/>
      <c r="M289" s="579"/>
      <c r="N289" s="579"/>
      <c r="O289" s="579"/>
    </row>
    <row r="290" ht="14.25" spans="1:15">
      <c r="A290" s="663"/>
      <c r="B290" s="568" t="s">
        <v>355</v>
      </c>
      <c r="C290" s="152"/>
      <c r="D290" s="152"/>
      <c r="E290" s="152"/>
      <c r="F290" s="152"/>
      <c r="G290" s="153"/>
      <c r="H290" s="579"/>
      <c r="I290" s="579"/>
      <c r="J290" s="579"/>
      <c r="K290" s="579"/>
      <c r="L290" s="579"/>
      <c r="M290" s="579"/>
      <c r="N290" s="579"/>
      <c r="O290" s="579"/>
    </row>
    <row r="291" ht="14.25" spans="1:15">
      <c r="A291" s="663"/>
      <c r="B291" s="670" t="s">
        <v>356</v>
      </c>
      <c r="C291" s="152"/>
      <c r="D291" s="152"/>
      <c r="E291" s="152"/>
      <c r="F291" s="152"/>
      <c r="G291" s="153"/>
      <c r="H291" s="579"/>
      <c r="I291" s="579"/>
      <c r="J291" s="579"/>
      <c r="K291" s="579"/>
      <c r="L291" s="579"/>
      <c r="M291" s="579"/>
      <c r="N291" s="579"/>
      <c r="O291" s="579"/>
    </row>
    <row r="292" ht="14.25" spans="1:15">
      <c r="A292" s="663"/>
      <c r="B292" s="568" t="s">
        <v>357</v>
      </c>
      <c r="C292" s="152"/>
      <c r="D292" s="152"/>
      <c r="E292" s="152"/>
      <c r="F292" s="152"/>
      <c r="G292" s="153"/>
      <c r="H292" s="579"/>
      <c r="I292" s="579"/>
      <c r="J292" s="579"/>
      <c r="K292" s="579"/>
      <c r="L292" s="579"/>
      <c r="M292" s="579"/>
      <c r="N292" s="579"/>
      <c r="O292" s="579"/>
    </row>
    <row r="293" ht="14.25" spans="1:15">
      <c r="A293" s="663"/>
      <c r="B293" s="670" t="s">
        <v>358</v>
      </c>
      <c r="C293" s="152"/>
      <c r="D293" s="152"/>
      <c r="E293" s="152"/>
      <c r="F293" s="152"/>
      <c r="G293" s="153"/>
      <c r="H293" s="579"/>
      <c r="I293" s="579"/>
      <c r="J293" s="579"/>
      <c r="K293" s="579"/>
      <c r="L293" s="579"/>
      <c r="M293" s="579"/>
      <c r="N293" s="579"/>
      <c r="O293" s="579"/>
    </row>
    <row r="294" ht="14.25" spans="1:15">
      <c r="A294" s="663"/>
      <c r="B294" s="568" t="s">
        <v>359</v>
      </c>
      <c r="C294" s="152"/>
      <c r="D294" s="152"/>
      <c r="E294" s="152"/>
      <c r="F294" s="152"/>
      <c r="G294" s="153"/>
      <c r="H294" s="579"/>
      <c r="I294" s="579"/>
      <c r="J294" s="579"/>
      <c r="K294" s="579"/>
      <c r="L294" s="579"/>
      <c r="M294" s="579"/>
      <c r="N294" s="579"/>
      <c r="O294" s="579"/>
    </row>
    <row r="295" ht="14.25" spans="1:15">
      <c r="A295" s="663"/>
      <c r="B295" s="670" t="s">
        <v>360</v>
      </c>
      <c r="C295" s="152"/>
      <c r="D295" s="152"/>
      <c r="E295" s="152"/>
      <c r="F295" s="152"/>
      <c r="G295" s="153"/>
      <c r="H295" s="579"/>
      <c r="I295" s="579"/>
      <c r="J295" s="579"/>
      <c r="K295" s="579"/>
      <c r="L295" s="579"/>
      <c r="M295" s="579"/>
      <c r="N295" s="579"/>
      <c r="O295" s="579"/>
    </row>
    <row r="296" ht="14.25" spans="1:15">
      <c r="A296" s="663"/>
      <c r="B296" s="568" t="s">
        <v>361</v>
      </c>
      <c r="C296" s="152"/>
      <c r="D296" s="152"/>
      <c r="E296" s="152"/>
      <c r="F296" s="152"/>
      <c r="G296" s="153"/>
      <c r="H296" s="579"/>
      <c r="I296" s="579"/>
      <c r="J296" s="579"/>
      <c r="K296" s="579"/>
      <c r="L296" s="579"/>
      <c r="M296" s="579"/>
      <c r="N296" s="579"/>
      <c r="O296" s="579"/>
    </row>
    <row r="297" ht="14.25" spans="1:15">
      <c r="A297" s="663"/>
      <c r="B297" s="670" t="s">
        <v>362</v>
      </c>
      <c r="C297" s="152"/>
      <c r="D297" s="152"/>
      <c r="E297" s="152"/>
      <c r="F297" s="152"/>
      <c r="G297" s="153"/>
      <c r="H297" s="579"/>
      <c r="I297" s="579"/>
      <c r="J297" s="579"/>
      <c r="K297" s="579"/>
      <c r="L297" s="579"/>
      <c r="M297" s="579"/>
      <c r="N297" s="579"/>
      <c r="O297" s="579"/>
    </row>
    <row r="298" ht="14.25" spans="1:15">
      <c r="A298" s="663"/>
      <c r="B298" s="568" t="s">
        <v>363</v>
      </c>
      <c r="C298" s="152"/>
      <c r="D298" s="152"/>
      <c r="E298" s="152"/>
      <c r="F298" s="152"/>
      <c r="G298" s="153"/>
      <c r="H298" s="579"/>
      <c r="I298" s="579"/>
      <c r="J298" s="579"/>
      <c r="K298" s="579"/>
      <c r="L298" s="579"/>
      <c r="M298" s="579"/>
      <c r="N298" s="579"/>
      <c r="O298" s="579"/>
    </row>
    <row r="299" ht="14.25" spans="1:15">
      <c r="A299" s="663"/>
      <c r="B299" s="670" t="s">
        <v>364</v>
      </c>
      <c r="C299" s="152"/>
      <c r="D299" s="152"/>
      <c r="E299" s="152"/>
      <c r="F299" s="152"/>
      <c r="G299" s="153"/>
      <c r="H299" s="579"/>
      <c r="I299" s="579"/>
      <c r="J299" s="579"/>
      <c r="K299" s="579"/>
      <c r="L299" s="579"/>
      <c r="M299" s="579"/>
      <c r="N299" s="579"/>
      <c r="O299" s="579"/>
    </row>
    <row r="300" ht="14.25" spans="1:15">
      <c r="A300" s="663"/>
      <c r="B300" s="568" t="s">
        <v>365</v>
      </c>
      <c r="C300" s="152"/>
      <c r="D300" s="152"/>
      <c r="E300" s="152"/>
      <c r="F300" s="152"/>
      <c r="G300" s="153"/>
      <c r="H300" s="579"/>
      <c r="I300" s="579"/>
      <c r="J300" s="579"/>
      <c r="K300" s="579"/>
      <c r="L300" s="579"/>
      <c r="M300" s="579"/>
      <c r="N300" s="579"/>
      <c r="O300" s="579"/>
    </row>
    <row r="301" ht="14.25" spans="1:15">
      <c r="A301" s="663"/>
      <c r="B301" s="670" t="s">
        <v>366</v>
      </c>
      <c r="C301" s="152"/>
      <c r="D301" s="152"/>
      <c r="E301" s="152"/>
      <c r="F301" s="152"/>
      <c r="G301" s="153"/>
      <c r="H301" s="579"/>
      <c r="I301" s="579"/>
      <c r="J301" s="579"/>
      <c r="K301" s="579"/>
      <c r="L301" s="579"/>
      <c r="M301" s="579"/>
      <c r="N301" s="579"/>
      <c r="O301" s="579"/>
    </row>
    <row r="302" ht="14.25" spans="1:15">
      <c r="A302" s="663"/>
      <c r="B302" s="568" t="s">
        <v>367</v>
      </c>
      <c r="C302" s="152"/>
      <c r="D302" s="152"/>
      <c r="E302" s="152"/>
      <c r="F302" s="152"/>
      <c r="G302" s="153"/>
      <c r="H302" s="579"/>
      <c r="I302" s="579"/>
      <c r="J302" s="579"/>
      <c r="K302" s="579"/>
      <c r="L302" s="579"/>
      <c r="M302" s="579"/>
      <c r="N302" s="579"/>
      <c r="O302" s="579"/>
    </row>
    <row r="303" ht="14.25" spans="1:15">
      <c r="A303" s="663"/>
      <c r="B303" s="670" t="s">
        <v>368</v>
      </c>
      <c r="C303" s="152"/>
      <c r="D303" s="152"/>
      <c r="E303" s="152"/>
      <c r="F303" s="152"/>
      <c r="G303" s="153"/>
      <c r="H303" s="579"/>
      <c r="I303" s="579"/>
      <c r="J303" s="579"/>
      <c r="K303" s="579"/>
      <c r="L303" s="579"/>
      <c r="M303" s="579"/>
      <c r="N303" s="579"/>
      <c r="O303" s="579"/>
    </row>
    <row r="304" ht="14.25" spans="1:15">
      <c r="A304" s="671"/>
      <c r="B304" s="568" t="s">
        <v>369</v>
      </c>
      <c r="C304" s="152"/>
      <c r="D304" s="152"/>
      <c r="E304" s="152"/>
      <c r="F304" s="152"/>
      <c r="G304" s="153"/>
      <c r="H304" s="579"/>
      <c r="I304" s="579"/>
      <c r="J304" s="579"/>
      <c r="K304" s="579"/>
      <c r="L304" s="579"/>
      <c r="M304" s="579"/>
      <c r="N304" s="579"/>
      <c r="O304" s="579"/>
    </row>
    <row r="305" ht="14.25" spans="1:15">
      <c r="A305" s="671"/>
      <c r="B305" s="670" t="s">
        <v>370</v>
      </c>
      <c r="C305" s="152"/>
      <c r="D305" s="152"/>
      <c r="E305" s="152"/>
      <c r="F305" s="152"/>
      <c r="G305" s="153"/>
      <c r="H305" s="579"/>
      <c r="I305" s="579"/>
      <c r="J305" s="579"/>
      <c r="K305" s="579"/>
      <c r="L305" s="579"/>
      <c r="M305" s="579"/>
      <c r="N305" s="579"/>
      <c r="O305" s="579"/>
    </row>
    <row r="306" ht="14.25" spans="1:15">
      <c r="A306" s="671"/>
      <c r="B306" s="568" t="s">
        <v>371</v>
      </c>
      <c r="C306" s="152"/>
      <c r="D306" s="152"/>
      <c r="E306" s="152"/>
      <c r="F306" s="152"/>
      <c r="G306" s="153"/>
      <c r="H306" s="579"/>
      <c r="I306" s="579"/>
      <c r="J306" s="579"/>
      <c r="K306" s="579"/>
      <c r="L306" s="579"/>
      <c r="M306" s="579"/>
      <c r="N306" s="579"/>
      <c r="O306" s="579"/>
    </row>
    <row r="307" ht="15.75" customHeight="1" spans="1:15">
      <c r="A307" s="672"/>
      <c r="B307" s="670" t="s">
        <v>372</v>
      </c>
      <c r="C307" s="152"/>
      <c r="D307" s="152"/>
      <c r="E307" s="152"/>
      <c r="F307" s="152"/>
      <c r="G307" s="153"/>
      <c r="H307" s="579"/>
      <c r="I307" s="579"/>
      <c r="J307" s="579"/>
      <c r="K307" s="579"/>
      <c r="L307" s="579"/>
      <c r="M307" s="579"/>
      <c r="N307" s="579"/>
      <c r="O307" s="579"/>
    </row>
    <row r="308" ht="14.25" spans="1:15">
      <c r="A308" s="671"/>
      <c r="B308" s="568" t="s">
        <v>373</v>
      </c>
      <c r="C308" s="152"/>
      <c r="D308" s="152"/>
      <c r="E308" s="152"/>
      <c r="F308" s="152"/>
      <c r="G308" s="153"/>
      <c r="H308" s="579"/>
      <c r="I308" s="579"/>
      <c r="J308" s="579"/>
      <c r="K308" s="579"/>
      <c r="L308" s="579"/>
      <c r="M308" s="579"/>
      <c r="N308" s="579"/>
      <c r="O308" s="579"/>
    </row>
    <row r="309" ht="14.25" spans="1:15">
      <c r="A309" s="672"/>
      <c r="B309" s="670" t="s">
        <v>374</v>
      </c>
      <c r="C309" s="152"/>
      <c r="D309" s="152"/>
      <c r="E309" s="152"/>
      <c r="F309" s="152"/>
      <c r="G309" s="153"/>
      <c r="H309" s="579"/>
      <c r="I309" s="579"/>
      <c r="J309" s="579"/>
      <c r="K309" s="579"/>
      <c r="L309" s="579"/>
      <c r="M309" s="579"/>
      <c r="N309" s="579"/>
      <c r="O309" s="579"/>
    </row>
    <row r="310" ht="14.25" spans="1:15">
      <c r="A310" s="672"/>
      <c r="B310" s="673" t="s">
        <v>375</v>
      </c>
      <c r="C310" s="152"/>
      <c r="D310" s="152"/>
      <c r="E310" s="152"/>
      <c r="F310" s="152"/>
      <c r="G310" s="153"/>
      <c r="H310" s="579"/>
      <c r="I310" s="579"/>
      <c r="J310" s="579"/>
      <c r="K310" s="579"/>
      <c r="L310" s="579"/>
      <c r="M310" s="579"/>
      <c r="N310" s="579"/>
      <c r="O310" s="579"/>
    </row>
    <row r="311" ht="14.25" spans="1:15">
      <c r="A311" s="672"/>
      <c r="B311" s="670" t="s">
        <v>376</v>
      </c>
      <c r="C311" s="152"/>
      <c r="D311" s="152"/>
      <c r="E311" s="152"/>
      <c r="F311" s="152"/>
      <c r="G311" s="153"/>
      <c r="H311" s="579"/>
      <c r="I311" s="579"/>
      <c r="J311" s="579"/>
      <c r="K311" s="579"/>
      <c r="L311" s="579"/>
      <c r="M311" s="579"/>
      <c r="N311" s="579"/>
      <c r="O311" s="579"/>
    </row>
    <row r="312" ht="14.25" spans="1:15">
      <c r="A312" s="672"/>
      <c r="B312" s="673" t="s">
        <v>377</v>
      </c>
      <c r="C312" s="152"/>
      <c r="D312" s="152"/>
      <c r="E312" s="152"/>
      <c r="F312" s="152"/>
      <c r="G312" s="153"/>
      <c r="H312" s="579"/>
      <c r="I312" s="579"/>
      <c r="J312" s="579"/>
      <c r="K312" s="579"/>
      <c r="L312" s="579"/>
      <c r="M312" s="579"/>
      <c r="N312" s="579"/>
      <c r="O312" s="579"/>
    </row>
    <row r="313" ht="14.25" spans="1:15">
      <c r="A313" s="672"/>
      <c r="B313" s="674"/>
      <c r="C313" s="152"/>
      <c r="D313" s="152"/>
      <c r="E313" s="152"/>
      <c r="F313" s="152"/>
      <c r="G313" s="153"/>
      <c r="H313" s="579"/>
      <c r="I313" s="579"/>
      <c r="J313" s="579"/>
      <c r="K313" s="579"/>
      <c r="L313" s="579"/>
      <c r="M313" s="579"/>
      <c r="N313" s="579"/>
      <c r="O313" s="579"/>
    </row>
    <row r="314" spans="1:15">
      <c r="A314" s="672"/>
      <c r="B314" s="675"/>
      <c r="C314" s="140"/>
      <c r="D314" s="140"/>
      <c r="E314" s="140"/>
      <c r="F314" s="140"/>
      <c r="G314" s="143"/>
      <c r="H314" s="546"/>
      <c r="I314" s="546"/>
      <c r="J314" s="546"/>
      <c r="K314" s="546"/>
      <c r="L314" s="546"/>
      <c r="M314" s="546"/>
      <c r="N314" s="546"/>
      <c r="O314" s="546"/>
    </row>
    <row r="315" ht="14.25" spans="1:15">
      <c r="A315" s="676"/>
      <c r="B315" s="677"/>
      <c r="C315" s="677"/>
      <c r="D315" s="677"/>
      <c r="E315" s="677"/>
      <c r="F315" s="677"/>
      <c r="G315" s="677"/>
      <c r="H315" s="678"/>
      <c r="I315" s="678"/>
      <c r="J315" s="678"/>
      <c r="K315" s="678"/>
      <c r="L315" s="678"/>
      <c r="M315" s="678"/>
      <c r="O315" s="678" t="e">
        <f ca="1">IMAGE("https://ga-beacon.appspot.com/UA-111430056-3/welcome")</f>
        <v>#NAME?</v>
      </c>
    </row>
  </sheetData>
  <mergeCells count="351">
    <mergeCell ref="B2:D2"/>
    <mergeCell ref="E2:G2"/>
    <mergeCell ref="E3:G3"/>
    <mergeCell ref="B4:D4"/>
    <mergeCell ref="E4:G4"/>
    <mergeCell ref="B5:D5"/>
    <mergeCell ref="I5:O5"/>
    <mergeCell ref="B6:D6"/>
    <mergeCell ref="I6:O6"/>
    <mergeCell ref="B7:D7"/>
    <mergeCell ref="I7:O7"/>
    <mergeCell ref="E8:G8"/>
    <mergeCell ref="I8:O8"/>
    <mergeCell ref="E9:G9"/>
    <mergeCell ref="I9:O9"/>
    <mergeCell ref="E10:G10"/>
    <mergeCell ref="I10:O10"/>
    <mergeCell ref="E11:G11"/>
    <mergeCell ref="E12:G12"/>
    <mergeCell ref="I12:O12"/>
    <mergeCell ref="E13:G13"/>
    <mergeCell ref="E14:G14"/>
    <mergeCell ref="E15:G15"/>
    <mergeCell ref="I15:O15"/>
    <mergeCell ref="E16:G16"/>
    <mergeCell ref="I16:O16"/>
    <mergeCell ref="E17:G17"/>
    <mergeCell ref="I17:K17"/>
    <mergeCell ref="L17:O17"/>
    <mergeCell ref="J18:O18"/>
    <mergeCell ref="B19:G19"/>
    <mergeCell ref="J19:O19"/>
    <mergeCell ref="B20:G20"/>
    <mergeCell ref="J20:O20"/>
    <mergeCell ref="B21:G21"/>
    <mergeCell ref="J21:O21"/>
    <mergeCell ref="B22:G22"/>
    <mergeCell ref="I22:L22"/>
    <mergeCell ref="M22:O22"/>
    <mergeCell ref="C23:G23"/>
    <mergeCell ref="J23:O23"/>
    <mergeCell ref="C24:G24"/>
    <mergeCell ref="J24:O24"/>
    <mergeCell ref="C25:G25"/>
    <mergeCell ref="I26:O26"/>
    <mergeCell ref="C28:G28"/>
    <mergeCell ref="C29:G29"/>
    <mergeCell ref="C30:G30"/>
    <mergeCell ref="C31:G31"/>
    <mergeCell ref="C32:G32"/>
    <mergeCell ref="C33:G33"/>
    <mergeCell ref="C34:G34"/>
    <mergeCell ref="C35:G35"/>
    <mergeCell ref="C36:G36"/>
    <mergeCell ref="C37:G37"/>
    <mergeCell ref="B39:E39"/>
    <mergeCell ref="B40:E40"/>
    <mergeCell ref="B41:E41"/>
    <mergeCell ref="B42:E42"/>
    <mergeCell ref="B43:E43"/>
    <mergeCell ref="B44:E44"/>
    <mergeCell ref="B45:E45"/>
    <mergeCell ref="B46:E46"/>
    <mergeCell ref="B47:E47"/>
    <mergeCell ref="B48:E48"/>
    <mergeCell ref="B49:E49"/>
    <mergeCell ref="B50:E50"/>
    <mergeCell ref="B51:C51"/>
    <mergeCell ref="B52:C52"/>
    <mergeCell ref="B53:C53"/>
    <mergeCell ref="B54:C54"/>
    <mergeCell ref="B55:C55"/>
    <mergeCell ref="B56:C56"/>
    <mergeCell ref="B57:C57"/>
    <mergeCell ref="B58:C58"/>
    <mergeCell ref="B59:C59"/>
    <mergeCell ref="B63:G63"/>
    <mergeCell ref="B64:G64"/>
    <mergeCell ref="B65:G65"/>
    <mergeCell ref="B66:G66"/>
    <mergeCell ref="B67:G67"/>
    <mergeCell ref="B68:G68"/>
    <mergeCell ref="B69:G69"/>
    <mergeCell ref="B70:G70"/>
    <mergeCell ref="B71:G71"/>
    <mergeCell ref="B74:G74"/>
    <mergeCell ref="B75:G75"/>
    <mergeCell ref="B76:G76"/>
    <mergeCell ref="B79:G79"/>
    <mergeCell ref="B80:G80"/>
    <mergeCell ref="B81:G81"/>
    <mergeCell ref="B82:G82"/>
    <mergeCell ref="B83:G83"/>
    <mergeCell ref="B84:G84"/>
    <mergeCell ref="B85:G85"/>
    <mergeCell ref="B86:G86"/>
    <mergeCell ref="B87:G87"/>
    <mergeCell ref="B88:G88"/>
    <mergeCell ref="B89:G89"/>
    <mergeCell ref="B90:G90"/>
    <mergeCell ref="B91:G91"/>
    <mergeCell ref="B92:G92"/>
    <mergeCell ref="B93:G93"/>
    <mergeCell ref="B98:G98"/>
    <mergeCell ref="B99:G99"/>
    <mergeCell ref="B100:G100"/>
    <mergeCell ref="B101:G101"/>
    <mergeCell ref="B102:G102"/>
    <mergeCell ref="B103:G103"/>
    <mergeCell ref="B104:G104"/>
    <mergeCell ref="B105:G105"/>
    <mergeCell ref="B106:G106"/>
    <mergeCell ref="B107:G107"/>
    <mergeCell ref="B108:G108"/>
    <mergeCell ref="B109:G109"/>
    <mergeCell ref="B110:G110"/>
    <mergeCell ref="B111:G111"/>
    <mergeCell ref="B112:G112"/>
    <mergeCell ref="B113:G113"/>
    <mergeCell ref="B114:G114"/>
    <mergeCell ref="B115:G115"/>
    <mergeCell ref="B116:G116"/>
    <mergeCell ref="B117:G117"/>
    <mergeCell ref="B118:G118"/>
    <mergeCell ref="B119:G119"/>
    <mergeCell ref="B120:G120"/>
    <mergeCell ref="B121:G121"/>
    <mergeCell ref="B122:G122"/>
    <mergeCell ref="B123:G123"/>
    <mergeCell ref="B124:G124"/>
    <mergeCell ref="B125:G125"/>
    <mergeCell ref="B126:G126"/>
    <mergeCell ref="B127:G127"/>
    <mergeCell ref="B128:G128"/>
    <mergeCell ref="B129:G129"/>
    <mergeCell ref="B130:G130"/>
    <mergeCell ref="B131:G131"/>
    <mergeCell ref="B132:G132"/>
    <mergeCell ref="B133:G133"/>
    <mergeCell ref="B134:G134"/>
    <mergeCell ref="B135:G135"/>
    <mergeCell ref="B136:G136"/>
    <mergeCell ref="B137:G137"/>
    <mergeCell ref="B138:G138"/>
    <mergeCell ref="B139:G139"/>
    <mergeCell ref="B140:G140"/>
    <mergeCell ref="B141:G141"/>
    <mergeCell ref="B142:G142"/>
    <mergeCell ref="B143:G143"/>
    <mergeCell ref="B144:G144"/>
    <mergeCell ref="B145:G145"/>
    <mergeCell ref="B146:G146"/>
    <mergeCell ref="B147:G147"/>
    <mergeCell ref="B148:G148"/>
    <mergeCell ref="B149:G149"/>
    <mergeCell ref="B150:G150"/>
    <mergeCell ref="B151:G151"/>
    <mergeCell ref="B152:G152"/>
    <mergeCell ref="B153:G153"/>
    <mergeCell ref="B154:G154"/>
    <mergeCell ref="B155:G155"/>
    <mergeCell ref="B156:G156"/>
    <mergeCell ref="B157:G157"/>
    <mergeCell ref="B158:G158"/>
    <mergeCell ref="B159:G159"/>
    <mergeCell ref="B160:G160"/>
    <mergeCell ref="B161:G161"/>
    <mergeCell ref="B162:G162"/>
    <mergeCell ref="B163:G163"/>
    <mergeCell ref="B164:G164"/>
    <mergeCell ref="B165:G165"/>
    <mergeCell ref="B166:G166"/>
    <mergeCell ref="B167:G167"/>
    <mergeCell ref="B168:G168"/>
    <mergeCell ref="B169:G169"/>
    <mergeCell ref="B170:G170"/>
    <mergeCell ref="B171:G171"/>
    <mergeCell ref="B172:G172"/>
    <mergeCell ref="B173:C173"/>
    <mergeCell ref="D173:G173"/>
    <mergeCell ref="B174:C174"/>
    <mergeCell ref="D174:G174"/>
    <mergeCell ref="B175:C175"/>
    <mergeCell ref="D175:G175"/>
    <mergeCell ref="B176:C176"/>
    <mergeCell ref="D176:G176"/>
    <mergeCell ref="B177:C177"/>
    <mergeCell ref="D177:G177"/>
    <mergeCell ref="B178:C178"/>
    <mergeCell ref="D178:G178"/>
    <mergeCell ref="B179:G179"/>
    <mergeCell ref="B180:G180"/>
    <mergeCell ref="B181:G181"/>
    <mergeCell ref="B182:G182"/>
    <mergeCell ref="B183:G183"/>
    <mergeCell ref="B184:G184"/>
    <mergeCell ref="B188:G188"/>
    <mergeCell ref="B189:G189"/>
    <mergeCell ref="B190:G190"/>
    <mergeCell ref="B191:G191"/>
    <mergeCell ref="B192:G192"/>
    <mergeCell ref="B193:G193"/>
    <mergeCell ref="B194:G194"/>
    <mergeCell ref="B195:G195"/>
    <mergeCell ref="B196:G196"/>
    <mergeCell ref="B197:G197"/>
    <mergeCell ref="B198:G198"/>
    <mergeCell ref="B199:G199"/>
    <mergeCell ref="B200:G200"/>
    <mergeCell ref="B201:G201"/>
    <mergeCell ref="B202:G202"/>
    <mergeCell ref="B203:G203"/>
    <mergeCell ref="B204:G204"/>
    <mergeCell ref="B205:G205"/>
    <mergeCell ref="B206:G206"/>
    <mergeCell ref="B207:G207"/>
    <mergeCell ref="B209:G209"/>
    <mergeCell ref="B210:G210"/>
    <mergeCell ref="B211:G211"/>
    <mergeCell ref="B212:G212"/>
    <mergeCell ref="B213:G213"/>
    <mergeCell ref="B214:G214"/>
    <mergeCell ref="B215:G215"/>
    <mergeCell ref="B216:G216"/>
    <mergeCell ref="B218:G218"/>
    <mergeCell ref="B219:G219"/>
    <mergeCell ref="B220:G220"/>
    <mergeCell ref="B221:G221"/>
    <mergeCell ref="B222:G222"/>
    <mergeCell ref="B223:G223"/>
    <mergeCell ref="B224:G224"/>
    <mergeCell ref="B225:G225"/>
    <mergeCell ref="B227:G227"/>
    <mergeCell ref="B228:G228"/>
    <mergeCell ref="B229:G229"/>
    <mergeCell ref="B230:G230"/>
    <mergeCell ref="B231:G231"/>
    <mergeCell ref="B232:G232"/>
    <mergeCell ref="B234:G234"/>
    <mergeCell ref="B235:G235"/>
    <mergeCell ref="B236:G236"/>
    <mergeCell ref="B237:G237"/>
    <mergeCell ref="B238:G238"/>
    <mergeCell ref="B239:G239"/>
    <mergeCell ref="B240:G240"/>
    <mergeCell ref="B241:G241"/>
    <mergeCell ref="B242:G242"/>
    <mergeCell ref="B243:G243"/>
    <mergeCell ref="B244:G244"/>
    <mergeCell ref="B245:G245"/>
    <mergeCell ref="B246:G246"/>
    <mergeCell ref="B247:G247"/>
    <mergeCell ref="B248:G248"/>
    <mergeCell ref="B249:G249"/>
    <mergeCell ref="B250:G250"/>
    <mergeCell ref="B251:G251"/>
    <mergeCell ref="B252:G252"/>
    <mergeCell ref="B253:G253"/>
    <mergeCell ref="B254:G254"/>
    <mergeCell ref="B255:G255"/>
    <mergeCell ref="B256:G256"/>
    <mergeCell ref="B257:G257"/>
    <mergeCell ref="B258:G258"/>
    <mergeCell ref="B259:G259"/>
    <mergeCell ref="B260:G260"/>
    <mergeCell ref="B261:G261"/>
    <mergeCell ref="B262:G262"/>
    <mergeCell ref="B263:G263"/>
    <mergeCell ref="B264:G264"/>
    <mergeCell ref="B265:G265"/>
    <mergeCell ref="B266:G266"/>
    <mergeCell ref="B267:G267"/>
    <mergeCell ref="B268:G268"/>
    <mergeCell ref="B269:G269"/>
    <mergeCell ref="B270:G270"/>
    <mergeCell ref="B271:G271"/>
    <mergeCell ref="B272:G272"/>
    <mergeCell ref="B273:G273"/>
    <mergeCell ref="B274:G274"/>
    <mergeCell ref="B275:G275"/>
    <mergeCell ref="B276:G276"/>
    <mergeCell ref="B277:G277"/>
    <mergeCell ref="B279:G279"/>
    <mergeCell ref="B280:G280"/>
    <mergeCell ref="B281:G281"/>
    <mergeCell ref="B282:G282"/>
    <mergeCell ref="B283:G283"/>
    <mergeCell ref="B284:G284"/>
    <mergeCell ref="B285:G285"/>
    <mergeCell ref="B286:G286"/>
    <mergeCell ref="B287:G287"/>
    <mergeCell ref="B288:G288"/>
    <mergeCell ref="B289:G289"/>
    <mergeCell ref="B290:G290"/>
    <mergeCell ref="B291:G291"/>
    <mergeCell ref="B292:G292"/>
    <mergeCell ref="B293:G293"/>
    <mergeCell ref="B294:G294"/>
    <mergeCell ref="B295:G295"/>
    <mergeCell ref="B296:G296"/>
    <mergeCell ref="B297:G297"/>
    <mergeCell ref="B298:G298"/>
    <mergeCell ref="B299:G299"/>
    <mergeCell ref="B300:G300"/>
    <mergeCell ref="B301:G301"/>
    <mergeCell ref="B302:G302"/>
    <mergeCell ref="B303:G303"/>
    <mergeCell ref="B304:G304"/>
    <mergeCell ref="B305:G305"/>
    <mergeCell ref="B306:G306"/>
    <mergeCell ref="B307:G307"/>
    <mergeCell ref="B308:G308"/>
    <mergeCell ref="B309:G309"/>
    <mergeCell ref="B310:G310"/>
    <mergeCell ref="B311:G311"/>
    <mergeCell ref="B312:G312"/>
    <mergeCell ref="B313:G313"/>
    <mergeCell ref="B314:G314"/>
    <mergeCell ref="B24:B25"/>
    <mergeCell ref="B26:B27"/>
    <mergeCell ref="B28:B29"/>
    <mergeCell ref="B30:B31"/>
    <mergeCell ref="B32:B33"/>
    <mergeCell ref="B34:B35"/>
    <mergeCell ref="B36:B37"/>
    <mergeCell ref="I13:I14"/>
    <mergeCell ref="I20:I21"/>
    <mergeCell ref="I23:I24"/>
    <mergeCell ref="I27:I28"/>
    <mergeCell ref="I29:I32"/>
    <mergeCell ref="I33:I36"/>
    <mergeCell ref="I37:I40"/>
    <mergeCell ref="I41:I44"/>
    <mergeCell ref="I45:I48"/>
    <mergeCell ref="I49:I52"/>
    <mergeCell ref="I53:I56"/>
    <mergeCell ref="J33:O36"/>
    <mergeCell ref="J29:O32"/>
    <mergeCell ref="J53:O56"/>
    <mergeCell ref="J49:O52"/>
    <mergeCell ref="J45:O48"/>
    <mergeCell ref="J37:O40"/>
    <mergeCell ref="J41:O44"/>
    <mergeCell ref="J27:O28"/>
    <mergeCell ref="E5:G7"/>
    <mergeCell ref="B77:G78"/>
    <mergeCell ref="C26:G27"/>
    <mergeCell ref="B72:G73"/>
    <mergeCell ref="B60:E61"/>
    <mergeCell ref="B94:G97"/>
    <mergeCell ref="B186:G187"/>
  </mergeCells>
  <hyperlinks>
    <hyperlink ref="E10" r:id="rId2" display="https://app.roll20.net/join/1733100/fM5h_Q"/>
    <hyperlink ref="I10" r:id="rId3" display="http://www.goddessfantasy.net/bbs/index.php?topic=88568.0"/>
    <hyperlink ref="B45" r:id="rId4" display="B. MOV, 移动率（Move Rating）"/>
  </hyperlinks>
  <pageMargins left="0.7" right="0.7" top="0.75" bottom="0.75" header="0.3" footer="0.3"/>
  <pageSetup paperSize="9" orientation="portrait" horizontalDpi="1200" verticalDpi="12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K173"/>
  <sheetViews>
    <sheetView showGridLines="0" tabSelected="1" workbookViewId="0">
      <selection activeCell="B5" sqref="B5:F5"/>
    </sheetView>
  </sheetViews>
  <sheetFormatPr defaultColWidth="11.25" defaultRowHeight="15" customHeight="1"/>
  <cols>
    <col min="1" max="1" width="4.75" customWidth="1"/>
    <col min="2" max="2" width="3.875" customWidth="1"/>
    <col min="3" max="3" width="1.875" customWidth="1"/>
    <col min="4" max="5" width="3.625" customWidth="1"/>
    <col min="6" max="6" width="2.75" customWidth="1"/>
    <col min="7" max="7" width="2" customWidth="1"/>
    <col min="8" max="11" width="3.375" customWidth="1"/>
    <col min="12" max="12" width="3.25" customWidth="1"/>
    <col min="13" max="13" width="4.75" customWidth="1"/>
    <col min="14" max="14" width="1.75" customWidth="1"/>
    <col min="15" max="15" width="4.25" customWidth="1"/>
    <col min="16" max="16" width="1.75" customWidth="1"/>
    <col min="17" max="18" width="3.625" customWidth="1"/>
    <col min="19" max="19" width="3.25" customWidth="1"/>
    <col min="20" max="20" width="4.75" customWidth="1"/>
    <col min="21" max="21" width="3.75" customWidth="1"/>
    <col min="22" max="22" width="3.875" customWidth="1"/>
    <col min="23" max="24" width="3.75" customWidth="1"/>
    <col min="25" max="25" width="3.25" customWidth="1"/>
    <col min="26" max="26" width="4.25" customWidth="1"/>
    <col min="27" max="37" width="3.75" customWidth="1"/>
  </cols>
  <sheetData>
    <row r="1" spans="1:37">
      <c r="A1" s="309" t="s">
        <v>378</v>
      </c>
      <c r="B1" s="27"/>
      <c r="C1" s="27"/>
      <c r="D1" s="27"/>
      <c r="E1" s="27"/>
      <c r="F1" s="27"/>
      <c r="G1" s="27"/>
      <c r="H1" s="27"/>
      <c r="I1" s="27"/>
      <c r="J1" s="27"/>
      <c r="K1" s="27"/>
      <c r="L1" s="27"/>
      <c r="M1" s="27"/>
      <c r="N1" s="27"/>
      <c r="O1" s="27"/>
      <c r="P1" s="27"/>
      <c r="Q1" s="27"/>
      <c r="R1" s="27"/>
      <c r="S1" s="27"/>
      <c r="T1" s="27"/>
      <c r="U1" s="27"/>
      <c r="V1" s="27"/>
      <c r="W1" s="27"/>
      <c r="X1" s="27"/>
      <c r="Y1" s="27"/>
      <c r="Z1" s="27"/>
      <c r="AA1" s="310"/>
      <c r="AB1" s="115"/>
      <c r="AC1" s="115"/>
      <c r="AD1" s="115"/>
      <c r="AE1" s="115"/>
      <c r="AF1" s="115"/>
      <c r="AG1" s="115"/>
      <c r="AH1" s="115"/>
      <c r="AI1" s="115"/>
      <c r="AJ1" s="115"/>
      <c r="AK1" s="115"/>
    </row>
    <row r="2" ht="18" spans="1:37">
      <c r="A2" s="210"/>
      <c r="B2" s="17"/>
      <c r="C2" s="17"/>
      <c r="D2" s="17"/>
      <c r="E2" s="17"/>
      <c r="F2" s="17"/>
      <c r="G2" s="17"/>
      <c r="H2" s="17"/>
      <c r="I2" s="17"/>
      <c r="J2" s="17"/>
      <c r="K2" s="17"/>
      <c r="L2" s="17"/>
      <c r="M2" s="17"/>
      <c r="N2" s="17"/>
      <c r="O2" s="17"/>
      <c r="P2" s="17"/>
      <c r="Q2" s="17"/>
      <c r="R2" s="17"/>
      <c r="S2" s="17"/>
      <c r="T2" s="17"/>
      <c r="U2" s="17"/>
      <c r="V2" s="17"/>
      <c r="W2" s="17"/>
      <c r="X2" s="17"/>
      <c r="Y2" s="17"/>
      <c r="Z2" s="17"/>
      <c r="AA2" s="414"/>
      <c r="AB2" s="415" t="s">
        <v>379</v>
      </c>
      <c r="AC2" s="236"/>
      <c r="AD2" s="236"/>
      <c r="AE2" s="236"/>
      <c r="AF2" s="236"/>
      <c r="AG2" s="236"/>
      <c r="AH2" s="236"/>
      <c r="AI2" s="236"/>
      <c r="AJ2" s="236"/>
      <c r="AK2" s="286"/>
    </row>
    <row r="3" ht="20.25" customHeight="1" spans="1:37">
      <c r="A3" s="310" t="s">
        <v>380</v>
      </c>
      <c r="AA3" s="310"/>
      <c r="AB3" s="416" t="str">
        <f>IF(($B$8&lt;15)*($B$8&lt;&gt;""),"15岁或以下请联络KP","")&amp;(IF(($B$8&gt;=15)*($B$8&lt;=19),"STR、SIZ择一减去5点、EDU减去5点，创角时决定 Luck 初始值的掷骰可连掷两次、取高的那次。","")&amp;IF(($B$8&gt;=20)*($B$8&lt;=39),"进行一次EDU的增强检定。","")&amp;IF(($B$8&gt;=40)*($B$8&lt;=49),"从 STR、CON 或 DEX 中共减去 5 点，将 APP 减去 5 点，进行两次 EDU 的成长掷骰，Move Rating 减 1","")&amp;IF(($B$8&gt;=50)*($B$8&lt;=59),"从 STR、CON 或 DEX 中共减去 10 点，将 APP 减去 5 点，进行三次 EDU 的成长掷骰，Move Rating 减 2 ","")&amp;IF(($B$8&gt;=60)*($B$8&lt;=69),"从 STR、CON 或 DEX 中共减去 20 点，将 APP 减去 10 点，进行四次 EDU 的成长掷骰，Move Rating 减 3","")&amp;IF(($B$8&gt;=70)*($B$8&lt;=79),"从 STR、CON 或 DEX 中共减去 40 点，将 APP 减去 15 点，进行四次 EDU 的成长掷骰，Move Rating 减 4","")&amp;IF(($B$8&gt;=80)*($B$8&lt;=89),"从 STR、CON 或 DEX 中共减去 80 点，将 APP 减去 20 点，进行四次 EDU 的成长掷骰，Move Rating 减 5 ","")&amp;IF(($B$8&gt;=90),"90岁或以上请联络KP",""))&amp;(IF(($B$8&gt;=20)*($B$8&lt;=89),CHAR(10)&amp;"EDU 增强检定：投掷 1D100，如果结果大于角色现有的 EDU，那么在 EDU 上增加 1D10 点（上限99）。",""))</f>
        <v>进行一次EDU的增强检定。
EDU 增强检定：投掷 1D100，如果结果大于角色现有的 EDU，那么在 EDU 上增加 1D10 点（上限99）。</v>
      </c>
      <c r="AC3" s="127"/>
      <c r="AD3" s="127"/>
      <c r="AE3" s="127"/>
      <c r="AF3" s="127"/>
      <c r="AG3" s="127"/>
      <c r="AH3" s="127"/>
      <c r="AI3" s="127"/>
      <c r="AJ3" s="127"/>
      <c r="AK3" s="130"/>
    </row>
    <row r="4" ht="14.25" customHeight="1" spans="1:37">
      <c r="A4" s="311" t="s">
        <v>381</v>
      </c>
      <c r="B4" s="83"/>
      <c r="C4" s="83"/>
      <c r="D4" s="83"/>
      <c r="E4" s="83"/>
      <c r="F4" s="83"/>
      <c r="G4" s="83"/>
      <c r="H4" s="83"/>
      <c r="I4" s="83"/>
      <c r="J4" s="83"/>
      <c r="K4" s="83"/>
      <c r="L4" s="83"/>
      <c r="M4" s="84"/>
      <c r="N4" s="355" t="s">
        <v>382</v>
      </c>
      <c r="O4" s="325" t="s">
        <v>383</v>
      </c>
      <c r="P4" s="127"/>
      <c r="Q4" s="127"/>
      <c r="R4" s="127"/>
      <c r="S4" s="127"/>
      <c r="T4" s="127"/>
      <c r="U4" s="127"/>
      <c r="V4" s="127"/>
      <c r="W4" s="127"/>
      <c r="X4" s="127"/>
      <c r="Y4" s="127"/>
      <c r="Z4" s="130"/>
      <c r="AA4" s="310"/>
      <c r="AB4" s="166"/>
      <c r="AK4" s="138"/>
    </row>
    <row r="5" ht="14.25" customHeight="1" spans="1:37">
      <c r="A5" s="312" t="s">
        <v>384</v>
      </c>
      <c r="B5" s="313" t="s">
        <v>385</v>
      </c>
      <c r="C5" s="87"/>
      <c r="D5" s="87"/>
      <c r="E5" s="87"/>
      <c r="F5" s="87"/>
      <c r="G5" s="314" t="s">
        <v>386</v>
      </c>
      <c r="H5" s="87"/>
      <c r="I5" s="313" t="s">
        <v>387</v>
      </c>
      <c r="J5" s="87"/>
      <c r="K5" s="87"/>
      <c r="L5" s="87"/>
      <c r="M5" s="88"/>
      <c r="O5" s="356"/>
      <c r="P5" s="83"/>
      <c r="Q5" s="389" t="s">
        <v>388</v>
      </c>
      <c r="R5" s="389" t="s">
        <v>73</v>
      </c>
      <c r="S5" s="389" t="s">
        <v>389</v>
      </c>
      <c r="T5" s="83"/>
      <c r="U5" s="389"/>
      <c r="V5" s="389"/>
      <c r="W5" s="389"/>
      <c r="X5" s="389" t="s">
        <v>73</v>
      </c>
      <c r="Y5" s="389" t="s">
        <v>389</v>
      </c>
      <c r="Z5" s="84"/>
      <c r="AA5" s="310"/>
      <c r="AB5" s="167"/>
      <c r="AC5" s="140"/>
      <c r="AD5" s="140"/>
      <c r="AE5" s="140"/>
      <c r="AF5" s="140"/>
      <c r="AG5" s="140"/>
      <c r="AH5" s="140"/>
      <c r="AI5" s="140"/>
      <c r="AJ5" s="140"/>
      <c r="AK5" s="143"/>
    </row>
    <row r="6" ht="14.25" customHeight="1" spans="1:37">
      <c r="A6" s="312" t="s">
        <v>390</v>
      </c>
      <c r="B6" s="315" t="s">
        <v>391</v>
      </c>
      <c r="C6" s="87"/>
      <c r="D6" s="87"/>
      <c r="E6" s="87"/>
      <c r="F6" s="87"/>
      <c r="G6" s="314" t="s">
        <v>392</v>
      </c>
      <c r="H6" s="87"/>
      <c r="I6" s="316" t="s">
        <v>393</v>
      </c>
      <c r="J6" s="87"/>
      <c r="K6" s="87"/>
      <c r="L6" s="87"/>
      <c r="M6" s="88"/>
      <c r="O6" s="357" t="s">
        <v>17</v>
      </c>
      <c r="P6" s="18"/>
      <c r="Q6" s="368">
        <v>50</v>
      </c>
      <c r="R6" s="368"/>
      <c r="S6" s="370">
        <f>($Q$6+$R$6)</f>
        <v>50</v>
      </c>
      <c r="T6" s="370" t="str">
        <f t="shared" ref="T6:T13" si="0">ROUNDDOWN(S6/2,)&amp;" / "&amp;ROUNDDOWN(S6/5,)</f>
        <v>25 / 10</v>
      </c>
      <c r="U6" s="390" t="s">
        <v>394</v>
      </c>
      <c r="V6" s="391">
        <f>IF(AND(S6&gt;S12,S7&gt;S12),9,IF(OR(S6&gt;=S12,S7&gt;=S12),8,IF(AND(S6&lt;S12,S7&lt;S12),7)))</f>
        <v>9</v>
      </c>
      <c r="W6" s="18"/>
      <c r="X6" s="368"/>
      <c r="Y6" s="391">
        <f>$V$6+$X$6</f>
        <v>9</v>
      </c>
      <c r="Z6" s="413"/>
      <c r="AA6" s="310"/>
      <c r="AB6" s="193"/>
      <c r="AC6" s="193"/>
      <c r="AD6" s="193"/>
      <c r="AE6" s="193"/>
      <c r="AF6" s="193"/>
      <c r="AG6" s="310"/>
      <c r="AH6" s="310"/>
      <c r="AI6" s="310"/>
      <c r="AJ6" s="310"/>
      <c r="AK6" s="310"/>
    </row>
    <row r="7" ht="14.25" customHeight="1" spans="1:37">
      <c r="A7" s="312" t="s">
        <v>395</v>
      </c>
      <c r="B7" s="313" t="s">
        <v>396</v>
      </c>
      <c r="C7" s="87"/>
      <c r="D7" s="87"/>
      <c r="E7" s="87"/>
      <c r="F7" s="87"/>
      <c r="G7" s="314" t="s">
        <v>397</v>
      </c>
      <c r="H7" s="87"/>
      <c r="I7" s="316" t="s">
        <v>398</v>
      </c>
      <c r="J7" s="87"/>
      <c r="K7" s="87"/>
      <c r="L7" s="87"/>
      <c r="M7" s="88"/>
      <c r="O7" s="358" t="s">
        <v>29</v>
      </c>
      <c r="P7" s="205"/>
      <c r="Q7" s="374">
        <v>70</v>
      </c>
      <c r="R7" s="374"/>
      <c r="S7" s="376">
        <f>($Q$7+$R$7)</f>
        <v>70</v>
      </c>
      <c r="T7" s="376" t="str">
        <f t="shared" si="0"/>
        <v>35 / 14</v>
      </c>
      <c r="U7" s="392" t="s">
        <v>126</v>
      </c>
      <c r="V7" s="317" t="str">
        <f t="array" ref="V7">LOOKUP(S6+S12,{0,65,85,125,165,205,285,365,445},{"-2","-1","0","1","2","3","4","5","6"})</f>
        <v>-1</v>
      </c>
      <c r="W7" s="205"/>
      <c r="X7" s="374"/>
      <c r="Y7" s="317">
        <f>$V$7+$X$7</f>
        <v>-1</v>
      </c>
      <c r="Z7" s="88"/>
      <c r="AA7" s="115"/>
      <c r="AB7" s="415" t="s">
        <v>399</v>
      </c>
      <c r="AC7" s="236"/>
      <c r="AD7" s="236"/>
      <c r="AE7" s="236"/>
      <c r="AF7" s="236"/>
      <c r="AG7" s="236"/>
      <c r="AH7" s="236"/>
      <c r="AI7" s="236"/>
      <c r="AJ7" s="236"/>
      <c r="AK7" s="286"/>
    </row>
    <row r="8" ht="14.25" customHeight="1" spans="1:37">
      <c r="A8" s="312" t="s">
        <v>72</v>
      </c>
      <c r="B8" s="316">
        <v>25</v>
      </c>
      <c r="C8" s="87"/>
      <c r="D8" s="87"/>
      <c r="E8" s="87"/>
      <c r="F8" s="87"/>
      <c r="G8" s="314" t="s">
        <v>400</v>
      </c>
      <c r="H8" s="87"/>
      <c r="I8" s="313" t="s">
        <v>401</v>
      </c>
      <c r="J8" s="87"/>
      <c r="K8" s="87"/>
      <c r="L8" s="87"/>
      <c r="M8" s="88"/>
      <c r="O8" s="358" t="s">
        <v>50</v>
      </c>
      <c r="P8" s="205"/>
      <c r="Q8" s="374">
        <v>60</v>
      </c>
      <c r="R8" s="374"/>
      <c r="S8" s="376">
        <f>($Q$8+$R$8)</f>
        <v>60</v>
      </c>
      <c r="T8" s="376" t="str">
        <f t="shared" si="0"/>
        <v>30 / 12</v>
      </c>
      <c r="U8" s="393" t="s">
        <v>402</v>
      </c>
      <c r="V8" s="360" t="str">
        <f t="array" ref="V8">LOOKUP(S6+S12,{0,2,65,85,125,165,205,285,365,445},{"","-2","-1","0","＋1D4","＋1D6","＋2D6","＋3D6","＋4D6","＋5D6"})</f>
        <v>-1</v>
      </c>
      <c r="W8" s="87"/>
      <c r="X8" s="87"/>
      <c r="Y8" s="87"/>
      <c r="Z8" s="88"/>
      <c r="AA8" s="115"/>
      <c r="AB8" s="417" t="s">
        <v>17</v>
      </c>
      <c r="AC8" s="417" t="s">
        <v>29</v>
      </c>
      <c r="AD8" s="417" t="s">
        <v>50</v>
      </c>
      <c r="AE8" s="417" t="s">
        <v>22</v>
      </c>
      <c r="AF8" s="417" t="s">
        <v>403</v>
      </c>
      <c r="AG8" s="430" t="s">
        <v>53</v>
      </c>
      <c r="AH8" s="417" t="s">
        <v>26</v>
      </c>
      <c r="AI8" s="417" t="s">
        <v>43</v>
      </c>
      <c r="AJ8" s="417" t="s">
        <v>56</v>
      </c>
      <c r="AK8" s="417" t="s">
        <v>404</v>
      </c>
    </row>
    <row r="9" ht="14.25" customHeight="1" spans="1:37">
      <c r="A9" s="312" t="s">
        <v>404</v>
      </c>
      <c r="B9" s="313" t="s">
        <v>405</v>
      </c>
      <c r="C9" s="317" t="str">
        <f ca="1">IFERROR(INDIRECT("「特征」!$A$"&amp;MATCH($B$9,「特征」!A:A,0)+2),"")</f>
        <v>任意</v>
      </c>
      <c r="D9" s="87"/>
      <c r="E9" s="87"/>
      <c r="F9" s="87"/>
      <c r="G9" s="314" t="s">
        <v>406</v>
      </c>
      <c r="H9" s="205"/>
      <c r="I9" s="359"/>
      <c r="J9" s="360" t="str">
        <f ca="1">IFERROR(INDIRECT("「特征」!$A$"&amp;MATCH($I$9,「特征」!A:A,0)+2),"")</f>
        <v/>
      </c>
      <c r="K9" s="87"/>
      <c r="L9" s="87"/>
      <c r="M9" s="88"/>
      <c r="O9" s="358" t="s">
        <v>22</v>
      </c>
      <c r="P9" s="205"/>
      <c r="Q9" s="374">
        <v>60</v>
      </c>
      <c r="R9" s="374"/>
      <c r="S9" s="376">
        <f>($Q$9+$R$9)</f>
        <v>60</v>
      </c>
      <c r="T9" s="376" t="str">
        <f t="shared" si="0"/>
        <v>30 / 12</v>
      </c>
      <c r="U9" s="392" t="s">
        <v>407</v>
      </c>
      <c r="V9" s="317">
        <f>S13</f>
        <v>60</v>
      </c>
      <c r="W9" s="87"/>
      <c r="X9" s="87"/>
      <c r="Y9" s="87"/>
      <c r="Z9" s="88"/>
      <c r="AA9" s="115"/>
      <c r="AB9" s="418"/>
      <c r="AC9" s="418"/>
      <c r="AD9" s="418"/>
      <c r="AE9" s="418"/>
      <c r="AF9" s="418"/>
      <c r="AG9" s="418"/>
      <c r="AH9" s="418"/>
      <c r="AI9" s="418"/>
      <c r="AJ9" s="418"/>
      <c r="AK9" s="418"/>
    </row>
    <row r="10" ht="14.25" customHeight="1" spans="1:37">
      <c r="A10" s="318" t="s">
        <v>408</v>
      </c>
      <c r="B10" s="87"/>
      <c r="C10" s="87"/>
      <c r="D10" s="87"/>
      <c r="E10" s="87"/>
      <c r="F10" s="87"/>
      <c r="G10" s="87"/>
      <c r="H10" s="87"/>
      <c r="I10" s="87"/>
      <c r="J10" s="87"/>
      <c r="K10" s="87"/>
      <c r="L10" s="87"/>
      <c r="M10" s="88"/>
      <c r="O10" s="358" t="s">
        <v>403</v>
      </c>
      <c r="P10" s="205"/>
      <c r="Q10" s="374">
        <v>60</v>
      </c>
      <c r="R10" s="374"/>
      <c r="S10" s="376">
        <f>($Q$10+$R$10)</f>
        <v>60</v>
      </c>
      <c r="T10" s="376" t="str">
        <f t="shared" si="0"/>
        <v>30 / 12</v>
      </c>
      <c r="U10" s="392" t="s">
        <v>409</v>
      </c>
      <c r="V10" s="317">
        <f>S11</f>
        <v>60</v>
      </c>
      <c r="W10" s="87"/>
      <c r="X10" s="87"/>
      <c r="Y10" s="87"/>
      <c r="Z10" s="88"/>
      <c r="AA10" s="115"/>
      <c r="AB10" s="419">
        <f ca="1" t="shared" ref="AB10:AF10" si="1">(RANDBETWEEN(1,6)+RANDBETWEEN(1,6)+RANDBETWEEN(1,6))*5</f>
        <v>50</v>
      </c>
      <c r="AC10" s="419">
        <f ca="1" t="shared" si="1"/>
        <v>50</v>
      </c>
      <c r="AD10" s="419">
        <f ca="1" t="shared" si="1"/>
        <v>45</v>
      </c>
      <c r="AE10" s="419">
        <f ca="1" t="shared" si="1"/>
        <v>40</v>
      </c>
      <c r="AF10" s="419">
        <f ca="1" t="shared" si="1"/>
        <v>30</v>
      </c>
      <c r="AG10" s="419">
        <f ca="1" t="shared" ref="AG10:AI10" si="2">(RANDBETWEEN(1,6)+RANDBETWEEN(1,6)+6)*5</f>
        <v>55</v>
      </c>
      <c r="AH10" s="419">
        <f ca="1" t="shared" si="2"/>
        <v>80</v>
      </c>
      <c r="AI10" s="419">
        <f ca="1" t="shared" si="2"/>
        <v>85</v>
      </c>
      <c r="AJ10" s="419">
        <f ca="1">(RANDBETWEEN(1,6)+RANDBETWEEN(1,6)+RANDBETWEEN(1,6))*5</f>
        <v>60</v>
      </c>
      <c r="AK10" s="419" t="str">
        <f ca="1">RANDBETWEEN(1,6)&amp;","&amp;RANDBETWEEN(1,20)</f>
        <v>4,2</v>
      </c>
    </row>
    <row r="11" ht="14.25" customHeight="1" spans="1:37">
      <c r="A11" s="319" t="s">
        <v>410</v>
      </c>
      <c r="B11" s="87"/>
      <c r="C11" s="205"/>
      <c r="D11" s="320">
        <v>3015</v>
      </c>
      <c r="E11" s="87"/>
      <c r="F11" s="87"/>
      <c r="G11" s="87"/>
      <c r="H11" s="87"/>
      <c r="I11" s="87"/>
      <c r="J11" s="87"/>
      <c r="K11" s="87"/>
      <c r="L11" s="87"/>
      <c r="M11" s="88"/>
      <c r="O11" s="319" t="s">
        <v>53</v>
      </c>
      <c r="P11" s="205"/>
      <c r="Q11" s="374">
        <v>60</v>
      </c>
      <c r="R11" s="374"/>
      <c r="S11" s="376">
        <f>($Q$11+$R$11)</f>
        <v>60</v>
      </c>
      <c r="T11" s="376" t="str">
        <f t="shared" si="0"/>
        <v>30 / 12</v>
      </c>
      <c r="U11" s="392" t="s">
        <v>411</v>
      </c>
      <c r="V11" s="394">
        <v>9</v>
      </c>
      <c r="W11" s="205"/>
      <c r="X11" s="395" t="s">
        <v>412</v>
      </c>
      <c r="Y11" s="317">
        <f>ROUNDDOWN((S12+S9)/2/5,)</f>
        <v>9</v>
      </c>
      <c r="Z11" s="88"/>
      <c r="AA11" s="115"/>
      <c r="AB11" s="420"/>
      <c r="AC11" s="420"/>
      <c r="AD11" s="420"/>
      <c r="AE11" s="420"/>
      <c r="AF11" s="420"/>
      <c r="AG11" s="420"/>
      <c r="AH11" s="420"/>
      <c r="AI11" s="420"/>
      <c r="AJ11" s="420"/>
      <c r="AK11" s="420"/>
    </row>
    <row r="12" ht="14.25" customHeight="1" spans="1:37">
      <c r="A12" s="319" t="s">
        <v>386</v>
      </c>
      <c r="B12" s="87"/>
      <c r="C12" s="205"/>
      <c r="D12" s="317" t="str">
        <f>IFERROR(INDEX(附表.技能!$A$2:$CW$211,MATCH($D$11,附表.技能!$B$2:$B$211,0),1),"")</f>
        <v>服饰类技艺家</v>
      </c>
      <c r="E12" s="87"/>
      <c r="F12" s="87"/>
      <c r="G12" s="87"/>
      <c r="H12" s="87"/>
      <c r="I12" s="87"/>
      <c r="J12" s="87"/>
      <c r="K12" s="87"/>
      <c r="L12" s="87"/>
      <c r="M12" s="88"/>
      <c r="O12" s="358" t="s">
        <v>26</v>
      </c>
      <c r="P12" s="205"/>
      <c r="Q12" s="374">
        <v>30</v>
      </c>
      <c r="R12" s="374"/>
      <c r="S12" s="376">
        <f>($Q$12+$R$12)</f>
        <v>30</v>
      </c>
      <c r="T12" s="376" t="str">
        <f t="shared" si="0"/>
        <v>15 / 6</v>
      </c>
      <c r="U12" s="392" t="s">
        <v>413</v>
      </c>
      <c r="V12" s="394">
        <v>12</v>
      </c>
      <c r="W12" s="205"/>
      <c r="X12" s="395" t="s">
        <v>412</v>
      </c>
      <c r="Y12" s="317">
        <f>S8/5</f>
        <v>12</v>
      </c>
      <c r="Z12" s="88"/>
      <c r="AA12" s="310"/>
      <c r="AB12" s="418"/>
      <c r="AC12" s="418"/>
      <c r="AD12" s="418"/>
      <c r="AE12" s="418"/>
      <c r="AF12" s="418"/>
      <c r="AG12" s="418"/>
      <c r="AH12" s="418"/>
      <c r="AI12" s="418"/>
      <c r="AJ12" s="418"/>
      <c r="AK12" s="418"/>
    </row>
    <row r="13" ht="14.25" customHeight="1" spans="1:37">
      <c r="A13" s="319" t="s">
        <v>414</v>
      </c>
      <c r="B13" s="87"/>
      <c r="C13" s="205"/>
      <c r="D13" s="321" t="str">
        <f>IFERROR(INDEX(附表.技能!$1:$250,MATCH($D$12,附表.技能!$A:$A,0),MATCH("职业点1",附表.技能!$1:$1,0)),"")</f>
        <v>敏捷</v>
      </c>
      <c r="E13" s="87"/>
      <c r="F13" s="87"/>
      <c r="G13" s="205"/>
      <c r="H13" s="321" t="str">
        <f>IFERROR(INDEX(附表.技能!$1:$250,MATCH($D$12,附表.技能!$A:$A,0),MATCH("职业点2",附表.技能!$1:$1,0)),"")</f>
        <v>意志</v>
      </c>
      <c r="I13" s="87"/>
      <c r="J13" s="205"/>
      <c r="K13" s="321" t="str">
        <f>IFERROR(INDEX(附表.技能!$1:$250,MATCH($D$12,附表.技能!$A:$A,0),MATCH("职业点3",附表.技能!$1:$1,0)),"")</f>
        <v>/</v>
      </c>
      <c r="L13" s="87"/>
      <c r="M13" s="88"/>
      <c r="O13" s="358" t="s">
        <v>43</v>
      </c>
      <c r="P13" s="205"/>
      <c r="Q13" s="374">
        <v>60</v>
      </c>
      <c r="R13" s="374"/>
      <c r="S13" s="376">
        <f>($Q$13+$R$13)</f>
        <v>60</v>
      </c>
      <c r="T13" s="376" t="str">
        <f t="shared" si="0"/>
        <v>30 / 12</v>
      </c>
      <c r="U13" s="392" t="s">
        <v>415</v>
      </c>
      <c r="V13" s="394">
        <v>60</v>
      </c>
      <c r="W13" s="395" t="s">
        <v>412</v>
      </c>
      <c r="X13" s="313">
        <f>MIN($S$8,$Z$13,99)</f>
        <v>60</v>
      </c>
      <c r="Y13" s="317" t="str">
        <f>"("&amp;INT(X13-X13/5)&amp;")"</f>
        <v>(48)</v>
      </c>
      <c r="Z13" s="421" t="str">
        <f>"/ "&amp;99-$Y$44</f>
        <v>/ 99</v>
      </c>
      <c r="AA13" s="310"/>
      <c r="AB13" s="115"/>
      <c r="AC13" s="115"/>
      <c r="AD13" s="115"/>
      <c r="AE13" s="115"/>
      <c r="AF13" s="115"/>
      <c r="AG13" s="115"/>
      <c r="AH13" s="310"/>
      <c r="AI13" s="310"/>
      <c r="AJ13" s="310"/>
      <c r="AK13" s="310"/>
    </row>
    <row r="14" ht="14.25" customHeight="1" spans="1:37">
      <c r="A14" s="319" t="s">
        <v>416</v>
      </c>
      <c r="B14" s="87"/>
      <c r="C14" s="205"/>
      <c r="D14" s="317">
        <f t="array" ref="D14">IFERROR(MAX(INDEX($AC$171:$AJ$172,2,MATCH($D$13,$AC$171:$AJ$171,0)),INDEX($AC$171:$AJ$172,2,MATCH($H$13,$AC$171:$AJ$171,0)),INDEX($AC$171:$AJ$172,2,MATCH($K$13,$AC$171:$AJ$171,0))),0)</f>
        <v>260</v>
      </c>
      <c r="E14" s="87"/>
      <c r="F14" s="87"/>
      <c r="G14" s="205"/>
      <c r="H14" s="322" t="s">
        <v>417</v>
      </c>
      <c r="I14" s="87"/>
      <c r="J14" s="205"/>
      <c r="K14" s="317">
        <f>$S$13*10/5</f>
        <v>120</v>
      </c>
      <c r="L14" s="87"/>
      <c r="M14" s="88"/>
      <c r="O14" s="319" t="s">
        <v>56</v>
      </c>
      <c r="P14" s="205"/>
      <c r="Q14" s="337">
        <v>45</v>
      </c>
      <c r="R14" s="87"/>
      <c r="S14" s="87"/>
      <c r="T14" s="205"/>
      <c r="U14" s="396" t="s">
        <v>418</v>
      </c>
      <c r="V14" s="337" t="s">
        <v>419</v>
      </c>
      <c r="W14" s="397" t="s">
        <v>59</v>
      </c>
      <c r="X14" s="337" t="s">
        <v>419</v>
      </c>
      <c r="Y14" s="397" t="s">
        <v>65</v>
      </c>
      <c r="Z14" s="88"/>
      <c r="AA14" s="310"/>
      <c r="AB14" s="325" t="s">
        <v>420</v>
      </c>
      <c r="AC14" s="127"/>
      <c r="AD14" s="127"/>
      <c r="AE14" s="127"/>
      <c r="AF14" s="127"/>
      <c r="AG14" s="127"/>
      <c r="AH14" s="127"/>
      <c r="AI14" s="127"/>
      <c r="AJ14" s="127"/>
      <c r="AK14" s="130"/>
    </row>
    <row r="15" ht="14.25" customHeight="1" spans="1:37">
      <c r="A15" s="319" t="s">
        <v>421</v>
      </c>
      <c r="B15" s="87"/>
      <c r="C15" s="205"/>
      <c r="D15" s="317">
        <f>IFERROR($D$14-SUM($I$27:$I$76,$V$27:$V$76),"0")</f>
        <v>0</v>
      </c>
      <c r="E15" s="87"/>
      <c r="F15" s="87"/>
      <c r="G15" s="205"/>
      <c r="H15" s="322" t="s">
        <v>422</v>
      </c>
      <c r="I15" s="87"/>
      <c r="J15" s="205"/>
      <c r="K15" s="317">
        <f>$K$14-SUM($J$27:$J$76,$W$27:$W$76)</f>
        <v>0</v>
      </c>
      <c r="L15" s="87"/>
      <c r="M15" s="88"/>
      <c r="O15" s="361" t="s">
        <v>423</v>
      </c>
      <c r="P15" s="205"/>
      <c r="Q15" s="337" t="s">
        <v>424</v>
      </c>
      <c r="R15" s="87"/>
      <c r="S15" s="87"/>
      <c r="T15" s="205"/>
      <c r="U15" s="396" t="s">
        <v>425</v>
      </c>
      <c r="V15" s="398">
        <v>0</v>
      </c>
      <c r="W15" s="87"/>
      <c r="X15" s="87"/>
      <c r="Y15" s="87"/>
      <c r="Z15" s="88"/>
      <c r="AA15" s="310"/>
      <c r="AB15" s="422"/>
      <c r="AK15" s="138"/>
    </row>
    <row r="16" spans="1:37">
      <c r="A16" s="323" t="s">
        <v>426</v>
      </c>
      <c r="M16" s="138"/>
      <c r="O16" s="362" t="s">
        <v>427</v>
      </c>
      <c r="P16" s="363"/>
      <c r="Q16" s="399" t="s">
        <v>428</v>
      </c>
      <c r="R16" s="91"/>
      <c r="S16" s="91"/>
      <c r="T16" s="363"/>
      <c r="U16" s="400" t="s">
        <v>429</v>
      </c>
      <c r="V16" s="91"/>
      <c r="W16" s="91"/>
      <c r="X16" s="91"/>
      <c r="Y16" s="91"/>
      <c r="Z16" s="92"/>
      <c r="AA16" s="310"/>
      <c r="AB16" s="166"/>
      <c r="AK16" s="138"/>
    </row>
    <row r="17" ht="14.25" spans="1:37">
      <c r="A17" s="324" t="str">
        <f>IFERROR(INDEX(附表.技能!$1:$300,MATCH($D$12,附表.技能!$A:$A,0),MATCH(附表.技能!CK1,附表.技能!$1:$1,0)),"")&amp;CHAR(10)&amp;IFERROR(INDEX(附表.技能!$1:$300,MATCH($D$12,附表.技能!$A:$A,0),MATCH(附表.技能!CX1,附表.技能!$1:$1,0)),"")</f>
        <v>对流行敏感。 只要观察对方的服装，就可以知道其地位和收入等，也知道不惹人注目的首饰的价值。
本职技能：话术或劝说、技艺（任意）、心理学、劝说、乔装、侦查+个人感兴趣的技能2个</v>
      </c>
      <c r="M17" s="138"/>
      <c r="O17" s="364" t="s">
        <v>430</v>
      </c>
      <c r="P17" s="17"/>
      <c r="Q17" s="17"/>
      <c r="R17" s="17"/>
      <c r="S17" s="17"/>
      <c r="T17" s="17"/>
      <c r="U17" s="17"/>
      <c r="V17" s="17"/>
      <c r="W17" s="17"/>
      <c r="X17" s="17"/>
      <c r="Y17" s="17"/>
      <c r="Z17" s="413"/>
      <c r="AA17" s="310"/>
      <c r="AB17" s="166"/>
      <c r="AK17" s="138"/>
    </row>
    <row r="18" ht="14.25" spans="1:37">
      <c r="A18" s="166"/>
      <c r="M18" s="138"/>
      <c r="O18" s="365" t="s">
        <v>431</v>
      </c>
      <c r="P18" s="87"/>
      <c r="Q18" s="87"/>
      <c r="R18" s="87"/>
      <c r="S18" s="87"/>
      <c r="T18" s="87"/>
      <c r="U18" s="87"/>
      <c r="V18" s="87"/>
      <c r="W18" s="87"/>
      <c r="X18" s="87"/>
      <c r="Y18" s="87"/>
      <c r="Z18" s="88"/>
      <c r="AA18" s="423"/>
      <c r="AB18" s="166"/>
      <c r="AK18" s="138"/>
    </row>
    <row r="19" spans="1:37">
      <c r="A19" s="166"/>
      <c r="M19" s="138"/>
      <c r="O19" s="319" t="s">
        <v>432</v>
      </c>
      <c r="P19" s="87"/>
      <c r="Q19" s="87"/>
      <c r="R19" s="205"/>
      <c r="S19" s="313" t="s">
        <v>433</v>
      </c>
      <c r="T19" s="87"/>
      <c r="U19" s="87"/>
      <c r="V19" s="87"/>
      <c r="W19" s="87"/>
      <c r="X19" s="87"/>
      <c r="Y19" s="87"/>
      <c r="Z19" s="88"/>
      <c r="AA19" s="310"/>
      <c r="AB19" s="166"/>
      <c r="AK19" s="138"/>
    </row>
    <row r="20" ht="14.25" customHeight="1" spans="1:37">
      <c r="A20" s="166"/>
      <c r="M20" s="138"/>
      <c r="O20" s="319" t="s">
        <v>434</v>
      </c>
      <c r="P20" s="87"/>
      <c r="Q20" s="87"/>
      <c r="R20" s="205"/>
      <c r="S20" s="401" t="s">
        <v>435</v>
      </c>
      <c r="T20" s="87"/>
      <c r="U20" s="205"/>
      <c r="V20" s="402" t="s">
        <v>436</v>
      </c>
      <c r="W20" s="401" t="str">
        <f>IFERROR(VLOOKUP($S$19&amp;"-"&amp;$S$20,附表.年收入!A:I,5,FALSE)&amp;VLOOKUP($S$19&amp;"-"&amp;$S$20,附表.年收入!A:I,4,FALSE),"")</f>
        <v>4,000人民币</v>
      </c>
      <c r="X20" s="87"/>
      <c r="Y20" s="87"/>
      <c r="Z20" s="88"/>
      <c r="AA20" s="310"/>
      <c r="AB20" s="166"/>
      <c r="AK20" s="138"/>
    </row>
    <row r="21" ht="12" customHeight="1" spans="1:37">
      <c r="A21" s="166"/>
      <c r="M21" s="138"/>
      <c r="O21" s="319" t="s">
        <v>437</v>
      </c>
      <c r="P21" s="87"/>
      <c r="Q21" s="87"/>
      <c r="R21" s="205"/>
      <c r="S21" s="401" t="str">
        <f>IFERROR(VLOOKUP($S$19&amp;"-"&amp;$S$20,附表.年收入!A:I,8,FALSE)&amp;VLOOKUP($S$19&amp;"-"&amp;$S$20,附表.年收入!A:I,4,FALSE),"")</f>
        <v>1,000人民币</v>
      </c>
      <c r="T21" s="87"/>
      <c r="U21" s="87"/>
      <c r="V21" s="87"/>
      <c r="W21" s="87"/>
      <c r="X21" s="87"/>
      <c r="Y21" s="87"/>
      <c r="Z21" s="88"/>
      <c r="AA21" s="424"/>
      <c r="AB21" s="166"/>
      <c r="AK21" s="138"/>
    </row>
    <row r="22" ht="14.25" spans="1:37">
      <c r="A22" s="166"/>
      <c r="M22" s="138"/>
      <c r="O22" s="319" t="s">
        <v>438</v>
      </c>
      <c r="P22" s="87"/>
      <c r="Q22" s="87"/>
      <c r="R22" s="205"/>
      <c r="S22" s="403" t="str">
        <f>IFERROR(VLOOKUP($S$19&amp;"-"&amp;$S$20,附表.年收入!A:I,7,FALSE)&amp;VLOOKUP($S$19&amp;"-"&amp;$S$20,附表.年收入!A:I,4,FALSE),"")</f>
        <v>100,000人民币</v>
      </c>
      <c r="T22" s="87"/>
      <c r="U22" s="87"/>
      <c r="V22" s="87"/>
      <c r="W22" s="87"/>
      <c r="X22" s="87"/>
      <c r="Y22" s="87"/>
      <c r="Z22" s="88"/>
      <c r="AA22" s="424"/>
      <c r="AB22" s="166"/>
      <c r="AK22" s="138"/>
    </row>
    <row r="23" ht="14.25" spans="1:37">
      <c r="A23" s="166"/>
      <c r="M23" s="138"/>
      <c r="O23" s="366" t="s">
        <v>439</v>
      </c>
      <c r="P23" s="27"/>
      <c r="Q23" s="27"/>
      <c r="R23" s="28"/>
      <c r="S23" s="404"/>
      <c r="T23" s="27"/>
      <c r="U23" s="27"/>
      <c r="V23" s="27"/>
      <c r="W23" s="27"/>
      <c r="X23" s="27"/>
      <c r="Y23" s="27"/>
      <c r="Z23" s="300"/>
      <c r="AA23" s="424"/>
      <c r="AB23" s="166"/>
      <c r="AK23" s="138"/>
    </row>
    <row r="24" spans="1:37">
      <c r="A24" s="167"/>
      <c r="B24" s="140"/>
      <c r="C24" s="140"/>
      <c r="D24" s="140"/>
      <c r="E24" s="140"/>
      <c r="F24" s="140"/>
      <c r="G24" s="140"/>
      <c r="H24" s="140"/>
      <c r="I24" s="140"/>
      <c r="J24" s="140"/>
      <c r="K24" s="140"/>
      <c r="L24" s="140"/>
      <c r="M24" s="143"/>
      <c r="O24" s="167"/>
      <c r="P24" s="140"/>
      <c r="Q24" s="140"/>
      <c r="R24" s="405"/>
      <c r="S24" s="406"/>
      <c r="T24" s="140"/>
      <c r="U24" s="140"/>
      <c r="V24" s="140"/>
      <c r="W24" s="140"/>
      <c r="X24" s="140"/>
      <c r="Y24" s="140"/>
      <c r="Z24" s="143"/>
      <c r="AA24" s="424"/>
      <c r="AB24" s="166"/>
      <c r="AK24" s="138"/>
    </row>
    <row r="25" ht="14.25" customHeight="1" spans="1:37">
      <c r="A25" s="325" t="s">
        <v>440</v>
      </c>
      <c r="B25" s="127"/>
      <c r="C25" s="127"/>
      <c r="D25" s="127"/>
      <c r="E25" s="326"/>
      <c r="F25" s="327" t="s">
        <v>441</v>
      </c>
      <c r="G25" s="326"/>
      <c r="H25" s="328" t="s">
        <v>442</v>
      </c>
      <c r="I25" s="328" t="s">
        <v>386</v>
      </c>
      <c r="J25" s="328" t="s">
        <v>443</v>
      </c>
      <c r="K25" s="328" t="s">
        <v>444</v>
      </c>
      <c r="L25" s="327" t="s">
        <v>445</v>
      </c>
      <c r="M25" s="130"/>
      <c r="O25" s="323" t="s">
        <v>440</v>
      </c>
      <c r="S25" s="30"/>
      <c r="T25" s="407" t="s">
        <v>441</v>
      </c>
      <c r="U25" s="407" t="s">
        <v>442</v>
      </c>
      <c r="V25" s="407" t="s">
        <v>386</v>
      </c>
      <c r="W25" s="407" t="s">
        <v>443</v>
      </c>
      <c r="X25" s="407" t="s">
        <v>444</v>
      </c>
      <c r="Y25" s="425" t="s">
        <v>445</v>
      </c>
      <c r="Z25" s="138"/>
      <c r="AA25" s="310"/>
      <c r="AB25" s="166"/>
      <c r="AK25" s="138"/>
    </row>
    <row r="26" ht="14.25" customHeight="1" spans="1:37">
      <c r="A26" s="329" t="s">
        <v>446</v>
      </c>
      <c r="B26" s="236"/>
      <c r="C26" s="236"/>
      <c r="D26" s="236"/>
      <c r="E26" s="236"/>
      <c r="F26" s="236"/>
      <c r="G26" s="236"/>
      <c r="H26" s="236"/>
      <c r="I26" s="236"/>
      <c r="J26" s="236"/>
      <c r="K26" s="236"/>
      <c r="L26" s="236"/>
      <c r="M26" s="286"/>
      <c r="O26" s="367" t="s">
        <v>447</v>
      </c>
      <c r="P26" s="236"/>
      <c r="Q26" s="236"/>
      <c r="R26" s="236"/>
      <c r="S26" s="236"/>
      <c r="T26" s="236"/>
      <c r="U26" s="236"/>
      <c r="V26" s="236"/>
      <c r="W26" s="236"/>
      <c r="X26" s="236"/>
      <c r="Y26" s="236"/>
      <c r="Z26" s="286"/>
      <c r="AA26" s="310"/>
      <c r="AB26" s="167"/>
      <c r="AC26" s="140"/>
      <c r="AD26" s="140"/>
      <c r="AE26" s="140"/>
      <c r="AF26" s="140"/>
      <c r="AG26" s="140"/>
      <c r="AH26" s="140"/>
      <c r="AI26" s="140"/>
      <c r="AJ26" s="140"/>
      <c r="AK26" s="143"/>
    </row>
    <row r="27" ht="14.25" customHeight="1" spans="1:37">
      <c r="A27" s="330" t="s">
        <v>419</v>
      </c>
      <c r="B27" s="331" t="s">
        <v>448</v>
      </c>
      <c r="C27" s="17"/>
      <c r="D27" s="17"/>
      <c r="E27" s="17"/>
      <c r="F27" s="332">
        <v>10</v>
      </c>
      <c r="G27" s="18"/>
      <c r="H27" s="333" t="str">
        <f t="array" ref="H27">IFERROR(INDEX(附表.技能!$1:$250,MATCH($D$12,附表.技能!$A:$A,0),MATCH(B27,附表.技能!$1:$1,0)),"")</f>
        <v>★</v>
      </c>
      <c r="I27" s="368"/>
      <c r="J27" s="368"/>
      <c r="K27" s="369"/>
      <c r="L27" s="370">
        <f>$F27+$I27+$K27+$J27</f>
        <v>10</v>
      </c>
      <c r="M27" s="371" t="str">
        <f t="shared" ref="M27:M32" si="3">ROUNDDOWN(L27/2,)&amp;" / "&amp;ROUNDDOWN(L27/5,)</f>
        <v>5 / 2</v>
      </c>
      <c r="O27" s="372" t="s">
        <v>419</v>
      </c>
      <c r="P27" s="373" t="s">
        <v>449</v>
      </c>
      <c r="Q27" s="83"/>
      <c r="R27" s="83"/>
      <c r="S27" s="83"/>
      <c r="T27" s="408">
        <v>5</v>
      </c>
      <c r="U27" s="409" t="str">
        <f t="array" ref="U27">IFERROR(INDEX(附表.技能!$1:$250,MATCH($D$12,附表.技能!$A:$A,0),MATCH(P27,附表.技能!$1:$1,0)),"")</f>
        <v> </v>
      </c>
      <c r="V27" s="410"/>
      <c r="W27" s="410"/>
      <c r="X27" s="410"/>
      <c r="Y27" s="426">
        <f t="shared" ref="Y27:Y30" si="4">$T27+$V27+$W27+$X27</f>
        <v>5</v>
      </c>
      <c r="Z27" s="427" t="str">
        <f t="shared" ref="Z27:Z37" si="5">ROUNDDOWN(Y27/2,)&amp;" / "&amp;ROUNDDOWN(Y27/5,)</f>
        <v>2 / 1</v>
      </c>
      <c r="AA27" s="310"/>
      <c r="AB27" s="115"/>
      <c r="AC27" s="115"/>
      <c r="AD27" s="115"/>
      <c r="AE27" s="115"/>
      <c r="AF27" s="115"/>
      <c r="AG27" s="115"/>
      <c r="AH27" s="310"/>
      <c r="AI27" s="310"/>
      <c r="AJ27" s="310"/>
      <c r="AK27" s="310"/>
    </row>
    <row r="28" ht="14.25" customHeight="1" spans="1:37">
      <c r="A28" s="330"/>
      <c r="B28" s="334" t="s">
        <v>450</v>
      </c>
      <c r="C28" s="87"/>
      <c r="D28" s="87"/>
      <c r="E28" s="87"/>
      <c r="F28" s="335" t="str">
        <f t="array" ref="F28">IFERROR(INDEX(附表.技能!$1:$250,MATCH($D$12,附表.技能!$A:$A,0),MATCH(B28,附表.技能!$1:$1,0)),"")</f>
        <v> 20-60</v>
      </c>
      <c r="G28" s="87"/>
      <c r="H28" s="87"/>
      <c r="I28" s="374">
        <v>20</v>
      </c>
      <c r="J28" s="374"/>
      <c r="K28" s="375"/>
      <c r="L28" s="376">
        <f>$I$28+$K$28+$J$28</f>
        <v>20</v>
      </c>
      <c r="M28" s="371" t="str">
        <f t="shared" si="3"/>
        <v>10 / 4</v>
      </c>
      <c r="N28" s="355" t="s">
        <v>451</v>
      </c>
      <c r="O28" s="330" t="s">
        <v>419</v>
      </c>
      <c r="P28" s="345" t="s">
        <v>452</v>
      </c>
      <c r="Q28" s="87"/>
      <c r="R28" s="87"/>
      <c r="S28" s="87"/>
      <c r="T28" s="374">
        <v>5</v>
      </c>
      <c r="U28" s="333" t="str">
        <f t="array" ref="U28">IFERROR(INDEX(附表.技能!$1:$250,MATCH($D$12,附表.技能!$A:$A,0),MATCH(P28,附表.技能!$1:$1,0)),"")</f>
        <v> </v>
      </c>
      <c r="V28" s="375"/>
      <c r="W28" s="375"/>
      <c r="X28" s="375"/>
      <c r="Y28" s="376">
        <f t="shared" si="4"/>
        <v>5</v>
      </c>
      <c r="Z28" s="371" t="str">
        <f t="shared" si="5"/>
        <v>2 / 1</v>
      </c>
      <c r="AA28" s="310"/>
      <c r="AB28" s="115"/>
      <c r="AC28" s="115"/>
      <c r="AD28" s="115"/>
      <c r="AE28" s="115"/>
      <c r="AF28" s="115"/>
      <c r="AG28" s="115"/>
      <c r="AH28" s="310"/>
      <c r="AI28" s="310"/>
      <c r="AJ28" s="310"/>
      <c r="AK28" s="310"/>
    </row>
    <row r="29" ht="14.25" customHeight="1" spans="1:37">
      <c r="A29" s="330" t="s">
        <v>419</v>
      </c>
      <c r="B29" s="336" t="s">
        <v>453</v>
      </c>
      <c r="C29" s="87"/>
      <c r="D29" s="87"/>
      <c r="E29" s="87"/>
      <c r="F29" s="337">
        <v>10</v>
      </c>
      <c r="G29" s="205"/>
      <c r="H29" s="333" t="str">
        <f t="array" ref="H29">IFERROR(INDEX(附表.技能!$1:$250,MATCH($D$12,附表.技能!$A:$A,0),MATCH(B29,附表.技能!$1:$1,0)),"")</f>
        <v>★</v>
      </c>
      <c r="I29" s="374">
        <v>60</v>
      </c>
      <c r="J29" s="374"/>
      <c r="K29" s="375"/>
      <c r="L29" s="376">
        <f t="shared" ref="L29:L32" si="6">$F29+$I29+$K29+J29</f>
        <v>70</v>
      </c>
      <c r="M29" s="371" t="str">
        <f t="shared" si="3"/>
        <v>35 / 14</v>
      </c>
      <c r="O29" s="330" t="s">
        <v>419</v>
      </c>
      <c r="P29" s="338" t="s">
        <v>454</v>
      </c>
      <c r="Q29" s="87"/>
      <c r="R29" s="87"/>
      <c r="S29" s="87"/>
      <c r="T29" s="374">
        <v>5</v>
      </c>
      <c r="U29" s="333" t="str">
        <f t="array" ref="U29">IFERROR(INDEX(附表.技能!$1:$250,MATCH($D$12,附表.技能!$A:$A,0),MATCH(P29,附表.技能!$1:$1,0)),"")</f>
        <v> </v>
      </c>
      <c r="V29" s="375"/>
      <c r="W29" s="375"/>
      <c r="X29" s="375"/>
      <c r="Y29" s="376">
        <f t="shared" si="4"/>
        <v>5</v>
      </c>
      <c r="Z29" s="371" t="str">
        <f t="shared" si="5"/>
        <v>2 / 1</v>
      </c>
      <c r="AA29" s="310"/>
      <c r="AB29" s="428" t="s">
        <v>455</v>
      </c>
      <c r="AC29" s="127"/>
      <c r="AD29" s="127"/>
      <c r="AE29" s="127"/>
      <c r="AF29" s="127"/>
      <c r="AG29" s="127"/>
      <c r="AH29" s="127"/>
      <c r="AI29" s="127"/>
      <c r="AJ29" s="127"/>
      <c r="AK29" s="130"/>
    </row>
    <row r="30" ht="14.25" customHeight="1" spans="1:37">
      <c r="A30" s="330" t="s">
        <v>419</v>
      </c>
      <c r="B30" s="334" t="s">
        <v>456</v>
      </c>
      <c r="C30" s="87"/>
      <c r="D30" s="87"/>
      <c r="E30" s="87"/>
      <c r="F30" s="337">
        <v>5</v>
      </c>
      <c r="G30" s="205"/>
      <c r="H30" s="333" t="str">
        <f t="array" ref="H30">IFERROR(INDEX(附表.技能!$1:$250,MATCH($D$12,附表.技能!$A:$A,0),MATCH(B30,附表.技能!$1:$1,0)),"")</f>
        <v>★</v>
      </c>
      <c r="I30" s="374">
        <v>60</v>
      </c>
      <c r="J30" s="374"/>
      <c r="K30" s="375"/>
      <c r="L30" s="376">
        <f t="shared" si="6"/>
        <v>65</v>
      </c>
      <c r="M30" s="371" t="str">
        <f t="shared" si="3"/>
        <v>32 / 13</v>
      </c>
      <c r="O30" s="330" t="s">
        <v>419</v>
      </c>
      <c r="P30" s="345" t="s">
        <v>457</v>
      </c>
      <c r="Q30" s="87"/>
      <c r="R30" s="344"/>
      <c r="S30" s="87"/>
      <c r="T30" s="374">
        <v>5</v>
      </c>
      <c r="U30" s="333" t="str">
        <f t="array" ref="U30">IFERROR(INDEX(附表.技能!$1:$250,MATCH($D$12,附表.技能!$A:$A,0),MATCH(P30,附表.技能!$1:$1,0)),"")</f>
        <v>★</v>
      </c>
      <c r="V30" s="375"/>
      <c r="W30" s="375"/>
      <c r="X30" s="375"/>
      <c r="Y30" s="376">
        <f t="shared" si="4"/>
        <v>5</v>
      </c>
      <c r="Z30" s="371" t="str">
        <f t="shared" si="5"/>
        <v>2 / 1</v>
      </c>
      <c r="AA30" s="310"/>
      <c r="AB30" s="429" t="str">
        <f ca="1">B5&amp;CHAR(10)&amp;U11&amp;"："&amp;V11&amp;"/"&amp;Y11&amp;" "&amp;U12&amp;"："&amp;V12&amp;"/"&amp;Y12&amp;CHAR(10)&amp;U13&amp;"："&amp;V13&amp;"/"&amp;X13&amp;Y13&amp;" "&amp;O14&amp;"："&amp;Q14&amp;CHAR(10)&amp;O6&amp;"："&amp;S6&amp;" "&amp;O7&amp;"："&amp;S7&amp;" "&amp;O8&amp;"："&amp;S8&amp;CHAR(10)&amp;" "&amp;O9&amp;"："&amp;S9&amp;" "&amp;O10&amp;"："&amp;S10&amp;" "&amp;" "&amp;O11&amp;"："&amp;S11&amp;CHAR(10)&amp;O12&amp;"："&amp;S12&amp;" "&amp;O13&amp;"："&amp;S13&amp;" "&amp;" "&amp;U9&amp;"："&amp;V9&amp;" "&amp;IF(Q20=0,"",O20&amp;"："&amp;Q20)&amp;CHAR(10)&amp;U7&amp;"："&amp;Y7&amp;" "&amp;U8&amp;"："&amp;V8&amp;" "&amp;U6&amp;"："&amp;Y6&amp;" "&amp;U15&amp;"："&amp;V15&amp;CHAR(10)&amp;A12&amp;"："&amp;I5&amp;" "&amp;A9&amp;"："&amp;C9&amp;" "&amp;J9&amp;CHAR(10)&amp;IF(K105="沒有","",K105&amp;CHAR(10))&amp;CHAR(10)&amp;"[技能列表]"&amp;CHAR(10)&amp;B27&amp;C27&amp;" "&amp;L27&amp;" / "&amp;M27&amp;CHAR(10)&amp;B28&amp;C28&amp;" "&amp;L28&amp;" / "&amp;M28&amp;CHAR(10)&amp;P39&amp;R39&amp;" "&amp;Y39&amp;" / "&amp;Z40&amp;CHAR(10)&amp;P40&amp;R40&amp;" "&amp;Y40&amp;" / "&amp;Z40&amp;CHAR(10)&amp;IF(F29&lt;&gt;L29,B29&amp;C29&amp;" "&amp;L29&amp;" / "&amp;M29&amp;CHAR(10),)&amp;IF(F30&lt;&gt;L30,B30&amp;C30&amp;" "&amp;L30&amp;" / "&amp;M30&amp;CHAR(10),)&amp;IF(F31&lt;&gt;L31,B31&amp;C31&amp;" "&amp;L31&amp;" / "&amp;M31&amp;CHAR(10),)&amp;IF(F32&lt;&gt;L32,B32&amp;C32&amp;" "&amp;L32&amp;" / "&amp;M32&amp;CHAR(10),)&amp;IF(F33&lt;&gt;L33,B33&amp;C33&amp;" "&amp;L33&amp;" / "&amp;M33&amp;CHAR(10),)&amp;IF(F34&lt;&gt;L34,B34&amp;C34&amp;" "&amp;L34&amp;" / "&amp;M34&amp;CHAR(10),)&amp;IF(T31&lt;&gt;Y31,P31&amp;R31&amp;" "&amp;Y31&amp;" / "&amp;Z31&amp;CHAR(10),)&amp;IF(F35&lt;&gt;L35,B35&amp;C35&amp;" "&amp;L35&amp;" / "&amp;M35&amp;CHAR(10),)&amp;IF(F36&lt;&gt;L36,B36&amp;C36&amp;" "&amp;L36&amp;" / "&amp;M36&amp;CHAR(10),)&amp;IF(F37&lt;&gt;L37,B37&amp;C37&amp;" "&amp;L37&amp;" / "&amp;M37&amp;CHAR(10),)&amp;IF(F38&lt;&gt;L38,B38&amp;C38&amp;" "&amp;L38&amp;" / "&amp;M38&amp;CHAR(10),)&amp;IF(F39&lt;&gt;L39,B39&amp;C39&amp;" "&amp;L39&amp;" / "&amp;M39&amp;CHAR(10),)&amp;IF(F40&lt;&gt;L40,B40&amp;C40&amp;" "&amp;L40&amp;" / "&amp;M40&amp;CHAR(10),)&amp;IF(F41&lt;&gt;L41,B41&amp;C41&amp;" "&amp;L41&amp;" / "&amp;M41&amp;CHAR(10),)&amp;IF(F42&lt;&gt;L42,B42&amp;C42&amp;" "&amp;L42&amp;" / "&amp;M42&amp;CHAR(10),)&amp;IF(F43&lt;&gt;L43,B43&amp;C43&amp;" "&amp;L43&amp;" / "&amp;M43&amp;CHAR(10),)&amp;IF(F44&lt;&gt;L44,B44&amp;C44&amp;" "&amp;L44&amp;" / "&amp;M44&amp;CHAR(10),)&amp;IF(F45&lt;&gt;L45,B45&amp;C45&amp;" "&amp;L45&amp;" / "&amp;M45&amp;CHAR(10),)&amp;IF(F46&lt;&gt;L46,B46&amp;C46&amp;" "&amp;L46&amp;" / "&amp;M46&amp;CHAR(10),)&amp;IF(F47&lt;&gt;L47,B47&amp;C47&amp;" "&amp;L47&amp;" / "&amp;M47&amp;CHAR(10),)&amp;IF(F48&lt;&gt;L48,B48&amp;C48&amp;" "&amp;L48&amp;" / "&amp;M48&amp;CHAR(10),)&amp;IF(F49&lt;&gt;L49,B49&amp;C49&amp;" "&amp;L49&amp;" / "&amp;M49&amp;CHAR(10),)&amp;IF(F50&lt;&gt;L50,B50&amp;C50&amp;" "&amp;L50&amp;" / "&amp;M50&amp;CHAR(10),)&amp;IF(F51&lt;&gt;L51,B51&amp;C51&amp;" "&amp;L51&amp;" / "&amp;M51&amp;CHAR(10),)&amp;IF(F52&lt;&gt;L52,B52&amp;C52&amp;" "&amp;L52&amp;" / "&amp;M52&amp;CHAR(10),)&amp;IF(F53&lt;&gt;L53,B53&amp;C53&amp;" "&amp;L53&amp;" / "&amp;M53&amp;CHAR(10),)&amp;IF(F54&lt;&gt;L54,B54&amp;C54&amp;" "&amp;L54&amp;" / "&amp;M54&amp;CHAR(10),)&amp;IF(F55&lt;&gt;L55,B55&amp;C55&amp;" "&amp;L55&amp;" / "&amp;M55&amp;CHAR(10),)&amp;IF(F56&lt;&gt;L56,B56&amp;C56&amp;" "&amp;L56&amp;" / "&amp;M56&amp;CHAR(10),)&amp;IF(F57&lt;&gt;L57,B57&amp;C57&amp;" "&amp;L57&amp;" / "&amp;M57&amp;CHAR(10),)&amp;IF(F60&lt;&gt;L60,B60&amp;C60&amp;" "&amp;L60&amp;" / "&amp;M60&amp;CHAR(10),)&amp;IF(F61&lt;&gt;L61,B61&amp;C61&amp;" "&amp;L61&amp;" / "&amp;M61&amp;CHAR(10),)&amp;IF(F62&lt;&gt;L62,B62&amp;C62&amp;" "&amp;L62&amp;" / "&amp;M62&amp;CHAR(10),)&amp;IF(F63&lt;&gt;L63,B63&amp;C63&amp;" "&amp;L63&amp;" / "&amp;M63&amp;CHAR(10),)&amp;IF(F58&lt;&gt;L58,B58&amp;C58&amp;" "&amp;L58&amp;" / "&amp;M58&amp;CHAR(10),)&amp;IF(F59&lt;&gt;L59,B59&amp;C59&amp;" "&amp;L59&amp;" / "&amp;M59&amp;CHAR(10),)&amp;IF(F64&lt;&gt;L64,B64&amp;C64&amp;" "&amp;L64&amp;" / "&amp;M64&amp;CHAR(10),)&amp;IF(F65&lt;&gt;L65,B65&amp;C65&amp;" "&amp;L65&amp;" / "&amp;M65&amp;CHAR(10),)&amp;IF(F66&lt;&gt;L66,B66&amp;C66&amp;" "&amp;L66&amp;" / "&amp;M66&amp;CHAR(10),)&amp;IF(F67&lt;&gt;L67,B67&amp;C67&amp;" "&amp;L67&amp;" / "&amp;M67&amp;CHAR(10),)&amp;IF(F68&lt;&gt;L68,B68&amp;C68&amp;" "&amp;L68&amp;" / "&amp;M68&amp;CHAR(10),)&amp;IF(F69&lt;&gt;L69,B69&amp;C69&amp;" "&amp;L69&amp;" / "&amp;M69&amp;CHAR(10),)&amp;IF(F70&lt;&gt;L70,B70&amp;C70&amp;" "&amp;L70&amp;" / "&amp;M70&amp;CHAR(10),)&amp;IF(F71&lt;&gt;L71,B71&amp;C71&amp;" "&amp;L71&amp;" / "&amp;M71&amp;CHAR(10),)&amp;IF(F72&lt;&gt;L72,B72&amp;C72&amp;" "&amp;L72&amp;" / "&amp;M72&amp;CHAR(10),)&amp;IF(T74&lt;&gt;Y74,P74&amp;R74&amp;" "&amp;Y74&amp;" / "&amp;Z74&amp;CHAR(10),)&amp;IF(T75&lt;&gt;Y75,P75&amp;R75&amp;" "&amp;Y75&amp;" / "&amp;Z75&amp;CHAR(10),)&amp;IF(T76&lt;&gt;Y76,P76&amp;R76&amp;" "&amp;Y76&amp;" / "&amp;Z76&amp;CHAR(10),)&amp;IF(T27&lt;&gt;Y27,P27&amp;R27&amp;" "&amp;Y27&amp;" / "&amp;Z27&amp;CHAR(10),)&amp;IF(T28&lt;&gt;Y28,P28&amp;R28&amp;" "&amp;Y28&amp;" / "&amp;Z28&amp;CHAR(10),)&amp;IF(T29&lt;&gt;Y29,P29&amp;R29&amp;" "&amp;Y29&amp;" / "&amp;Z29&amp;CHAR(10),)&amp;IF(T30&lt;&gt;Y30,P30&amp;R30&amp;" "&amp;Y30&amp;" / "&amp;Z30&amp;CHAR(10),)&amp;IF(T32&lt;&gt;Y32,P32&amp;R32&amp;" "&amp;Y32&amp;" / "&amp;Z32&amp;CHAR(10),)&amp;IF(T33&lt;&gt;Y33,P33&amp;R33&amp;" "&amp;Y33&amp;" / "&amp;Z33&amp;CHAR(10),)&amp;IF(T34&lt;&gt;Y34,P34&amp;R34&amp;" "&amp;Y34&amp;" / "&amp;Z34&amp;CHAR(10),)&amp;IF(T35&lt;&gt;Y35,P35&amp;R35&amp;" "&amp;Y35&amp;" / "&amp;Z35&amp;CHAR(10),)&amp;IF(T36&lt;&gt;Y36,P36&amp;R36&amp;" "&amp;Y36&amp;" / "&amp;Z36&amp;CHAR(10),)&amp;IF(T37&lt;&gt;Y37,P37&amp;R37&amp;" "&amp;Y37&amp;" / "&amp;Z37&amp;CHAR(10),)&amp;IF(T38&lt;&gt;Y38,P38&amp;R38&amp;" "&amp;Y38&amp;" / "&amp;Z38&amp;CHAR(10),)&amp;IF(T41&lt;&gt;Y41,P41&amp;R41&amp;" "&amp;Y41&amp;" / "&amp;Z41&amp;CHAR(10),)&amp;IF(T42&lt;&gt;Y42,P42&amp;R42&amp;" "&amp;Y42&amp;" / "&amp;Z42&amp;CHAR(10),)&amp;IF(T43&lt;&gt;Y43,P43&amp;R43&amp;" "&amp;Y43&amp;" / "&amp;Z43&amp;CHAR(10),)&amp;IF(T44&lt;&gt;Y44,P44&amp;R44&amp;" "&amp;Y44&amp;" / "&amp;Z44&amp;CHAR(10),)&amp;IF(T45&lt;&gt;Y45,P45&amp;R45&amp;" "&amp;Y45&amp;" / "&amp;Z45&amp;CHAR(10),)&amp;IF(T47&lt;&gt;Y47,P47&amp;R47&amp;" "&amp;Y47&amp;" / "&amp;Z47&amp;CHAR(10),)&amp;IF(T48&lt;&gt;Y48,P48&amp;R48&amp;" "&amp;Y48&amp;" / "&amp;Z48&amp;CHAR(10),)&amp;IF(T49&lt;&gt;Y49,P49&amp;R49&amp;" "&amp;Y49&amp;" / "&amp;Z49&amp;CHAR(10),)&amp;IF(T50&lt;&gt;Y50,P50&amp;R50&amp;" "&amp;Y50&amp;" / "&amp;Z50&amp;CHAR(10),)&amp;IF(T51&lt;&gt;Y51,P51&amp;R51&amp;" "&amp;Y51&amp;" / "&amp;Z51&amp;CHAR(10),)&amp;IF(T52&lt;&gt;Y52,P52&amp;R52&amp;" "&amp;Y52&amp;" / "&amp;Z52&amp;CHAR(10),)&amp;IF(T53&lt;&gt;Y53,P53&amp;R53&amp;" "&amp;Y53&amp;" / "&amp;Z53&amp;CHAR(10),)&amp;IF(T54&lt;&gt;Y54,P54&amp;R54&amp;" "&amp;Y54&amp;" / "&amp;Z54&amp;CHAR(10),)&amp;IF(T55&lt;&gt;Y55,P55&amp;R55&amp;" "&amp;Y55&amp;" / "&amp;Z55&amp;CHAR(10),)&amp;IF(T56&lt;&gt;Y56,P56&amp;R56&amp;" "&amp;Y56&amp;" / "&amp;Z56&amp;CHAR(10),)&amp;IF(T57&lt;&gt;Y57,P57&amp;R57&amp;" "&amp;Y57&amp;" / "&amp;Z57&amp;CHAR(10),)&amp;IF(T58&lt;&gt;Y58,P58&amp;R58&amp;" "&amp;Y58&amp;" / "&amp;Z58&amp;CHAR(10),)&amp;IF(T59&lt;&gt;Y59,P59&amp;R59&amp;" "&amp;Y59&amp;" / "&amp;Z59&amp;CHAR(10),)&amp;IF(T60&lt;&gt;Y60,P60&amp;R60&amp;" "&amp;Y60&amp;" / "&amp;Z60&amp;CHAR(10),)&amp;IF(T61&lt;&gt;Y61,P61&amp;R61&amp;" "&amp;Y61&amp;" / "&amp;Z61&amp;CHAR(10),)&amp;IF(T62&lt;&gt;Y62,P62&amp;R62&amp;" "&amp;Y62&amp;" / "&amp;Z62&amp;CHAR(10),)&amp;IF(T63&lt;&gt;Y63,P63&amp;R63&amp;" "&amp;Y63&amp;" / "&amp;Z63&amp;CHAR(10),)&amp;IF(T64&lt;&gt;Y64,P64&amp;R64&amp;" "&amp;Y64&amp;" / "&amp;Z64&amp;CHAR(10),)&amp;IF(T65&lt;&gt;Y65,P65&amp;R65&amp;" "&amp;Y65&amp;" / "&amp;Z65&amp;CHAR(10),)&amp;IF(T66&lt;&gt;Y66,P66&amp;R66&amp;" "&amp;Y66&amp;" / "&amp;Z66&amp;CHAR(10),)&amp;IF(T67&lt;&gt;Y67,P67&amp;R67&amp;" "&amp;Y67&amp;" / "&amp;Z67&amp;CHAR(10),)&amp;IF(T68&lt;&gt;Y68,P68&amp;R68&amp;" "&amp;Y68&amp;" / "&amp;Z68&amp;CHAR(10),)&amp;IF(T69&lt;&gt;Y69,P69&amp;R69&amp;" "&amp;Y69&amp;" / "&amp;Z69&amp;CHAR(10),)&amp;IF(T70&lt;&gt;Y70,P70&amp;R70&amp;" "&amp;Y70&amp;" / "&amp;Z70&amp;CHAR(10),)&amp;IF(F73&lt;&gt;L73,B73&amp;C73&amp;" "&amp;L73&amp;" / "&amp;M73&amp;CHAR(10),)&amp;IF(F74&lt;&gt;L74,B74&amp;C74&amp;" "&amp;L74&amp;" / "&amp;M74&amp;CHAR(10),)&amp;IF(F75&lt;&gt;L75,B75&amp;C75&amp;" "&amp;L75&amp;" / "&amp;M75&amp;CHAR(10),)&amp;IF(F76&lt;&gt;L76,B76&amp;C76&amp;" "&amp;L76&amp;" / "&amp;M76&amp;CHAR(10),)&amp;IF(T71&lt;&gt;Y71,P71&amp;R71&amp;" "&amp;Y71&amp;" / "&amp;Z71&amp;CHAR(10),)&amp;IF(T72&lt;&gt;Y72,P72&amp;R72&amp;" "&amp;Y72&amp;" / "&amp;Z72&amp;CHAR(10),)&amp;IF(T73&lt;&gt;Y73,P73&amp;R73&amp;" "&amp;Y73&amp;" / "&amp;Z73&amp;CHAR(10),)&amp;CHAR(10)&amp;AC168&amp;CHAR(10)&amp;AC169&amp;AC170</f>
        <v>Sally Perez(萨莉·佩雷斯)
生命：9/9 魔法：12/12
理智：60/60(48) 幸运：45
力量：50 敏捷：70 意志：60
 体质：60 外貌：60  教育：60
体型：30 智力：60  灵感：60 
体格：-1 DB：-1 MOV：9 护甲：0
职业：coser 特征：任意 
她，作为一位高中就入坑动漫的职业coser，对cosplay有着常人难以理解的执著。可惜这份职业并不被父母认可，为了逃离父母的说教，只能搬了出来。搬出来之后，她一边打工一边折转于各大漫展。在一次CW漫展中，她碰见了同样来自武汉的一位coser邢漫玉，在给她拍照的过程中，她们得知她们拥有相同的志向，关系立刻变的好了起来。之后，她们一起出没于各大漫展，最后甚至发展成了同居关系。两人共在一间屋子里磨炼cos的技巧。因为经常进行动作的排练，两人的身手都有着很大的进步。由于排练中一些不可避免的磕磕碰碰，Sally Perez(萨莉·佩雷斯)还学到了一点急救手段。
[技能列表]
心理学 10 / 5 / 2
信誉 20 / 10 / 4
侦查 80 / 30 / 12
聆听 60 / 30 / 12
劝说 70 / 35 / 14
话术 65 / 32 / 13
乔装 70 / 35 / 14
投掷 60 / 30 / 12
急救 40 / 20 / 8
[物品]
现金：4,000人民币
化妆包
背包
很多衣服（用来cos）
保温杯
士力架
手电筒
相机
打火机
[戰鬥技能]
闪躲 65 / 32 / 13
空手 % 1d3+dB
[背景]
形象描述:身着白色女仆装，拥有一头白色的长发，带着绿色的发带，腿上绑着6把飞刀
特质:十分热衷于还原cos的角色的性格
思想及信念:可爱能战胜一切
伤势及伤痕:无
重要之人及理由:邢漫玉
恐惧症及狂躁症:无
意义非凡之地:各大漫展会场
宝贵之物:自己的C服
生平故事:她，作为一位高中就入坑动漫的职业coser，对cosplay有着常人难以理解的执著。可惜这份职业并不被父母认可，为了逃离父母的说教，只能搬了出来。搬出来之后，她一边打工一边折转于各大漫展。在一次CW漫展中，她碰见了同样来自武汉的一位coser邢漫玉，在给她拍照的过程中，她们得知她们拥有相同的志向，关系立刻变的好了起来。之后，她们一起出没于各大漫展，最后甚至发展成了同居关系。两人共在一间屋子里磨炼cos的技巧。因为经常进行动作的排练，两人的身手都有着很大的进步。由于排练中一些不可避免的磕磕碰碰，Sally Perez(萨莉·佩雷斯)还学到了一点急救手段。</v>
      </c>
      <c r="AC30" s="27"/>
      <c r="AD30" s="27"/>
      <c r="AE30" s="27"/>
      <c r="AF30" s="27"/>
      <c r="AG30" s="27"/>
      <c r="AH30" s="27"/>
      <c r="AI30" s="27"/>
      <c r="AJ30" s="27"/>
      <c r="AK30" s="300"/>
    </row>
    <row r="31" ht="14.25" customHeight="1" spans="1:37">
      <c r="A31" s="330" t="s">
        <v>419</v>
      </c>
      <c r="B31" s="338" t="s">
        <v>458</v>
      </c>
      <c r="C31" s="87"/>
      <c r="D31" s="87"/>
      <c r="E31" s="87"/>
      <c r="F31" s="337">
        <v>15</v>
      </c>
      <c r="G31" s="87"/>
      <c r="H31" s="333" t="str">
        <f t="array" ref="H31">IFERROR(INDEX(附表.技能!$1:$250,MATCH($D$12,附表.技能!$A:$A,0),MATCH(B31,附表.技能!$1:$1,0)),"")</f>
        <v> </v>
      </c>
      <c r="I31" s="374"/>
      <c r="J31" s="374"/>
      <c r="K31" s="375"/>
      <c r="L31" s="376">
        <f t="shared" si="6"/>
        <v>15</v>
      </c>
      <c r="M31" s="371" t="str">
        <f t="shared" si="3"/>
        <v>7 / 3</v>
      </c>
      <c r="O31" s="330" t="s">
        <v>419</v>
      </c>
      <c r="P31" s="345" t="s">
        <v>457</v>
      </c>
      <c r="Q31" s="87"/>
      <c r="R31" s="344"/>
      <c r="S31" s="87"/>
      <c r="T31" s="337">
        <v>5</v>
      </c>
      <c r="U31" s="333" t="str">
        <f t="array" ref="U31">IFERROR(INDEX(附表.技能!$1:$250,MATCH($D$12,附表.技能!$A:$A,0),MATCH(P31,附表.技能!$1:$1,0)),"")</f>
        <v>★</v>
      </c>
      <c r="V31" s="374"/>
      <c r="W31" s="374"/>
      <c r="X31" s="375"/>
      <c r="Y31" s="376">
        <f>$T31+$V31+$X31+W31</f>
        <v>5</v>
      </c>
      <c r="Z31" s="371" t="str">
        <f t="shared" si="5"/>
        <v>2 / 1</v>
      </c>
      <c r="AA31" s="115"/>
      <c r="AB31" s="166"/>
      <c r="AK31" s="138"/>
    </row>
    <row r="32" ht="14.25" customHeight="1" spans="1:37">
      <c r="A32" s="330" t="s">
        <v>419</v>
      </c>
      <c r="B32" s="339" t="s">
        <v>459</v>
      </c>
      <c r="C32" s="27"/>
      <c r="D32" s="27"/>
      <c r="E32" s="27"/>
      <c r="F32" s="340">
        <v>15</v>
      </c>
      <c r="G32" s="27"/>
      <c r="H32" s="341" t="str">
        <f t="array" ref="H32">IFERROR(INDEX(附表.技能!$1:$250,MATCH($D$12,附表.技能!$A:$A,0),MATCH(B32,附表.技能!$1:$1,0)),"")</f>
        <v> </v>
      </c>
      <c r="I32" s="377"/>
      <c r="J32" s="377"/>
      <c r="K32" s="378"/>
      <c r="L32" s="379">
        <f t="shared" si="6"/>
        <v>15</v>
      </c>
      <c r="M32" s="380" t="str">
        <f t="shared" si="3"/>
        <v>7 / 3</v>
      </c>
      <c r="O32" s="330" t="s">
        <v>419</v>
      </c>
      <c r="P32" s="338" t="s">
        <v>460</v>
      </c>
      <c r="Q32" s="87"/>
      <c r="R32" s="87"/>
      <c r="S32" s="87"/>
      <c r="T32" s="374">
        <v>1</v>
      </c>
      <c r="U32" s="333" t="str">
        <f t="array" ref="U32">IFERROR(INDEX(附表.技能!$1:$250,MATCH($D$12,附表.技能!$A:$A,0),MATCH(P32,附表.技能!$1:$1,0)),"")</f>
        <v> </v>
      </c>
      <c r="V32" s="375"/>
      <c r="W32" s="375"/>
      <c r="X32" s="375"/>
      <c r="Y32" s="376">
        <f t="shared" ref="Y32:Y37" si="7">$T32+$V32+$W32+$X32</f>
        <v>1</v>
      </c>
      <c r="Z32" s="371" t="str">
        <f t="shared" si="5"/>
        <v>0 / 0</v>
      </c>
      <c r="AA32" s="310"/>
      <c r="AB32" s="166"/>
      <c r="AK32" s="138"/>
    </row>
    <row r="33" ht="14.25" customHeight="1" spans="1:37">
      <c r="A33" s="342" t="s">
        <v>461</v>
      </c>
      <c r="B33" s="236"/>
      <c r="C33" s="236"/>
      <c r="D33" s="236"/>
      <c r="E33" s="236"/>
      <c r="F33" s="236"/>
      <c r="G33" s="236"/>
      <c r="H33" s="236"/>
      <c r="I33" s="236"/>
      <c r="J33" s="236"/>
      <c r="K33" s="236"/>
      <c r="L33" s="236"/>
      <c r="M33" s="286"/>
      <c r="O33" s="330" t="s">
        <v>419</v>
      </c>
      <c r="P33" s="338" t="s">
        <v>462</v>
      </c>
      <c r="Q33" s="87"/>
      <c r="R33" s="87"/>
      <c r="S33" s="87"/>
      <c r="T33" s="374">
        <v>10</v>
      </c>
      <c r="U33" s="333" t="str">
        <f t="array" ref="U33">IFERROR(INDEX(附表.技能!$1:$250,MATCH($D$12,附表.技能!$A:$A,0),MATCH(P33,附表.技能!$1:$1,0)),"")</f>
        <v> </v>
      </c>
      <c r="V33" s="375"/>
      <c r="W33" s="375"/>
      <c r="X33" s="375"/>
      <c r="Y33" s="376">
        <f t="shared" si="7"/>
        <v>10</v>
      </c>
      <c r="Z33" s="371" t="str">
        <f t="shared" si="5"/>
        <v>5 / 2</v>
      </c>
      <c r="AA33" s="310"/>
      <c r="AB33" s="166"/>
      <c r="AK33" s="138"/>
    </row>
    <row r="34" ht="14.25" customHeight="1" spans="1:37">
      <c r="A34" s="330" t="s">
        <v>419</v>
      </c>
      <c r="B34" s="343" t="s">
        <v>463</v>
      </c>
      <c r="C34" s="17"/>
      <c r="D34" s="17"/>
      <c r="E34" s="17"/>
      <c r="F34" s="332">
        <v>10</v>
      </c>
      <c r="G34" s="18"/>
      <c r="H34" s="333" t="str">
        <f t="array" ref="H34">IFERROR(INDEX(附表.技能!$1:$250,MATCH($D$12,附表.技能!$A:$A,0),MATCH(B34,附表.技能!$1:$1,0)),"")</f>
        <v> </v>
      </c>
      <c r="I34" s="368"/>
      <c r="J34" s="368"/>
      <c r="K34" s="369"/>
      <c r="L34" s="370">
        <f t="shared" ref="L34:L44" si="8">$F34+$I34+$K34+J34</f>
        <v>10</v>
      </c>
      <c r="M34" s="371" t="str">
        <f t="shared" ref="M34:M44" si="9">ROUNDDOWN(L34/2,)&amp;" / "&amp;ROUNDDOWN(L34/5,)</f>
        <v>5 / 2</v>
      </c>
      <c r="O34" s="330" t="s">
        <v>419</v>
      </c>
      <c r="P34" s="338" t="s">
        <v>464</v>
      </c>
      <c r="Q34" s="87"/>
      <c r="R34" s="87"/>
      <c r="S34" s="87"/>
      <c r="T34" s="374">
        <v>10</v>
      </c>
      <c r="U34" s="333" t="str">
        <f t="array" ref="U34">IFERROR(INDEX(附表.技能!$1:$250,MATCH($D$12,附表.技能!$A:$A,0),MATCH(P34,附表.技能!$1:$1,0)),"")</f>
        <v> </v>
      </c>
      <c r="V34" s="375"/>
      <c r="W34" s="375"/>
      <c r="X34" s="375"/>
      <c r="Y34" s="376">
        <f t="shared" si="7"/>
        <v>10</v>
      </c>
      <c r="Z34" s="371" t="str">
        <f t="shared" si="5"/>
        <v>5 / 2</v>
      </c>
      <c r="AA34" s="310"/>
      <c r="AB34" s="166"/>
      <c r="AK34" s="138"/>
    </row>
    <row r="35" ht="14.25" customHeight="1" spans="1:37">
      <c r="A35" s="330" t="s">
        <v>419</v>
      </c>
      <c r="B35" s="338" t="s">
        <v>465</v>
      </c>
      <c r="C35" s="344"/>
      <c r="D35" s="87"/>
      <c r="E35" s="87"/>
      <c r="F35" s="337">
        <v>10</v>
      </c>
      <c r="G35" s="87"/>
      <c r="H35" s="333" t="str">
        <f t="array" ref="H35">IFERROR(INDEX(附表.技能!$1:$250,MATCH($D$12,附表.技能!$A:$A,0),MATCH(B35,附表.技能!$1:$1,0)),"")</f>
        <v> </v>
      </c>
      <c r="I35" s="374"/>
      <c r="J35" s="374"/>
      <c r="K35" s="375"/>
      <c r="L35" s="376">
        <f t="shared" si="8"/>
        <v>10</v>
      </c>
      <c r="M35" s="371" t="str">
        <f t="shared" si="9"/>
        <v>5 / 2</v>
      </c>
      <c r="O35" s="330" t="s">
        <v>419</v>
      </c>
      <c r="P35" s="338" t="s">
        <v>466</v>
      </c>
      <c r="Q35" s="87"/>
      <c r="R35" s="87"/>
      <c r="S35" s="87"/>
      <c r="T35" s="374">
        <v>5</v>
      </c>
      <c r="U35" s="333" t="str">
        <f t="array" ref="U35">IFERROR(INDEX(附表.技能!$1:$250,MATCH($D$12,附表.技能!$A:$A,0),MATCH(P35,附表.技能!$1:$1,0)),"")</f>
        <v> </v>
      </c>
      <c r="V35" s="375"/>
      <c r="W35" s="375"/>
      <c r="X35" s="375"/>
      <c r="Y35" s="376">
        <f t="shared" si="7"/>
        <v>5</v>
      </c>
      <c r="Z35" s="371" t="str">
        <f t="shared" si="5"/>
        <v>2 / 1</v>
      </c>
      <c r="AA35" s="310"/>
      <c r="AB35" s="166"/>
      <c r="AK35" s="138"/>
    </row>
    <row r="36" ht="14.25" customHeight="1" spans="1:37">
      <c r="A36" s="330" t="s">
        <v>419</v>
      </c>
      <c r="B36" s="345" t="s">
        <v>465</v>
      </c>
      <c r="C36" s="344"/>
      <c r="D36" s="87"/>
      <c r="E36" s="87"/>
      <c r="F36" s="337">
        <v>10</v>
      </c>
      <c r="G36" s="87"/>
      <c r="H36" s="333" t="str">
        <f t="array" ref="H36">IFERROR(INDEX(附表.技能!$1:$250,MATCH($D$12,附表.技能!$A:$A,0),MATCH(B36,附表.技能!$1:$1,0)),"")</f>
        <v> </v>
      </c>
      <c r="I36" s="374"/>
      <c r="J36" s="374"/>
      <c r="K36" s="375"/>
      <c r="L36" s="376">
        <f t="shared" si="8"/>
        <v>10</v>
      </c>
      <c r="M36" s="371" t="str">
        <f t="shared" si="9"/>
        <v>5 / 2</v>
      </c>
      <c r="O36" s="330" t="s">
        <v>419</v>
      </c>
      <c r="P36" s="345" t="s">
        <v>467</v>
      </c>
      <c r="Q36" s="87"/>
      <c r="R36" s="87"/>
      <c r="S36" s="87"/>
      <c r="T36" s="374">
        <v>5</v>
      </c>
      <c r="U36" s="333" t="str">
        <f t="array" ref="U36">IFERROR(INDEX(附表.技能!$1:$250,MATCH($D$12,附表.技能!$A:$A,0),MATCH(P36,附表.技能!$1:$1,0)),"")</f>
        <v> </v>
      </c>
      <c r="V36" s="375"/>
      <c r="W36" s="375"/>
      <c r="X36" s="375"/>
      <c r="Y36" s="376">
        <f t="shared" si="7"/>
        <v>5</v>
      </c>
      <c r="Z36" s="371" t="str">
        <f t="shared" si="5"/>
        <v>2 / 1</v>
      </c>
      <c r="AA36" s="310"/>
      <c r="AB36" s="166"/>
      <c r="AK36" s="138"/>
    </row>
    <row r="37" ht="14.25" customHeight="1" spans="1:37">
      <c r="A37" s="330" t="s">
        <v>419</v>
      </c>
      <c r="B37" s="334" t="s">
        <v>468</v>
      </c>
      <c r="C37" s="87"/>
      <c r="D37" s="87"/>
      <c r="E37" s="87"/>
      <c r="F37" s="337">
        <v>20</v>
      </c>
      <c r="G37" s="87"/>
      <c r="H37" s="333" t="str">
        <f t="array" ref="H37">IFERROR(INDEX(附表.技能!$1:$250,MATCH($D$12,附表.技能!$A:$A,0),MATCH(B37,附表.技能!$1:$1,0)),"")</f>
        <v> </v>
      </c>
      <c r="I37" s="374"/>
      <c r="J37" s="374"/>
      <c r="K37" s="375"/>
      <c r="L37" s="376">
        <f t="shared" si="8"/>
        <v>20</v>
      </c>
      <c r="M37" s="371" t="str">
        <f t="shared" si="9"/>
        <v>10 / 4</v>
      </c>
      <c r="O37" s="330" t="s">
        <v>419</v>
      </c>
      <c r="P37" s="381" t="s">
        <v>469</v>
      </c>
      <c r="Q37" s="27"/>
      <c r="R37" s="27"/>
      <c r="S37" s="27"/>
      <c r="T37" s="377">
        <v>5</v>
      </c>
      <c r="U37" s="341" t="str">
        <f t="array" ref="U37">IFERROR(INDEX(附表.技能!$1:$250,MATCH($D$12,附表.技能!$A:$A,0),MATCH(P37,附表.技能!$1:$1,0)),"")</f>
        <v> </v>
      </c>
      <c r="V37" s="378"/>
      <c r="W37" s="378"/>
      <c r="X37" s="377"/>
      <c r="Y37" s="376">
        <f t="shared" si="7"/>
        <v>5</v>
      </c>
      <c r="Z37" s="371" t="str">
        <f t="shared" si="5"/>
        <v>2 / 1</v>
      </c>
      <c r="AA37" s="310"/>
      <c r="AB37" s="166"/>
      <c r="AK37" s="138"/>
    </row>
    <row r="38" ht="14.25" customHeight="1" spans="1:37">
      <c r="A38" s="330" t="s">
        <v>419</v>
      </c>
      <c r="B38" s="334" t="s">
        <v>470</v>
      </c>
      <c r="C38" s="87"/>
      <c r="D38" s="87"/>
      <c r="E38" s="87"/>
      <c r="F38" s="337">
        <v>20</v>
      </c>
      <c r="G38" s="87"/>
      <c r="H38" s="333" t="str">
        <f t="array" ref="H38">IFERROR(INDEX(附表.技能!$1:$250,MATCH($D$12,附表.技能!$A:$A,0),MATCH(B38,附表.技能!$1:$1,0)),"")</f>
        <v> </v>
      </c>
      <c r="I38" s="374"/>
      <c r="J38" s="374"/>
      <c r="K38" s="375"/>
      <c r="L38" s="376">
        <f t="shared" si="8"/>
        <v>20</v>
      </c>
      <c r="M38" s="371" t="str">
        <f t="shared" si="9"/>
        <v>10 / 4</v>
      </c>
      <c r="O38" s="382" t="s">
        <v>471</v>
      </c>
      <c r="P38" s="236"/>
      <c r="Q38" s="236"/>
      <c r="R38" s="236"/>
      <c r="S38" s="236"/>
      <c r="T38" s="236"/>
      <c r="U38" s="236"/>
      <c r="V38" s="236"/>
      <c r="W38" s="236"/>
      <c r="X38" s="236"/>
      <c r="Y38" s="236"/>
      <c r="Z38" s="286"/>
      <c r="AA38" s="310"/>
      <c r="AB38" s="166"/>
      <c r="AK38" s="138"/>
    </row>
    <row r="39" ht="14.25" customHeight="1" spans="1:37">
      <c r="A39" s="330" t="s">
        <v>419</v>
      </c>
      <c r="B39" s="334" t="s">
        <v>472</v>
      </c>
      <c r="C39" s="87"/>
      <c r="D39" s="87"/>
      <c r="E39" s="87"/>
      <c r="F39" s="337">
        <v>20</v>
      </c>
      <c r="G39" s="87"/>
      <c r="H39" s="333" t="str">
        <f t="array" ref="H39">IFERROR(INDEX(附表.技能!$1:$250,MATCH($D$12,附表.技能!$A:$A,0),MATCH(B39,附表.技能!$1:$1,0)),"")</f>
        <v> </v>
      </c>
      <c r="I39" s="374"/>
      <c r="J39" s="374"/>
      <c r="K39" s="375"/>
      <c r="L39" s="376">
        <f t="shared" si="8"/>
        <v>20</v>
      </c>
      <c r="M39" s="371" t="str">
        <f t="shared" si="9"/>
        <v>10 / 4</v>
      </c>
      <c r="O39" s="330" t="s">
        <v>419</v>
      </c>
      <c r="P39" s="351" t="s">
        <v>473</v>
      </c>
      <c r="Q39" s="17"/>
      <c r="R39" s="17"/>
      <c r="S39" s="17"/>
      <c r="T39" s="368">
        <v>25</v>
      </c>
      <c r="U39" s="333" t="str">
        <f t="array" ref="U39">IFERROR(INDEX(附表.技能!$1:$250,MATCH($D$12,附表.技能!$A:$A,0),MATCH(P39,附表.技能!$1:$1,0)),"")</f>
        <v>★</v>
      </c>
      <c r="V39" s="369">
        <v>55</v>
      </c>
      <c r="W39" s="369"/>
      <c r="X39" s="368"/>
      <c r="Y39" s="376">
        <f t="shared" ref="Y39:Y43" si="10">$T39+$V39+$W39+$X39</f>
        <v>80</v>
      </c>
      <c r="Z39" s="371" t="str">
        <f t="shared" ref="Z39:Z44" si="11">ROUNDDOWN(Y39/2,)&amp;" / "&amp;ROUNDDOWN(Y39/5,)</f>
        <v>40 / 16</v>
      </c>
      <c r="AA39" s="310"/>
      <c r="AB39" s="166"/>
      <c r="AK39" s="138"/>
    </row>
    <row r="40" ht="14.25" customHeight="1" spans="1:37">
      <c r="A40" s="330" t="s">
        <v>419</v>
      </c>
      <c r="B40" s="336" t="s">
        <v>474</v>
      </c>
      <c r="C40" s="87"/>
      <c r="D40" s="87"/>
      <c r="E40" s="87"/>
      <c r="F40" s="337">
        <v>20</v>
      </c>
      <c r="G40" s="87"/>
      <c r="H40" s="333" t="str">
        <f t="array" ref="H40">IFERROR(INDEX(附表.技能!$1:$250,MATCH($D$12,附表.技能!$A:$A,0),MATCH(B40,附表.技能!$1:$1,0)),"")</f>
        <v> </v>
      </c>
      <c r="I40" s="374"/>
      <c r="J40" s="374"/>
      <c r="K40" s="375"/>
      <c r="L40" s="376">
        <f t="shared" si="8"/>
        <v>20</v>
      </c>
      <c r="M40" s="371" t="str">
        <f t="shared" si="9"/>
        <v>10 / 4</v>
      </c>
      <c r="O40" s="330" t="s">
        <v>419</v>
      </c>
      <c r="P40" s="383" t="s">
        <v>475</v>
      </c>
      <c r="Q40" s="87"/>
      <c r="R40" s="87"/>
      <c r="S40" s="87"/>
      <c r="T40" s="374">
        <v>20</v>
      </c>
      <c r="U40" s="333" t="str">
        <f t="array" ref="U40">IFERROR(INDEX(附表.技能!$1:$250,MATCH($D$12,附表.技能!$A:$A,0),MATCH(P40,附表.技能!$1:$1,0)),"")</f>
        <v> </v>
      </c>
      <c r="V40" s="375"/>
      <c r="W40" s="375">
        <v>40</v>
      </c>
      <c r="X40" s="374"/>
      <c r="Y40" s="376">
        <f t="shared" si="10"/>
        <v>60</v>
      </c>
      <c r="Z40" s="371" t="str">
        <f t="shared" si="11"/>
        <v>30 / 12</v>
      </c>
      <c r="AA40" s="310"/>
      <c r="AB40" s="166"/>
      <c r="AK40" s="138"/>
    </row>
    <row r="41" ht="14.25" customHeight="1" spans="1:37">
      <c r="A41" s="330" t="s">
        <v>419</v>
      </c>
      <c r="B41" s="346" t="s">
        <v>476</v>
      </c>
      <c r="C41" s="344"/>
      <c r="D41" s="87"/>
      <c r="E41" s="87"/>
      <c r="F41" s="337">
        <v>1</v>
      </c>
      <c r="G41" s="87"/>
      <c r="H41" s="333"/>
      <c r="I41" s="374"/>
      <c r="J41" s="374"/>
      <c r="K41" s="375"/>
      <c r="L41" s="376">
        <f t="shared" si="8"/>
        <v>1</v>
      </c>
      <c r="M41" s="371" t="str">
        <f t="shared" si="9"/>
        <v>0 / 0</v>
      </c>
      <c r="O41" s="330" t="s">
        <v>419</v>
      </c>
      <c r="P41" s="352" t="s">
        <v>477</v>
      </c>
      <c r="Q41" s="87"/>
      <c r="R41" s="87"/>
      <c r="S41" s="87"/>
      <c r="T41" s="374">
        <v>20</v>
      </c>
      <c r="U41" s="333" t="str">
        <f t="array" ref="U41">IFERROR(INDEX(附表.技能!$1:$250,MATCH($D$12,附表.技能!$A:$A,0),MATCH(P41,附表.技能!$1:$1,0)),"")</f>
        <v> </v>
      </c>
      <c r="V41" s="375"/>
      <c r="W41" s="375"/>
      <c r="X41" s="374"/>
      <c r="Y41" s="376">
        <f t="shared" si="10"/>
        <v>20</v>
      </c>
      <c r="Z41" s="371" t="str">
        <f t="shared" si="11"/>
        <v>10 / 4</v>
      </c>
      <c r="AA41" s="310"/>
      <c r="AB41" s="166"/>
      <c r="AK41" s="138"/>
    </row>
    <row r="42" ht="14.25" customHeight="1" spans="1:37">
      <c r="A42" s="330" t="s">
        <v>419</v>
      </c>
      <c r="B42" s="347" t="s">
        <v>476</v>
      </c>
      <c r="C42" s="344"/>
      <c r="D42" s="87"/>
      <c r="E42" s="87"/>
      <c r="F42" s="337">
        <v>1</v>
      </c>
      <c r="G42" s="87"/>
      <c r="H42" s="333" t="str">
        <f t="array" ref="H42">IFERROR(INDEX(附表.技能!$1:$250,MATCH($D$12,附表.技能!$A:$A,0),MATCH(B42,附表.技能!$1:$1,0)),"")</f>
        <v/>
      </c>
      <c r="I42" s="374"/>
      <c r="J42" s="374"/>
      <c r="K42" s="375"/>
      <c r="L42" s="376">
        <f t="shared" si="8"/>
        <v>1</v>
      </c>
      <c r="M42" s="371" t="str">
        <f t="shared" si="9"/>
        <v>0 / 0</v>
      </c>
      <c r="O42" s="330" t="s">
        <v>419</v>
      </c>
      <c r="P42" s="352" t="s">
        <v>478</v>
      </c>
      <c r="Q42" s="87"/>
      <c r="R42" s="87"/>
      <c r="S42" s="87"/>
      <c r="T42" s="374">
        <v>5</v>
      </c>
      <c r="U42" s="333" t="str">
        <f t="array" ref="U42">IFERROR(INDEX(附表.技能!$1:$250,MATCH($D$12,附表.技能!$A:$A,0),MATCH(P42,附表.技能!$1:$1,0)),"")</f>
        <v>★</v>
      </c>
      <c r="V42" s="375"/>
      <c r="W42" s="375"/>
      <c r="X42" s="374"/>
      <c r="Y42" s="376">
        <f t="shared" si="10"/>
        <v>5</v>
      </c>
      <c r="Z42" s="371" t="str">
        <f t="shared" si="11"/>
        <v>2 / 1</v>
      </c>
      <c r="AA42" s="310"/>
      <c r="AB42" s="166"/>
      <c r="AK42" s="138"/>
    </row>
    <row r="43" ht="14.25" customHeight="1" spans="1:37">
      <c r="A43" s="330" t="s">
        <v>419</v>
      </c>
      <c r="B43" s="348" t="s">
        <v>479</v>
      </c>
      <c r="C43" s="87"/>
      <c r="D43" s="87"/>
      <c r="E43" s="87"/>
      <c r="F43" s="337">
        <v>1</v>
      </c>
      <c r="G43" s="87"/>
      <c r="H43" s="333" t="str">
        <f t="array" ref="H43">IFERROR(INDEX(附表.技能!$1:$250,MATCH($D$12,附表.技能!$A:$A,0),MATCH(B43,附表.技能!$1:$1,0)),"")</f>
        <v/>
      </c>
      <c r="I43" s="374"/>
      <c r="J43" s="374"/>
      <c r="K43" s="375"/>
      <c r="L43" s="376">
        <f t="shared" si="8"/>
        <v>1</v>
      </c>
      <c r="M43" s="371" t="str">
        <f t="shared" si="9"/>
        <v>0 / 0</v>
      </c>
      <c r="O43" s="330" t="s">
        <v>419</v>
      </c>
      <c r="P43" s="348" t="s">
        <v>480</v>
      </c>
      <c r="Q43" s="87"/>
      <c r="R43" s="87"/>
      <c r="S43" s="87"/>
      <c r="T43" s="374">
        <v>1</v>
      </c>
      <c r="U43" s="411"/>
      <c r="V43" s="375"/>
      <c r="W43" s="375"/>
      <c r="X43" s="374"/>
      <c r="Y43" s="376">
        <f t="shared" si="10"/>
        <v>1</v>
      </c>
      <c r="Z43" s="371" t="str">
        <f t="shared" si="11"/>
        <v>0 / 0</v>
      </c>
      <c r="AA43" s="310"/>
      <c r="AB43" s="166"/>
      <c r="AK43" s="138"/>
    </row>
    <row r="44" ht="14.25" customHeight="1" spans="1:37">
      <c r="A44" s="330" t="s">
        <v>419</v>
      </c>
      <c r="B44" s="349" t="s">
        <v>481</v>
      </c>
      <c r="C44" s="27"/>
      <c r="D44" s="27"/>
      <c r="E44" s="27"/>
      <c r="F44" s="340">
        <v>5</v>
      </c>
      <c r="G44" s="27"/>
      <c r="H44" s="341" t="str">
        <f t="array" ref="H44">IFERROR(INDEX(附表.技能!$1:$250,MATCH($D$12,附表.技能!$A:$A,0),MATCH(B44,附表.技能!$1:$1,0)),"")</f>
        <v> </v>
      </c>
      <c r="I44" s="377"/>
      <c r="J44" s="377"/>
      <c r="K44" s="378"/>
      <c r="L44" s="379">
        <f t="shared" si="8"/>
        <v>5</v>
      </c>
      <c r="M44" s="380" t="str">
        <f t="shared" si="9"/>
        <v>2 / 1</v>
      </c>
      <c r="O44" s="330"/>
      <c r="P44" s="353" t="s">
        <v>482</v>
      </c>
      <c r="Q44" s="27"/>
      <c r="R44" s="27"/>
      <c r="S44" s="27"/>
      <c r="T44" s="377">
        <v>0</v>
      </c>
      <c r="U44" s="341" t="str">
        <f t="array" ref="U44">IFERROR(INDEX(附表.技能!$1:$250,MATCH($D$12,附表.技能!$A:$A,0),MATCH(P44,附表.技能!$1:$1,0)),"")</f>
        <v> </v>
      </c>
      <c r="V44" s="412" t="s">
        <v>483</v>
      </c>
      <c r="W44" s="412" t="s">
        <v>483</v>
      </c>
      <c r="X44" s="377">
        <v>0</v>
      </c>
      <c r="Y44" s="379">
        <f>$X$44</f>
        <v>0</v>
      </c>
      <c r="Z44" s="371" t="str">
        <f t="shared" si="11"/>
        <v>0 / 0</v>
      </c>
      <c r="AA44" s="310"/>
      <c r="AB44" s="166"/>
      <c r="AK44" s="138"/>
    </row>
    <row r="45" ht="14.25" customHeight="1" spans="1:37">
      <c r="A45" s="350" t="s">
        <v>484</v>
      </c>
      <c r="B45" s="236"/>
      <c r="C45" s="236"/>
      <c r="D45" s="236"/>
      <c r="E45" s="236"/>
      <c r="F45" s="236"/>
      <c r="G45" s="236"/>
      <c r="H45" s="236"/>
      <c r="I45" s="236"/>
      <c r="J45" s="236"/>
      <c r="K45" s="236"/>
      <c r="L45" s="236"/>
      <c r="M45" s="286"/>
      <c r="O45" s="384" t="s">
        <v>485</v>
      </c>
      <c r="P45" s="236"/>
      <c r="Q45" s="236"/>
      <c r="R45" s="236"/>
      <c r="S45" s="236"/>
      <c r="T45" s="236"/>
      <c r="U45" s="236"/>
      <c r="V45" s="236"/>
      <c r="W45" s="236"/>
      <c r="X45" s="236"/>
      <c r="Y45" s="236"/>
      <c r="Z45" s="286"/>
      <c r="AA45" s="310"/>
      <c r="AB45" s="166"/>
      <c r="AK45" s="138"/>
    </row>
    <row r="46" ht="14.25" customHeight="1" spans="1:37">
      <c r="A46" s="330" t="s">
        <v>419</v>
      </c>
      <c r="B46" s="351" t="s">
        <v>486</v>
      </c>
      <c r="C46" s="17"/>
      <c r="D46" s="17"/>
      <c r="E46" s="17"/>
      <c r="F46" s="332">
        <v>20</v>
      </c>
      <c r="G46" s="17"/>
      <c r="H46" s="333" t="str">
        <f t="array" ref="H46">IFERROR(INDEX(附表.技能!$1:$250,MATCH($D$12,附表.技能!$A:$A,0),MATCH(B46,附表.技能!$1:$1,0)),"")</f>
        <v> </v>
      </c>
      <c r="I46" s="368"/>
      <c r="J46" s="368"/>
      <c r="K46" s="369"/>
      <c r="L46" s="370">
        <f t="shared" ref="L46:L50" si="12">$F46+$I46+$K46+J46</f>
        <v>20</v>
      </c>
      <c r="M46" s="371" t="str">
        <f t="shared" ref="M46:M50" si="13">ROUNDDOWN(L46/2,)&amp;" / "&amp;ROUNDDOWN(L46/5,)</f>
        <v>10 / 4</v>
      </c>
      <c r="O46" s="330" t="s">
        <v>419</v>
      </c>
      <c r="P46" s="331" t="s">
        <v>487</v>
      </c>
      <c r="Q46" s="17"/>
      <c r="R46" s="17"/>
      <c r="S46" s="17"/>
      <c r="T46" s="370">
        <f>ROUNDDOWN(S7/2,)</f>
        <v>35</v>
      </c>
      <c r="U46" s="333" t="str">
        <f t="array" ref="U46">IFERROR(INDEX(附表.技能!$1:$250,MATCH($D$12,附表.技能!$A:$A,0),MATCH(P46,附表.技能!$1:$1,0)),"")</f>
        <v> </v>
      </c>
      <c r="V46" s="368"/>
      <c r="W46" s="368">
        <v>30</v>
      </c>
      <c r="X46" s="368"/>
      <c r="Y46" s="376">
        <f t="shared" ref="Y46:Y64" si="14">$T46+$V46+$W46+$X46</f>
        <v>65</v>
      </c>
      <c r="Z46" s="371" t="str">
        <f t="shared" ref="Z46:Z64" si="15">ROUNDDOWN(Y46/2,)&amp;" / "&amp;ROUNDDOWN(Y46/5,)</f>
        <v>32 / 13</v>
      </c>
      <c r="AA46" s="193"/>
      <c r="AB46" s="166"/>
      <c r="AK46" s="138"/>
    </row>
    <row r="47" ht="14.25" spans="1:37">
      <c r="A47" s="330" t="s">
        <v>419</v>
      </c>
      <c r="B47" s="352" t="s">
        <v>488</v>
      </c>
      <c r="C47" s="87"/>
      <c r="D47" s="87"/>
      <c r="E47" s="87"/>
      <c r="F47" s="337">
        <v>10</v>
      </c>
      <c r="G47" s="87"/>
      <c r="H47" s="333" t="str">
        <f t="array" ref="H47">IFERROR(INDEX(附表.技能!$1:$250,MATCH($D$12,附表.技能!$A:$A,0),MATCH(B47,附表.技能!$1:$1,0)),"")</f>
        <v> </v>
      </c>
      <c r="I47" s="374"/>
      <c r="J47" s="374"/>
      <c r="K47" s="375"/>
      <c r="L47" s="376">
        <f t="shared" si="12"/>
        <v>10</v>
      </c>
      <c r="M47" s="371" t="str">
        <f t="shared" si="13"/>
        <v>5 / 2</v>
      </c>
      <c r="O47" s="330" t="s">
        <v>419</v>
      </c>
      <c r="P47" s="338" t="s">
        <v>489</v>
      </c>
      <c r="Q47" s="87"/>
      <c r="R47" s="87"/>
      <c r="S47" s="87"/>
      <c r="T47" s="374">
        <v>25</v>
      </c>
      <c r="U47" s="333" t="str">
        <f t="array" ref="U47">IFERROR(INDEX(附表.技能!$1:$250,MATCH($D$12,附表.技能!$A:$A,0),MATCH(P47,附表.技能!$1:$1,0)),"")</f>
        <v> </v>
      </c>
      <c r="V47" s="375"/>
      <c r="W47" s="375"/>
      <c r="X47" s="375"/>
      <c r="Y47" s="376">
        <f t="shared" si="14"/>
        <v>25</v>
      </c>
      <c r="Z47" s="371" t="str">
        <f t="shared" si="15"/>
        <v>12 / 5</v>
      </c>
      <c r="AA47" s="310"/>
      <c r="AB47" s="166"/>
      <c r="AK47" s="138"/>
    </row>
    <row r="48" spans="1:37">
      <c r="A48" s="330" t="s">
        <v>419</v>
      </c>
      <c r="B48" s="352" t="s">
        <v>490</v>
      </c>
      <c r="C48" s="87"/>
      <c r="D48" s="87"/>
      <c r="E48" s="87"/>
      <c r="F48" s="337">
        <v>5</v>
      </c>
      <c r="G48" s="87"/>
      <c r="H48" s="333" t="str">
        <f t="array" ref="H48">IFERROR(INDEX(附表.技能!$1:$250,MATCH($D$12,附表.技能!$A:$A,0),MATCH(B48,附表.技能!$1:$1,0)),"")</f>
        <v>★</v>
      </c>
      <c r="I48" s="374">
        <v>65</v>
      </c>
      <c r="J48" s="374"/>
      <c r="K48" s="375"/>
      <c r="L48" s="376">
        <f t="shared" si="12"/>
        <v>70</v>
      </c>
      <c r="M48" s="371" t="str">
        <f t="shared" si="13"/>
        <v>35 / 14</v>
      </c>
      <c r="O48" s="330" t="s">
        <v>419</v>
      </c>
      <c r="P48" s="345" t="s">
        <v>491</v>
      </c>
      <c r="Q48" s="87"/>
      <c r="R48" s="87"/>
      <c r="S48" s="87"/>
      <c r="T48" s="374">
        <v>20</v>
      </c>
      <c r="U48" s="333" t="str">
        <f t="array" ref="U48">IFERROR(INDEX(附表.技能!$1:$250,MATCH($D$12,附表.技能!$A:$A,0),MATCH(P48,附表.技能!$1:$1,0)),"")</f>
        <v> </v>
      </c>
      <c r="V48" s="375"/>
      <c r="W48" s="375"/>
      <c r="X48" s="375"/>
      <c r="Y48" s="376">
        <f t="shared" si="14"/>
        <v>20</v>
      </c>
      <c r="Z48" s="371" t="str">
        <f t="shared" si="15"/>
        <v>10 / 4</v>
      </c>
      <c r="AA48" s="310"/>
      <c r="AB48" s="166"/>
      <c r="AK48" s="138"/>
    </row>
    <row r="49" ht="14.25" customHeight="1" spans="1:37">
      <c r="A49" s="330" t="s">
        <v>419</v>
      </c>
      <c r="B49" s="352" t="s">
        <v>492</v>
      </c>
      <c r="C49" s="87"/>
      <c r="D49" s="87"/>
      <c r="E49" s="87"/>
      <c r="F49" s="337">
        <v>1</v>
      </c>
      <c r="G49" s="87"/>
      <c r="H49" s="333" t="str">
        <f t="array" ref="H49">IFERROR(INDEX(附表.技能!$1:$250,MATCH($D$12,附表.技能!$A:$A,0),MATCH(B49,附表.技能!$1:$1,0)),"")</f>
        <v> </v>
      </c>
      <c r="I49" s="374"/>
      <c r="J49" s="374"/>
      <c r="K49" s="375"/>
      <c r="L49" s="376">
        <f t="shared" si="12"/>
        <v>1</v>
      </c>
      <c r="M49" s="371" t="str">
        <f t="shared" si="13"/>
        <v>0 / 0</v>
      </c>
      <c r="O49" s="330" t="s">
        <v>419</v>
      </c>
      <c r="P49" s="345" t="s">
        <v>493</v>
      </c>
      <c r="Q49" s="87"/>
      <c r="R49" s="87"/>
      <c r="S49" s="87"/>
      <c r="T49" s="374">
        <v>20</v>
      </c>
      <c r="U49" s="333" t="str">
        <f t="array" ref="U49">IFERROR(INDEX(附表.技能!$1:$250,MATCH($D$12,附表.技能!$A:$A,0),MATCH(P49,附表.技能!$1:$1,0)),"")</f>
        <v> </v>
      </c>
      <c r="V49" s="375"/>
      <c r="W49" s="375"/>
      <c r="X49" s="375"/>
      <c r="Y49" s="376">
        <f t="shared" si="14"/>
        <v>20</v>
      </c>
      <c r="Z49" s="371" t="str">
        <f t="shared" si="15"/>
        <v>10 / 4</v>
      </c>
      <c r="AA49" s="310"/>
      <c r="AB49" s="166"/>
      <c r="AK49" s="138"/>
    </row>
    <row r="50" ht="14.25" customHeight="1" spans="1:37">
      <c r="A50" s="330" t="s">
        <v>419</v>
      </c>
      <c r="B50" s="353" t="s">
        <v>494</v>
      </c>
      <c r="C50" s="27"/>
      <c r="D50" s="27"/>
      <c r="E50" s="27"/>
      <c r="F50" s="340">
        <v>10</v>
      </c>
      <c r="G50" s="27"/>
      <c r="H50" s="341" t="str">
        <f t="array" ref="H50">IFERROR(INDEX(附表.技能!$1:$250,MATCH($D$12,附表.技能!$A:$A,0),MATCH(B50,附表.技能!$1:$1,0)),"")</f>
        <v> </v>
      </c>
      <c r="I50" s="377"/>
      <c r="J50" s="377"/>
      <c r="K50" s="378"/>
      <c r="L50" s="379">
        <f t="shared" si="12"/>
        <v>10</v>
      </c>
      <c r="M50" s="380" t="str">
        <f t="shared" si="13"/>
        <v>5 / 2</v>
      </c>
      <c r="O50" s="330" t="s">
        <v>419</v>
      </c>
      <c r="P50" s="385" t="s">
        <v>495</v>
      </c>
      <c r="Q50" s="87"/>
      <c r="R50" s="87"/>
      <c r="S50" s="87"/>
      <c r="T50" s="374">
        <v>15</v>
      </c>
      <c r="U50" s="333" t="str">
        <f t="array" ref="U50">IFERROR(INDEX(附表.技能!$1:$250,MATCH($D$12,附表.技能!$A:$A,0),MATCH(P50,附表.技能!$1:$1,0)),"")</f>
        <v> </v>
      </c>
      <c r="V50" s="375"/>
      <c r="W50" s="375"/>
      <c r="X50" s="375"/>
      <c r="Y50" s="376">
        <f t="shared" si="14"/>
        <v>15</v>
      </c>
      <c r="Z50" s="371" t="str">
        <f t="shared" si="15"/>
        <v>7 / 3</v>
      </c>
      <c r="AA50" s="310"/>
      <c r="AB50" s="166"/>
      <c r="AK50" s="138"/>
    </row>
    <row r="51" ht="14.25" customHeight="1" spans="1:37">
      <c r="A51" s="354" t="s">
        <v>496</v>
      </c>
      <c r="B51" s="236"/>
      <c r="C51" s="236"/>
      <c r="D51" s="236"/>
      <c r="E51" s="236"/>
      <c r="F51" s="236"/>
      <c r="G51" s="236"/>
      <c r="H51" s="236"/>
      <c r="I51" s="236"/>
      <c r="J51" s="236"/>
      <c r="K51" s="236"/>
      <c r="L51" s="236"/>
      <c r="M51" s="286"/>
      <c r="O51" s="330" t="s">
        <v>419</v>
      </c>
      <c r="P51" s="345" t="s">
        <v>497</v>
      </c>
      <c r="Q51" s="87"/>
      <c r="R51" s="87"/>
      <c r="S51" s="87"/>
      <c r="T51" s="374">
        <v>15</v>
      </c>
      <c r="U51" s="333" t="str">
        <f t="array" ref="U51">IFERROR(INDEX(附表.技能!$1:$250,MATCH($D$12,附表.技能!$A:$A,0),MATCH(P51,附表.技能!$1:$1,0)),"")</f>
        <v> </v>
      </c>
      <c r="V51" s="375"/>
      <c r="W51" s="375"/>
      <c r="X51" s="375"/>
      <c r="Y51" s="376">
        <f t="shared" si="14"/>
        <v>15</v>
      </c>
      <c r="Z51" s="371" t="str">
        <f t="shared" si="15"/>
        <v>7 / 3</v>
      </c>
      <c r="AA51" s="310"/>
      <c r="AB51" s="166"/>
      <c r="AK51" s="138"/>
    </row>
    <row r="52" ht="14.25" customHeight="1" spans="1:37">
      <c r="A52" s="330" t="s">
        <v>419</v>
      </c>
      <c r="B52" s="331" t="s">
        <v>498</v>
      </c>
      <c r="C52" s="17"/>
      <c r="D52" s="17"/>
      <c r="E52" s="17"/>
      <c r="F52" s="332">
        <v>5</v>
      </c>
      <c r="G52" s="17"/>
      <c r="H52" s="333" t="str">
        <f t="array" ref="H52">IFERROR(INDEX(附表.技能!$1:$250,MATCH($D$12,附表.技能!$A:$A,0),MATCH(B52,附表.技能!$1:$1,0)),"")</f>
        <v> </v>
      </c>
      <c r="I52" s="368"/>
      <c r="J52" s="368"/>
      <c r="K52" s="369"/>
      <c r="L52" s="370">
        <f t="shared" ref="L52:L72" si="16">$F52+$I52+$K52+J52</f>
        <v>5</v>
      </c>
      <c r="M52" s="371" t="str">
        <f t="shared" ref="M52:M72" si="17">ROUNDDOWN(L52/2,)&amp;" / "&amp;ROUNDDOWN(L52/5,)</f>
        <v>2 / 1</v>
      </c>
      <c r="N52" s="386"/>
      <c r="O52" s="330" t="s">
        <v>419</v>
      </c>
      <c r="P52" s="345" t="s">
        <v>499</v>
      </c>
      <c r="Q52" s="87"/>
      <c r="R52" s="87"/>
      <c r="S52" s="87"/>
      <c r="T52" s="374">
        <v>10</v>
      </c>
      <c r="U52" s="333" t="str">
        <f t="array" ref="U52">IFERROR(INDEX(附表.技能!$1:$250,MATCH($D$12,附表.技能!$A:$A,0),MATCH(P52,附表.技能!$1:$1,0)),"")</f>
        <v> </v>
      </c>
      <c r="V52" s="375"/>
      <c r="W52" s="375"/>
      <c r="X52" s="374"/>
      <c r="Y52" s="376">
        <f t="shared" si="14"/>
        <v>10</v>
      </c>
      <c r="Z52" s="371" t="str">
        <f t="shared" si="15"/>
        <v>5 / 2</v>
      </c>
      <c r="AA52" s="310"/>
      <c r="AB52" s="166"/>
      <c r="AK52" s="138"/>
    </row>
    <row r="53" ht="14.25" customHeight="1" spans="1:37">
      <c r="A53" s="330" t="s">
        <v>419</v>
      </c>
      <c r="B53" s="336" t="s">
        <v>500</v>
      </c>
      <c r="C53" s="87"/>
      <c r="D53" s="87"/>
      <c r="E53" s="87"/>
      <c r="F53" s="337">
        <v>5</v>
      </c>
      <c r="G53" s="87"/>
      <c r="H53" s="333" t="str">
        <f t="array" ref="H53">IFERROR(INDEX(附表.技能!$1:$250,MATCH($D$12,附表.技能!$A:$A,0),MATCH(B53,附表.技能!$1:$1,0)),"")</f>
        <v> </v>
      </c>
      <c r="I53" s="374"/>
      <c r="J53" s="374"/>
      <c r="K53" s="375"/>
      <c r="L53" s="376">
        <f t="shared" si="16"/>
        <v>5</v>
      </c>
      <c r="M53" s="371" t="str">
        <f t="shared" si="17"/>
        <v>2 / 1</v>
      </c>
      <c r="N53" s="386"/>
      <c r="O53" s="330" t="s">
        <v>419</v>
      </c>
      <c r="P53" s="345" t="s">
        <v>501</v>
      </c>
      <c r="Q53" s="87"/>
      <c r="R53" s="87"/>
      <c r="S53" s="87"/>
      <c r="T53" s="374">
        <v>10</v>
      </c>
      <c r="U53" s="333" t="str">
        <f t="array" ref="U53">IFERROR(INDEX(附表.技能!$1:$250,MATCH($D$12,附表.技能!$A:$A,0),MATCH(P53,附表.技能!$1:$1,0)),"")</f>
        <v> </v>
      </c>
      <c r="V53" s="375"/>
      <c r="W53" s="375"/>
      <c r="X53" s="375"/>
      <c r="Y53" s="376">
        <f t="shared" si="14"/>
        <v>10</v>
      </c>
      <c r="Z53" s="371" t="str">
        <f t="shared" si="15"/>
        <v>5 / 2</v>
      </c>
      <c r="AA53" s="310"/>
      <c r="AB53" s="166"/>
      <c r="AK53" s="138"/>
    </row>
    <row r="54" ht="14.25" customHeight="1" spans="1:37">
      <c r="A54" s="330" t="s">
        <v>419</v>
      </c>
      <c r="B54" s="334" t="s">
        <v>502</v>
      </c>
      <c r="C54" s="87"/>
      <c r="D54" s="87"/>
      <c r="E54" s="87"/>
      <c r="F54" s="337">
        <v>5</v>
      </c>
      <c r="G54" s="87"/>
      <c r="H54" s="333" t="str">
        <f t="array" ref="H54">IFERROR(INDEX(附表.技能!$1:$250,MATCH($D$12,附表.技能!$A:$A,0),MATCH(B54,附表.技能!$1:$1,0)),"")</f>
        <v> </v>
      </c>
      <c r="I54" s="374"/>
      <c r="J54" s="374"/>
      <c r="K54" s="375"/>
      <c r="L54" s="376">
        <f t="shared" si="16"/>
        <v>5</v>
      </c>
      <c r="M54" s="371" t="str">
        <f t="shared" si="17"/>
        <v>2 / 1</v>
      </c>
      <c r="N54" s="387"/>
      <c r="O54" s="330" t="s">
        <v>419</v>
      </c>
      <c r="P54" s="345" t="s">
        <v>503</v>
      </c>
      <c r="Q54" s="87"/>
      <c r="R54" s="87"/>
      <c r="S54" s="87"/>
      <c r="T54" s="374">
        <v>5</v>
      </c>
      <c r="U54" s="333" t="str">
        <f t="array" ref="U54">IFERROR(INDEX(附表.技能!$1:$250,MATCH($D$12,附表.技能!$A:$A,0),MATCH(P54,附表.技能!$1:$1,0)),"")</f>
        <v> </v>
      </c>
      <c r="V54" s="375"/>
      <c r="W54" s="375"/>
      <c r="X54" s="375"/>
      <c r="Y54" s="376">
        <f t="shared" si="14"/>
        <v>5</v>
      </c>
      <c r="Z54" s="371" t="str">
        <f t="shared" si="15"/>
        <v>2 / 1</v>
      </c>
      <c r="AA54" s="310"/>
      <c r="AB54" s="166"/>
      <c r="AK54" s="138"/>
    </row>
    <row r="55" ht="14.25" customHeight="1" spans="1:37">
      <c r="A55" s="330" t="s">
        <v>419</v>
      </c>
      <c r="B55" s="334" t="s">
        <v>504</v>
      </c>
      <c r="C55" s="87"/>
      <c r="D55" s="87"/>
      <c r="E55" s="87"/>
      <c r="F55" s="337">
        <v>5</v>
      </c>
      <c r="G55" s="87"/>
      <c r="H55" s="333" t="str">
        <f t="array" ref="H55">IFERROR(INDEX(附表.技能!$1:$250,MATCH($D$12,附表.技能!$A:$A,0),MATCH(B55,附表.技能!$1:$1,0)),"")</f>
        <v> </v>
      </c>
      <c r="I55" s="374"/>
      <c r="J55" s="374"/>
      <c r="K55" s="375"/>
      <c r="L55" s="376">
        <f t="shared" si="16"/>
        <v>5</v>
      </c>
      <c r="M55" s="371" t="str">
        <f t="shared" si="17"/>
        <v>2 / 1</v>
      </c>
      <c r="N55" s="387"/>
      <c r="O55" s="330" t="s">
        <v>419</v>
      </c>
      <c r="P55" s="338" t="s">
        <v>505</v>
      </c>
      <c r="Q55" s="87"/>
      <c r="R55" s="87"/>
      <c r="S55" s="87"/>
      <c r="T55" s="374">
        <v>20</v>
      </c>
      <c r="U55" s="333" t="str">
        <f t="array" ref="U55">IFERROR(INDEX(附表.技能!$1:$250,MATCH($D$12,附表.技能!$A:$A,0),MATCH(P55,附表.技能!$1:$1,0)),"")</f>
        <v> </v>
      </c>
      <c r="V55" s="375"/>
      <c r="W55" s="375">
        <v>40</v>
      </c>
      <c r="X55" s="375"/>
      <c r="Y55" s="376">
        <f t="shared" si="14"/>
        <v>60</v>
      </c>
      <c r="Z55" s="371" t="str">
        <f t="shared" si="15"/>
        <v>30 / 12</v>
      </c>
      <c r="AA55" s="310"/>
      <c r="AB55" s="166"/>
      <c r="AK55" s="138"/>
    </row>
    <row r="56" ht="14.25" customHeight="1" spans="1:37">
      <c r="A56" s="330" t="s">
        <v>419</v>
      </c>
      <c r="B56" s="334" t="s">
        <v>506</v>
      </c>
      <c r="C56" s="87"/>
      <c r="D56" s="87"/>
      <c r="E56" s="87"/>
      <c r="F56" s="337">
        <v>10</v>
      </c>
      <c r="G56" s="87"/>
      <c r="H56" s="333" t="str">
        <f t="array" ref="H56">IFERROR(INDEX(附表.技能!$1:$250,MATCH($D$12,附表.技能!$A:$A,0),MATCH(B56,附表.技能!$1:$1,0)),"")</f>
        <v> </v>
      </c>
      <c r="I56" s="374"/>
      <c r="J56" s="374"/>
      <c r="K56" s="375"/>
      <c r="L56" s="376">
        <f t="shared" si="16"/>
        <v>10</v>
      </c>
      <c r="M56" s="371" t="str">
        <f t="shared" si="17"/>
        <v>5 / 2</v>
      </c>
      <c r="N56" s="387"/>
      <c r="O56" s="330" t="s">
        <v>419</v>
      </c>
      <c r="P56" s="345" t="s">
        <v>507</v>
      </c>
      <c r="Q56" s="87"/>
      <c r="R56" s="87"/>
      <c r="S56" s="87"/>
      <c r="T56" s="374">
        <v>15</v>
      </c>
      <c r="U56" s="333" t="str">
        <f t="array" ref="U56">IFERROR(INDEX(附表.技能!$1:$250,MATCH($D$12,附表.技能!$A:$A,0),MATCH(P56,附表.技能!$1:$1,0)),"")</f>
        <v> </v>
      </c>
      <c r="V56" s="375"/>
      <c r="W56" s="375"/>
      <c r="X56" s="374"/>
      <c r="Y56" s="376">
        <f t="shared" si="14"/>
        <v>15</v>
      </c>
      <c r="Z56" s="371" t="str">
        <f t="shared" si="15"/>
        <v>7 / 3</v>
      </c>
      <c r="AA56" s="310"/>
      <c r="AB56" s="166"/>
      <c r="AK56" s="138"/>
    </row>
    <row r="57" ht="14.25" customHeight="1" spans="1:37">
      <c r="A57" s="330" t="s">
        <v>419</v>
      </c>
      <c r="B57" s="334" t="s">
        <v>508</v>
      </c>
      <c r="C57" s="87"/>
      <c r="D57" s="87"/>
      <c r="E57" s="87"/>
      <c r="F57" s="337">
        <v>1</v>
      </c>
      <c r="G57" s="87"/>
      <c r="H57" s="333" t="str">
        <f t="array" ref="H57">IFERROR(INDEX(附表.技能!$1:$250,MATCH($D$12,附表.技能!$A:$A,0),MATCH(B57,附表.技能!$1:$1,0)),"")</f>
        <v> </v>
      </c>
      <c r="I57" s="374"/>
      <c r="J57" s="374"/>
      <c r="K57" s="375"/>
      <c r="L57" s="376">
        <f t="shared" si="16"/>
        <v>1</v>
      </c>
      <c r="M57" s="371" t="str">
        <f t="shared" si="17"/>
        <v>0 / 0</v>
      </c>
      <c r="N57" s="387"/>
      <c r="O57" s="330" t="s">
        <v>419</v>
      </c>
      <c r="P57" s="338" t="s">
        <v>509</v>
      </c>
      <c r="Q57" s="87"/>
      <c r="R57" s="87"/>
      <c r="S57" s="87"/>
      <c r="T57" s="374">
        <v>20</v>
      </c>
      <c r="U57" s="333" t="str">
        <f t="array" ref="U57">IFERROR(INDEX(附表.技能!$1:$250,MATCH($D$12,附表.技能!$A:$A,0),MATCH(P57,附表.技能!$1:$1,0)),"")</f>
        <v> </v>
      </c>
      <c r="V57" s="375"/>
      <c r="W57" s="375"/>
      <c r="X57" s="375"/>
      <c r="Y57" s="376">
        <f t="shared" si="14"/>
        <v>20</v>
      </c>
      <c r="Z57" s="371" t="str">
        <f t="shared" si="15"/>
        <v>10 / 4</v>
      </c>
      <c r="AA57" s="310"/>
      <c r="AB57" s="166"/>
      <c r="AK57" s="138"/>
    </row>
    <row r="58" ht="14.25" customHeight="1" spans="1:37">
      <c r="A58" s="330" t="s">
        <v>419</v>
      </c>
      <c r="B58" s="334" t="s">
        <v>510</v>
      </c>
      <c r="C58" s="87"/>
      <c r="D58" s="87"/>
      <c r="E58" s="87"/>
      <c r="F58" s="337">
        <v>1</v>
      </c>
      <c r="G58" s="87"/>
      <c r="H58" s="333" t="str">
        <f t="array" ref="H58">IFERROR(INDEX(附表.技能!$1:$250,MATCH($D$12,附表.技能!$A:$A,0),MATCH(B58,附表.技能!$1:$1,0)),"")</f>
        <v> </v>
      </c>
      <c r="I58" s="374"/>
      <c r="J58" s="374"/>
      <c r="K58" s="375"/>
      <c r="L58" s="376">
        <f t="shared" si="16"/>
        <v>1</v>
      </c>
      <c r="M58" s="371" t="str">
        <f t="shared" si="17"/>
        <v>0 / 0</v>
      </c>
      <c r="N58" s="387"/>
      <c r="O58" s="330" t="s">
        <v>419</v>
      </c>
      <c r="P58" s="338" t="s">
        <v>511</v>
      </c>
      <c r="Q58" s="87"/>
      <c r="R58" s="87"/>
      <c r="S58" s="87"/>
      <c r="T58" s="374">
        <v>25</v>
      </c>
      <c r="U58" s="333" t="str">
        <f t="array" ref="U58">IFERROR(INDEX(附表.技能!$1:$250,MATCH($D$12,附表.技能!$A:$A,0),MATCH(P58,附表.技能!$1:$1,0)),"")</f>
        <v> </v>
      </c>
      <c r="V58" s="375"/>
      <c r="W58" s="375"/>
      <c r="X58" s="374"/>
      <c r="Y58" s="376">
        <f t="shared" si="14"/>
        <v>25</v>
      </c>
      <c r="Z58" s="371" t="str">
        <f t="shared" si="15"/>
        <v>12 / 5</v>
      </c>
      <c r="AA58" s="310"/>
      <c r="AB58" s="166"/>
      <c r="AK58" s="138"/>
    </row>
    <row r="59" ht="14.25" customHeight="1" spans="1:37">
      <c r="A59" s="330" t="s">
        <v>419</v>
      </c>
      <c r="B59" s="345" t="s">
        <v>512</v>
      </c>
      <c r="C59" s="87"/>
      <c r="D59" s="87"/>
      <c r="E59" s="87"/>
      <c r="F59" s="337">
        <v>1</v>
      </c>
      <c r="G59" s="87"/>
      <c r="H59" s="333" t="str">
        <f t="array" ref="H59">IFERROR(INDEX(附表.技能!$1:$250,MATCH($D$12,附表.技能!$A:$A,0),MATCH(B59,附表.技能!$1:$1,0)),"")</f>
        <v> </v>
      </c>
      <c r="I59" s="374"/>
      <c r="J59" s="374"/>
      <c r="K59" s="375"/>
      <c r="L59" s="376">
        <f t="shared" si="16"/>
        <v>1</v>
      </c>
      <c r="M59" s="371" t="str">
        <f t="shared" si="17"/>
        <v>0 / 0</v>
      </c>
      <c r="N59" s="387"/>
      <c r="O59" s="330" t="s">
        <v>419</v>
      </c>
      <c r="P59" s="339" t="s">
        <v>513</v>
      </c>
      <c r="Q59" s="27"/>
      <c r="R59" s="27"/>
      <c r="S59" s="27"/>
      <c r="T59" s="377">
        <v>15</v>
      </c>
      <c r="U59" s="333" t="str">
        <f t="array" ref="U59">IFERROR(INDEX(附表.技能!$1:$250,MATCH($D$12,附表.技能!$A:$A,0),MATCH(P59,附表.技能!$1:$1,0)),"")</f>
        <v> </v>
      </c>
      <c r="V59" s="378"/>
      <c r="W59" s="378"/>
      <c r="X59" s="377"/>
      <c r="Y59" s="376">
        <f t="shared" si="14"/>
        <v>15</v>
      </c>
      <c r="Z59" s="371" t="str">
        <f t="shared" si="15"/>
        <v>7 / 3</v>
      </c>
      <c r="AA59" s="310"/>
      <c r="AB59" s="166"/>
      <c r="AK59" s="138"/>
    </row>
    <row r="60" ht="14.25" customHeight="1" spans="1:37">
      <c r="A60" s="330" t="s">
        <v>419</v>
      </c>
      <c r="B60" s="345" t="s">
        <v>514</v>
      </c>
      <c r="C60" s="87"/>
      <c r="D60" s="87"/>
      <c r="E60" s="87"/>
      <c r="F60" s="337">
        <v>1</v>
      </c>
      <c r="G60" s="87"/>
      <c r="H60" s="333" t="str">
        <f t="array" ref="H60">IFERROR(INDEX(附表.技能!$1:$250,MATCH($D$12,附表.技能!$A:$A,0),MATCH(B60,附表.技能!$1:$1,0)),"")</f>
        <v/>
      </c>
      <c r="I60" s="374"/>
      <c r="J60" s="374"/>
      <c r="K60" s="375"/>
      <c r="L60" s="376">
        <f t="shared" si="16"/>
        <v>1</v>
      </c>
      <c r="M60" s="371" t="str">
        <f t="shared" si="17"/>
        <v>0 / 0</v>
      </c>
      <c r="N60" s="387"/>
      <c r="O60" s="330" t="s">
        <v>419</v>
      </c>
      <c r="P60" s="334" t="s">
        <v>515</v>
      </c>
      <c r="Q60" s="87"/>
      <c r="R60" s="87"/>
      <c r="S60" s="88"/>
      <c r="T60" s="377">
        <v>10</v>
      </c>
      <c r="U60" s="333" t="str">
        <f t="array" ref="U60">IFERROR(INDEX(附表.技能!$1:$250,MATCH($D$12,附表.技能!$A:$A,0),MATCH(P60,附表.技能!$1:$1,0)),"")</f>
        <v/>
      </c>
      <c r="V60" s="378"/>
      <c r="W60" s="378"/>
      <c r="X60" s="377"/>
      <c r="Y60" s="376">
        <f t="shared" si="14"/>
        <v>10</v>
      </c>
      <c r="Z60" s="371" t="str">
        <f t="shared" si="15"/>
        <v>5 / 2</v>
      </c>
      <c r="AA60" s="310"/>
      <c r="AB60" s="166"/>
      <c r="AK60" s="138"/>
    </row>
    <row r="61" ht="14.25" customHeight="1" spans="1:37">
      <c r="A61" s="330" t="s">
        <v>419</v>
      </c>
      <c r="B61" s="348" t="s">
        <v>516</v>
      </c>
      <c r="C61" s="87"/>
      <c r="D61" s="87"/>
      <c r="E61" s="87"/>
      <c r="F61" s="337">
        <v>1</v>
      </c>
      <c r="G61" s="87"/>
      <c r="H61" s="333" t="str">
        <f t="array" ref="H61">IFERROR(INDEX(附表.技能!$1:$250,MATCH($D$12,附表.技能!$A:$A,0),MATCH(B61,附表.技能!$1:$1,0)),"")</f>
        <v/>
      </c>
      <c r="I61" s="374"/>
      <c r="J61" s="374"/>
      <c r="K61" s="375"/>
      <c r="L61" s="376">
        <f t="shared" si="16"/>
        <v>1</v>
      </c>
      <c r="M61" s="371" t="str">
        <f t="shared" si="17"/>
        <v>0 / 0</v>
      </c>
      <c r="N61" s="387"/>
      <c r="O61" s="330" t="s">
        <v>419</v>
      </c>
      <c r="P61" s="388" t="s">
        <v>517</v>
      </c>
      <c r="Q61" s="17"/>
      <c r="R61" s="17"/>
      <c r="S61" s="413"/>
      <c r="T61" s="377">
        <v>10</v>
      </c>
      <c r="U61" s="333" t="str">
        <f t="array" ref="U61">IFERROR(INDEX(附表.技能!$1:$250,MATCH($D$12,附表.技能!$A:$A,0),MATCH(P61,附表.技能!$1:$1,0)),"")</f>
        <v/>
      </c>
      <c r="V61" s="378"/>
      <c r="W61" s="378"/>
      <c r="X61" s="377"/>
      <c r="Y61" s="376">
        <f t="shared" si="14"/>
        <v>10</v>
      </c>
      <c r="Z61" s="371" t="str">
        <f t="shared" si="15"/>
        <v>5 / 2</v>
      </c>
      <c r="AA61" s="310"/>
      <c r="AB61" s="166"/>
      <c r="AK61" s="138"/>
    </row>
    <row r="62" ht="14.25" customHeight="1" spans="1:37">
      <c r="A62" s="330" t="s">
        <v>419</v>
      </c>
      <c r="B62" s="345" t="s">
        <v>518</v>
      </c>
      <c r="C62" s="87"/>
      <c r="D62" s="87"/>
      <c r="E62" s="87"/>
      <c r="F62" s="337">
        <v>1</v>
      </c>
      <c r="G62" s="87"/>
      <c r="H62" s="333" t="str">
        <f t="array" ref="H62">IFERROR(INDEX(附表.技能!$1:$250,MATCH($D$12,附表.技能!$A:$A,0),MATCH(B62,附表.技能!$1:$1,0)),"")</f>
        <v> </v>
      </c>
      <c r="I62" s="374"/>
      <c r="J62" s="374"/>
      <c r="K62" s="375"/>
      <c r="L62" s="376">
        <f t="shared" si="16"/>
        <v>1</v>
      </c>
      <c r="M62" s="371" t="str">
        <f t="shared" si="17"/>
        <v>0 / 0</v>
      </c>
      <c r="N62" s="387"/>
      <c r="O62" s="330" t="s">
        <v>419</v>
      </c>
      <c r="P62" s="381" t="s">
        <v>519</v>
      </c>
      <c r="Q62" s="27"/>
      <c r="R62" s="27"/>
      <c r="S62" s="27"/>
      <c r="T62" s="377">
        <v>10</v>
      </c>
      <c r="U62" s="411" t="str">
        <f t="array" ref="U62">IFERROR(INDEX(附表.技能!$1:$250,MATCH($D$12,附表.技能!$A:$A,0),MATCH(P62,附表.技能!$1:$1,0)),"")</f>
        <v> </v>
      </c>
      <c r="V62" s="378"/>
      <c r="W62" s="378"/>
      <c r="X62" s="377"/>
      <c r="Y62" s="376">
        <f t="shared" si="14"/>
        <v>10</v>
      </c>
      <c r="Z62" s="371" t="str">
        <f t="shared" si="15"/>
        <v>5 / 2</v>
      </c>
      <c r="AA62" s="310"/>
      <c r="AB62" s="166"/>
      <c r="AK62" s="138"/>
    </row>
    <row r="63" ht="14.25" customHeight="1" spans="1:37">
      <c r="A63" s="330" t="s">
        <v>419</v>
      </c>
      <c r="B63" s="348" t="s">
        <v>520</v>
      </c>
      <c r="C63" s="87"/>
      <c r="D63" s="87"/>
      <c r="E63" s="87"/>
      <c r="F63" s="337">
        <v>1</v>
      </c>
      <c r="G63" s="87"/>
      <c r="H63" s="333" t="str">
        <f t="array" ref="H63">IFERROR(INDEX(附表.技能!$1:$250,MATCH($D$12,附表.技能!$A:$A,0),MATCH(B63,附表.技能!$1:$1,0)),"")</f>
        <v> </v>
      </c>
      <c r="I63" s="374"/>
      <c r="J63" s="374"/>
      <c r="K63" s="375"/>
      <c r="L63" s="376">
        <f t="shared" si="16"/>
        <v>1</v>
      </c>
      <c r="M63" s="371" t="str">
        <f t="shared" si="17"/>
        <v>0 / 0</v>
      </c>
      <c r="N63" s="387"/>
      <c r="O63" s="330" t="s">
        <v>419</v>
      </c>
      <c r="P63" s="381" t="s">
        <v>521</v>
      </c>
      <c r="Q63" s="27"/>
      <c r="R63" s="27"/>
      <c r="S63" s="27"/>
      <c r="T63" s="377">
        <v>1</v>
      </c>
      <c r="U63" s="411" t="str">
        <f t="array" ref="U63">IFERROR(INDEX(附表.技能!$1:$250,MATCH($D$12,附表.技能!$A:$A,0),MATCH(P63,附表.技能!$1:$1,0)),"")</f>
        <v> </v>
      </c>
      <c r="V63" s="378"/>
      <c r="W63" s="378"/>
      <c r="X63" s="377"/>
      <c r="Y63" s="376">
        <f t="shared" si="14"/>
        <v>1</v>
      </c>
      <c r="Z63" s="371" t="str">
        <f t="shared" si="15"/>
        <v>0 / 0</v>
      </c>
      <c r="AA63" s="310"/>
      <c r="AB63" s="166"/>
      <c r="AK63" s="138"/>
    </row>
    <row r="64" ht="14.25" customHeight="1" spans="1:37">
      <c r="A64" s="330" t="s">
        <v>419</v>
      </c>
      <c r="B64" s="348" t="s">
        <v>522</v>
      </c>
      <c r="C64" s="87"/>
      <c r="D64" s="87"/>
      <c r="E64" s="87"/>
      <c r="F64" s="337">
        <v>1</v>
      </c>
      <c r="G64" s="87"/>
      <c r="H64" s="333" t="str">
        <f t="array" ref="H64">IFERROR(INDEX(附表.技能!$1:$250,MATCH($D$12,附表.技能!$A:$A,0),MATCH(B64,附表.技能!$1:$1,0)),"")</f>
        <v> </v>
      </c>
      <c r="I64" s="374"/>
      <c r="J64" s="374"/>
      <c r="K64" s="375"/>
      <c r="L64" s="376">
        <f t="shared" si="16"/>
        <v>1</v>
      </c>
      <c r="M64" s="371" t="str">
        <f t="shared" si="17"/>
        <v>0 / 0</v>
      </c>
      <c r="N64" s="387"/>
      <c r="O64" s="330" t="s">
        <v>419</v>
      </c>
      <c r="P64" s="381" t="s">
        <v>523</v>
      </c>
      <c r="Q64" s="27"/>
      <c r="R64" s="27"/>
      <c r="S64" s="27"/>
      <c r="T64" s="377">
        <v>1</v>
      </c>
      <c r="U64" s="412" t="str">
        <f t="array" ref="U64">IFERROR(INDEX(附表.技能!$1:$250,MATCH($D$12,附表.技能!$A:$A,0),MATCH(P64,附表.技能!$1:$1,0)),"")</f>
        <v> </v>
      </c>
      <c r="V64" s="378"/>
      <c r="W64" s="378"/>
      <c r="X64" s="377"/>
      <c r="Y64" s="376">
        <f t="shared" si="14"/>
        <v>1</v>
      </c>
      <c r="Z64" s="371" t="str">
        <f t="shared" si="15"/>
        <v>0 / 0</v>
      </c>
      <c r="AA64" s="310"/>
      <c r="AB64" s="166"/>
      <c r="AK64" s="138"/>
    </row>
    <row r="65" ht="14.25" customHeight="1" spans="1:37">
      <c r="A65" s="330" t="s">
        <v>419</v>
      </c>
      <c r="B65" s="345" t="s">
        <v>524</v>
      </c>
      <c r="C65" s="87"/>
      <c r="D65" s="87"/>
      <c r="E65" s="87"/>
      <c r="F65" s="337">
        <v>1</v>
      </c>
      <c r="G65" s="87"/>
      <c r="H65" s="333" t="str">
        <f t="array" ref="H65">IFERROR(INDEX(附表.技能!$1:$250,MATCH($D$12,附表.技能!$A:$A,0),MATCH(B65,附表.技能!$1:$1,0)),"")</f>
        <v> </v>
      </c>
      <c r="I65" s="374"/>
      <c r="J65" s="374"/>
      <c r="K65" s="375"/>
      <c r="L65" s="376">
        <f t="shared" si="16"/>
        <v>1</v>
      </c>
      <c r="M65" s="371" t="str">
        <f t="shared" si="17"/>
        <v>0 / 0</v>
      </c>
      <c r="N65" s="387"/>
      <c r="O65" s="472" t="s">
        <v>525</v>
      </c>
      <c r="P65" s="236"/>
      <c r="Q65" s="236"/>
      <c r="R65" s="236"/>
      <c r="S65" s="236"/>
      <c r="T65" s="236"/>
      <c r="U65" s="236"/>
      <c r="V65" s="236"/>
      <c r="W65" s="236"/>
      <c r="X65" s="236"/>
      <c r="Y65" s="236"/>
      <c r="Z65" s="286"/>
      <c r="AA65" s="310"/>
      <c r="AB65" s="166"/>
      <c r="AK65" s="138"/>
    </row>
    <row r="66" ht="14.25" customHeight="1" spans="1:37">
      <c r="A66" s="330" t="s">
        <v>419</v>
      </c>
      <c r="B66" s="348" t="s">
        <v>526</v>
      </c>
      <c r="C66" s="87"/>
      <c r="D66" s="87"/>
      <c r="E66" s="87"/>
      <c r="F66" s="337">
        <v>1</v>
      </c>
      <c r="G66" s="87"/>
      <c r="H66" s="333" t="str">
        <f t="array" ref="H66">IFERROR(INDEX(附表.技能!$1:$250,MATCH($D$12,附表.技能!$A:$A,0),MATCH(B66,附表.技能!$1:$1,0)),"")</f>
        <v> </v>
      </c>
      <c r="I66" s="374"/>
      <c r="J66" s="374"/>
      <c r="K66" s="375"/>
      <c r="L66" s="376">
        <f t="shared" si="16"/>
        <v>1</v>
      </c>
      <c r="M66" s="371" t="str">
        <f t="shared" si="17"/>
        <v>0 / 0</v>
      </c>
      <c r="N66" s="387"/>
      <c r="O66" s="240" t="s">
        <v>419</v>
      </c>
      <c r="P66" s="343" t="s">
        <v>527</v>
      </c>
      <c r="Q66" s="17"/>
      <c r="R66" s="17"/>
      <c r="S66" s="17"/>
      <c r="T66" s="369">
        <v>1</v>
      </c>
      <c r="U66" s="440" t="str">
        <f t="array" ref="U66">IFERROR(INDEX(附表.技能!$1:$250,MATCH($D$12,附表.技能!$A:$A,0),MATCH(P66,附表.技能!$1:$1,0)),"")</f>
        <v> </v>
      </c>
      <c r="V66" s="369"/>
      <c r="W66" s="369"/>
      <c r="X66" s="369"/>
      <c r="Y66" s="483">
        <f t="shared" ref="Y66:Y70" si="18">$T66+$V66+$W66+$X66</f>
        <v>1</v>
      </c>
      <c r="Z66" s="484" t="str">
        <f t="shared" ref="Z66:Z69" si="19">ROUNDDOWN(Y66/2,)&amp;" / "&amp;ROUNDDOWN(Y66/5,)</f>
        <v>0 / 0</v>
      </c>
      <c r="AA66" s="310"/>
      <c r="AB66" s="166"/>
      <c r="AK66" s="138"/>
    </row>
    <row r="67" ht="14.25" customHeight="1" spans="1:37">
      <c r="A67" s="330" t="s">
        <v>419</v>
      </c>
      <c r="B67" s="348" t="s">
        <v>528</v>
      </c>
      <c r="C67" s="87"/>
      <c r="D67" s="87"/>
      <c r="E67" s="87"/>
      <c r="F67" s="337">
        <v>1</v>
      </c>
      <c r="G67" s="87"/>
      <c r="H67" s="333" t="str">
        <f t="array" ref="H67">IFERROR(INDEX(附表.技能!$1:$250,MATCH($D$12,附表.技能!$A:$A,0),MATCH(B67,附表.技能!$1:$1,0)),"")</f>
        <v> </v>
      </c>
      <c r="I67" s="374"/>
      <c r="J67" s="374"/>
      <c r="K67" s="375"/>
      <c r="L67" s="376">
        <f t="shared" si="16"/>
        <v>1</v>
      </c>
      <c r="M67" s="371" t="str">
        <f t="shared" si="17"/>
        <v>0 / 0</v>
      </c>
      <c r="N67" s="387"/>
      <c r="O67" s="240" t="s">
        <v>419</v>
      </c>
      <c r="P67" s="338" t="s">
        <v>529</v>
      </c>
      <c r="Q67" s="87"/>
      <c r="R67" s="87"/>
      <c r="S67" s="87"/>
      <c r="T67" s="375">
        <v>30</v>
      </c>
      <c r="U67" s="440" t="str">
        <f t="array" ref="U67">IFERROR(INDEX(附表.技能!$1:$250,MATCH($D$12,附表.技能!$A:$A,0),MATCH(P67,附表.技能!$1:$1,0)),"")</f>
        <v> </v>
      </c>
      <c r="V67" s="375"/>
      <c r="W67" s="375">
        <v>10</v>
      </c>
      <c r="X67" s="375"/>
      <c r="Y67" s="483">
        <f t="shared" si="18"/>
        <v>40</v>
      </c>
      <c r="Z67" s="484" t="str">
        <f t="shared" si="19"/>
        <v>20 / 8</v>
      </c>
      <c r="AA67" s="310"/>
      <c r="AB67" s="166"/>
      <c r="AK67" s="138"/>
    </row>
    <row r="68" ht="14.25" customHeight="1" spans="1:37">
      <c r="A68" s="330" t="s">
        <v>419</v>
      </c>
      <c r="B68" s="348" t="s">
        <v>530</v>
      </c>
      <c r="C68" s="87"/>
      <c r="D68" s="87"/>
      <c r="E68" s="87"/>
      <c r="F68" s="337">
        <v>1</v>
      </c>
      <c r="G68" s="87"/>
      <c r="H68" s="333" t="str">
        <f t="array" ref="H68">IFERROR(INDEX(附表.技能!$1:$250,MATCH($D$12,附表.技能!$A:$A,0),MATCH(B68,附表.技能!$1:$1,0)),"")</f>
        <v> </v>
      </c>
      <c r="I68" s="374"/>
      <c r="J68" s="374"/>
      <c r="K68" s="375"/>
      <c r="L68" s="376">
        <f t="shared" si="16"/>
        <v>1</v>
      </c>
      <c r="M68" s="371" t="str">
        <f t="shared" si="17"/>
        <v>0 / 0</v>
      </c>
      <c r="N68" s="387"/>
      <c r="O68" s="240" t="s">
        <v>419</v>
      </c>
      <c r="P68" s="473" t="s">
        <v>531</v>
      </c>
      <c r="Q68" s="87"/>
      <c r="R68" s="87"/>
      <c r="S68" s="87"/>
      <c r="T68" s="375">
        <v>1</v>
      </c>
      <c r="U68" s="440" t="str">
        <f t="array" ref="U68">IFERROR(INDEX(附表.技能!$1:$250,MATCH($D$12,附表.技能!$A:$A,0),MATCH(P68,附表.技能!$1:$1,0)),"")</f>
        <v> </v>
      </c>
      <c r="V68" s="375"/>
      <c r="W68" s="375"/>
      <c r="X68" s="375"/>
      <c r="Y68" s="483">
        <f t="shared" si="18"/>
        <v>1</v>
      </c>
      <c r="Z68" s="484" t="str">
        <f t="shared" si="19"/>
        <v>0 / 0</v>
      </c>
      <c r="AA68" s="310"/>
      <c r="AB68" s="166"/>
      <c r="AK68" s="138"/>
    </row>
    <row r="69" ht="14.25" customHeight="1" spans="1:37">
      <c r="A69" s="330" t="s">
        <v>419</v>
      </c>
      <c r="B69" s="348" t="s">
        <v>532</v>
      </c>
      <c r="C69" s="87"/>
      <c r="D69" s="87"/>
      <c r="E69" s="87"/>
      <c r="F69" s="337">
        <v>1</v>
      </c>
      <c r="G69" s="87"/>
      <c r="H69" s="333" t="str">
        <f t="array" ref="H69">IFERROR(INDEX(附表.技能!$1:$250,MATCH($D$12,附表.技能!$A:$A,0),MATCH(B69,附表.技能!$1:$1,0)),"")</f>
        <v> </v>
      </c>
      <c r="I69" s="374"/>
      <c r="J69" s="374"/>
      <c r="K69" s="375"/>
      <c r="L69" s="376">
        <f t="shared" si="16"/>
        <v>1</v>
      </c>
      <c r="M69" s="371" t="str">
        <f t="shared" si="17"/>
        <v>0 / 0</v>
      </c>
      <c r="N69" s="387"/>
      <c r="O69" s="240" t="s">
        <v>419</v>
      </c>
      <c r="P69" s="338" t="s">
        <v>533</v>
      </c>
      <c r="Q69" s="87"/>
      <c r="R69" s="87"/>
      <c r="S69" s="87"/>
      <c r="T69" s="375">
        <v>1</v>
      </c>
      <c r="U69" s="440" t="str">
        <f t="array" ref="U69">IFERROR(INDEX(附表.技能!$1:$250,MATCH($D$12,附表.技能!$A:$A,0),MATCH(P69,附表.技能!$1:$1,0)),"")</f>
        <v> </v>
      </c>
      <c r="V69" s="375"/>
      <c r="W69" s="375"/>
      <c r="X69" s="375"/>
      <c r="Y69" s="483">
        <f t="shared" si="18"/>
        <v>1</v>
      </c>
      <c r="Z69" s="484" t="str">
        <f t="shared" si="19"/>
        <v>0 / 0</v>
      </c>
      <c r="AA69" s="310"/>
      <c r="AB69" s="166"/>
      <c r="AK69" s="138"/>
    </row>
    <row r="70" ht="14.25" customHeight="1" spans="1:37">
      <c r="A70" s="330" t="s">
        <v>419</v>
      </c>
      <c r="B70" s="348" t="s">
        <v>534</v>
      </c>
      <c r="C70" s="87"/>
      <c r="D70" s="87"/>
      <c r="E70" s="87"/>
      <c r="F70" s="337">
        <v>1</v>
      </c>
      <c r="G70" s="87"/>
      <c r="H70" s="333" t="str">
        <f t="array" ref="H70">IFERROR(INDEX(附表.技能!$1:$250,MATCH($D$12,附表.技能!$A:$A,0),MATCH(B70,附表.技能!$1:$1,0)),"")</f>
        <v> </v>
      </c>
      <c r="I70" s="374"/>
      <c r="J70" s="374"/>
      <c r="K70" s="375"/>
      <c r="L70" s="376">
        <f t="shared" si="16"/>
        <v>1</v>
      </c>
      <c r="M70" s="371" t="str">
        <f t="shared" si="17"/>
        <v>0 / 0</v>
      </c>
      <c r="N70" s="387"/>
      <c r="O70" s="240" t="s">
        <v>419</v>
      </c>
      <c r="P70" s="381" t="s">
        <v>535</v>
      </c>
      <c r="Q70" s="27"/>
      <c r="R70" s="27"/>
      <c r="S70" s="27"/>
      <c r="T70" s="378">
        <v>1</v>
      </c>
      <c r="U70" s="501" t="str">
        <f t="array" ref="U70">IFERROR(INDEX(附表.技能!$1:$250,MATCH($D$12,附表.技能!$A:$A,0),MATCH(P70,附表.技能!$1:$1,0)),"")</f>
        <v/>
      </c>
      <c r="V70" s="378"/>
      <c r="W70" s="378"/>
      <c r="X70" s="378"/>
      <c r="Y70" s="505">
        <f t="shared" si="18"/>
        <v>1</v>
      </c>
      <c r="Z70" s="506" t="str">
        <f>ROUNDDOWN(Y69/2,)&amp;" / "&amp;ROUNDDOWN(Y69/5,)</f>
        <v>0 / 0</v>
      </c>
      <c r="AA70" s="310"/>
      <c r="AB70" s="166"/>
      <c r="AK70" s="138"/>
    </row>
    <row r="71" ht="14.25" customHeight="1" spans="1:37">
      <c r="A71" s="330" t="s">
        <v>419</v>
      </c>
      <c r="B71" s="345" t="s">
        <v>536</v>
      </c>
      <c r="C71" s="431"/>
      <c r="D71" s="87"/>
      <c r="E71" s="87"/>
      <c r="F71" s="337">
        <v>1</v>
      </c>
      <c r="G71" s="87"/>
      <c r="H71" s="333" t="str">
        <f t="array" ref="H71">IFERROR(INDEX(附表.技能!$1:$250,MATCH($D$12,附表.技能!$A:$A,0),MATCH(B71,附表.技能!$1:$1,0)),"")</f>
        <v/>
      </c>
      <c r="I71" s="374"/>
      <c r="J71" s="374"/>
      <c r="K71" s="375"/>
      <c r="L71" s="376">
        <f t="shared" si="16"/>
        <v>1</v>
      </c>
      <c r="M71" s="371" t="str">
        <f t="shared" si="17"/>
        <v>0 / 0</v>
      </c>
      <c r="N71" s="387"/>
      <c r="O71" s="474" t="s">
        <v>537</v>
      </c>
      <c r="P71" s="236"/>
      <c r="Q71" s="236"/>
      <c r="R71" s="236"/>
      <c r="S71" s="236"/>
      <c r="T71" s="236"/>
      <c r="U71" s="236"/>
      <c r="V71" s="236"/>
      <c r="W71" s="236"/>
      <c r="X71" s="236"/>
      <c r="Y71" s="236"/>
      <c r="Z71" s="286"/>
      <c r="AA71" s="310"/>
      <c r="AB71" s="166"/>
      <c r="AK71" s="138"/>
    </row>
    <row r="72" ht="14.25" customHeight="1" spans="1:37">
      <c r="A72" s="432" t="s">
        <v>419</v>
      </c>
      <c r="B72" s="433" t="s">
        <v>538</v>
      </c>
      <c r="C72" s="434"/>
      <c r="D72" s="91"/>
      <c r="E72" s="91"/>
      <c r="F72" s="399">
        <v>1</v>
      </c>
      <c r="G72" s="91"/>
      <c r="H72" s="435" t="str">
        <f t="array" ref="H72">IFERROR(INDEX(附表.技能!$1:$250,MATCH($D$12,附表.技能!$A:$A,0),MATCH(B72,附表.技能!$1:$1,0)),"")</f>
        <v/>
      </c>
      <c r="I72" s="475"/>
      <c r="J72" s="475"/>
      <c r="K72" s="476"/>
      <c r="L72" s="477">
        <f t="shared" si="16"/>
        <v>1</v>
      </c>
      <c r="M72" s="478" t="str">
        <f t="shared" si="17"/>
        <v>0 / 0</v>
      </c>
      <c r="N72" s="387"/>
      <c r="O72" s="479" t="s">
        <v>419</v>
      </c>
      <c r="P72" s="480"/>
      <c r="Q72" s="17"/>
      <c r="R72" s="17"/>
      <c r="S72" s="18"/>
      <c r="T72" s="368">
        <v>1</v>
      </c>
      <c r="U72" s="333" t="str">
        <f t="array" ref="U72">IFERROR(INDEX(附表.技能!$1:$250,MATCH($D$12,附表.技能!$A:$A,0),MATCH(P72,附表.技能!$1:$1,0)),"")</f>
        <v/>
      </c>
      <c r="V72" s="369"/>
      <c r="W72" s="369"/>
      <c r="X72" s="368"/>
      <c r="Y72" s="370">
        <f t="shared" ref="Y72:Y73" si="20">$T72+$V72+$W72+$X72</f>
        <v>1</v>
      </c>
      <c r="Z72" s="371" t="str">
        <f t="shared" ref="Z72:Z76" si="21">ROUNDDOWN(Y72/2,)&amp;" / "&amp;ROUNDDOWN(Y72/5,)</f>
        <v>0 / 0</v>
      </c>
      <c r="AA72" s="310"/>
      <c r="AB72" s="166"/>
      <c r="AK72" s="138"/>
    </row>
    <row r="73" ht="14.25" customHeight="1" spans="1:37">
      <c r="A73" s="436" t="s">
        <v>539</v>
      </c>
      <c r="B73" s="236"/>
      <c r="C73" s="236"/>
      <c r="D73" s="236"/>
      <c r="E73" s="236"/>
      <c r="F73" s="236"/>
      <c r="G73" s="236"/>
      <c r="H73" s="236"/>
      <c r="I73" s="236"/>
      <c r="J73" s="236"/>
      <c r="K73" s="236"/>
      <c r="L73" s="236"/>
      <c r="M73" s="286"/>
      <c r="N73" s="387"/>
      <c r="O73" s="481" t="s">
        <v>419</v>
      </c>
      <c r="P73" s="482"/>
      <c r="Q73" s="87"/>
      <c r="R73" s="87"/>
      <c r="S73" s="205"/>
      <c r="T73" s="374">
        <v>1</v>
      </c>
      <c r="U73" s="411" t="str">
        <f t="array" ref="U73">IFERROR(INDEX(附表.技能!$1:$250,MATCH($D$12,附表.技能!$A:$A,0),MATCH(P73,附表.技能!$1:$1,0)),"")</f>
        <v/>
      </c>
      <c r="V73" s="375"/>
      <c r="W73" s="375"/>
      <c r="X73" s="374"/>
      <c r="Y73" s="376">
        <f t="shared" si="20"/>
        <v>1</v>
      </c>
      <c r="Z73" s="421" t="str">
        <f t="shared" si="21"/>
        <v>0 / 0</v>
      </c>
      <c r="AA73" s="310"/>
      <c r="AB73" s="166"/>
      <c r="AK73" s="138"/>
    </row>
    <row r="74" ht="14.25" customHeight="1" spans="1:37">
      <c r="A74" s="240" t="s">
        <v>419</v>
      </c>
      <c r="B74" s="437" t="s">
        <v>540</v>
      </c>
      <c r="C74" s="438"/>
      <c r="D74" s="83"/>
      <c r="E74" s="83"/>
      <c r="F74" s="439">
        <f>S11</f>
        <v>60</v>
      </c>
      <c r="G74" s="18"/>
      <c r="H74" s="440" t="str">
        <f t="array" ref="H74">IFERROR(INDEX(附表.技能!$1:$250,MATCH($D$12,附表.技能!$A:$A,0),MATCH(B74,附表.技能!$1:$1,0)),"")</f>
        <v> </v>
      </c>
      <c r="I74" s="369"/>
      <c r="J74" s="369"/>
      <c r="K74" s="369"/>
      <c r="L74" s="483">
        <f t="shared" ref="L74:L76" si="22">$F74+$I74+$J74+$K74</f>
        <v>60</v>
      </c>
      <c r="M74" s="484" t="str">
        <f t="shared" ref="M74:M76" si="23">ROUNDDOWN(L74/2,)&amp;" / "&amp;ROUNDDOWN(L74/5,)</f>
        <v>30 / 12</v>
      </c>
      <c r="N74" s="387"/>
      <c r="O74" s="481" t="s">
        <v>419</v>
      </c>
      <c r="P74" s="482"/>
      <c r="Q74" s="87"/>
      <c r="R74" s="87"/>
      <c r="S74" s="205"/>
      <c r="T74" s="374">
        <v>1</v>
      </c>
      <c r="U74" s="411" t="str">
        <f t="array" ref="U74">IFERROR(INDEX(附表.技能!$1:$250,MATCH($D$12,附表.技能!$A:$A,0),MATCH(P74,附表.技能!$1:$1,0)),"")</f>
        <v/>
      </c>
      <c r="V74" s="374"/>
      <c r="W74" s="374"/>
      <c r="X74" s="375"/>
      <c r="Y74" s="376">
        <f t="shared" ref="Y74:Y76" si="24">$T74+$V74+$X74+W74</f>
        <v>1</v>
      </c>
      <c r="Z74" s="421" t="str">
        <f t="shared" si="21"/>
        <v>0 / 0</v>
      </c>
      <c r="AA74" s="310"/>
      <c r="AB74" s="166"/>
      <c r="AK74" s="138"/>
    </row>
    <row r="75" ht="14.25" customHeight="1" spans="1:37">
      <c r="A75" s="240" t="s">
        <v>419</v>
      </c>
      <c r="B75" s="339" t="s">
        <v>541</v>
      </c>
      <c r="C75" s="431"/>
      <c r="D75" s="87"/>
      <c r="E75" s="205"/>
      <c r="F75" s="441">
        <v>1</v>
      </c>
      <c r="G75" s="205"/>
      <c r="H75" s="440" t="str">
        <f t="array" ref="H75">IFERROR(INDEX(附表.技能!$1:$250,MATCH($D$12,附表.技能!$A:$A,0),MATCH(B75,附表.技能!$1:$1,0)),"")</f>
        <v> </v>
      </c>
      <c r="I75" s="375"/>
      <c r="J75" s="375"/>
      <c r="K75" s="375"/>
      <c r="L75" s="483">
        <f t="shared" si="22"/>
        <v>1</v>
      </c>
      <c r="M75" s="484" t="str">
        <f t="shared" si="23"/>
        <v>0 / 0</v>
      </c>
      <c r="N75" s="387"/>
      <c r="O75" s="481" t="s">
        <v>419</v>
      </c>
      <c r="P75" s="482"/>
      <c r="Q75" s="87"/>
      <c r="R75" s="87"/>
      <c r="S75" s="205"/>
      <c r="T75" s="374">
        <v>1</v>
      </c>
      <c r="U75" s="411" t="str">
        <f t="array" ref="U75">IFERROR(INDEX(附表.技能!$1:$250,MATCH($D$12,附表.技能!$A:$A,0),MATCH(P75,附表.技能!$1:$1,0)),"")</f>
        <v/>
      </c>
      <c r="V75" s="374"/>
      <c r="W75" s="374"/>
      <c r="X75" s="375"/>
      <c r="Y75" s="376">
        <f t="shared" si="24"/>
        <v>1</v>
      </c>
      <c r="Z75" s="421" t="str">
        <f t="shared" si="21"/>
        <v>0 / 0</v>
      </c>
      <c r="AA75" s="115"/>
      <c r="AB75" s="166"/>
      <c r="AK75" s="138"/>
    </row>
    <row r="76" ht="14.25" customHeight="1" spans="1:37">
      <c r="A76" s="247" t="s">
        <v>419</v>
      </c>
      <c r="B76" s="433" t="s">
        <v>541</v>
      </c>
      <c r="C76" s="434"/>
      <c r="D76" s="91"/>
      <c r="E76" s="91"/>
      <c r="F76" s="442">
        <v>1</v>
      </c>
      <c r="G76" s="363"/>
      <c r="H76" s="443" t="str">
        <f t="array" ref="H76">IFERROR(INDEX(附表.技能!$1:$250,MATCH($D$12,附表.技能!$A:$A,0),MATCH(B76,附表.技能!$1:$1,0)),"")</f>
        <v> </v>
      </c>
      <c r="I76" s="476"/>
      <c r="J76" s="476"/>
      <c r="K76" s="476"/>
      <c r="L76" s="485">
        <f t="shared" si="22"/>
        <v>1</v>
      </c>
      <c r="M76" s="486" t="str">
        <f t="shared" si="23"/>
        <v>0 / 0</v>
      </c>
      <c r="N76" s="387"/>
      <c r="O76" s="487" t="s">
        <v>419</v>
      </c>
      <c r="P76" s="488"/>
      <c r="Q76" s="91"/>
      <c r="R76" s="91"/>
      <c r="S76" s="363"/>
      <c r="T76" s="475">
        <v>1</v>
      </c>
      <c r="U76" s="502" t="str">
        <f t="array" ref="U76">IFERROR(INDEX(附表.技能!$1:$250,MATCH($D$12,附表.技能!$A:$A,0),MATCH(P76,附表.技能!$1:$1,0)),"")</f>
        <v/>
      </c>
      <c r="V76" s="475"/>
      <c r="W76" s="475"/>
      <c r="X76" s="476"/>
      <c r="Y76" s="477">
        <f t="shared" si="24"/>
        <v>1</v>
      </c>
      <c r="Z76" s="507" t="str">
        <f t="shared" si="21"/>
        <v>0 / 0</v>
      </c>
      <c r="AA76" s="115"/>
      <c r="AB76" s="166"/>
      <c r="AK76" s="138"/>
    </row>
    <row r="77" ht="14.25" customHeight="1" spans="1:37">
      <c r="A77" s="115"/>
      <c r="B77" s="115"/>
      <c r="C77" s="115"/>
      <c r="D77" s="115"/>
      <c r="E77" s="115"/>
      <c r="F77" s="115"/>
      <c r="G77" s="115"/>
      <c r="H77" s="115"/>
      <c r="I77" s="115"/>
      <c r="J77" s="115"/>
      <c r="K77" s="115"/>
      <c r="L77" s="115"/>
      <c r="M77" s="115"/>
      <c r="N77" s="387"/>
      <c r="O77" s="115"/>
      <c r="P77" s="115"/>
      <c r="Q77" s="115"/>
      <c r="R77" s="115"/>
      <c r="S77" s="115"/>
      <c r="T77" s="115"/>
      <c r="U77" s="115"/>
      <c r="V77" s="115"/>
      <c r="W77" s="115"/>
      <c r="X77" s="115"/>
      <c r="Y77" s="115"/>
      <c r="Z77" s="115"/>
      <c r="AA77" s="115"/>
      <c r="AB77" s="166"/>
      <c r="AK77" s="138"/>
    </row>
    <row r="78" ht="14.25" customHeight="1" spans="1:37">
      <c r="A78" s="325" t="s">
        <v>542</v>
      </c>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30"/>
      <c r="AA78" s="310"/>
      <c r="AB78" s="166"/>
      <c r="AK78" s="138"/>
    </row>
    <row r="79" ht="14.25" customHeight="1" spans="1:37">
      <c r="A79" s="444" t="s">
        <v>543</v>
      </c>
      <c r="B79" s="445" t="s">
        <v>544</v>
      </c>
      <c r="C79" s="27"/>
      <c r="D79" s="27"/>
      <c r="E79" s="27"/>
      <c r="F79" s="28"/>
      <c r="G79" s="445" t="s">
        <v>545</v>
      </c>
      <c r="H79" s="27"/>
      <c r="I79" s="27"/>
      <c r="J79" s="28"/>
      <c r="K79" s="489" t="s">
        <v>546</v>
      </c>
      <c r="L79" s="490" t="s">
        <v>547</v>
      </c>
      <c r="M79" s="27"/>
      <c r="N79" s="27"/>
      <c r="O79" s="27"/>
      <c r="P79" s="445" t="s">
        <v>548</v>
      </c>
      <c r="Q79" s="28"/>
      <c r="R79" s="445" t="s">
        <v>549</v>
      </c>
      <c r="S79" s="28"/>
      <c r="T79" s="445" t="s">
        <v>550</v>
      </c>
      <c r="U79" s="28"/>
      <c r="V79" s="503" t="s">
        <v>551</v>
      </c>
      <c r="W79" s="445" t="s">
        <v>552</v>
      </c>
      <c r="X79" s="28"/>
      <c r="Y79" s="445" t="s">
        <v>553</v>
      </c>
      <c r="Z79" s="300"/>
      <c r="AA79" s="310"/>
      <c r="AB79" s="166"/>
      <c r="AK79" s="138"/>
    </row>
    <row r="80" ht="14.25" customHeight="1" spans="1:37">
      <c r="A80" s="446"/>
      <c r="B80" s="210"/>
      <c r="C80" s="17"/>
      <c r="D80" s="17"/>
      <c r="E80" s="17"/>
      <c r="F80" s="18"/>
      <c r="G80" s="210"/>
      <c r="H80" s="17"/>
      <c r="I80" s="17"/>
      <c r="J80" s="18"/>
      <c r="K80" s="30"/>
      <c r="L80" s="208"/>
      <c r="M80" s="208"/>
      <c r="N80" s="208"/>
      <c r="O80" s="208"/>
      <c r="P80" s="210"/>
      <c r="Q80" s="18"/>
      <c r="R80" s="210"/>
      <c r="S80" s="18"/>
      <c r="T80" s="210"/>
      <c r="U80" s="18"/>
      <c r="V80" s="504"/>
      <c r="W80" s="210"/>
      <c r="X80" s="18"/>
      <c r="Y80" s="210"/>
      <c r="Z80" s="413"/>
      <c r="AA80" s="310"/>
      <c r="AB80" s="166"/>
      <c r="AK80" s="138"/>
    </row>
    <row r="81" ht="14.25" spans="1:37">
      <c r="A81" s="447">
        <v>1000</v>
      </c>
      <c r="B81" s="448" t="str">
        <f>IFERROR(IF($A81&gt;=1000,VLOOKUP($A81,附表.武器列表!$A:$K,2,FALSE),""),)</f>
        <v>空手</v>
      </c>
      <c r="C81" s="87"/>
      <c r="D81" s="87"/>
      <c r="E81" s="87"/>
      <c r="F81" s="205"/>
      <c r="G81" s="448" t="s">
        <v>554</v>
      </c>
      <c r="H81" s="87"/>
      <c r="I81" s="87"/>
      <c r="J81" s="205"/>
      <c r="K81" s="491" t="str">
        <f t="shared" ref="K81:K86" si="25">IF(G81="格鬥（鬥毆）",$Y$47,"")&amp;IF(G81="格鬥（連枷）",$Y$53,"")&amp;IF(G81="格鬥（絞殺）",$Y$51,"")&amp;IF(G81="格鬥（電鋸）",$Y$52,"")&amp;IF(G81="格鬥（鞭）",$Y$54,"")&amp;IF(G81="格鬥（斧）",$Y$50,"")&amp;IF(G81="格鬥（劍）",$Y$48,"")&amp;IF(G81="格鬥（矛）",$Y$49,"")&amp;IF(G81="投擲",$Y$55,"")&amp;IF(G81="射擊（弓）",$Y$56,"")&amp;IF(G81="射擊（手槍）",$Y$57,"")&amp;IF(G81="射擊（步槍）",$Y$58,"")&amp;IF(G81="射擊（霰彈槍）",$Y$58,"")&amp;IF(G81="射擊（衝鋒槍）",$Y$59,"")&amp;IF(G81="電器維修",$Y$34,"")</f>
        <v/>
      </c>
      <c r="L81" s="448" t="str">
        <f>IFERROR(IF($A81&gt;=1000,VLOOKUP($A81,附表.武器列表!$A:$K,4,FALSE),""),)</f>
        <v>1d3</v>
      </c>
      <c r="M81" s="205"/>
      <c r="N81" s="448" t="str">
        <f>IFERROR(IF($A81&gt;=1000,VLOOKUP($A81,附表.武器列表!$A:$K,5,FALSE),""),)</f>
        <v>+dB</v>
      </c>
      <c r="O81" s="205"/>
      <c r="P81" s="448" t="s">
        <v>555</v>
      </c>
      <c r="Q81" s="205"/>
      <c r="R81" s="448">
        <f>IFERROR(IF($A81&gt;=1000,VLOOKUP($A81,附表.武器列表!$A:$K,7,FALSE),""),)</f>
        <v>0</v>
      </c>
      <c r="S81" s="205"/>
      <c r="T81" s="448">
        <f>IFERROR(IF($A81&gt;=1000,VLOOKUP($A81,附表.武器列表!$A:$K,8,FALSE),""),)</f>
        <v>1</v>
      </c>
      <c r="U81" s="205"/>
      <c r="V81" s="491" t="str">
        <f>IFERROR(IF($A81&gt;=1000,VLOOKUP($A81,附表.武器列表!$A:$K,9,FALSE),""),)</f>
        <v>-</v>
      </c>
      <c r="W81" s="448" t="s">
        <v>556</v>
      </c>
      <c r="X81" s="205"/>
      <c r="Y81" s="448" t="str">
        <f>IFERROR(IF($A81&gt;=1000,VLOOKUP($A81,附表.武器列表!$A:$K,11,FALSE),""),)</f>
        <v>-</v>
      </c>
      <c r="Z81" s="88"/>
      <c r="AA81" s="310"/>
      <c r="AB81" s="166"/>
      <c r="AK81" s="138"/>
    </row>
    <row r="82" ht="14.25" spans="1:37">
      <c r="A82" s="447"/>
      <c r="B82" s="448" t="str">
        <f>IFERROR(IF($A82&gt;=1000,VLOOKUP($A82,附表.武器列表!$A:$K,2,FALSE),""),)</f>
        <v/>
      </c>
      <c r="C82" s="87"/>
      <c r="D82" s="87"/>
      <c r="E82" s="87"/>
      <c r="F82" s="205"/>
      <c r="G82" s="448" t="str">
        <f>IFERROR(IF($A82&gt;=1000,VLOOKUP($A82,附表.武器列表!$A:$K,3,FALSE),""),)</f>
        <v/>
      </c>
      <c r="H82" s="87"/>
      <c r="I82" s="87"/>
      <c r="J82" s="205"/>
      <c r="K82" s="491" t="str">
        <f t="shared" si="25"/>
        <v/>
      </c>
      <c r="L82" s="448" t="str">
        <f>IFERROR(IF($A82&gt;=1000,VLOOKUP($A82,附表.武器列表!$A:$K,4,FALSE),""),)</f>
        <v/>
      </c>
      <c r="M82" s="205"/>
      <c r="N82" s="448" t="str">
        <f>IFERROR(IF($A82&gt;=1000,VLOOKUP($A82,附表.武器列表!$A:$K,5,FALSE),""),)</f>
        <v/>
      </c>
      <c r="O82" s="205"/>
      <c r="P82" s="448" t="str">
        <f>IFERROR(IF($A82&gt;=1000,VLOOKUP($A82,附表.武器列表!$A:$K,6,FALSE),""),)</f>
        <v/>
      </c>
      <c r="Q82" s="205"/>
      <c r="R82" s="448" t="str">
        <f>IFERROR(IF($A82&gt;=1000,VLOOKUP($A82,附表.武器列表!$A:$K,7,FALSE),""),)</f>
        <v/>
      </c>
      <c r="S82" s="205"/>
      <c r="T82" s="448" t="str">
        <f>IFERROR(IF($A82&gt;=1000,VLOOKUP($A82,附表.武器列表!$A:$K,8,FALSE),""),)</f>
        <v/>
      </c>
      <c r="U82" s="205"/>
      <c r="V82" s="491" t="str">
        <f>IFERROR(IF($A82&gt;=1000,VLOOKUP($A82,附表.武器列表!$A:$K,9,FALSE),""),)</f>
        <v/>
      </c>
      <c r="W82" s="448" t="str">
        <f>IFERROR(IF($A82&gt;=1000,VLOOKUP($A82,附表.武器列表!$A:$K,10,FALSE),""),)</f>
        <v/>
      </c>
      <c r="X82" s="205"/>
      <c r="Y82" s="448" t="str">
        <f>IFERROR(IF($A82&gt;=1000,VLOOKUP($A82,附表.武器列表!$A:$K,11,FALSE),""),)</f>
        <v/>
      </c>
      <c r="Z82" s="88"/>
      <c r="AA82" s="310"/>
      <c r="AB82" s="166"/>
      <c r="AK82" s="138"/>
    </row>
    <row r="83" ht="14.25" customHeight="1" spans="1:37">
      <c r="A83" s="447"/>
      <c r="B83" s="448" t="str">
        <f>IFERROR(IF($A83&gt;=1000,VLOOKUP($A83,附表.武器列表!$A:$K,2,FALSE),""),)</f>
        <v/>
      </c>
      <c r="C83" s="87"/>
      <c r="D83" s="87"/>
      <c r="E83" s="87"/>
      <c r="F83" s="205"/>
      <c r="G83" s="448" t="str">
        <f>IFERROR(IF($A83&gt;=1000,VLOOKUP($A83,附表.武器列表!$A:$K,3,FALSE),""),)</f>
        <v/>
      </c>
      <c r="H83" s="87"/>
      <c r="I83" s="87"/>
      <c r="J83" s="205"/>
      <c r="K83" s="491" t="str">
        <f t="shared" si="25"/>
        <v/>
      </c>
      <c r="L83" s="448" t="str">
        <f>IFERROR(IF($A83&gt;=1000,VLOOKUP($A83,附表.武器列表!$A:$K,4,FALSE),""),)</f>
        <v/>
      </c>
      <c r="M83" s="205"/>
      <c r="N83" s="448" t="str">
        <f>IFERROR(IF($A83&gt;=1000,VLOOKUP($A83,附表.武器列表!$A:$K,5,FALSE),""),)</f>
        <v/>
      </c>
      <c r="O83" s="205"/>
      <c r="P83" s="448" t="str">
        <f>IFERROR(IF($A83&gt;=1000,VLOOKUP($A83,附表.武器列表!$A:$K,6,FALSE),""),)</f>
        <v/>
      </c>
      <c r="Q83" s="205"/>
      <c r="R83" s="448" t="str">
        <f>IFERROR(IF($A83&gt;=1000,VLOOKUP($A83,附表.武器列表!$A:$K,7,FALSE),""),)</f>
        <v/>
      </c>
      <c r="S83" s="205"/>
      <c r="T83" s="448" t="str">
        <f>IFERROR(IF($A83&gt;=1000,VLOOKUP($A83,附表.武器列表!$A:$K,8,FALSE),""),)</f>
        <v/>
      </c>
      <c r="U83" s="205"/>
      <c r="V83" s="491" t="str">
        <f>IFERROR(IF($A83&gt;=1000,VLOOKUP($A83,附表.武器列表!$A:$K,9,FALSE),""),)</f>
        <v/>
      </c>
      <c r="W83" s="448" t="str">
        <f>IFERROR(IF($A83&gt;=1000,VLOOKUP($A83,附表.武器列表!$A:$K,10,FALSE),""),)</f>
        <v/>
      </c>
      <c r="X83" s="205"/>
      <c r="Y83" s="448" t="str">
        <f>IFERROR(IF($A83&gt;=1000,VLOOKUP($A83,附表.武器列表!$A:$K,11,FALSE),""),)</f>
        <v/>
      </c>
      <c r="Z83" s="88"/>
      <c r="AA83" s="310"/>
      <c r="AB83" s="166"/>
      <c r="AK83" s="138"/>
    </row>
    <row r="84" ht="14.25" customHeight="1" spans="1:37">
      <c r="A84" s="447"/>
      <c r="B84" s="448" t="str">
        <f>IFERROR(IF($A84&gt;=1000,VLOOKUP($A84,附表.武器列表!$A:$K,2,FALSE),""),)</f>
        <v/>
      </c>
      <c r="C84" s="87"/>
      <c r="D84" s="87"/>
      <c r="E84" s="87"/>
      <c r="F84" s="205"/>
      <c r="G84" s="448" t="str">
        <f>IFERROR(IF($A84&gt;=1000,VLOOKUP($A84,附表.武器列表!$A:$K,3,FALSE),""),)</f>
        <v/>
      </c>
      <c r="H84" s="87"/>
      <c r="I84" s="87"/>
      <c r="J84" s="205"/>
      <c r="K84" s="491" t="str">
        <f t="shared" si="25"/>
        <v/>
      </c>
      <c r="L84" s="448" t="str">
        <f>IFERROR(IF($A84&gt;=1000,VLOOKUP($A84,附表.武器列表!$A:$K,4,FALSE),""),)</f>
        <v/>
      </c>
      <c r="M84" s="205"/>
      <c r="N84" s="448" t="str">
        <f>IFERROR(IF($A84&gt;=1000,VLOOKUP($A84,附表.武器列表!$A:$K,5,FALSE),""),)</f>
        <v/>
      </c>
      <c r="O84" s="205"/>
      <c r="P84" s="448" t="str">
        <f>IFERROR(IF($A84&gt;=1000,VLOOKUP($A84,附表.武器列表!$A:$K,6,FALSE),""),)</f>
        <v/>
      </c>
      <c r="Q84" s="205"/>
      <c r="R84" s="448" t="str">
        <f>IFERROR(IF($A84&gt;=1000,VLOOKUP($A84,附表.武器列表!$A:$K,7,FALSE),""),)</f>
        <v/>
      </c>
      <c r="S84" s="205"/>
      <c r="T84" s="448" t="str">
        <f>IFERROR(IF($A84&gt;=1000,VLOOKUP($A84,附表.武器列表!$A:$K,8,FALSE),""),)</f>
        <v/>
      </c>
      <c r="U84" s="205"/>
      <c r="V84" s="491" t="str">
        <f>IFERROR(IF($A84&gt;=1000,VLOOKUP($A84,附表.武器列表!$A:$K,9,FALSE),""),)</f>
        <v/>
      </c>
      <c r="W84" s="448" t="str">
        <f>IFERROR(IF($A84&gt;=1000,VLOOKUP($A84,附表.武器列表!$A:$K,10,FALSE),""),)</f>
        <v/>
      </c>
      <c r="X84" s="205"/>
      <c r="Y84" s="448" t="str">
        <f>IFERROR(IF($A84&gt;=1000,VLOOKUP($A84,附表.武器列表!$A:$K,11,FALSE),""),)</f>
        <v/>
      </c>
      <c r="Z84" s="88"/>
      <c r="AA84" s="310"/>
      <c r="AB84" s="166"/>
      <c r="AK84" s="138"/>
    </row>
    <row r="85" ht="14.25" customHeight="1" spans="1:37">
      <c r="A85" s="447"/>
      <c r="B85" s="448" t="str">
        <f>IFERROR(IF($A85&gt;=1000,VLOOKUP($A85,附表.武器列表!$A:$K,2,FALSE),""),)</f>
        <v/>
      </c>
      <c r="C85" s="87"/>
      <c r="D85" s="87"/>
      <c r="E85" s="87"/>
      <c r="F85" s="205"/>
      <c r="G85" s="448" t="str">
        <f>IFERROR(IF($A85&gt;=1000,VLOOKUP($A85,附表.武器列表!$A:$K,3,FALSE),""),)</f>
        <v/>
      </c>
      <c r="H85" s="87"/>
      <c r="I85" s="87"/>
      <c r="J85" s="205"/>
      <c r="K85" s="491" t="str">
        <f t="shared" si="25"/>
        <v/>
      </c>
      <c r="L85" s="448" t="str">
        <f>IFERROR(IF($A85&gt;=1000,VLOOKUP($A85,附表.武器列表!$A:$K,4,FALSE),""),)</f>
        <v/>
      </c>
      <c r="M85" s="205"/>
      <c r="N85" s="448" t="str">
        <f>IFERROR(IF($A85&gt;=1000,VLOOKUP($A85,附表.武器列表!$A:$K,5,FALSE),""),)</f>
        <v/>
      </c>
      <c r="O85" s="205"/>
      <c r="P85" s="448" t="str">
        <f>IFERROR(IF($A85&gt;=1000,VLOOKUP($A85,附表.武器列表!$A:$K,6,FALSE),""),)</f>
        <v/>
      </c>
      <c r="Q85" s="205"/>
      <c r="R85" s="448" t="str">
        <f>IFERROR(IF($A85&gt;=1000,VLOOKUP($A85,附表.武器列表!$A:$K,7,FALSE),""),)</f>
        <v/>
      </c>
      <c r="S85" s="205"/>
      <c r="T85" s="448" t="str">
        <f>IFERROR(IF($A85&gt;=1000,VLOOKUP($A85,附表.武器列表!$A:$K,8,FALSE),""),)</f>
        <v/>
      </c>
      <c r="U85" s="205"/>
      <c r="V85" s="491" t="str">
        <f>IFERROR(IF($A85&gt;=1000,VLOOKUP($A85,附表.武器列表!$A:$K,9,FALSE),""),)</f>
        <v/>
      </c>
      <c r="W85" s="448" t="str">
        <f>IFERROR(IF($A85&gt;=1000,VLOOKUP($A85,附表.武器列表!$A:$K,10,FALSE),""),)</f>
        <v/>
      </c>
      <c r="X85" s="205"/>
      <c r="Y85" s="448" t="str">
        <f>IFERROR(IF($A85&gt;=1000,VLOOKUP($A85,附表.武器列表!$A:$K,11,FALSE),""),)</f>
        <v/>
      </c>
      <c r="Z85" s="88"/>
      <c r="AA85" s="310"/>
      <c r="AB85" s="166"/>
      <c r="AK85" s="138"/>
    </row>
    <row r="86" ht="14.25" customHeight="1" spans="1:37">
      <c r="A86" s="449"/>
      <c r="B86" s="450" t="str">
        <f>IFERROR(IF($A86&gt;=1000,VLOOKUP($A86,附表.武器列表!$A:$K,2,FALSE),""),)</f>
        <v/>
      </c>
      <c r="C86" s="91"/>
      <c r="D86" s="91"/>
      <c r="E86" s="91"/>
      <c r="F86" s="363"/>
      <c r="G86" s="450" t="str">
        <f>IFERROR(IF($A86&gt;=1000,VLOOKUP($A86,附表.武器列表!$A:$K,3,FALSE),""),)</f>
        <v/>
      </c>
      <c r="H86" s="91"/>
      <c r="I86" s="91"/>
      <c r="J86" s="363"/>
      <c r="K86" s="492" t="str">
        <f t="shared" si="25"/>
        <v/>
      </c>
      <c r="L86" s="450" t="str">
        <f>IFERROR(IF($A86&gt;=1000,VLOOKUP($A86,附表.武器列表!$A:$K,4,FALSE),""),)</f>
        <v/>
      </c>
      <c r="M86" s="363"/>
      <c r="N86" s="450" t="str">
        <f>IFERROR(IF($A86&gt;=1000,VLOOKUP($A86,附表.武器列表!$A:$K,5,FALSE),""),)</f>
        <v/>
      </c>
      <c r="O86" s="363"/>
      <c r="P86" s="450" t="str">
        <f>IFERROR(IF($A86&gt;=1000,VLOOKUP($A86,附表.武器列表!$A:$K,6,FALSE),""),)</f>
        <v/>
      </c>
      <c r="Q86" s="363"/>
      <c r="R86" s="450" t="str">
        <f>IFERROR(IF($A86&gt;=1000,VLOOKUP($A86,附表.武器列表!$A:$K,7,FALSE),""),)</f>
        <v/>
      </c>
      <c r="S86" s="363"/>
      <c r="T86" s="450" t="str">
        <f>IFERROR(IF($A86&gt;=1000,VLOOKUP($A86,附表.武器列表!$A:$K,8,FALSE),""),)</f>
        <v/>
      </c>
      <c r="U86" s="363"/>
      <c r="V86" s="492" t="str">
        <f>IFERROR(IF($A86&gt;=1000,VLOOKUP($A86,附表.武器列表!$A:$K,9,FALSE),""),)</f>
        <v/>
      </c>
      <c r="W86" s="450" t="str">
        <f>IFERROR(IF($A86&gt;=1000,VLOOKUP($A86,附表.武器列表!$A:$K,10,FALSE),""),)</f>
        <v/>
      </c>
      <c r="X86" s="363"/>
      <c r="Y86" s="450" t="str">
        <f>IFERROR(IF($A86&gt;=1000,VLOOKUP($A86,附表.武器列表!$A:$K,11,FALSE),""),)</f>
        <v/>
      </c>
      <c r="Z86" s="92"/>
      <c r="AA86" s="310"/>
      <c r="AB86" s="167"/>
      <c r="AC86" s="140"/>
      <c r="AD86" s="140"/>
      <c r="AE86" s="140"/>
      <c r="AF86" s="140"/>
      <c r="AG86" s="140"/>
      <c r="AH86" s="140"/>
      <c r="AI86" s="140"/>
      <c r="AJ86" s="140"/>
      <c r="AK86" s="143"/>
    </row>
    <row r="87" ht="14.25" customHeight="1" spans="1:37">
      <c r="A87" s="451"/>
      <c r="B87" s="451"/>
      <c r="C87" s="451"/>
      <c r="D87" s="451"/>
      <c r="E87" s="451"/>
      <c r="F87" s="451"/>
      <c r="G87" s="451"/>
      <c r="H87" s="451"/>
      <c r="I87" s="451"/>
      <c r="J87" s="451"/>
      <c r="K87" s="451"/>
      <c r="L87" s="451"/>
      <c r="M87" s="493"/>
      <c r="N87" s="493"/>
      <c r="O87" s="493"/>
      <c r="P87" s="451"/>
      <c r="Q87" s="451"/>
      <c r="R87" s="451"/>
      <c r="S87" s="451"/>
      <c r="T87" s="451"/>
      <c r="U87" s="451"/>
      <c r="V87" s="451"/>
      <c r="W87" s="451"/>
      <c r="X87" s="451"/>
      <c r="Y87" s="451"/>
      <c r="Z87" s="310"/>
      <c r="AA87" s="310"/>
      <c r="AB87" s="310"/>
      <c r="AC87" s="310"/>
      <c r="AD87" s="115"/>
      <c r="AE87" s="310"/>
      <c r="AF87" s="310"/>
      <c r="AG87" s="310"/>
      <c r="AH87" s="310"/>
      <c r="AI87" s="310"/>
      <c r="AJ87" s="310"/>
      <c r="AK87" s="310"/>
    </row>
    <row r="88" ht="14.25" customHeight="1" spans="1:37">
      <c r="A88" s="452" t="s">
        <v>557</v>
      </c>
      <c r="B88" s="83"/>
      <c r="C88" s="83"/>
      <c r="D88" s="83"/>
      <c r="E88" s="83"/>
      <c r="F88" s="83"/>
      <c r="G88" s="83"/>
      <c r="H88" s="83"/>
      <c r="I88" s="83"/>
      <c r="J88" s="83"/>
      <c r="K88" s="83"/>
      <c r="L88" s="83"/>
      <c r="M88" s="83"/>
      <c r="N88" s="83"/>
      <c r="O88" s="83"/>
      <c r="P88" s="83"/>
      <c r="Q88" s="83"/>
      <c r="R88" s="83"/>
      <c r="S88" s="83"/>
      <c r="T88" s="83"/>
      <c r="U88" s="83"/>
      <c r="V88" s="83"/>
      <c r="W88" s="83"/>
      <c r="X88" s="83"/>
      <c r="Y88" s="83"/>
      <c r="Z88" s="84"/>
      <c r="AA88" s="310"/>
      <c r="AB88" s="310"/>
      <c r="AC88" s="310"/>
      <c r="AD88" s="508"/>
      <c r="AE88" s="310"/>
      <c r="AF88" s="310"/>
      <c r="AG88" s="310"/>
      <c r="AH88" s="310"/>
      <c r="AI88" s="310"/>
      <c r="AJ88" s="310"/>
      <c r="AK88" s="310"/>
    </row>
    <row r="89" ht="14.25" customHeight="1" spans="1:37">
      <c r="A89" s="453" t="s">
        <v>558</v>
      </c>
      <c r="B89" s="28"/>
      <c r="C89" s="454" t="s">
        <v>559</v>
      </c>
      <c r="D89" s="27"/>
      <c r="E89" s="27"/>
      <c r="F89" s="27"/>
      <c r="G89" s="27"/>
      <c r="H89" s="27"/>
      <c r="I89" s="27"/>
      <c r="J89" s="27"/>
      <c r="K89" s="27"/>
      <c r="L89" s="28"/>
      <c r="M89" s="494" t="s">
        <v>183</v>
      </c>
      <c r="N89" s="27"/>
      <c r="O89" s="28"/>
      <c r="P89" s="454" t="s">
        <v>560</v>
      </c>
      <c r="Q89" s="27"/>
      <c r="R89" s="27"/>
      <c r="S89" s="27"/>
      <c r="T89" s="27"/>
      <c r="U89" s="27"/>
      <c r="V89" s="27"/>
      <c r="W89" s="27"/>
      <c r="X89" s="27"/>
      <c r="Y89" s="27"/>
      <c r="Z89" s="300"/>
      <c r="AA89" s="310"/>
      <c r="AB89" s="310"/>
      <c r="AC89" s="310"/>
      <c r="AD89" s="115"/>
      <c r="AE89" s="310"/>
      <c r="AF89" s="310"/>
      <c r="AG89" s="310"/>
      <c r="AH89" s="310"/>
      <c r="AI89" s="310"/>
      <c r="AJ89" s="310"/>
      <c r="AK89" s="310"/>
    </row>
    <row r="90" ht="14.25" customHeight="1" spans="1:37">
      <c r="A90" s="166"/>
      <c r="B90" s="30"/>
      <c r="C90" s="29"/>
      <c r="L90" s="30"/>
      <c r="M90" s="29"/>
      <c r="O90" s="30"/>
      <c r="P90" s="29"/>
      <c r="Z90" s="138"/>
      <c r="AA90" s="310"/>
      <c r="AB90" s="310"/>
      <c r="AC90" s="310"/>
      <c r="AD90" s="509"/>
      <c r="AE90" s="310"/>
      <c r="AF90" s="310"/>
      <c r="AG90" s="310"/>
      <c r="AH90" s="310"/>
      <c r="AI90" s="310"/>
      <c r="AJ90" s="310"/>
      <c r="AK90" s="310"/>
    </row>
    <row r="91" ht="14.25" customHeight="1" spans="1:37">
      <c r="A91" s="455"/>
      <c r="B91" s="18"/>
      <c r="C91" s="29"/>
      <c r="L91" s="30"/>
      <c r="M91" s="210"/>
      <c r="N91" s="17"/>
      <c r="O91" s="18"/>
      <c r="P91" s="29"/>
      <c r="Z91" s="138"/>
      <c r="AA91" s="310"/>
      <c r="AB91" s="310"/>
      <c r="AC91" s="310"/>
      <c r="AD91" s="115"/>
      <c r="AE91" s="310"/>
      <c r="AF91" s="310"/>
      <c r="AG91" s="310"/>
      <c r="AH91" s="310"/>
      <c r="AI91" s="310"/>
      <c r="AJ91" s="310"/>
      <c r="AK91" s="310"/>
    </row>
    <row r="92" ht="14.25" customHeight="1" spans="1:37">
      <c r="A92" s="456" t="s">
        <v>561</v>
      </c>
      <c r="B92" s="30"/>
      <c r="C92" s="454" t="s">
        <v>562</v>
      </c>
      <c r="D92" s="27"/>
      <c r="E92" s="27"/>
      <c r="F92" s="27"/>
      <c r="G92" s="27"/>
      <c r="H92" s="27"/>
      <c r="I92" s="27"/>
      <c r="J92" s="27"/>
      <c r="K92" s="27"/>
      <c r="L92" s="28"/>
      <c r="M92" s="495" t="s">
        <v>563</v>
      </c>
      <c r="O92" s="30"/>
      <c r="P92" s="454" t="s">
        <v>428</v>
      </c>
      <c r="Q92" s="27"/>
      <c r="R92" s="27"/>
      <c r="S92" s="27"/>
      <c r="T92" s="27"/>
      <c r="U92" s="27"/>
      <c r="V92" s="27"/>
      <c r="W92" s="27"/>
      <c r="X92" s="27"/>
      <c r="Y92" s="27"/>
      <c r="Z92" s="300"/>
      <c r="AA92" s="310"/>
      <c r="AB92" s="310"/>
      <c r="AC92" s="310"/>
      <c r="AD92" s="510"/>
      <c r="AE92" s="310"/>
      <c r="AF92" s="310"/>
      <c r="AG92" s="310"/>
      <c r="AH92" s="310"/>
      <c r="AI92" s="310"/>
      <c r="AJ92" s="310"/>
      <c r="AK92" s="310"/>
    </row>
    <row r="93" ht="14.25" customHeight="1" spans="1:37">
      <c r="A93" s="166"/>
      <c r="B93" s="30"/>
      <c r="C93" s="29"/>
      <c r="L93" s="30"/>
      <c r="M93" s="29"/>
      <c r="O93" s="30"/>
      <c r="P93" s="29"/>
      <c r="Z93" s="138"/>
      <c r="AA93" s="310"/>
      <c r="AB93" s="310"/>
      <c r="AC93" s="310"/>
      <c r="AD93" s="115"/>
      <c r="AE93" s="310"/>
      <c r="AF93" s="310"/>
      <c r="AG93" s="310"/>
      <c r="AH93" s="310"/>
      <c r="AI93" s="310"/>
      <c r="AJ93" s="310"/>
      <c r="AK93" s="310"/>
    </row>
    <row r="94" ht="14.25" customHeight="1" spans="1:37">
      <c r="A94" s="455"/>
      <c r="B94" s="18"/>
      <c r="C94" s="29"/>
      <c r="L94" s="30"/>
      <c r="M94" s="210"/>
      <c r="N94" s="17"/>
      <c r="O94" s="18"/>
      <c r="P94" s="29"/>
      <c r="Z94" s="138"/>
      <c r="AA94" s="310"/>
      <c r="AB94" s="310"/>
      <c r="AC94" s="310"/>
      <c r="AD94" s="510"/>
      <c r="AE94" s="310"/>
      <c r="AF94" s="310"/>
      <c r="AG94" s="310"/>
      <c r="AH94" s="310"/>
      <c r="AI94" s="310"/>
      <c r="AJ94" s="310"/>
      <c r="AK94" s="310"/>
    </row>
    <row r="95" ht="14.25" customHeight="1" spans="1:37">
      <c r="A95" s="456" t="s">
        <v>564</v>
      </c>
      <c r="B95" s="30"/>
      <c r="C95" s="454" t="s">
        <v>565</v>
      </c>
      <c r="D95" s="27"/>
      <c r="E95" s="27"/>
      <c r="F95" s="27"/>
      <c r="G95" s="27"/>
      <c r="H95" s="27"/>
      <c r="I95" s="27"/>
      <c r="J95" s="27"/>
      <c r="K95" s="27"/>
      <c r="L95" s="28"/>
      <c r="M95" s="495" t="s">
        <v>566</v>
      </c>
      <c r="O95" s="30"/>
      <c r="P95" s="454" t="s">
        <v>428</v>
      </c>
      <c r="Q95" s="27"/>
      <c r="R95" s="27"/>
      <c r="S95" s="27"/>
      <c r="T95" s="27"/>
      <c r="U95" s="27"/>
      <c r="V95" s="27"/>
      <c r="W95" s="27"/>
      <c r="X95" s="27"/>
      <c r="Y95" s="27"/>
      <c r="Z95" s="300"/>
      <c r="AA95" s="310"/>
      <c r="AB95" s="310"/>
      <c r="AC95" s="310"/>
      <c r="AD95" s="115"/>
      <c r="AE95" s="310"/>
      <c r="AF95" s="310"/>
      <c r="AG95" s="310"/>
      <c r="AH95" s="310"/>
      <c r="AI95" s="310"/>
      <c r="AJ95" s="310"/>
      <c r="AK95" s="310"/>
    </row>
    <row r="96" ht="14.25" customHeight="1" spans="1:37">
      <c r="A96" s="166"/>
      <c r="B96" s="30"/>
      <c r="C96" s="29"/>
      <c r="L96" s="30"/>
      <c r="M96" s="29"/>
      <c r="O96" s="30"/>
      <c r="P96" s="29"/>
      <c r="Z96" s="138"/>
      <c r="AA96" s="310"/>
      <c r="AB96" s="310"/>
      <c r="AC96" s="310"/>
      <c r="AD96" s="510"/>
      <c r="AE96" s="310"/>
      <c r="AF96" s="310"/>
      <c r="AG96" s="310"/>
      <c r="AH96" s="310"/>
      <c r="AI96" s="310"/>
      <c r="AJ96" s="310"/>
      <c r="AK96" s="310"/>
    </row>
    <row r="97" ht="14.25" customHeight="1" spans="1:37">
      <c r="A97" s="455"/>
      <c r="B97" s="18"/>
      <c r="C97" s="29"/>
      <c r="L97" s="30"/>
      <c r="M97" s="210"/>
      <c r="N97" s="17"/>
      <c r="O97" s="18"/>
      <c r="P97" s="29"/>
      <c r="Z97" s="138"/>
      <c r="AA97" s="310"/>
      <c r="AB97" s="310"/>
      <c r="AC97" s="310"/>
      <c r="AD97" s="510"/>
      <c r="AE97" s="310"/>
      <c r="AF97" s="310"/>
      <c r="AG97" s="310"/>
      <c r="AH97" s="310"/>
      <c r="AI97" s="310"/>
      <c r="AJ97" s="310"/>
      <c r="AK97" s="310"/>
    </row>
    <row r="98" ht="14.25" customHeight="1" spans="1:37">
      <c r="A98" s="456" t="s">
        <v>567</v>
      </c>
      <c r="B98" s="30"/>
      <c r="C98" s="454" t="s">
        <v>568</v>
      </c>
      <c r="D98" s="27"/>
      <c r="E98" s="27"/>
      <c r="F98" s="27"/>
      <c r="G98" s="27"/>
      <c r="H98" s="27"/>
      <c r="I98" s="27"/>
      <c r="J98" s="27"/>
      <c r="K98" s="27"/>
      <c r="L98" s="28"/>
      <c r="M98" s="495" t="s">
        <v>569</v>
      </c>
      <c r="O98" s="30"/>
      <c r="P98" s="454" t="s">
        <v>570</v>
      </c>
      <c r="Q98" s="27"/>
      <c r="R98" s="27"/>
      <c r="S98" s="27"/>
      <c r="T98" s="27"/>
      <c r="U98" s="27"/>
      <c r="V98" s="27"/>
      <c r="W98" s="27"/>
      <c r="X98" s="27"/>
      <c r="Y98" s="27"/>
      <c r="Z98" s="300"/>
      <c r="AA98" s="310"/>
      <c r="AB98" s="310"/>
      <c r="AC98" s="310"/>
      <c r="AD98" s="510"/>
      <c r="AE98" s="310"/>
      <c r="AF98" s="310"/>
      <c r="AG98" s="310"/>
      <c r="AH98" s="310"/>
      <c r="AI98" s="310"/>
      <c r="AJ98" s="310"/>
      <c r="AK98" s="310"/>
    </row>
    <row r="99" ht="14.25" customHeight="1" spans="1:37">
      <c r="A99" s="166"/>
      <c r="B99" s="30"/>
      <c r="C99" s="29"/>
      <c r="L99" s="30"/>
      <c r="M99" s="29"/>
      <c r="O99" s="30"/>
      <c r="P99" s="29"/>
      <c r="Z99" s="138"/>
      <c r="AA99" s="310"/>
      <c r="AB99" s="310"/>
      <c r="AC99" s="310"/>
      <c r="AD99" s="510"/>
      <c r="AE99" s="310"/>
      <c r="AF99" s="310"/>
      <c r="AG99" s="310"/>
      <c r="AH99" s="310"/>
      <c r="AI99" s="310"/>
      <c r="AJ99" s="310"/>
      <c r="AK99" s="310"/>
    </row>
    <row r="100" ht="14.25" customHeight="1" spans="1:37">
      <c r="A100" s="167"/>
      <c r="B100" s="405"/>
      <c r="C100" s="406"/>
      <c r="D100" s="140"/>
      <c r="E100" s="140"/>
      <c r="F100" s="140"/>
      <c r="G100" s="140"/>
      <c r="H100" s="140"/>
      <c r="I100" s="140"/>
      <c r="J100" s="140"/>
      <c r="K100" s="140"/>
      <c r="L100" s="405"/>
      <c r="M100" s="406"/>
      <c r="N100" s="140"/>
      <c r="O100" s="405"/>
      <c r="P100" s="406"/>
      <c r="Q100" s="140"/>
      <c r="R100" s="140"/>
      <c r="S100" s="140"/>
      <c r="T100" s="140"/>
      <c r="U100" s="140"/>
      <c r="V100" s="140"/>
      <c r="W100" s="140"/>
      <c r="X100" s="140"/>
      <c r="Y100" s="140"/>
      <c r="Z100" s="143"/>
      <c r="AA100" s="310"/>
      <c r="AB100" s="310"/>
      <c r="AC100" s="310"/>
      <c r="AD100" s="510"/>
      <c r="AE100" s="310"/>
      <c r="AF100" s="310"/>
      <c r="AG100" s="310"/>
      <c r="AH100" s="310"/>
      <c r="AI100" s="310"/>
      <c r="AJ100" s="310"/>
      <c r="AK100" s="310"/>
    </row>
    <row r="101" ht="14.25" customHeight="1" spans="1:37">
      <c r="A101" s="457"/>
      <c r="B101" s="457"/>
      <c r="C101" s="457"/>
      <c r="D101" s="457"/>
      <c r="E101" s="457"/>
      <c r="F101" s="457"/>
      <c r="G101" s="457"/>
      <c r="H101" s="457"/>
      <c r="I101" s="457"/>
      <c r="J101" s="457"/>
      <c r="K101" s="457"/>
      <c r="L101" s="457"/>
      <c r="M101" s="457"/>
      <c r="N101" s="457"/>
      <c r="O101" s="457"/>
      <c r="P101" s="457"/>
      <c r="Q101" s="457"/>
      <c r="R101" s="457"/>
      <c r="S101" s="457"/>
      <c r="T101" s="457"/>
      <c r="U101" s="457"/>
      <c r="V101" s="457"/>
      <c r="W101" s="457"/>
      <c r="X101" s="457"/>
      <c r="Y101" s="457"/>
      <c r="Z101" s="457"/>
      <c r="AA101" s="310"/>
      <c r="AB101" s="310"/>
      <c r="AC101" s="310"/>
      <c r="AD101" s="510"/>
      <c r="AE101" s="310"/>
      <c r="AF101" s="310"/>
      <c r="AG101" s="310"/>
      <c r="AH101" s="310"/>
      <c r="AI101" s="310"/>
      <c r="AJ101" s="310"/>
      <c r="AK101" s="310"/>
    </row>
    <row r="102" ht="14.25" customHeight="1" spans="1:37">
      <c r="A102" s="452" t="s">
        <v>571</v>
      </c>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4"/>
      <c r="AA102" s="310"/>
      <c r="AB102" s="310"/>
      <c r="AC102" s="310"/>
      <c r="AD102" s="510"/>
      <c r="AE102" s="310"/>
      <c r="AF102" s="310"/>
      <c r="AG102" s="310"/>
      <c r="AH102" s="310"/>
      <c r="AI102" s="310"/>
      <c r="AJ102" s="310"/>
      <c r="AK102" s="310"/>
    </row>
    <row r="103" ht="14.25" customHeight="1" spans="1:37">
      <c r="A103" s="456" t="s">
        <v>572</v>
      </c>
      <c r="G103" s="138"/>
      <c r="H103" s="458" t="s">
        <v>573</v>
      </c>
      <c r="I103" s="87"/>
      <c r="J103" s="205"/>
      <c r="K103" s="496"/>
      <c r="L103" s="87"/>
      <c r="M103" s="87"/>
      <c r="N103" s="87"/>
      <c r="O103" s="87"/>
      <c r="P103" s="87"/>
      <c r="Q103" s="87"/>
      <c r="R103" s="87"/>
      <c r="S103" s="87"/>
      <c r="T103" s="87"/>
      <c r="U103" s="87"/>
      <c r="V103" s="87"/>
      <c r="W103" s="87"/>
      <c r="X103" s="87"/>
      <c r="Y103" s="87"/>
      <c r="Z103" s="88"/>
      <c r="AA103" s="310"/>
      <c r="AB103" s="310"/>
      <c r="AC103" s="310"/>
      <c r="AD103" s="510"/>
      <c r="AE103" s="310"/>
      <c r="AF103" s="310"/>
      <c r="AG103" s="310"/>
      <c r="AH103" s="310"/>
      <c r="AI103" s="310"/>
      <c r="AJ103" s="310"/>
      <c r="AK103" s="310"/>
    </row>
    <row r="104" ht="14.25" customHeight="1" spans="1:37">
      <c r="A104" s="166"/>
      <c r="G104" s="138"/>
      <c r="H104" s="458" t="s">
        <v>574</v>
      </c>
      <c r="I104" s="87"/>
      <c r="J104" s="205"/>
      <c r="K104" s="496"/>
      <c r="L104" s="87"/>
      <c r="M104" s="87"/>
      <c r="N104" s="87"/>
      <c r="O104" s="87"/>
      <c r="P104" s="87"/>
      <c r="Q104" s="87"/>
      <c r="R104" s="87"/>
      <c r="S104" s="87"/>
      <c r="T104" s="87"/>
      <c r="U104" s="87"/>
      <c r="V104" s="87"/>
      <c r="W104" s="87"/>
      <c r="X104" s="87"/>
      <c r="Y104" s="87"/>
      <c r="Z104" s="88"/>
      <c r="AA104" s="310"/>
      <c r="AB104" s="310"/>
      <c r="AC104" s="310"/>
      <c r="AD104" s="510"/>
      <c r="AE104" s="310"/>
      <c r="AF104" s="310"/>
      <c r="AG104" s="310"/>
      <c r="AH104" s="310"/>
      <c r="AI104" s="310"/>
      <c r="AJ104" s="310"/>
      <c r="AK104" s="310"/>
    </row>
    <row r="105" ht="14.25" customHeight="1" spans="1:37">
      <c r="A105" s="166"/>
      <c r="G105" s="138"/>
      <c r="H105" s="459" t="s">
        <v>575</v>
      </c>
      <c r="I105" s="27"/>
      <c r="J105" s="28"/>
      <c r="K105" s="497" t="s">
        <v>576</v>
      </c>
      <c r="L105" s="27"/>
      <c r="M105" s="27"/>
      <c r="N105" s="27"/>
      <c r="O105" s="27"/>
      <c r="P105" s="27"/>
      <c r="Q105" s="27"/>
      <c r="R105" s="27"/>
      <c r="S105" s="27"/>
      <c r="T105" s="27"/>
      <c r="U105" s="27"/>
      <c r="V105" s="27"/>
      <c r="W105" s="27"/>
      <c r="X105" s="27"/>
      <c r="Y105" s="27"/>
      <c r="Z105" s="300"/>
      <c r="AA105" s="310"/>
      <c r="AB105" s="310"/>
      <c r="AC105" s="310"/>
      <c r="AD105" s="510"/>
      <c r="AE105" s="310"/>
      <c r="AF105" s="310"/>
      <c r="AG105" s="310"/>
      <c r="AH105" s="310"/>
      <c r="AI105" s="310"/>
      <c r="AJ105" s="310"/>
      <c r="AK105" s="310"/>
    </row>
    <row r="106" ht="14.25" customHeight="1" spans="1:37">
      <c r="A106" s="166"/>
      <c r="G106" s="138"/>
      <c r="J106" s="30"/>
      <c r="K106" s="29"/>
      <c r="Z106" s="138"/>
      <c r="AA106" s="310"/>
      <c r="AB106" s="310"/>
      <c r="AC106" s="310"/>
      <c r="AD106" s="510"/>
      <c r="AE106" s="310"/>
      <c r="AF106" s="310"/>
      <c r="AG106" s="310"/>
      <c r="AH106" s="310"/>
      <c r="AI106" s="310"/>
      <c r="AJ106" s="310"/>
      <c r="AK106" s="310"/>
    </row>
    <row r="107" ht="14.25" customHeight="1" spans="1:37">
      <c r="A107" s="166"/>
      <c r="G107" s="138"/>
      <c r="J107" s="30"/>
      <c r="K107" s="29"/>
      <c r="Z107" s="138"/>
      <c r="AA107" s="310"/>
      <c r="AB107" s="310"/>
      <c r="AC107" s="310"/>
      <c r="AD107" s="510"/>
      <c r="AE107" s="310"/>
      <c r="AF107" s="310"/>
      <c r="AG107" s="310"/>
      <c r="AH107" s="310"/>
      <c r="AI107" s="310"/>
      <c r="AJ107" s="310"/>
      <c r="AK107" s="310"/>
    </row>
    <row r="108" ht="14.25" customHeight="1" spans="1:37">
      <c r="A108" s="166"/>
      <c r="G108" s="138"/>
      <c r="J108" s="30"/>
      <c r="K108" s="29"/>
      <c r="Z108" s="138"/>
      <c r="AA108" s="310"/>
      <c r="AB108" s="310"/>
      <c r="AC108" s="310"/>
      <c r="AD108" s="510"/>
      <c r="AE108" s="310"/>
      <c r="AF108" s="310"/>
      <c r="AG108" s="310"/>
      <c r="AH108" s="310"/>
      <c r="AI108" s="310"/>
      <c r="AJ108" s="310"/>
      <c r="AK108" s="310"/>
    </row>
    <row r="109" ht="14.25" customHeight="1" spans="1:37">
      <c r="A109" s="166"/>
      <c r="G109" s="138"/>
      <c r="J109" s="30"/>
      <c r="K109" s="29"/>
      <c r="Z109" s="138"/>
      <c r="AA109" s="310"/>
      <c r="AB109" s="310"/>
      <c r="AC109" s="310"/>
      <c r="AD109" s="510"/>
      <c r="AE109" s="310"/>
      <c r="AF109" s="310"/>
      <c r="AG109" s="310"/>
      <c r="AH109" s="310"/>
      <c r="AI109" s="310"/>
      <c r="AJ109" s="310"/>
      <c r="AK109" s="310"/>
    </row>
    <row r="110" ht="14.25" customHeight="1" spans="1:37">
      <c r="A110" s="166"/>
      <c r="G110" s="138"/>
      <c r="J110" s="30"/>
      <c r="K110" s="29"/>
      <c r="Z110" s="138"/>
      <c r="AA110" s="310"/>
      <c r="AB110" s="310"/>
      <c r="AC110" s="310"/>
      <c r="AD110" s="510"/>
      <c r="AE110" s="310"/>
      <c r="AF110" s="310"/>
      <c r="AG110" s="310"/>
      <c r="AH110" s="310"/>
      <c r="AI110" s="310"/>
      <c r="AJ110" s="310"/>
      <c r="AK110" s="310"/>
    </row>
    <row r="111" ht="14.25" customHeight="1" spans="1:37">
      <c r="A111" s="167"/>
      <c r="B111" s="140"/>
      <c r="C111" s="140"/>
      <c r="D111" s="140"/>
      <c r="E111" s="140"/>
      <c r="F111" s="140"/>
      <c r="G111" s="143"/>
      <c r="H111" s="140"/>
      <c r="I111" s="140"/>
      <c r="J111" s="405"/>
      <c r="K111" s="406"/>
      <c r="L111" s="140"/>
      <c r="M111" s="140"/>
      <c r="N111" s="140"/>
      <c r="O111" s="140"/>
      <c r="P111" s="140"/>
      <c r="Q111" s="140"/>
      <c r="R111" s="140"/>
      <c r="S111" s="140"/>
      <c r="T111" s="140"/>
      <c r="U111" s="140"/>
      <c r="V111" s="140"/>
      <c r="W111" s="140"/>
      <c r="X111" s="140"/>
      <c r="Y111" s="140"/>
      <c r="Z111" s="143"/>
      <c r="AA111" s="310"/>
      <c r="AB111" s="310"/>
      <c r="AC111" s="310"/>
      <c r="AD111" s="510"/>
      <c r="AE111" s="310"/>
      <c r="AF111" s="310"/>
      <c r="AG111" s="310"/>
      <c r="AH111" s="310"/>
      <c r="AI111" s="310"/>
      <c r="AJ111" s="310"/>
      <c r="AK111" s="310"/>
    </row>
    <row r="112" ht="14.25" customHeight="1" spans="1:37">
      <c r="A112" s="310"/>
      <c r="B112" s="310"/>
      <c r="C112" s="310"/>
      <c r="D112" s="310"/>
      <c r="E112" s="310"/>
      <c r="F112" s="310"/>
      <c r="G112" s="310"/>
      <c r="H112" s="310"/>
      <c r="I112" s="310"/>
      <c r="J112" s="310"/>
      <c r="K112" s="310"/>
      <c r="L112" s="310"/>
      <c r="M112" s="498"/>
      <c r="N112" s="498"/>
      <c r="O112" s="310"/>
      <c r="P112" s="310"/>
      <c r="Q112" s="310"/>
      <c r="R112" s="310"/>
      <c r="S112" s="310"/>
      <c r="T112" s="310"/>
      <c r="U112" s="310"/>
      <c r="V112" s="310"/>
      <c r="W112" s="310"/>
      <c r="X112" s="310"/>
      <c r="Y112" s="310"/>
      <c r="Z112" s="310"/>
      <c r="AA112" s="310"/>
      <c r="AB112" s="310"/>
      <c r="AC112" s="310"/>
      <c r="AD112" s="510"/>
      <c r="AE112" s="310"/>
      <c r="AF112" s="310"/>
      <c r="AG112" s="310"/>
      <c r="AH112" s="310"/>
      <c r="AI112" s="310"/>
      <c r="AJ112" s="310"/>
      <c r="AK112" s="310"/>
    </row>
    <row r="113" ht="14.25" customHeight="1" spans="1:37">
      <c r="A113" s="452" t="s">
        <v>577</v>
      </c>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4"/>
      <c r="AA113" s="310"/>
      <c r="AB113" s="310"/>
      <c r="AC113" s="310"/>
      <c r="AD113" s="510"/>
      <c r="AE113" s="310"/>
      <c r="AF113" s="310"/>
      <c r="AG113" s="310"/>
      <c r="AH113" s="310"/>
      <c r="AI113" s="310"/>
      <c r="AJ113" s="310"/>
      <c r="AK113" s="310"/>
    </row>
    <row r="114" ht="14.25" customHeight="1" spans="1:37">
      <c r="A114" s="460" t="s">
        <v>578</v>
      </c>
      <c r="B114" s="87"/>
      <c r="C114" s="87"/>
      <c r="D114" s="87"/>
      <c r="E114" s="205"/>
      <c r="F114" s="461" t="s">
        <v>579</v>
      </c>
      <c r="G114" s="87"/>
      <c r="H114" s="87"/>
      <c r="I114" s="87"/>
      <c r="J114" s="87"/>
      <c r="K114" s="205"/>
      <c r="L114" s="499" t="s">
        <v>580</v>
      </c>
      <c r="M114" s="87"/>
      <c r="N114" s="87"/>
      <c r="O114" s="87"/>
      <c r="P114" s="87"/>
      <c r="Q114" s="499" t="s">
        <v>581</v>
      </c>
      <c r="R114" s="87"/>
      <c r="S114" s="87"/>
      <c r="T114" s="87"/>
      <c r="U114" s="205"/>
      <c r="V114" s="462" t="s">
        <v>582</v>
      </c>
      <c r="W114" s="87"/>
      <c r="X114" s="87"/>
      <c r="Y114" s="87"/>
      <c r="Z114" s="88"/>
      <c r="AA114" s="310"/>
      <c r="AB114" s="310"/>
      <c r="AC114" s="310"/>
      <c r="AD114" s="510"/>
      <c r="AE114" s="310"/>
      <c r="AF114" s="310"/>
      <c r="AG114" s="310"/>
      <c r="AH114" s="310"/>
      <c r="AI114" s="310"/>
      <c r="AJ114" s="310"/>
      <c r="AK114" s="310"/>
    </row>
    <row r="115" ht="14.25" customHeight="1" spans="1:37">
      <c r="A115" s="460" t="s">
        <v>583</v>
      </c>
      <c r="B115" s="87"/>
      <c r="C115" s="87"/>
      <c r="D115" s="87"/>
      <c r="E115" s="205"/>
      <c r="F115" s="462" t="s">
        <v>584</v>
      </c>
      <c r="G115" s="87"/>
      <c r="H115" s="87"/>
      <c r="I115" s="87"/>
      <c r="J115" s="87"/>
      <c r="K115" s="205"/>
      <c r="L115" s="499" t="s">
        <v>585</v>
      </c>
      <c r="M115" s="87"/>
      <c r="N115" s="87"/>
      <c r="O115" s="87"/>
      <c r="P115" s="87"/>
      <c r="Q115" s="499"/>
      <c r="R115" s="87"/>
      <c r="S115" s="87"/>
      <c r="T115" s="87"/>
      <c r="U115" s="205"/>
      <c r="V115" s="462"/>
      <c r="W115" s="87"/>
      <c r="X115" s="87"/>
      <c r="Y115" s="87"/>
      <c r="Z115" s="88"/>
      <c r="AA115" s="310"/>
      <c r="AB115" s="310"/>
      <c r="AC115" s="310"/>
      <c r="AD115" s="310"/>
      <c r="AE115" s="310"/>
      <c r="AF115" s="310"/>
      <c r="AG115" s="310"/>
      <c r="AH115" s="310"/>
      <c r="AI115" s="310"/>
      <c r="AJ115" s="310"/>
      <c r="AK115" s="310"/>
    </row>
    <row r="116" ht="14.25" customHeight="1" spans="1:37">
      <c r="A116" s="460"/>
      <c r="B116" s="87"/>
      <c r="C116" s="87"/>
      <c r="D116" s="87"/>
      <c r="E116" s="205"/>
      <c r="F116" s="462"/>
      <c r="G116" s="87"/>
      <c r="H116" s="87"/>
      <c r="I116" s="87"/>
      <c r="J116" s="87"/>
      <c r="K116" s="205"/>
      <c r="L116" s="499"/>
      <c r="M116" s="87"/>
      <c r="N116" s="87"/>
      <c r="O116" s="87"/>
      <c r="P116" s="87"/>
      <c r="Q116" s="499"/>
      <c r="R116" s="87"/>
      <c r="S116" s="87"/>
      <c r="T116" s="87"/>
      <c r="U116" s="205"/>
      <c r="V116" s="462"/>
      <c r="W116" s="87"/>
      <c r="X116" s="87"/>
      <c r="Y116" s="87"/>
      <c r="Z116" s="88"/>
      <c r="AA116" s="310"/>
      <c r="AB116" s="310"/>
      <c r="AC116" s="310"/>
      <c r="AD116" s="310"/>
      <c r="AE116" s="310"/>
      <c r="AF116" s="310"/>
      <c r="AG116" s="310"/>
      <c r="AH116" s="310"/>
      <c r="AI116" s="310"/>
      <c r="AJ116" s="310"/>
      <c r="AK116" s="310"/>
    </row>
    <row r="117" ht="14.25" customHeight="1" spans="1:37">
      <c r="A117" s="463"/>
      <c r="B117" s="91"/>
      <c r="C117" s="91"/>
      <c r="D117" s="91"/>
      <c r="E117" s="363"/>
      <c r="F117" s="464"/>
      <c r="G117" s="91"/>
      <c r="H117" s="91"/>
      <c r="I117" s="91"/>
      <c r="J117" s="91"/>
      <c r="K117" s="363"/>
      <c r="L117" s="500"/>
      <c r="M117" s="91"/>
      <c r="N117" s="91"/>
      <c r="O117" s="91"/>
      <c r="P117" s="91"/>
      <c r="Q117" s="500"/>
      <c r="R117" s="91"/>
      <c r="S117" s="91"/>
      <c r="T117" s="91"/>
      <c r="U117" s="363"/>
      <c r="V117" s="464"/>
      <c r="W117" s="91"/>
      <c r="X117" s="91"/>
      <c r="Y117" s="91"/>
      <c r="Z117" s="92"/>
      <c r="AA117" s="310"/>
      <c r="AB117" s="310"/>
      <c r="AC117" s="310"/>
      <c r="AD117" s="310"/>
      <c r="AE117" s="310"/>
      <c r="AF117" s="310"/>
      <c r="AG117" s="310"/>
      <c r="AH117" s="310"/>
      <c r="AI117" s="310"/>
      <c r="AJ117" s="310"/>
      <c r="AK117" s="310"/>
    </row>
    <row r="118" ht="14.25" customHeight="1" spans="1:37">
      <c r="A118" s="202"/>
      <c r="B118" s="202"/>
      <c r="C118" s="202"/>
      <c r="D118" s="202"/>
      <c r="E118" s="202"/>
      <c r="F118" s="202"/>
      <c r="G118" s="202"/>
      <c r="H118" s="202"/>
      <c r="I118" s="202"/>
      <c r="J118" s="202"/>
      <c r="K118" s="202"/>
      <c r="L118" s="202"/>
      <c r="M118" s="202"/>
      <c r="N118" s="202"/>
      <c r="O118" s="202"/>
      <c r="P118" s="202"/>
      <c r="Q118" s="202"/>
      <c r="R118" s="202"/>
      <c r="S118" s="202"/>
      <c r="T118" s="202"/>
      <c r="U118" s="202"/>
      <c r="V118" s="202"/>
      <c r="W118" s="202"/>
      <c r="X118" s="202"/>
      <c r="Y118" s="202"/>
      <c r="Z118" s="202"/>
      <c r="AA118" s="310"/>
      <c r="AB118" s="310"/>
      <c r="AC118" s="310"/>
      <c r="AD118" s="310"/>
      <c r="AE118" s="310"/>
      <c r="AF118" s="310"/>
      <c r="AG118" s="310"/>
      <c r="AH118" s="310"/>
      <c r="AI118" s="310"/>
      <c r="AJ118" s="310"/>
      <c r="AK118" s="310"/>
    </row>
    <row r="119" ht="14.25" customHeight="1" spans="1:37">
      <c r="A119" s="452" t="s">
        <v>586</v>
      </c>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4"/>
      <c r="AA119" s="310"/>
      <c r="AB119" s="310"/>
      <c r="AC119" s="310"/>
      <c r="AD119" s="310"/>
      <c r="AE119" s="310"/>
      <c r="AF119" s="310"/>
      <c r="AG119" s="310"/>
      <c r="AH119" s="310"/>
      <c r="AI119" s="310"/>
      <c r="AJ119" s="310"/>
      <c r="AK119" s="310"/>
    </row>
    <row r="120" ht="14.25" customHeight="1" spans="1:37">
      <c r="A120" s="465" t="s">
        <v>544</v>
      </c>
      <c r="B120" s="466"/>
      <c r="C120" s="87"/>
      <c r="D120" s="87"/>
      <c r="E120" s="205"/>
      <c r="F120" s="466"/>
      <c r="G120" s="87"/>
      <c r="H120" s="87"/>
      <c r="I120" s="205"/>
      <c r="J120" s="466"/>
      <c r="K120" s="87"/>
      <c r="L120" s="87"/>
      <c r="M120" s="205"/>
      <c r="N120" s="466"/>
      <c r="O120" s="87"/>
      <c r="P120" s="87"/>
      <c r="Q120" s="205"/>
      <c r="R120" s="466"/>
      <c r="S120" s="87"/>
      <c r="T120" s="87"/>
      <c r="U120" s="205"/>
      <c r="V120" s="466"/>
      <c r="W120" s="87"/>
      <c r="X120" s="87"/>
      <c r="Y120" s="87"/>
      <c r="Z120" s="88"/>
      <c r="AA120" s="310"/>
      <c r="AB120" s="310"/>
      <c r="AC120" s="310"/>
      <c r="AD120" s="310"/>
      <c r="AE120" s="310"/>
      <c r="AF120" s="310"/>
      <c r="AG120" s="310"/>
      <c r="AH120" s="310"/>
      <c r="AI120" s="310"/>
      <c r="AJ120" s="310"/>
      <c r="AK120" s="310"/>
    </row>
    <row r="121" ht="14.25" customHeight="1" spans="1:37">
      <c r="A121" s="467" t="s">
        <v>587</v>
      </c>
      <c r="B121" s="468"/>
      <c r="C121" s="27"/>
      <c r="D121" s="27"/>
      <c r="E121" s="28"/>
      <c r="F121" s="469"/>
      <c r="G121" s="27"/>
      <c r="H121" s="27"/>
      <c r="I121" s="28"/>
      <c r="J121" s="469"/>
      <c r="K121" s="27"/>
      <c r="L121" s="27"/>
      <c r="M121" s="28"/>
      <c r="N121" s="469"/>
      <c r="O121" s="27"/>
      <c r="P121" s="27"/>
      <c r="Q121" s="28"/>
      <c r="R121" s="469"/>
      <c r="S121" s="27"/>
      <c r="T121" s="27"/>
      <c r="U121" s="28"/>
      <c r="V121" s="469"/>
      <c r="W121" s="27"/>
      <c r="X121" s="27"/>
      <c r="Y121" s="27"/>
      <c r="Z121" s="300"/>
      <c r="AA121" s="310"/>
      <c r="AB121" s="310"/>
      <c r="AC121" s="310"/>
      <c r="AD121" s="310"/>
      <c r="AE121" s="310"/>
      <c r="AF121" s="310"/>
      <c r="AG121" s="310"/>
      <c r="AH121" s="310"/>
      <c r="AI121" s="310"/>
      <c r="AJ121" s="310"/>
      <c r="AK121" s="310"/>
    </row>
    <row r="122" ht="14.25" customHeight="1" spans="1:37">
      <c r="A122" s="470"/>
      <c r="B122" s="29"/>
      <c r="E122" s="30"/>
      <c r="F122" s="29"/>
      <c r="I122" s="30"/>
      <c r="J122" s="29"/>
      <c r="M122" s="30"/>
      <c r="N122" s="29"/>
      <c r="Q122" s="30"/>
      <c r="R122" s="29"/>
      <c r="U122" s="30"/>
      <c r="V122" s="29"/>
      <c r="Z122" s="138"/>
      <c r="AA122" s="310"/>
      <c r="AB122" s="310"/>
      <c r="AC122" s="310"/>
      <c r="AD122" s="310"/>
      <c r="AE122" s="310"/>
      <c r="AF122" s="310"/>
      <c r="AG122" s="310"/>
      <c r="AH122" s="310"/>
      <c r="AI122" s="310"/>
      <c r="AJ122" s="310"/>
      <c r="AK122" s="310"/>
    </row>
    <row r="123" ht="14.25" customHeight="1" spans="1:37">
      <c r="A123" s="470"/>
      <c r="B123" s="29"/>
      <c r="E123" s="30"/>
      <c r="F123" s="29"/>
      <c r="I123" s="30"/>
      <c r="J123" s="29"/>
      <c r="M123" s="30"/>
      <c r="N123" s="29"/>
      <c r="Q123" s="30"/>
      <c r="R123" s="29"/>
      <c r="U123" s="30"/>
      <c r="V123" s="29"/>
      <c r="Z123" s="138"/>
      <c r="AA123" s="310"/>
      <c r="AB123" s="310"/>
      <c r="AC123" s="310"/>
      <c r="AD123" s="310"/>
      <c r="AE123" s="310"/>
      <c r="AF123" s="310"/>
      <c r="AG123" s="310"/>
      <c r="AH123" s="310"/>
      <c r="AI123" s="310"/>
      <c r="AJ123" s="310"/>
      <c r="AK123" s="310"/>
    </row>
    <row r="124" ht="14.25" customHeight="1" spans="1:37">
      <c r="A124" s="470"/>
      <c r="B124" s="29"/>
      <c r="E124" s="30"/>
      <c r="F124" s="29"/>
      <c r="I124" s="30"/>
      <c r="J124" s="29"/>
      <c r="M124" s="30"/>
      <c r="N124" s="29"/>
      <c r="Q124" s="30"/>
      <c r="R124" s="29"/>
      <c r="U124" s="30"/>
      <c r="V124" s="29"/>
      <c r="Z124" s="138"/>
      <c r="AA124" s="310"/>
      <c r="AB124" s="310"/>
      <c r="AC124" s="310"/>
      <c r="AD124" s="310"/>
      <c r="AE124" s="310"/>
      <c r="AF124" s="310"/>
      <c r="AG124" s="310"/>
      <c r="AH124" s="310"/>
      <c r="AI124" s="310"/>
      <c r="AJ124" s="310"/>
      <c r="AK124" s="310"/>
    </row>
    <row r="125" ht="14.25" customHeight="1" spans="1:37">
      <c r="A125" s="470"/>
      <c r="B125" s="29"/>
      <c r="E125" s="30"/>
      <c r="F125" s="29"/>
      <c r="I125" s="30"/>
      <c r="J125" s="29"/>
      <c r="M125" s="30"/>
      <c r="N125" s="29"/>
      <c r="Q125" s="30"/>
      <c r="R125" s="29"/>
      <c r="U125" s="30"/>
      <c r="V125" s="29"/>
      <c r="Z125" s="138"/>
      <c r="AA125" s="310"/>
      <c r="AB125" s="310"/>
      <c r="AC125" s="310"/>
      <c r="AD125" s="310"/>
      <c r="AE125" s="310"/>
      <c r="AF125" s="310"/>
      <c r="AG125" s="310"/>
      <c r="AH125" s="310"/>
      <c r="AI125" s="310"/>
      <c r="AJ125" s="310"/>
      <c r="AK125" s="310"/>
    </row>
    <row r="126" ht="14.25" customHeight="1" spans="1:37">
      <c r="A126" s="470"/>
      <c r="B126" s="29"/>
      <c r="E126" s="30"/>
      <c r="F126" s="29"/>
      <c r="I126" s="30"/>
      <c r="J126" s="29"/>
      <c r="M126" s="30"/>
      <c r="N126" s="29"/>
      <c r="Q126" s="30"/>
      <c r="R126" s="29"/>
      <c r="U126" s="30"/>
      <c r="V126" s="29"/>
      <c r="Z126" s="138"/>
      <c r="AA126" s="310"/>
      <c r="AB126" s="310"/>
      <c r="AC126" s="310"/>
      <c r="AD126" s="310"/>
      <c r="AE126" s="310"/>
      <c r="AF126" s="310"/>
      <c r="AG126" s="310"/>
      <c r="AH126" s="310"/>
      <c r="AI126" s="310"/>
      <c r="AJ126" s="310"/>
      <c r="AK126" s="310"/>
    </row>
    <row r="127" ht="14.25" customHeight="1" spans="1:37">
      <c r="A127" s="471"/>
      <c r="B127" s="406"/>
      <c r="C127" s="140"/>
      <c r="D127" s="140"/>
      <c r="E127" s="405"/>
      <c r="F127" s="406"/>
      <c r="G127" s="140"/>
      <c r="H127" s="140"/>
      <c r="I127" s="405"/>
      <c r="J127" s="406"/>
      <c r="K127" s="140"/>
      <c r="L127" s="140"/>
      <c r="M127" s="405"/>
      <c r="N127" s="406"/>
      <c r="O127" s="140"/>
      <c r="P127" s="140"/>
      <c r="Q127" s="405"/>
      <c r="R127" s="406"/>
      <c r="S127" s="140"/>
      <c r="T127" s="140"/>
      <c r="U127" s="405"/>
      <c r="V127" s="406"/>
      <c r="W127" s="140"/>
      <c r="X127" s="140"/>
      <c r="Y127" s="140"/>
      <c r="Z127" s="143"/>
      <c r="AA127" s="310"/>
      <c r="AB127" s="310"/>
      <c r="AC127" s="310"/>
      <c r="AD127" s="310"/>
      <c r="AE127" s="310"/>
      <c r="AF127" s="310"/>
      <c r="AG127" s="310"/>
      <c r="AH127" s="310"/>
      <c r="AI127" s="310"/>
      <c r="AJ127" s="310"/>
      <c r="AK127" s="310"/>
    </row>
    <row r="128" ht="14.25" customHeight="1" spans="1:37">
      <c r="A128" s="202"/>
      <c r="B128" s="202"/>
      <c r="C128" s="202"/>
      <c r="D128" s="202"/>
      <c r="E128" s="202"/>
      <c r="F128" s="202"/>
      <c r="G128" s="202"/>
      <c r="H128" s="202"/>
      <c r="I128" s="202"/>
      <c r="J128" s="202"/>
      <c r="K128" s="202"/>
      <c r="L128" s="202"/>
      <c r="M128" s="202"/>
      <c r="N128" s="202"/>
      <c r="O128" s="202"/>
      <c r="P128" s="202"/>
      <c r="Q128" s="202"/>
      <c r="R128" s="202"/>
      <c r="S128" s="202"/>
      <c r="T128" s="202"/>
      <c r="U128" s="202"/>
      <c r="V128" s="202"/>
      <c r="W128" s="202"/>
      <c r="X128" s="202"/>
      <c r="Y128" s="202"/>
      <c r="Z128" s="202"/>
      <c r="AA128" s="310"/>
      <c r="AB128" s="310"/>
      <c r="AC128" s="310"/>
      <c r="AD128" s="310"/>
      <c r="AE128" s="310"/>
      <c r="AF128" s="310"/>
      <c r="AG128" s="310"/>
      <c r="AH128" s="310"/>
      <c r="AI128" s="310"/>
      <c r="AJ128" s="310"/>
      <c r="AK128" s="310"/>
    </row>
    <row r="129" ht="14.25" customHeight="1" spans="1:37">
      <c r="A129" s="452" t="s">
        <v>588</v>
      </c>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4"/>
      <c r="AA129" s="310"/>
      <c r="AB129" s="310"/>
      <c r="AC129" s="310"/>
      <c r="AD129" s="310"/>
      <c r="AE129" s="310"/>
      <c r="AF129" s="310"/>
      <c r="AG129" s="310"/>
      <c r="AH129" s="310"/>
      <c r="AI129" s="310"/>
      <c r="AJ129" s="310"/>
      <c r="AK129" s="310"/>
    </row>
    <row r="130" ht="14.25" customHeight="1" spans="1:37">
      <c r="A130" s="465" t="s">
        <v>544</v>
      </c>
      <c r="B130" s="511"/>
      <c r="C130" s="87"/>
      <c r="D130" s="87"/>
      <c r="E130" s="205"/>
      <c r="F130" s="511"/>
      <c r="G130" s="87"/>
      <c r="H130" s="87"/>
      <c r="I130" s="205"/>
      <c r="J130" s="511"/>
      <c r="K130" s="87"/>
      <c r="L130" s="87"/>
      <c r="M130" s="205"/>
      <c r="N130" s="511"/>
      <c r="O130" s="87"/>
      <c r="P130" s="87"/>
      <c r="Q130" s="205"/>
      <c r="R130" s="511"/>
      <c r="S130" s="87"/>
      <c r="T130" s="87"/>
      <c r="U130" s="205"/>
      <c r="V130" s="511"/>
      <c r="W130" s="87"/>
      <c r="X130" s="87"/>
      <c r="Y130" s="87"/>
      <c r="Z130" s="88"/>
      <c r="AA130" s="310"/>
      <c r="AB130" s="310"/>
      <c r="AC130" s="310"/>
      <c r="AD130" s="310"/>
      <c r="AE130" s="310"/>
      <c r="AF130" s="310"/>
      <c r="AG130" s="310"/>
      <c r="AH130" s="310"/>
      <c r="AI130" s="310"/>
      <c r="AJ130" s="310"/>
      <c r="AK130" s="310"/>
    </row>
    <row r="131" ht="14.25" customHeight="1" spans="1:37">
      <c r="A131" s="512" t="s">
        <v>587</v>
      </c>
      <c r="B131" s="513"/>
      <c r="C131" s="27"/>
      <c r="D131" s="27"/>
      <c r="E131" s="28"/>
      <c r="F131" s="513"/>
      <c r="G131" s="27"/>
      <c r="H131" s="27"/>
      <c r="I131" s="28"/>
      <c r="J131" s="513"/>
      <c r="K131" s="27"/>
      <c r="L131" s="27"/>
      <c r="M131" s="28"/>
      <c r="N131" s="513"/>
      <c r="O131" s="27"/>
      <c r="P131" s="27"/>
      <c r="Q131" s="28"/>
      <c r="R131" s="513"/>
      <c r="S131" s="27"/>
      <c r="T131" s="27"/>
      <c r="U131" s="28"/>
      <c r="V131" s="513"/>
      <c r="W131" s="27"/>
      <c r="X131" s="27"/>
      <c r="Y131" s="27"/>
      <c r="Z131" s="300"/>
      <c r="AA131" s="310"/>
      <c r="AB131" s="310"/>
      <c r="AC131" s="310"/>
      <c r="AD131" s="310"/>
      <c r="AE131" s="310"/>
      <c r="AF131" s="310"/>
      <c r="AG131" s="310"/>
      <c r="AH131" s="310"/>
      <c r="AI131" s="310"/>
      <c r="AJ131" s="310"/>
      <c r="AK131" s="310"/>
    </row>
    <row r="132" ht="14.25" customHeight="1" spans="1:37">
      <c r="A132" s="470"/>
      <c r="B132" s="29"/>
      <c r="E132" s="30"/>
      <c r="F132" s="29"/>
      <c r="I132" s="30"/>
      <c r="J132" s="29"/>
      <c r="M132" s="30"/>
      <c r="N132" s="29"/>
      <c r="Q132" s="30"/>
      <c r="R132" s="29"/>
      <c r="U132" s="30"/>
      <c r="V132" s="29"/>
      <c r="Z132" s="138"/>
      <c r="AA132" s="310"/>
      <c r="AB132" s="310"/>
      <c r="AC132" s="310"/>
      <c r="AD132" s="310"/>
      <c r="AE132" s="310"/>
      <c r="AF132" s="310"/>
      <c r="AG132" s="310"/>
      <c r="AH132" s="310"/>
      <c r="AI132" s="310"/>
      <c r="AJ132" s="310"/>
      <c r="AK132" s="310"/>
    </row>
    <row r="133" ht="14.25" customHeight="1" spans="1:37">
      <c r="A133" s="470"/>
      <c r="B133" s="29"/>
      <c r="E133" s="30"/>
      <c r="F133" s="29"/>
      <c r="I133" s="30"/>
      <c r="J133" s="29"/>
      <c r="M133" s="30"/>
      <c r="N133" s="29"/>
      <c r="Q133" s="30"/>
      <c r="R133" s="29"/>
      <c r="U133" s="30"/>
      <c r="V133" s="29"/>
      <c r="Z133" s="138"/>
      <c r="AA133" s="310"/>
      <c r="AB133" s="310"/>
      <c r="AC133" s="310"/>
      <c r="AD133" s="310"/>
      <c r="AE133" s="310"/>
      <c r="AF133" s="310"/>
      <c r="AG133" s="310"/>
      <c r="AH133" s="310"/>
      <c r="AI133" s="310"/>
      <c r="AJ133" s="310"/>
      <c r="AK133" s="310"/>
    </row>
    <row r="134" ht="14.25" customHeight="1" spans="1:37">
      <c r="A134" s="470"/>
      <c r="B134" s="29"/>
      <c r="E134" s="30"/>
      <c r="F134" s="29"/>
      <c r="I134" s="30"/>
      <c r="J134" s="29"/>
      <c r="M134" s="30"/>
      <c r="N134" s="29"/>
      <c r="Q134" s="30"/>
      <c r="R134" s="29"/>
      <c r="U134" s="30"/>
      <c r="V134" s="29"/>
      <c r="Z134" s="138"/>
      <c r="AA134" s="310"/>
      <c r="AB134" s="310"/>
      <c r="AC134" s="310"/>
      <c r="AD134" s="310"/>
      <c r="AE134" s="310"/>
      <c r="AF134" s="310"/>
      <c r="AG134" s="310"/>
      <c r="AH134" s="310"/>
      <c r="AI134" s="310"/>
      <c r="AJ134" s="310"/>
      <c r="AK134" s="310"/>
    </row>
    <row r="135" ht="14.25" customHeight="1" spans="1:37">
      <c r="A135" s="471"/>
      <c r="B135" s="406"/>
      <c r="C135" s="140"/>
      <c r="D135" s="140"/>
      <c r="E135" s="405"/>
      <c r="F135" s="406"/>
      <c r="G135" s="140"/>
      <c r="H135" s="140"/>
      <c r="I135" s="405"/>
      <c r="J135" s="406"/>
      <c r="K135" s="140"/>
      <c r="L135" s="140"/>
      <c r="M135" s="405"/>
      <c r="N135" s="406"/>
      <c r="O135" s="140"/>
      <c r="P135" s="140"/>
      <c r="Q135" s="405"/>
      <c r="R135" s="406"/>
      <c r="S135" s="140"/>
      <c r="T135" s="140"/>
      <c r="U135" s="405"/>
      <c r="V135" s="406"/>
      <c r="W135" s="140"/>
      <c r="X135" s="140"/>
      <c r="Y135" s="140"/>
      <c r="Z135" s="143"/>
      <c r="AA135" s="310"/>
      <c r="AB135" s="310"/>
      <c r="AC135" s="310"/>
      <c r="AD135" s="310"/>
      <c r="AE135" s="310"/>
      <c r="AF135" s="310"/>
      <c r="AG135" s="310"/>
      <c r="AH135" s="310"/>
      <c r="AI135" s="310"/>
      <c r="AJ135" s="310"/>
      <c r="AK135" s="310"/>
    </row>
    <row r="136" ht="14.25" customHeight="1" spans="1:37">
      <c r="A136" s="202"/>
      <c r="B136" s="202"/>
      <c r="C136" s="202"/>
      <c r="D136" s="202"/>
      <c r="E136" s="202"/>
      <c r="F136" s="202"/>
      <c r="G136" s="202"/>
      <c r="H136" s="202"/>
      <c r="I136" s="202"/>
      <c r="J136" s="202"/>
      <c r="K136" s="202"/>
      <c r="L136" s="202"/>
      <c r="M136" s="202"/>
      <c r="N136" s="202"/>
      <c r="O136" s="202"/>
      <c r="P136" s="202"/>
      <c r="Q136" s="202"/>
      <c r="R136" s="202"/>
      <c r="S136" s="202"/>
      <c r="T136" s="202"/>
      <c r="U136" s="202"/>
      <c r="V136" s="202"/>
      <c r="W136" s="202"/>
      <c r="X136" s="202"/>
      <c r="Y136" s="202"/>
      <c r="Z136" s="202"/>
      <c r="AA136" s="310"/>
      <c r="AB136" s="310"/>
      <c r="AC136" s="310"/>
      <c r="AD136" s="310"/>
      <c r="AE136" s="310"/>
      <c r="AF136" s="310"/>
      <c r="AG136" s="310"/>
      <c r="AH136" s="310"/>
      <c r="AI136" s="310"/>
      <c r="AJ136" s="310"/>
      <c r="AK136" s="310"/>
    </row>
    <row r="137" ht="14.25" customHeight="1" spans="1:37">
      <c r="A137" s="452" t="s">
        <v>589</v>
      </c>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4"/>
      <c r="AA137" s="310"/>
      <c r="AB137" s="310"/>
      <c r="AC137" s="310"/>
      <c r="AD137" s="310"/>
      <c r="AE137" s="310"/>
      <c r="AF137" s="310"/>
      <c r="AG137" s="310"/>
      <c r="AH137" s="310"/>
      <c r="AI137" s="310"/>
      <c r="AJ137" s="310"/>
      <c r="AK137" s="310"/>
    </row>
    <row r="138" ht="14.25" customHeight="1" spans="1:37">
      <c r="A138" s="514" t="s">
        <v>543</v>
      </c>
      <c r="B138" s="515" t="s">
        <v>590</v>
      </c>
      <c r="C138" s="87"/>
      <c r="D138" s="205"/>
      <c r="E138" s="515" t="s">
        <v>591</v>
      </c>
      <c r="F138" s="87"/>
      <c r="G138" s="205"/>
      <c r="H138" s="515" t="s">
        <v>592</v>
      </c>
      <c r="I138" s="87"/>
      <c r="J138" s="205"/>
      <c r="K138" s="515" t="s">
        <v>587</v>
      </c>
      <c r="L138" s="87"/>
      <c r="M138" s="87"/>
      <c r="N138" s="87"/>
      <c r="O138" s="87"/>
      <c r="P138" s="87"/>
      <c r="Q138" s="87"/>
      <c r="R138" s="87"/>
      <c r="S138" s="205"/>
      <c r="T138" s="515" t="s">
        <v>593</v>
      </c>
      <c r="U138" s="87"/>
      <c r="V138" s="87"/>
      <c r="W138" s="87"/>
      <c r="X138" s="87"/>
      <c r="Y138" s="87"/>
      <c r="Z138" s="88"/>
      <c r="AA138" s="310"/>
      <c r="AB138" s="310"/>
      <c r="AC138" s="310"/>
      <c r="AD138" s="310"/>
      <c r="AE138" s="310"/>
      <c r="AF138" s="310"/>
      <c r="AG138" s="310"/>
      <c r="AH138" s="310"/>
      <c r="AI138" s="310"/>
      <c r="AJ138" s="310"/>
      <c r="AK138" s="310"/>
    </row>
    <row r="139" ht="14.25" customHeight="1" spans="1:37">
      <c r="A139" s="516"/>
      <c r="B139" s="515" t="str">
        <f>IFERROR(IF($A139&gt;=1000,VLOOKUP($A139,附表.魔法!$B:$H,2,FALSE),""),)</f>
        <v/>
      </c>
      <c r="C139" s="87"/>
      <c r="D139" s="205"/>
      <c r="E139" s="515" t="str">
        <f>IFERROR(IF($A139&gt;=1000,VLOOKUP($A139,附表.魔法!$B:$H,4,FALSE),""),)</f>
        <v/>
      </c>
      <c r="F139" s="87"/>
      <c r="G139" s="205"/>
      <c r="H139" s="515" t="str">
        <f>IFERROR(IF($A139&gt;=1000,VLOOKUP($A139,附表.魔法!$B:$H,5,FALSE),""),)</f>
        <v/>
      </c>
      <c r="I139" s="87"/>
      <c r="J139" s="205"/>
      <c r="K139" s="515" t="str">
        <f>IFERROR(IF($A139&gt;=1000,VLOOKUP($A139,附表.魔法!$B:$H,7,FALSE),""),)</f>
        <v/>
      </c>
      <c r="L139" s="87"/>
      <c r="M139" s="87"/>
      <c r="N139" s="87"/>
      <c r="O139" s="87"/>
      <c r="P139" s="87"/>
      <c r="Q139" s="87"/>
      <c r="R139" s="87"/>
      <c r="S139" s="205"/>
      <c r="T139" s="521"/>
      <c r="U139" s="87"/>
      <c r="V139" s="87"/>
      <c r="W139" s="87"/>
      <c r="X139" s="87"/>
      <c r="Y139" s="87"/>
      <c r="Z139" s="88"/>
      <c r="AA139" s="310"/>
      <c r="AB139" s="310"/>
      <c r="AC139" s="310"/>
      <c r="AD139" s="310"/>
      <c r="AE139" s="310"/>
      <c r="AF139" s="310"/>
      <c r="AG139" s="310"/>
      <c r="AH139" s="310"/>
      <c r="AI139" s="310"/>
      <c r="AJ139" s="310"/>
      <c r="AK139" s="310"/>
    </row>
    <row r="140" ht="14.25" customHeight="1" spans="1:37">
      <c r="A140" s="516"/>
      <c r="B140" s="515" t="str">
        <f>IFERROR(IF($A140&gt;=1000,VLOOKUP($A140,附表.魔法!$B:$H,2,FALSE),""),)</f>
        <v/>
      </c>
      <c r="C140" s="87"/>
      <c r="D140" s="205"/>
      <c r="E140" s="515" t="str">
        <f>IFERROR(IF($A140&gt;=1000,VLOOKUP($A140,附表.魔法!$B:$H,4,FALSE),""),)</f>
        <v/>
      </c>
      <c r="F140" s="87"/>
      <c r="G140" s="205"/>
      <c r="H140" s="515" t="str">
        <f>IFERROR(IF($A140&gt;=1000,VLOOKUP($A140,附表.魔法!$B:$H,5,FALSE),""),)</f>
        <v/>
      </c>
      <c r="I140" s="87"/>
      <c r="J140" s="205"/>
      <c r="K140" s="515" t="str">
        <f>IFERROR(IF($A140&gt;=1000,VLOOKUP($A140,附表.魔法!$B:$H,7,FALSE),""),)</f>
        <v/>
      </c>
      <c r="L140" s="87"/>
      <c r="M140" s="87"/>
      <c r="N140" s="87"/>
      <c r="O140" s="87"/>
      <c r="P140" s="87"/>
      <c r="Q140" s="87"/>
      <c r="R140" s="87"/>
      <c r="S140" s="205"/>
      <c r="T140" s="521"/>
      <c r="U140" s="87"/>
      <c r="V140" s="87"/>
      <c r="W140" s="87"/>
      <c r="X140" s="87"/>
      <c r="Y140" s="87"/>
      <c r="Z140" s="88"/>
      <c r="AA140" s="310"/>
      <c r="AB140" s="310"/>
      <c r="AC140" s="310"/>
      <c r="AD140" s="310"/>
      <c r="AE140" s="310"/>
      <c r="AF140" s="310"/>
      <c r="AG140" s="310"/>
      <c r="AH140" s="310"/>
      <c r="AI140" s="310"/>
      <c r="AJ140" s="310"/>
      <c r="AK140" s="310"/>
    </row>
    <row r="141" ht="14.25" spans="1:37">
      <c r="A141" s="516"/>
      <c r="B141" s="515" t="str">
        <f>IFERROR(IF($A141&gt;=1000,VLOOKUP($A141,附表.魔法!$B:$H,2,FALSE),""),)</f>
        <v/>
      </c>
      <c r="C141" s="87"/>
      <c r="D141" s="205"/>
      <c r="E141" s="515" t="str">
        <f>IFERROR(IF($A141&gt;=1000,VLOOKUP($A141,附表.魔法!$B:$H,4,FALSE),""),)</f>
        <v/>
      </c>
      <c r="F141" s="87"/>
      <c r="G141" s="205"/>
      <c r="H141" s="515" t="str">
        <f>IFERROR(IF($A141&gt;=1000,VLOOKUP($A141,附表.魔法!$B:$H,5,FALSE),""),)</f>
        <v/>
      </c>
      <c r="I141" s="87"/>
      <c r="J141" s="205"/>
      <c r="K141" s="515" t="str">
        <f>IFERROR(IF($A141&gt;=1000,VLOOKUP($A141,附表.魔法!$B:$H,7,FALSE),""),)</f>
        <v/>
      </c>
      <c r="L141" s="87"/>
      <c r="M141" s="87"/>
      <c r="N141" s="87"/>
      <c r="O141" s="87"/>
      <c r="P141" s="87"/>
      <c r="Q141" s="87"/>
      <c r="R141" s="87"/>
      <c r="S141" s="205"/>
      <c r="T141" s="521"/>
      <c r="U141" s="87"/>
      <c r="V141" s="87"/>
      <c r="W141" s="87"/>
      <c r="X141" s="87"/>
      <c r="Y141" s="87"/>
      <c r="Z141" s="88"/>
      <c r="AA141" s="310"/>
      <c r="AB141" s="310"/>
      <c r="AC141" s="310"/>
      <c r="AD141" s="310"/>
      <c r="AE141" s="310"/>
      <c r="AF141" s="310"/>
      <c r="AG141" s="310"/>
      <c r="AH141" s="310"/>
      <c r="AI141" s="310"/>
      <c r="AJ141" s="310"/>
      <c r="AK141" s="310"/>
    </row>
    <row r="142" ht="14.25" customHeight="1" spans="1:37">
      <c r="A142" s="516"/>
      <c r="B142" s="515" t="str">
        <f>IFERROR(IF($A142&gt;=1000,VLOOKUP($A142,附表.魔法!$B:$H,2,FALSE),""),)</f>
        <v/>
      </c>
      <c r="C142" s="87"/>
      <c r="D142" s="205"/>
      <c r="E142" s="515" t="str">
        <f>IFERROR(IF($A142&gt;=1000,VLOOKUP($A142,附表.魔法!$B:$H,4,FALSE),""),)</f>
        <v/>
      </c>
      <c r="F142" s="87"/>
      <c r="G142" s="205"/>
      <c r="H142" s="515" t="str">
        <f>IFERROR(IF($A142&gt;=1000,VLOOKUP($A142,附表.魔法!$B:$H,5,FALSE),""),)</f>
        <v/>
      </c>
      <c r="I142" s="87"/>
      <c r="J142" s="205"/>
      <c r="K142" s="515" t="str">
        <f>IFERROR(IF($A142&gt;=1000,VLOOKUP($A142,附表.魔法!$B:$H,7,FALSE),""),)</f>
        <v/>
      </c>
      <c r="L142" s="87"/>
      <c r="M142" s="87"/>
      <c r="N142" s="87"/>
      <c r="O142" s="87"/>
      <c r="P142" s="87"/>
      <c r="Q142" s="87"/>
      <c r="R142" s="87"/>
      <c r="S142" s="205"/>
      <c r="T142" s="521"/>
      <c r="U142" s="87"/>
      <c r="V142" s="87"/>
      <c r="W142" s="87"/>
      <c r="X142" s="87"/>
      <c r="Y142" s="87"/>
      <c r="Z142" s="88"/>
      <c r="AA142" s="310"/>
      <c r="AB142" s="310"/>
      <c r="AC142" s="310"/>
      <c r="AD142" s="310"/>
      <c r="AE142" s="310"/>
      <c r="AF142" s="310"/>
      <c r="AG142" s="310"/>
      <c r="AH142" s="310"/>
      <c r="AI142" s="310"/>
      <c r="AJ142" s="310"/>
      <c r="AK142" s="310"/>
    </row>
    <row r="143" ht="14.25" customHeight="1" spans="1:37">
      <c r="A143" s="517"/>
      <c r="B143" s="518" t="str">
        <f>IFERROR(IF($A143&gt;=1000,VLOOKUP($A143,附表.魔法!$B:$H,2,FALSE),""),)</f>
        <v/>
      </c>
      <c r="C143" s="91"/>
      <c r="D143" s="363"/>
      <c r="E143" s="518" t="str">
        <f>IFERROR(IF($A143&gt;=1000,VLOOKUP($A143,附表.魔法!$B:$H,4,FALSE),""),)</f>
        <v/>
      </c>
      <c r="F143" s="91"/>
      <c r="G143" s="363"/>
      <c r="H143" s="518" t="str">
        <f>IFERROR(IF($A143&gt;=1000,VLOOKUP($A143,附表.魔法!$B:$H,5,FALSE),""),)</f>
        <v/>
      </c>
      <c r="I143" s="91"/>
      <c r="J143" s="363"/>
      <c r="K143" s="518" t="str">
        <f>IFERROR(IF($A143&gt;=1000,VLOOKUP($A143,附表.魔法!$B:$H,7,FALSE),""),)</f>
        <v/>
      </c>
      <c r="L143" s="91"/>
      <c r="M143" s="91"/>
      <c r="N143" s="91"/>
      <c r="O143" s="91"/>
      <c r="P143" s="91"/>
      <c r="Q143" s="91"/>
      <c r="R143" s="91"/>
      <c r="S143" s="363"/>
      <c r="T143" s="523"/>
      <c r="U143" s="91"/>
      <c r="V143" s="91"/>
      <c r="W143" s="91"/>
      <c r="X143" s="91"/>
      <c r="Y143" s="91"/>
      <c r="Z143" s="92"/>
      <c r="AA143" s="310"/>
      <c r="AB143" s="310"/>
      <c r="AC143" s="310"/>
      <c r="AD143" s="310"/>
      <c r="AE143" s="310"/>
      <c r="AF143" s="310"/>
      <c r="AG143" s="310"/>
      <c r="AH143" s="310"/>
      <c r="AI143" s="310"/>
      <c r="AJ143" s="310"/>
      <c r="AK143" s="310"/>
    </row>
    <row r="144" ht="14.25" customHeight="1" spans="1:37">
      <c r="A144" s="451"/>
      <c r="B144" s="451"/>
      <c r="C144" s="451"/>
      <c r="D144" s="451"/>
      <c r="E144" s="451"/>
      <c r="F144" s="451"/>
      <c r="G144" s="451"/>
      <c r="H144" s="451"/>
      <c r="I144" s="451"/>
      <c r="J144" s="451"/>
      <c r="K144" s="451"/>
      <c r="L144" s="451"/>
      <c r="M144" s="493"/>
      <c r="N144" s="493"/>
      <c r="O144" s="451"/>
      <c r="P144" s="451"/>
      <c r="Q144" s="451"/>
      <c r="R144" s="451"/>
      <c r="S144" s="451"/>
      <c r="T144" s="451"/>
      <c r="U144" s="451"/>
      <c r="V144" s="451"/>
      <c r="W144" s="451"/>
      <c r="X144" s="451"/>
      <c r="Y144" s="451"/>
      <c r="Z144" s="451"/>
      <c r="AA144" s="310"/>
      <c r="AB144" s="310"/>
      <c r="AC144" s="310"/>
      <c r="AD144" s="310"/>
      <c r="AE144" s="310"/>
      <c r="AF144" s="310"/>
      <c r="AG144" s="310"/>
      <c r="AH144" s="310"/>
      <c r="AI144" s="310"/>
      <c r="AJ144" s="310"/>
      <c r="AK144" s="310"/>
    </row>
    <row r="145" ht="14.25" customHeight="1" spans="1:37">
      <c r="A145" s="452" t="s">
        <v>594</v>
      </c>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4"/>
      <c r="AA145" s="310"/>
      <c r="AB145" s="310"/>
      <c r="AC145" s="310"/>
      <c r="AD145" s="310"/>
      <c r="AE145" s="310"/>
      <c r="AF145" s="310"/>
      <c r="AG145" s="310"/>
      <c r="AH145" s="310"/>
      <c r="AI145" s="310"/>
      <c r="AJ145" s="310"/>
      <c r="AK145" s="310"/>
    </row>
    <row r="146" ht="14.25" customHeight="1" spans="1:37">
      <c r="A146" s="519" t="s">
        <v>595</v>
      </c>
      <c r="B146" s="87"/>
      <c r="C146" s="87"/>
      <c r="D146" s="87"/>
      <c r="E146" s="515" t="s">
        <v>596</v>
      </c>
      <c r="F146" s="87"/>
      <c r="G146" s="87"/>
      <c r="H146" s="87"/>
      <c r="I146" s="87"/>
      <c r="J146" s="87"/>
      <c r="K146" s="515" t="s">
        <v>597</v>
      </c>
      <c r="L146" s="87"/>
      <c r="M146" s="87"/>
      <c r="N146" s="87"/>
      <c r="O146" s="515" t="s">
        <v>598</v>
      </c>
      <c r="P146" s="87"/>
      <c r="Q146" s="87"/>
      <c r="R146" s="87"/>
      <c r="S146" s="87"/>
      <c r="T146" s="515" t="s">
        <v>599</v>
      </c>
      <c r="U146" s="87"/>
      <c r="V146" s="87"/>
      <c r="W146" s="87"/>
      <c r="X146" s="87"/>
      <c r="Y146" s="87"/>
      <c r="Z146" s="88"/>
      <c r="AA146" s="310"/>
      <c r="AB146" s="310"/>
      <c r="AC146" s="310"/>
      <c r="AD146" s="310"/>
      <c r="AE146" s="310"/>
      <c r="AF146" s="310"/>
      <c r="AG146" s="310"/>
      <c r="AH146" s="310"/>
      <c r="AI146" s="310"/>
      <c r="AJ146" s="310"/>
      <c r="AK146" s="310"/>
    </row>
    <row r="147" ht="14.25" customHeight="1" spans="1:37">
      <c r="A147" s="520"/>
      <c r="B147" s="87"/>
      <c r="C147" s="87"/>
      <c r="D147" s="87"/>
      <c r="E147" s="521"/>
      <c r="F147" s="87"/>
      <c r="G147" s="87"/>
      <c r="H147" s="87"/>
      <c r="I147" s="87"/>
      <c r="J147" s="87"/>
      <c r="K147" s="521"/>
      <c r="L147" s="87"/>
      <c r="M147" s="87"/>
      <c r="N147" s="87"/>
      <c r="O147" s="521"/>
      <c r="P147" s="87"/>
      <c r="Q147" s="87"/>
      <c r="R147" s="87"/>
      <c r="S147" s="87"/>
      <c r="T147" s="521"/>
      <c r="U147" s="87"/>
      <c r="V147" s="87"/>
      <c r="W147" s="87"/>
      <c r="X147" s="87"/>
      <c r="Y147" s="87"/>
      <c r="Z147" s="88"/>
      <c r="AA147" s="310"/>
      <c r="AB147" s="310"/>
      <c r="AC147" s="310"/>
      <c r="AD147" s="310"/>
      <c r="AE147" s="310"/>
      <c r="AF147" s="310"/>
      <c r="AG147" s="310"/>
      <c r="AH147" s="310"/>
      <c r="AI147" s="310"/>
      <c r="AJ147" s="310"/>
      <c r="AK147" s="310"/>
    </row>
    <row r="148" ht="14.25" customHeight="1" spans="1:37">
      <c r="A148" s="520"/>
      <c r="B148" s="87"/>
      <c r="C148" s="87"/>
      <c r="D148" s="87"/>
      <c r="E148" s="521"/>
      <c r="F148" s="87"/>
      <c r="G148" s="87"/>
      <c r="H148" s="87"/>
      <c r="I148" s="87"/>
      <c r="J148" s="87"/>
      <c r="K148" s="521"/>
      <c r="L148" s="87"/>
      <c r="M148" s="87"/>
      <c r="N148" s="87"/>
      <c r="O148" s="521"/>
      <c r="P148" s="87"/>
      <c r="Q148" s="87"/>
      <c r="R148" s="87"/>
      <c r="S148" s="87"/>
      <c r="T148" s="521"/>
      <c r="U148" s="87"/>
      <c r="V148" s="87"/>
      <c r="W148" s="87"/>
      <c r="X148" s="87"/>
      <c r="Y148" s="87"/>
      <c r="Z148" s="88"/>
      <c r="AA148" s="310"/>
      <c r="AB148" s="310"/>
      <c r="AC148" s="310"/>
      <c r="AD148" s="310"/>
      <c r="AE148" s="310"/>
      <c r="AF148" s="310"/>
      <c r="AG148" s="310"/>
      <c r="AH148" s="310"/>
      <c r="AI148" s="310"/>
      <c r="AJ148" s="310"/>
      <c r="AK148" s="310"/>
    </row>
    <row r="149" ht="14.25" customHeight="1" spans="1:37">
      <c r="A149" s="520"/>
      <c r="B149" s="87"/>
      <c r="C149" s="87"/>
      <c r="D149" s="87"/>
      <c r="E149" s="521"/>
      <c r="F149" s="87"/>
      <c r="G149" s="87"/>
      <c r="H149" s="87"/>
      <c r="I149" s="87"/>
      <c r="J149" s="87"/>
      <c r="K149" s="521"/>
      <c r="L149" s="87"/>
      <c r="M149" s="87"/>
      <c r="N149" s="87"/>
      <c r="O149" s="521"/>
      <c r="P149" s="87"/>
      <c r="Q149" s="87"/>
      <c r="R149" s="87"/>
      <c r="S149" s="87"/>
      <c r="T149" s="521"/>
      <c r="U149" s="87"/>
      <c r="V149" s="87"/>
      <c r="W149" s="87"/>
      <c r="X149" s="87"/>
      <c r="Y149" s="87"/>
      <c r="Z149" s="88"/>
      <c r="AA149" s="310"/>
      <c r="AB149" s="310"/>
      <c r="AC149" s="310"/>
      <c r="AD149" s="310"/>
      <c r="AE149" s="310"/>
      <c r="AF149" s="310"/>
      <c r="AG149" s="310"/>
      <c r="AH149" s="310"/>
      <c r="AI149" s="310"/>
      <c r="AJ149" s="310"/>
      <c r="AK149" s="310"/>
    </row>
    <row r="150" ht="14.25" customHeight="1" spans="1:37">
      <c r="A150" s="520"/>
      <c r="B150" s="87"/>
      <c r="C150" s="87"/>
      <c r="D150" s="87"/>
      <c r="E150" s="521"/>
      <c r="F150" s="87"/>
      <c r="G150" s="87"/>
      <c r="H150" s="87"/>
      <c r="I150" s="87"/>
      <c r="J150" s="87"/>
      <c r="K150" s="521"/>
      <c r="L150" s="87"/>
      <c r="M150" s="87"/>
      <c r="N150" s="87"/>
      <c r="O150" s="521"/>
      <c r="P150" s="87"/>
      <c r="Q150" s="87"/>
      <c r="R150" s="87"/>
      <c r="S150" s="87"/>
      <c r="T150" s="521"/>
      <c r="U150" s="87"/>
      <c r="V150" s="87"/>
      <c r="W150" s="87"/>
      <c r="X150" s="87"/>
      <c r="Y150" s="87"/>
      <c r="Z150" s="88"/>
      <c r="AA150" s="310"/>
      <c r="AB150" s="310"/>
      <c r="AC150" s="310"/>
      <c r="AD150" s="310"/>
      <c r="AE150" s="310"/>
      <c r="AF150" s="310"/>
      <c r="AG150" s="310"/>
      <c r="AH150" s="310"/>
      <c r="AI150" s="310"/>
      <c r="AJ150" s="310"/>
      <c r="AK150" s="310"/>
    </row>
    <row r="151" ht="14.25" customHeight="1" spans="1:37">
      <c r="A151" s="522"/>
      <c r="B151" s="91"/>
      <c r="C151" s="91"/>
      <c r="D151" s="91"/>
      <c r="E151" s="523"/>
      <c r="F151" s="91"/>
      <c r="G151" s="91"/>
      <c r="H151" s="91"/>
      <c r="I151" s="91"/>
      <c r="J151" s="91"/>
      <c r="K151" s="523"/>
      <c r="L151" s="91"/>
      <c r="M151" s="91"/>
      <c r="N151" s="91"/>
      <c r="O151" s="523"/>
      <c r="P151" s="91"/>
      <c r="Q151" s="91"/>
      <c r="R151" s="91"/>
      <c r="S151" s="91"/>
      <c r="T151" s="523"/>
      <c r="U151" s="91"/>
      <c r="V151" s="91"/>
      <c r="W151" s="91"/>
      <c r="X151" s="91"/>
      <c r="Y151" s="91"/>
      <c r="Z151" s="92"/>
      <c r="AA151" s="310"/>
      <c r="AB151" s="310"/>
      <c r="AC151" s="310"/>
      <c r="AD151" s="310"/>
      <c r="AE151" s="310"/>
      <c r="AF151" s="310"/>
      <c r="AG151" s="310"/>
      <c r="AH151" s="310"/>
      <c r="AI151" s="310"/>
      <c r="AJ151" s="310"/>
      <c r="AK151" s="310"/>
    </row>
    <row r="152" ht="14.25" customHeight="1" spans="1:37">
      <c r="A152" s="451"/>
      <c r="B152" s="451"/>
      <c r="C152" s="451"/>
      <c r="D152" s="451"/>
      <c r="E152" s="451"/>
      <c r="F152" s="451"/>
      <c r="G152" s="451"/>
      <c r="H152" s="451"/>
      <c r="I152" s="451"/>
      <c r="J152" s="451"/>
      <c r="K152" s="451"/>
      <c r="L152" s="451"/>
      <c r="M152" s="451"/>
      <c r="N152" s="451"/>
      <c r="O152" s="451"/>
      <c r="P152" s="451"/>
      <c r="Q152" s="451"/>
      <c r="R152" s="451"/>
      <c r="S152" s="451"/>
      <c r="T152" s="451"/>
      <c r="U152" s="451"/>
      <c r="V152" s="451"/>
      <c r="W152" s="451"/>
      <c r="X152" s="451"/>
      <c r="Y152" s="451"/>
      <c r="Z152" s="451"/>
      <c r="AA152" s="310"/>
      <c r="AB152" s="310"/>
      <c r="AC152" s="310"/>
      <c r="AD152" s="310"/>
      <c r="AE152" s="310"/>
      <c r="AF152" s="310"/>
      <c r="AG152" s="310"/>
      <c r="AH152" s="310"/>
      <c r="AI152" s="310"/>
      <c r="AJ152" s="310"/>
      <c r="AK152" s="310"/>
    </row>
    <row r="153" ht="14.25" customHeight="1" spans="1:37">
      <c r="A153" s="452" t="s">
        <v>600</v>
      </c>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4"/>
      <c r="AA153" s="310"/>
      <c r="AB153" s="310"/>
      <c r="AC153" s="310"/>
      <c r="AD153" s="310"/>
      <c r="AE153" s="310"/>
      <c r="AF153" s="310"/>
      <c r="AG153" s="310"/>
      <c r="AH153" s="310"/>
      <c r="AI153" s="310"/>
      <c r="AJ153" s="310"/>
      <c r="AK153" s="310"/>
    </row>
    <row r="154" ht="14.25" customHeight="1" spans="1:37">
      <c r="A154" s="514" t="s">
        <v>543</v>
      </c>
      <c r="B154" s="515" t="s">
        <v>601</v>
      </c>
      <c r="C154" s="87"/>
      <c r="D154" s="205"/>
      <c r="E154" s="524" t="s">
        <v>602</v>
      </c>
      <c r="F154" s="515" t="s">
        <v>603</v>
      </c>
      <c r="G154" s="205"/>
      <c r="H154" s="515" t="s">
        <v>604</v>
      </c>
      <c r="I154" s="205"/>
      <c r="J154" s="524" t="s">
        <v>605</v>
      </c>
      <c r="K154" s="515" t="s">
        <v>606</v>
      </c>
      <c r="L154" s="87"/>
      <c r="M154" s="87"/>
      <c r="N154" s="87"/>
      <c r="O154" s="87"/>
      <c r="P154" s="87"/>
      <c r="Q154" s="87"/>
      <c r="R154" s="87"/>
      <c r="S154" s="205"/>
      <c r="T154" s="515" t="s">
        <v>599</v>
      </c>
      <c r="U154" s="87"/>
      <c r="V154" s="87"/>
      <c r="W154" s="87"/>
      <c r="X154" s="87"/>
      <c r="Y154" s="87"/>
      <c r="Z154" s="88"/>
      <c r="AA154" s="310"/>
      <c r="AB154" s="310"/>
      <c r="AC154" s="310"/>
      <c r="AD154" s="310"/>
      <c r="AE154" s="310"/>
      <c r="AF154" s="310"/>
      <c r="AG154" s="310"/>
      <c r="AH154" s="310"/>
      <c r="AI154" s="310"/>
      <c r="AJ154" s="310"/>
      <c r="AK154" s="310"/>
    </row>
    <row r="155" ht="14.25" customHeight="1" spans="1:37">
      <c r="A155" s="525"/>
      <c r="B155" s="515" t="str">
        <f>IFERROR(IF($A155&gt;=1000,VLOOKUP($A155,附表.神话典籍!$B:$M,2,FALSE),""),)&amp;IFERROR(IF($A155&gt;=1000,"("&amp;VLOOKUP($A155,附表.神话典籍!$B:$M,3,FALSE)&amp;")",""),)</f>
        <v/>
      </c>
      <c r="C155" s="87"/>
      <c r="D155" s="205"/>
      <c r="E155" s="524" t="str">
        <f>IFERROR(IF($A155&gt;=1000,VLOOKUP($A155,附表.神话典籍!$B:$M,6,FALSE),""),)</f>
        <v/>
      </c>
      <c r="F155" s="515" t="str">
        <f>IFERROR(IF($A155&gt;=1000,VLOOKUP($A155,附表.神话典籍!$B:$M,7,FALSE),""),)</f>
        <v/>
      </c>
      <c r="G155" s="205"/>
      <c r="H155" s="515" t="str">
        <f>IFERROR(IF($A155&gt;=1000,VLOOKUP($A155,附表.神话典籍!$B:$M,8,FALSE)&amp;"/"&amp;VLOOKUP($A155,附表.神话典籍!$B:$M,9,FALSE),""),)</f>
        <v/>
      </c>
      <c r="I155" s="205"/>
      <c r="J155" s="524" t="str">
        <f>IFERROR(IF($A155&gt;=1000,VLOOKUP($A155,附表.神话典籍!$B:$M,10,FALSE),""),)</f>
        <v/>
      </c>
      <c r="K155" s="533" t="str">
        <f>IFERROR(IF($A155&gt;=1000,VLOOKUP($A155,附表.神话典籍!$B:$M,12,FALSE),""),)</f>
        <v/>
      </c>
      <c r="L155" s="87"/>
      <c r="M155" s="87"/>
      <c r="N155" s="87"/>
      <c r="O155" s="87"/>
      <c r="P155" s="87"/>
      <c r="Q155" s="87"/>
      <c r="R155" s="87"/>
      <c r="S155" s="205"/>
      <c r="T155" s="521"/>
      <c r="U155" s="87"/>
      <c r="V155" s="87"/>
      <c r="W155" s="87"/>
      <c r="X155" s="87"/>
      <c r="Y155" s="87"/>
      <c r="Z155" s="88"/>
      <c r="AA155" s="310"/>
      <c r="AB155" s="310"/>
      <c r="AC155" s="310"/>
      <c r="AD155" s="310"/>
      <c r="AE155" s="310"/>
      <c r="AF155" s="310"/>
      <c r="AG155" s="310"/>
      <c r="AH155" s="310"/>
      <c r="AI155" s="310"/>
      <c r="AJ155" s="310"/>
      <c r="AK155" s="310"/>
    </row>
    <row r="156" ht="14.25" customHeight="1" spans="1:37">
      <c r="A156" s="525"/>
      <c r="B156" s="515" t="str">
        <f>IFERROR(IF($A156&gt;=1000,VLOOKUP($A156,附表.神话典籍!$B:$M,2,FALSE),""),)&amp;IFERROR(IF($A156&gt;=1000,"("&amp;VLOOKUP($A156,附表.神话典籍!$B:$M,3,FALSE)&amp;")",""),)</f>
        <v/>
      </c>
      <c r="C156" s="87"/>
      <c r="D156" s="205"/>
      <c r="E156" s="524" t="str">
        <f>IFERROR(IF($A156&gt;=1000,VLOOKUP($A156,附表.神话典籍!$B:$M,6,FALSE),""),)</f>
        <v/>
      </c>
      <c r="F156" s="515" t="str">
        <f>IFERROR(IF($A156&gt;=1000,VLOOKUP($A156,附表.神话典籍!$B:$M,7,FALSE),""),)</f>
        <v/>
      </c>
      <c r="G156" s="205"/>
      <c r="H156" s="515" t="str">
        <f>IFERROR(IF($A156&gt;=1000,VLOOKUP($A156,附表.神话典籍!$B:$M,8,FALSE)&amp;"/"&amp;VLOOKUP($A156,附表.神话典籍!$B:$M,9,FALSE),""),)</f>
        <v/>
      </c>
      <c r="I156" s="205"/>
      <c r="J156" s="524" t="str">
        <f>IFERROR(IF($A156&gt;=1000,VLOOKUP($A156,附表.神话典籍!$B:$M,10,FALSE),""),)</f>
        <v/>
      </c>
      <c r="K156" s="533" t="str">
        <f>IFERROR(IF($A156&gt;=1000,VLOOKUP($A156,附表.神话典籍!$B:$M,12,FALSE),""),)</f>
        <v/>
      </c>
      <c r="L156" s="87"/>
      <c r="M156" s="87"/>
      <c r="N156" s="87"/>
      <c r="O156" s="87"/>
      <c r="P156" s="87"/>
      <c r="Q156" s="87"/>
      <c r="R156" s="87"/>
      <c r="S156" s="205"/>
      <c r="T156" s="521"/>
      <c r="U156" s="87"/>
      <c r="V156" s="87"/>
      <c r="W156" s="87"/>
      <c r="X156" s="87"/>
      <c r="Y156" s="87"/>
      <c r="Z156" s="88"/>
      <c r="AA156" s="310"/>
      <c r="AB156" s="310"/>
      <c r="AC156" s="310"/>
      <c r="AD156" s="310"/>
      <c r="AE156" s="310"/>
      <c r="AF156" s="310"/>
      <c r="AG156" s="310"/>
      <c r="AH156" s="310"/>
      <c r="AI156" s="310"/>
      <c r="AJ156" s="310"/>
      <c r="AK156" s="310"/>
    </row>
    <row r="157" ht="14.25" spans="1:37">
      <c r="A157" s="525"/>
      <c r="B157" s="515" t="str">
        <f>IFERROR(IF($A157&gt;=1000,VLOOKUP($A157,附表.神话典籍!$B:$M,2,FALSE),""),)&amp;IFERROR(IF($A157&gt;=1000,"("&amp;VLOOKUP($A157,附表.神话典籍!$B:$M,3,FALSE)&amp;")",""),)</f>
        <v/>
      </c>
      <c r="C157" s="87"/>
      <c r="D157" s="205"/>
      <c r="E157" s="524" t="str">
        <f>IFERROR(IF($A157&gt;=1000,VLOOKUP($A157,附表.神话典籍!$B:$M,6,FALSE),""),)</f>
        <v/>
      </c>
      <c r="F157" s="515" t="str">
        <f>IFERROR(IF($A157&gt;=1000,VLOOKUP($A157,附表.神话典籍!$B:$M,7,FALSE),""),)</f>
        <v/>
      </c>
      <c r="G157" s="205"/>
      <c r="H157" s="515" t="str">
        <f>IFERROR(IF($A157&gt;=1000,VLOOKUP($A157,附表.神话典籍!$B:$M,8,FALSE)&amp;"/"&amp;VLOOKUP($A157,附表.神话典籍!$B:$M,9,FALSE),""),)</f>
        <v/>
      </c>
      <c r="I157" s="205"/>
      <c r="J157" s="524" t="str">
        <f>IFERROR(IF($A157&gt;=1000,VLOOKUP($A157,附表.神话典籍!$B:$M,10,FALSE),""),)</f>
        <v/>
      </c>
      <c r="K157" s="533" t="str">
        <f>IFERROR(IF($A157&gt;=1000,VLOOKUP($A157,附表.神话典籍!$B:$M,12,FALSE),""),)</f>
        <v/>
      </c>
      <c r="L157" s="87"/>
      <c r="M157" s="87"/>
      <c r="N157" s="87"/>
      <c r="O157" s="87"/>
      <c r="P157" s="87"/>
      <c r="Q157" s="87"/>
      <c r="R157" s="87"/>
      <c r="S157" s="205"/>
      <c r="T157" s="521"/>
      <c r="U157" s="87"/>
      <c r="V157" s="87"/>
      <c r="W157" s="87"/>
      <c r="X157" s="87"/>
      <c r="Y157" s="87"/>
      <c r="Z157" s="88"/>
      <c r="AA157" s="193"/>
      <c r="AB157" s="193"/>
      <c r="AC157" s="193"/>
      <c r="AD157" s="193"/>
      <c r="AE157" s="193"/>
      <c r="AF157" s="193"/>
      <c r="AG157" s="193"/>
      <c r="AH157" s="193"/>
      <c r="AI157" s="193"/>
      <c r="AJ157" s="193"/>
      <c r="AK157" s="193"/>
    </row>
    <row r="158" ht="14.25" spans="1:37">
      <c r="A158" s="525"/>
      <c r="B158" s="515" t="str">
        <f>IFERROR(IF($A158&gt;=1000,VLOOKUP($A158,附表.神话典籍!$B:$M,2,FALSE),""),)&amp;IFERROR(IF($A158&gt;=1000,"("&amp;VLOOKUP($A158,附表.神话典籍!$B:$M,3,FALSE)&amp;")",""),)</f>
        <v/>
      </c>
      <c r="C158" s="87"/>
      <c r="D158" s="205"/>
      <c r="E158" s="524" t="str">
        <f>IFERROR(IF($A158&gt;=1000,VLOOKUP($A158,附表.神话典籍!$B:$M,6,FALSE),""),)</f>
        <v/>
      </c>
      <c r="F158" s="515" t="str">
        <f>IFERROR(IF($A158&gt;=1000,VLOOKUP($A158,附表.神话典籍!$B:$M,7,FALSE),""),)</f>
        <v/>
      </c>
      <c r="G158" s="205"/>
      <c r="H158" s="515" t="str">
        <f>IFERROR(IF($A158&gt;=1000,VLOOKUP($A158,附表.神话典籍!$B:$M,8,FALSE)&amp;"/"&amp;VLOOKUP($A158,附表.神话典籍!$B:$M,9,FALSE),""),)</f>
        <v/>
      </c>
      <c r="I158" s="205"/>
      <c r="J158" s="524" t="str">
        <f>IFERROR(IF($A158&gt;=1000,VLOOKUP($A158,附表.神话典籍!$B:$M,10,FALSE),""),)</f>
        <v/>
      </c>
      <c r="K158" s="533" t="str">
        <f>IFERROR(IF($A158&gt;=1000,VLOOKUP($A158,附表.神话典籍!$B:$M,12,FALSE),""),)</f>
        <v/>
      </c>
      <c r="L158" s="87"/>
      <c r="M158" s="87"/>
      <c r="N158" s="87"/>
      <c r="O158" s="87"/>
      <c r="P158" s="87"/>
      <c r="Q158" s="87"/>
      <c r="R158" s="87"/>
      <c r="S158" s="205"/>
      <c r="T158" s="521"/>
      <c r="U158" s="87"/>
      <c r="V158" s="87"/>
      <c r="W158" s="87"/>
      <c r="X158" s="87"/>
      <c r="Y158" s="87"/>
      <c r="Z158" s="88"/>
      <c r="AA158" s="193"/>
      <c r="AB158" s="193"/>
      <c r="AC158" s="193"/>
      <c r="AD158" s="193"/>
      <c r="AE158" s="193"/>
      <c r="AF158" s="193"/>
      <c r="AG158" s="193"/>
      <c r="AH158" s="193"/>
      <c r="AI158" s="193"/>
      <c r="AJ158" s="193"/>
      <c r="AK158" s="193"/>
    </row>
    <row r="159" spans="1:37">
      <c r="A159" s="526"/>
      <c r="B159" s="518" t="str">
        <f>IFERROR(IF($A159&gt;=1000,VLOOKUP($A159,附表.神话典籍!$B:$M,2,FALSE),""),)&amp;IFERROR(IF($A159&gt;=1000,"("&amp;VLOOKUP($A159,附表.神话典籍!$B:$M,3,FALSE)&amp;")",""),)</f>
        <v/>
      </c>
      <c r="C159" s="91"/>
      <c r="D159" s="363"/>
      <c r="E159" s="527" t="str">
        <f>IFERROR(IF($A159&gt;=1000,VLOOKUP($A159,附表.神话典籍!$B:$M,6,FALSE),""),)</f>
        <v/>
      </c>
      <c r="F159" s="518" t="str">
        <f>IFERROR(IF($A159&gt;=1000,VLOOKUP($A159,附表.神话典籍!$B:$M,7,FALSE),""),)</f>
        <v/>
      </c>
      <c r="G159" s="363"/>
      <c r="H159" s="518" t="str">
        <f>IFERROR(IF($A159&gt;=1000,VLOOKUP($A159,附表.神话典籍!$B:$M,8,FALSE)&amp;"/"&amp;VLOOKUP($A159,附表.神话典籍!$B:$M,9,FALSE),""),)</f>
        <v/>
      </c>
      <c r="I159" s="363"/>
      <c r="J159" s="527" t="str">
        <f>IFERROR(IF($A159&gt;=1000,VLOOKUP($A159,附表.神话典籍!$B:$M,10,FALSE),""),)</f>
        <v/>
      </c>
      <c r="K159" s="534" t="str">
        <f>IFERROR(IF($A159&gt;=1000,VLOOKUP($A159,附表.神话典籍!$B:$M,12,FALSE),""),)</f>
        <v/>
      </c>
      <c r="L159" s="91"/>
      <c r="M159" s="91"/>
      <c r="N159" s="91"/>
      <c r="O159" s="91"/>
      <c r="P159" s="91"/>
      <c r="Q159" s="91"/>
      <c r="R159" s="91"/>
      <c r="S159" s="363"/>
      <c r="T159" s="523"/>
      <c r="U159" s="91"/>
      <c r="V159" s="91"/>
      <c r="W159" s="91"/>
      <c r="X159" s="91"/>
      <c r="Y159" s="91"/>
      <c r="Z159" s="92"/>
      <c r="AA159" s="193"/>
      <c r="AB159" s="193"/>
      <c r="AC159" s="193"/>
      <c r="AD159" s="193"/>
      <c r="AE159" s="193"/>
      <c r="AF159" s="193"/>
      <c r="AG159" s="193"/>
      <c r="AH159" s="193"/>
      <c r="AI159" s="193"/>
      <c r="AJ159" s="193"/>
      <c r="AK159" s="193"/>
    </row>
    <row r="160" spans="1:37">
      <c r="A160" s="310"/>
      <c r="B160" s="310"/>
      <c r="C160" s="310"/>
      <c r="D160" s="310"/>
      <c r="E160" s="310"/>
      <c r="F160" s="310"/>
      <c r="G160" s="310"/>
      <c r="H160" s="310"/>
      <c r="I160" s="310"/>
      <c r="J160" s="310"/>
      <c r="K160" s="310"/>
      <c r="L160" s="310"/>
      <c r="M160" s="310"/>
      <c r="N160" s="310"/>
      <c r="O160" s="310"/>
      <c r="P160" s="310"/>
      <c r="Q160" s="310"/>
      <c r="R160" s="310"/>
      <c r="S160" s="310"/>
      <c r="T160" s="310"/>
      <c r="U160" s="310"/>
      <c r="V160" s="310"/>
      <c r="W160" s="310"/>
      <c r="X160" s="310"/>
      <c r="Y160" s="310"/>
      <c r="Z160" s="310"/>
      <c r="AA160" s="193"/>
      <c r="AB160" s="193"/>
      <c r="AC160" s="193"/>
      <c r="AD160" s="193"/>
      <c r="AE160" s="193"/>
      <c r="AF160" s="193"/>
      <c r="AG160" s="193"/>
      <c r="AH160" s="193"/>
      <c r="AI160" s="193"/>
      <c r="AJ160" s="193"/>
      <c r="AK160" s="193"/>
    </row>
    <row r="161" ht="14.25" spans="1:37">
      <c r="A161" s="528" t="s">
        <v>607</v>
      </c>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30"/>
      <c r="AA161" s="193"/>
      <c r="AB161" s="193"/>
      <c r="AC161" s="193"/>
      <c r="AD161" s="193"/>
      <c r="AE161" s="193"/>
      <c r="AF161" s="193"/>
      <c r="AG161" s="193"/>
      <c r="AH161" s="193"/>
      <c r="AI161" s="193"/>
      <c r="AJ161" s="193"/>
      <c r="AK161" s="193"/>
    </row>
    <row r="162" ht="14.25" spans="1:37">
      <c r="A162" s="529" t="s">
        <v>608</v>
      </c>
      <c r="B162" s="208"/>
      <c r="C162" s="208"/>
      <c r="D162" s="208"/>
      <c r="E162" s="208"/>
      <c r="F162" s="208"/>
      <c r="G162" s="208"/>
      <c r="H162" s="208"/>
      <c r="I162" s="208"/>
      <c r="J162" s="208"/>
      <c r="K162" s="208"/>
      <c r="L162" s="208"/>
      <c r="M162" s="208"/>
      <c r="N162" s="208"/>
      <c r="O162" s="208"/>
      <c r="P162" s="208"/>
      <c r="Q162" s="208"/>
      <c r="R162" s="208"/>
      <c r="S162" s="208"/>
      <c r="T162" s="208"/>
      <c r="U162" s="208"/>
      <c r="V162" s="208"/>
      <c r="W162" s="208"/>
      <c r="X162" s="208"/>
      <c r="Y162" s="208"/>
      <c r="Z162" s="138"/>
      <c r="AA162" s="193"/>
      <c r="AB162" s="193"/>
      <c r="AC162" s="193"/>
      <c r="AD162" s="193"/>
      <c r="AE162" s="193"/>
      <c r="AF162" s="193"/>
      <c r="AG162" s="193"/>
      <c r="AH162" s="193"/>
      <c r="AI162" s="193"/>
      <c r="AJ162" s="193"/>
      <c r="AK162" s="193"/>
    </row>
    <row r="163" spans="1:37">
      <c r="A163" s="530" t="str">
        <f>HYPERLINK("http://www.goddessfantasy.net/bbs/index.php?board=1400.0","http://www.goddessfantasy.net/bbs/index.php?board=1400.0")</f>
        <v>http://www.goddessfantasy.net/bbs/index.php?board=1400.0</v>
      </c>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3"/>
      <c r="AA163" s="193"/>
      <c r="AB163" s="193"/>
      <c r="AC163" s="193"/>
      <c r="AD163" s="193"/>
      <c r="AE163" s="193"/>
      <c r="AF163" s="193"/>
      <c r="AG163" s="193"/>
      <c r="AH163" s="193"/>
      <c r="AI163" s="193"/>
      <c r="AJ163" s="193"/>
      <c r="AK163" s="193"/>
    </row>
    <row r="164" ht="14.25" spans="1:37">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93"/>
      <c r="AB164" s="193"/>
      <c r="AC164" s="193"/>
      <c r="AD164" s="193"/>
      <c r="AE164" s="193"/>
      <c r="AF164" s="193"/>
      <c r="AG164" s="193"/>
      <c r="AH164" s="193"/>
      <c r="AI164" s="193"/>
      <c r="AJ164" s="193"/>
      <c r="AK164" s="193"/>
    </row>
    <row r="165" ht="18.75" customHeight="1" spans="1:37">
      <c r="A165" s="531"/>
      <c r="B165" s="531"/>
      <c r="C165" s="531"/>
      <c r="D165" s="531"/>
      <c r="E165" s="531"/>
      <c r="F165" s="531"/>
      <c r="G165" s="531"/>
      <c r="H165" s="531"/>
      <c r="I165" s="531"/>
      <c r="J165" s="531"/>
      <c r="K165" s="531"/>
      <c r="L165" s="531"/>
      <c r="M165" s="531"/>
      <c r="N165" s="531"/>
      <c r="O165" s="531"/>
      <c r="P165" s="531"/>
      <c r="Q165" s="531"/>
      <c r="R165" s="531"/>
      <c r="S165" s="531"/>
      <c r="T165" s="531"/>
      <c r="U165" s="531"/>
      <c r="V165" s="531"/>
      <c r="W165" s="531"/>
      <c r="X165" s="531"/>
      <c r="Y165" s="531"/>
      <c r="Z165" s="531"/>
      <c r="AA165" s="535"/>
      <c r="AB165" s="535"/>
      <c r="AC165" s="535"/>
      <c r="AD165" s="535"/>
      <c r="AE165" s="535"/>
      <c r="AF165" s="535"/>
      <c r="AG165" s="535"/>
      <c r="AH165" s="535"/>
      <c r="AI165" s="535"/>
      <c r="AJ165" s="535"/>
      <c r="AK165" s="535"/>
    </row>
    <row r="166" ht="18.75" customHeight="1" spans="1:37">
      <c r="A166" s="531"/>
      <c r="B166" s="531"/>
      <c r="C166" s="531"/>
      <c r="D166" s="531"/>
      <c r="E166" s="531"/>
      <c r="F166" s="531"/>
      <c r="G166" s="531"/>
      <c r="H166" s="531"/>
      <c r="I166" s="531"/>
      <c r="J166" s="531"/>
      <c r="K166" s="531"/>
      <c r="L166" s="531"/>
      <c r="M166" s="531"/>
      <c r="N166" s="531"/>
      <c r="O166" s="531"/>
      <c r="P166" s="531"/>
      <c r="Q166" s="531"/>
      <c r="R166" s="531"/>
      <c r="S166" s="531"/>
      <c r="T166" s="531"/>
      <c r="U166" s="531"/>
      <c r="V166" s="531"/>
      <c r="W166" s="531"/>
      <c r="X166" s="531"/>
      <c r="Y166" s="531"/>
      <c r="Z166" s="531"/>
      <c r="AA166" s="535"/>
      <c r="AB166" s="535"/>
      <c r="AC166" s="535"/>
      <c r="AD166" s="535"/>
      <c r="AE166" s="535"/>
      <c r="AF166" s="535"/>
      <c r="AG166" s="535"/>
      <c r="AH166" s="535"/>
      <c r="AI166" s="535"/>
      <c r="AJ166" s="535"/>
      <c r="AK166" s="535"/>
    </row>
    <row r="167" ht="18.75" customHeight="1" spans="1:37">
      <c r="A167" s="531"/>
      <c r="B167" s="531"/>
      <c r="C167" s="531"/>
      <c r="D167" s="531"/>
      <c r="E167" s="531"/>
      <c r="F167" s="531"/>
      <c r="G167" s="531"/>
      <c r="H167" s="531"/>
      <c r="I167" s="531"/>
      <c r="J167" s="531"/>
      <c r="K167" s="531"/>
      <c r="L167" s="531"/>
      <c r="M167" s="531"/>
      <c r="N167" s="531"/>
      <c r="O167" s="531"/>
      <c r="P167" s="531"/>
      <c r="Q167" s="531"/>
      <c r="R167" s="531"/>
      <c r="S167" s="531"/>
      <c r="T167" s="531"/>
      <c r="U167" s="531"/>
      <c r="V167" s="531"/>
      <c r="W167" s="531"/>
      <c r="X167" s="531"/>
      <c r="Y167" s="531"/>
      <c r="Z167" s="531"/>
      <c r="AA167" s="535"/>
      <c r="AB167" s="535"/>
      <c r="AC167" s="535"/>
      <c r="AD167" s="535"/>
      <c r="AE167" s="535"/>
      <c r="AF167" s="535"/>
      <c r="AG167" s="535"/>
      <c r="AH167" s="535"/>
      <c r="AI167" s="535"/>
      <c r="AJ167" s="535"/>
      <c r="AK167" s="535"/>
    </row>
    <row r="168" ht="18.75" customHeight="1" spans="1:37">
      <c r="A168" s="531"/>
      <c r="B168" s="531"/>
      <c r="C168" s="531"/>
      <c r="D168" s="531"/>
      <c r="E168" s="531"/>
      <c r="F168" s="531"/>
      <c r="G168" s="531"/>
      <c r="H168" s="531"/>
      <c r="I168" s="531"/>
      <c r="J168" s="531"/>
      <c r="K168" s="531"/>
      <c r="L168" s="531"/>
      <c r="M168" s="531"/>
      <c r="N168" s="531"/>
      <c r="O168" s="531"/>
      <c r="P168" s="531"/>
      <c r="Q168" s="531"/>
      <c r="R168" s="531"/>
      <c r="S168" s="531"/>
      <c r="T168" s="531"/>
      <c r="U168" s="531"/>
      <c r="V168" s="531"/>
      <c r="W168" s="531"/>
      <c r="X168" s="531"/>
      <c r="Y168" s="531"/>
      <c r="Z168" s="531"/>
      <c r="AA168" s="535"/>
      <c r="AB168" s="535"/>
      <c r="AC168" s="536" t="str">
        <f>"[物品]"&amp;CHAR(10)&amp;V20&amp;"："&amp;W20&amp;IF(A114="",,CHAR(10)&amp;A114)&amp;IF(F114="",,CHAR(10)&amp;F114)&amp;IF(L114="",,CHAR(10)&amp;L114)&amp;IF(Q114="",,CHAR(10)&amp;Q114)&amp;IF(V114="",,CHAR(10)&amp;V114)&amp;IF(A115="",,CHAR(10)&amp;A115)&amp;IF(F115="",,CHAR(10)&amp;F115)&amp;IF(L115="",,CHAR(10)&amp;L115)&amp;IF(Q115="",,CHAR(10)&amp;Q115)&amp;IF(V115="",,CHAR(10)&amp;V115)&amp;IF(A116="",,CHAR(10)&amp;A116)&amp;IF(F116="",,CHAR(10)&amp;F116)&amp;IF(L116="",,CHAR(10)&amp;L116)&amp;IF(Q116="",,CHAR(10)&amp;Q116)&amp;IF(V116="",,CHAR(10)&amp;V116)&amp;IF(A117="",,CHAR(10)&amp;A117)&amp;IF(F117="",,CHAR(10)&amp;F117)&amp;IF(L117="",,CHAR(10)&amp;L117)&amp;IF(Q117="",,CHAR(10)&amp;Q117)&amp;IF(V117="",,CHAR(10)&amp;V117)&amp;IF(A139="",,CHAR(10)&amp;A139&amp;" ")&amp;IF(A140="",,CHAR(10)&amp;A140&amp;" ")&amp;IF(A141="",,CHAR(10)&amp;A141&amp;" ")&amp;IF(A142="",,CHAR(10)&amp;A142&amp;" ")&amp;IF(A143="",,CHAR(10)&amp;A143&amp;" ")&amp;IF(B155="",,CHAR(10)&amp;B155&amp;" ")&amp;IF(B156="",,CHAR(10)&amp;B156&amp;" ")&amp;IF(B157="",,CHAR(10)&amp;B157&amp;" ")&amp;IF(B158="",,CHAR(10)&amp;B158&amp;" ")&amp;IF(B159="",,CHAR(10)&amp;B159&amp;" ")&amp;CHAR(10)</f>
        <v>[物品]
现金：4,000人民币
化妆包
背包
很多衣服（用来cos）
保温杯
士力架
手电筒
相机
打火机
</v>
      </c>
      <c r="AD168" s="536"/>
      <c r="AE168" s="536"/>
      <c r="AF168" s="536"/>
      <c r="AG168" s="536"/>
      <c r="AH168" s="536"/>
      <c r="AI168" s="536"/>
      <c r="AJ168" s="535"/>
      <c r="AK168" s="535"/>
    </row>
    <row r="169" ht="18.75" customHeight="1" spans="1:37">
      <c r="A169" s="531"/>
      <c r="B169" s="531"/>
      <c r="C169" s="531"/>
      <c r="D169" s="531"/>
      <c r="E169" s="531"/>
      <c r="F169" s="531"/>
      <c r="G169" s="531"/>
      <c r="H169" s="531"/>
      <c r="I169" s="531"/>
      <c r="J169" s="531"/>
      <c r="K169" s="531"/>
      <c r="L169" s="531"/>
      <c r="M169" s="531"/>
      <c r="N169" s="531"/>
      <c r="O169" s="531"/>
      <c r="P169" s="531"/>
      <c r="Q169" s="531"/>
      <c r="R169" s="531"/>
      <c r="S169" s="531"/>
      <c r="T169" s="531"/>
      <c r="U169" s="531"/>
      <c r="V169" s="531"/>
      <c r="W169" s="531"/>
      <c r="X169" s="531"/>
      <c r="Y169" s="531"/>
      <c r="Z169" s="531"/>
      <c r="AA169" s="535"/>
      <c r="AB169" s="535"/>
      <c r="AC169" s="537" t="str">
        <f>"[戰鬥技能]"&amp;CHAR(10)&amp;P46&amp;R46&amp;" "&amp;Y46&amp;" / "&amp;Z46&amp;IF(A147="",,CHAR(10)&amp;A147&amp;" ")&amp;IF(A148="",,CHAR(10)&amp;A148&amp;" ")&amp;IF(A149="",,CHAR(10)&amp;A149&amp;" ")&amp;IF(A150="",,CHAR(10)&amp;A150&amp;" ")&amp;IF(A151="",,CHAR(10)&amp;A151&amp;" ")&amp;IF(B81="",,CHAR(10)&amp;$B$81&amp;" "&amp;$K$81&amp;"% "&amp;$L$81&amp;$N$81)&amp;IF(B82="",,CHAR(10)&amp;B82&amp;" "&amp;K82&amp;"% "&amp;L82&amp;N82)&amp;IF(B83="",,CHAR(10)&amp;B83&amp;" "&amp;K83&amp;"% "&amp;L83&amp;N83)&amp;IF(B84="",,CHAR(10)&amp;B84&amp;" "&amp;K84&amp;"% "&amp;L84&amp;N84)&amp;IF(B85="",,CHAR(10)&amp;B85&amp;" "&amp;K85&amp;"% "&amp;L85&amp;N85&amp;CHAR(10)&amp;IF(B86="",,B86&amp;" "&amp;K86&amp;"% "&amp;L86&amp;N86))</f>
        <v>[戰鬥技能]
闪躲 65 / 32 / 13
空手 % 1d3+dB</v>
      </c>
      <c r="AD169" s="536"/>
      <c r="AE169" s="536"/>
      <c r="AF169" s="536"/>
      <c r="AG169" s="536"/>
      <c r="AH169" s="536"/>
      <c r="AI169" s="536"/>
      <c r="AJ169" s="535"/>
      <c r="AK169" s="535"/>
    </row>
    <row r="170" ht="18.75" customHeight="1" spans="1:37">
      <c r="A170" s="531"/>
      <c r="B170" s="531"/>
      <c r="C170" s="531"/>
      <c r="D170" s="531"/>
      <c r="E170" s="531"/>
      <c r="F170" s="531"/>
      <c r="G170" s="531"/>
      <c r="H170" s="531"/>
      <c r="I170" s="531"/>
      <c r="J170" s="531"/>
      <c r="K170" s="531"/>
      <c r="L170" s="531"/>
      <c r="M170" s="531"/>
      <c r="N170" s="531"/>
      <c r="O170" s="531"/>
      <c r="P170" s="531"/>
      <c r="Q170" s="531"/>
      <c r="R170" s="531"/>
      <c r="S170" s="531"/>
      <c r="T170" s="531"/>
      <c r="U170" s="531"/>
      <c r="V170" s="531"/>
      <c r="W170" s="531"/>
      <c r="X170" s="531"/>
      <c r="Y170" s="531"/>
      <c r="Z170" s="531"/>
      <c r="AA170" s="535"/>
      <c r="AB170" s="535"/>
      <c r="AC170" s="535" t="str">
        <f>CHAR(10)&amp;CHAR(10)&amp;"[背景]"&amp;CHAR(10)&amp;IF(C89="",,A89&amp;":"&amp;C89&amp;CHAR(10))&amp;IF(P89="",,M89&amp;":"&amp;P89)&amp;CHAR(10)&amp;IF(C92="",,A92&amp;":"&amp;C92&amp;CHAR(10))&amp;IF(P92="",,M92&amp;":"&amp;P92)&amp;CHAR(10)&amp;IF(C95="",,A95&amp;":"&amp;C95&amp;CHAR(10))&amp;IF(P95="",,M95&amp;":"&amp;P95)&amp;CHAR(10)&amp;IF(C98="",,A98&amp;":"&amp;C98&amp;CHAR(10))&amp;IF(P98="",,M98&amp;":"&amp;P98)&amp;CHAR(10)&amp;IF(K103="",,H103&amp;":"&amp;K103&amp;CHAR(10))&amp;IF(K105="",,H105&amp;":"&amp;K105)</f>
        <v>
[背景]
形象描述:身着白色女仆装，拥有一头白色的长发，带着绿色的发带，腿上绑着6把飞刀
特质:十分热衷于还原cos的角色的性格
思想及信念:可爱能战胜一切
伤势及伤痕:无
重要之人及理由:邢漫玉
恐惧症及狂躁症:无
意义非凡之地:各大漫展会场
宝贵之物:自己的C服
生平故事:她，作为一位高中就入坑动漫的职业coser，对cosplay有着常人难以理解的执著。可惜这份职业并不被父母认可，为了逃离父母的说教，只能搬了出来。搬出来之后，她一边打工一边折转于各大漫展。在一次CW漫展中，她碰见了同样来自武汉的一位coser邢漫玉，在给她拍照的过程中，她们得知她们拥有相同的志向，关系立刻变的好了起来。之后，她们一起出没于各大漫展，最后甚至发展成了同居关系。两人共在一间屋子里磨炼cos的技巧。因为经常进行动作的排练，两人的身手都有着很大的进步。由于排练中一些不可避免的磕磕碰碰，Sally Perez(萨莉·佩雷斯)还学到了一点急救手段。</v>
      </c>
      <c r="AD170" s="535"/>
      <c r="AE170" s="535"/>
      <c r="AF170" s="535"/>
      <c r="AG170" s="535"/>
      <c r="AH170" s="535"/>
      <c r="AI170" s="535"/>
      <c r="AJ170" s="535"/>
      <c r="AK170" s="535"/>
    </row>
    <row r="171" ht="18.75" customHeight="1" spans="1:37">
      <c r="A171" s="531"/>
      <c r="B171" s="531"/>
      <c r="C171" s="531"/>
      <c r="D171" s="531"/>
      <c r="E171" s="531"/>
      <c r="F171" s="531"/>
      <c r="G171" s="531"/>
      <c r="H171" s="531"/>
      <c r="I171" s="531"/>
      <c r="J171" s="531"/>
      <c r="K171" s="531"/>
      <c r="L171" s="531"/>
      <c r="M171" s="531"/>
      <c r="N171" s="531"/>
      <c r="O171" s="531"/>
      <c r="P171" s="531"/>
      <c r="Q171" s="531"/>
      <c r="R171" s="531"/>
      <c r="S171" s="531"/>
      <c r="T171" s="531"/>
      <c r="U171" s="531"/>
      <c r="V171" s="531"/>
      <c r="W171" s="531"/>
      <c r="X171" s="531"/>
      <c r="Y171" s="531"/>
      <c r="Z171" s="531"/>
      <c r="AA171" s="535"/>
      <c r="AB171" s="535"/>
      <c r="AC171" s="538" t="s">
        <v>403</v>
      </c>
      <c r="AD171" s="538" t="s">
        <v>50</v>
      </c>
      <c r="AE171" s="538" t="s">
        <v>53</v>
      </c>
      <c r="AF171" s="538" t="s">
        <v>29</v>
      </c>
      <c r="AG171" s="538" t="s">
        <v>17</v>
      </c>
      <c r="AH171" s="538" t="s">
        <v>22</v>
      </c>
      <c r="AI171" s="538" t="s">
        <v>26</v>
      </c>
      <c r="AJ171" s="538" t="s">
        <v>412</v>
      </c>
      <c r="AK171" s="535"/>
    </row>
    <row r="172" ht="18.75" customHeight="1" spans="1:37">
      <c r="A172" s="532"/>
      <c r="B172" s="532"/>
      <c r="C172" s="532"/>
      <c r="D172" s="532"/>
      <c r="E172" s="532"/>
      <c r="F172" s="532"/>
      <c r="G172" s="532"/>
      <c r="H172" s="532"/>
      <c r="I172" s="532"/>
      <c r="J172" s="532"/>
      <c r="K172" s="532"/>
      <c r="L172" s="532"/>
      <c r="M172" s="532"/>
      <c r="N172" s="532"/>
      <c r="O172" s="532"/>
      <c r="P172" s="532"/>
      <c r="Q172" s="532"/>
      <c r="R172" s="532"/>
      <c r="S172" s="532"/>
      <c r="T172" s="532"/>
      <c r="U172" s="532"/>
      <c r="V172" s="532"/>
      <c r="W172" s="532"/>
      <c r="X172" s="532"/>
      <c r="Y172" s="532"/>
      <c r="Z172" s="532"/>
      <c r="AA172" s="535"/>
      <c r="AB172" s="535"/>
      <c r="AC172" s="539">
        <f>人物卡!$S$11*2+人物卡!$S$10*2</f>
        <v>240</v>
      </c>
      <c r="AD172" s="539">
        <f>人物卡!$S$11*2+人物卡!$S$8*2</f>
        <v>240</v>
      </c>
      <c r="AE172" s="539">
        <f>人物卡!$S$11*4</f>
        <v>240</v>
      </c>
      <c r="AF172" s="539">
        <f>人物卡!$S$11*2+人物卡!$S$7*2</f>
        <v>260</v>
      </c>
      <c r="AG172" s="539">
        <f>人物卡!$S$11*2+人物卡!$S$6*2</f>
        <v>220</v>
      </c>
      <c r="AH172" s="539">
        <f>人物卡!$S$11*2+人物卡!$S$9*2</f>
        <v>240</v>
      </c>
      <c r="AI172" s="539">
        <f>人物卡!$S$11*2+人物卡!$S$12*2</f>
        <v>180</v>
      </c>
      <c r="AJ172" s="539">
        <v>0</v>
      </c>
      <c r="AK172" s="535"/>
    </row>
    <row r="173" ht="18.75" customHeight="1" spans="1:37">
      <c r="A173" s="531"/>
      <c r="B173" s="531"/>
      <c r="C173" s="531"/>
      <c r="D173" s="531"/>
      <c r="E173" s="531"/>
      <c r="F173" s="531"/>
      <c r="G173" s="531"/>
      <c r="H173" s="531"/>
      <c r="I173" s="531"/>
      <c r="J173" s="531"/>
      <c r="K173" s="531"/>
      <c r="L173" s="531"/>
      <c r="M173" s="531"/>
      <c r="N173" s="531"/>
      <c r="O173" s="531"/>
      <c r="P173" s="531"/>
      <c r="Q173" s="531"/>
      <c r="R173" s="531"/>
      <c r="S173" s="531"/>
      <c r="T173" s="531"/>
      <c r="U173" s="531"/>
      <c r="V173" s="531"/>
      <c r="W173" s="531"/>
      <c r="X173" s="531"/>
      <c r="Y173" s="531"/>
      <c r="Z173" s="531"/>
      <c r="AA173" s="535"/>
      <c r="AB173" s="535"/>
      <c r="AC173" s="535"/>
      <c r="AD173" s="535"/>
      <c r="AE173" s="535"/>
      <c r="AF173" s="535"/>
      <c r="AG173" s="535"/>
      <c r="AH173" s="535"/>
      <c r="AI173" s="535"/>
      <c r="AJ173" s="535"/>
      <c r="AK173" s="535"/>
    </row>
  </sheetData>
  <mergeCells count="502">
    <mergeCell ref="AB2:AK2"/>
    <mergeCell ref="A3:Z3"/>
    <mergeCell ref="A4:M4"/>
    <mergeCell ref="O4:Z4"/>
    <mergeCell ref="B5:F5"/>
    <mergeCell ref="G5:H5"/>
    <mergeCell ref="I5:M5"/>
    <mergeCell ref="O5:P5"/>
    <mergeCell ref="S5:T5"/>
    <mergeCell ref="Y5:Z5"/>
    <mergeCell ref="B6:F6"/>
    <mergeCell ref="G6:H6"/>
    <mergeCell ref="I6:M6"/>
    <mergeCell ref="O6:P6"/>
    <mergeCell ref="V6:W6"/>
    <mergeCell ref="Y6:Z6"/>
    <mergeCell ref="B7:F7"/>
    <mergeCell ref="G7:H7"/>
    <mergeCell ref="I7:M7"/>
    <mergeCell ref="O7:P7"/>
    <mergeCell ref="V7:W7"/>
    <mergeCell ref="Y7:Z7"/>
    <mergeCell ref="AB7:AK7"/>
    <mergeCell ref="B8:F8"/>
    <mergeCell ref="G8:H8"/>
    <mergeCell ref="I8:M8"/>
    <mergeCell ref="O8:P8"/>
    <mergeCell ref="V8:Z8"/>
    <mergeCell ref="C9:F9"/>
    <mergeCell ref="G9:H9"/>
    <mergeCell ref="J9:M9"/>
    <mergeCell ref="O9:P9"/>
    <mergeCell ref="V9:Z9"/>
    <mergeCell ref="A10:M10"/>
    <mergeCell ref="O10:P10"/>
    <mergeCell ref="V10:Z10"/>
    <mergeCell ref="A11:C11"/>
    <mergeCell ref="D11:M11"/>
    <mergeCell ref="O11:P11"/>
    <mergeCell ref="V11:W11"/>
    <mergeCell ref="Y11:Z11"/>
    <mergeCell ref="A12:C12"/>
    <mergeCell ref="D12:M12"/>
    <mergeCell ref="O12:P12"/>
    <mergeCell ref="V12:W12"/>
    <mergeCell ref="Y12:Z12"/>
    <mergeCell ref="A13:C13"/>
    <mergeCell ref="D13:G13"/>
    <mergeCell ref="H13:J13"/>
    <mergeCell ref="K13:M13"/>
    <mergeCell ref="O13:P13"/>
    <mergeCell ref="A14:C14"/>
    <mergeCell ref="D14:G14"/>
    <mergeCell ref="H14:J14"/>
    <mergeCell ref="K14:M14"/>
    <mergeCell ref="O14:P14"/>
    <mergeCell ref="Q14:T14"/>
    <mergeCell ref="Y14:Z14"/>
    <mergeCell ref="AB14:AK14"/>
    <mergeCell ref="A15:C15"/>
    <mergeCell ref="D15:G15"/>
    <mergeCell ref="H15:J15"/>
    <mergeCell ref="K15:M15"/>
    <mergeCell ref="O15:P15"/>
    <mergeCell ref="Q15:T15"/>
    <mergeCell ref="V15:Z15"/>
    <mergeCell ref="A16:M16"/>
    <mergeCell ref="O16:P16"/>
    <mergeCell ref="Q16:T16"/>
    <mergeCell ref="U16:Z16"/>
    <mergeCell ref="O17:Z17"/>
    <mergeCell ref="O18:Z18"/>
    <mergeCell ref="O19:R19"/>
    <mergeCell ref="S19:Z19"/>
    <mergeCell ref="O20:R20"/>
    <mergeCell ref="S20:U20"/>
    <mergeCell ref="W20:Z20"/>
    <mergeCell ref="O21:R21"/>
    <mergeCell ref="S21:Z21"/>
    <mergeCell ref="O22:R22"/>
    <mergeCell ref="S22:Z22"/>
    <mergeCell ref="A25:E25"/>
    <mergeCell ref="F25:G25"/>
    <mergeCell ref="L25:M25"/>
    <mergeCell ref="O25:S25"/>
    <mergeCell ref="Y25:Z25"/>
    <mergeCell ref="A26:M26"/>
    <mergeCell ref="O26:Z26"/>
    <mergeCell ref="B27:E27"/>
    <mergeCell ref="F27:G27"/>
    <mergeCell ref="P27:S27"/>
    <mergeCell ref="B28:E28"/>
    <mergeCell ref="F28:H28"/>
    <mergeCell ref="P28:S28"/>
    <mergeCell ref="B29:E29"/>
    <mergeCell ref="F29:G29"/>
    <mergeCell ref="P29:S29"/>
    <mergeCell ref="AB29:AK29"/>
    <mergeCell ref="B30:E30"/>
    <mergeCell ref="F30:G30"/>
    <mergeCell ref="P30:Q30"/>
    <mergeCell ref="R30:S30"/>
    <mergeCell ref="B31:E31"/>
    <mergeCell ref="F31:G31"/>
    <mergeCell ref="P31:Q31"/>
    <mergeCell ref="R31:S31"/>
    <mergeCell ref="B32:E32"/>
    <mergeCell ref="F32:G32"/>
    <mergeCell ref="P32:S32"/>
    <mergeCell ref="A33:M33"/>
    <mergeCell ref="P33:S33"/>
    <mergeCell ref="B34:E34"/>
    <mergeCell ref="F34:G34"/>
    <mergeCell ref="P34:S34"/>
    <mergeCell ref="C35:E35"/>
    <mergeCell ref="F35:G35"/>
    <mergeCell ref="P35:S35"/>
    <mergeCell ref="C36:E36"/>
    <mergeCell ref="F36:G36"/>
    <mergeCell ref="P36:S36"/>
    <mergeCell ref="B37:E37"/>
    <mergeCell ref="F37:G37"/>
    <mergeCell ref="P37:S37"/>
    <mergeCell ref="B38:E38"/>
    <mergeCell ref="F38:G38"/>
    <mergeCell ref="O38:Z38"/>
    <mergeCell ref="B39:E39"/>
    <mergeCell ref="F39:G39"/>
    <mergeCell ref="P39:S39"/>
    <mergeCell ref="B40:E40"/>
    <mergeCell ref="F40:G40"/>
    <mergeCell ref="P40:S40"/>
    <mergeCell ref="C41:E41"/>
    <mergeCell ref="F41:G41"/>
    <mergeCell ref="P41:S41"/>
    <mergeCell ref="C42:E42"/>
    <mergeCell ref="F42:G42"/>
    <mergeCell ref="P42:S42"/>
    <mergeCell ref="B43:E43"/>
    <mergeCell ref="F43:G43"/>
    <mergeCell ref="P43:S43"/>
    <mergeCell ref="B44:E44"/>
    <mergeCell ref="F44:G44"/>
    <mergeCell ref="P44:S44"/>
    <mergeCell ref="A45:M45"/>
    <mergeCell ref="O45:Z45"/>
    <mergeCell ref="B46:E46"/>
    <mergeCell ref="F46:G46"/>
    <mergeCell ref="P46:S46"/>
    <mergeCell ref="B47:E47"/>
    <mergeCell ref="F47:G47"/>
    <mergeCell ref="P47:S47"/>
    <mergeCell ref="B48:E48"/>
    <mergeCell ref="F48:G48"/>
    <mergeCell ref="P48:S48"/>
    <mergeCell ref="B49:E49"/>
    <mergeCell ref="F49:G49"/>
    <mergeCell ref="P49:S49"/>
    <mergeCell ref="B50:E50"/>
    <mergeCell ref="F50:G50"/>
    <mergeCell ref="P50:S50"/>
    <mergeCell ref="A51:M51"/>
    <mergeCell ref="P51:S51"/>
    <mergeCell ref="B52:E52"/>
    <mergeCell ref="F52:G52"/>
    <mergeCell ref="P52:S52"/>
    <mergeCell ref="B53:E53"/>
    <mergeCell ref="F53:G53"/>
    <mergeCell ref="P53:S53"/>
    <mergeCell ref="B54:E54"/>
    <mergeCell ref="F54:G54"/>
    <mergeCell ref="P54:S54"/>
    <mergeCell ref="B55:E55"/>
    <mergeCell ref="F55:G55"/>
    <mergeCell ref="P55:S55"/>
    <mergeCell ref="B56:E56"/>
    <mergeCell ref="F56:G56"/>
    <mergeCell ref="P56:S56"/>
    <mergeCell ref="B57:E57"/>
    <mergeCell ref="F57:G57"/>
    <mergeCell ref="P57:S57"/>
    <mergeCell ref="B58:E58"/>
    <mergeCell ref="F58:G58"/>
    <mergeCell ref="P58:S58"/>
    <mergeCell ref="B59:E59"/>
    <mergeCell ref="F59:G59"/>
    <mergeCell ref="P59:S59"/>
    <mergeCell ref="B60:E60"/>
    <mergeCell ref="F60:G60"/>
    <mergeCell ref="P60:S60"/>
    <mergeCell ref="B61:E61"/>
    <mergeCell ref="F61:G61"/>
    <mergeCell ref="P61:S61"/>
    <mergeCell ref="B62:E62"/>
    <mergeCell ref="F62:G62"/>
    <mergeCell ref="P62:S62"/>
    <mergeCell ref="B63:E63"/>
    <mergeCell ref="F63:G63"/>
    <mergeCell ref="P63:S63"/>
    <mergeCell ref="B64:E64"/>
    <mergeCell ref="F64:G64"/>
    <mergeCell ref="P64:S64"/>
    <mergeCell ref="B65:E65"/>
    <mergeCell ref="F65:G65"/>
    <mergeCell ref="O65:Z65"/>
    <mergeCell ref="B66:E66"/>
    <mergeCell ref="F66:G66"/>
    <mergeCell ref="P66:S66"/>
    <mergeCell ref="B67:E67"/>
    <mergeCell ref="F67:G67"/>
    <mergeCell ref="P67:S67"/>
    <mergeCell ref="B68:E68"/>
    <mergeCell ref="F68:G68"/>
    <mergeCell ref="P68:S68"/>
    <mergeCell ref="B69:E69"/>
    <mergeCell ref="F69:G69"/>
    <mergeCell ref="P69:S69"/>
    <mergeCell ref="B70:E70"/>
    <mergeCell ref="F70:G70"/>
    <mergeCell ref="P70:S70"/>
    <mergeCell ref="C71:E71"/>
    <mergeCell ref="F71:G71"/>
    <mergeCell ref="O71:Z71"/>
    <mergeCell ref="C72:E72"/>
    <mergeCell ref="F72:G72"/>
    <mergeCell ref="P72:S72"/>
    <mergeCell ref="A73:M73"/>
    <mergeCell ref="P73:S73"/>
    <mergeCell ref="C74:E74"/>
    <mergeCell ref="F74:G74"/>
    <mergeCell ref="P74:S74"/>
    <mergeCell ref="C75:E75"/>
    <mergeCell ref="F75:G75"/>
    <mergeCell ref="P75:S75"/>
    <mergeCell ref="C76:E76"/>
    <mergeCell ref="F76:G76"/>
    <mergeCell ref="P76:S76"/>
    <mergeCell ref="A78:Z78"/>
    <mergeCell ref="B81:F81"/>
    <mergeCell ref="G81:J81"/>
    <mergeCell ref="L81:M81"/>
    <mergeCell ref="N81:O81"/>
    <mergeCell ref="P81:Q81"/>
    <mergeCell ref="R81:S81"/>
    <mergeCell ref="T81:U81"/>
    <mergeCell ref="W81:X81"/>
    <mergeCell ref="Y81:Z81"/>
    <mergeCell ref="B82:F82"/>
    <mergeCell ref="G82:J82"/>
    <mergeCell ref="L82:M82"/>
    <mergeCell ref="N82:O82"/>
    <mergeCell ref="P82:Q82"/>
    <mergeCell ref="R82:S82"/>
    <mergeCell ref="T82:U82"/>
    <mergeCell ref="W82:X82"/>
    <mergeCell ref="Y82:Z82"/>
    <mergeCell ref="B83:F83"/>
    <mergeCell ref="G83:J83"/>
    <mergeCell ref="L83:M83"/>
    <mergeCell ref="N83:O83"/>
    <mergeCell ref="P83:Q83"/>
    <mergeCell ref="R83:S83"/>
    <mergeCell ref="T83:U83"/>
    <mergeCell ref="W83:X83"/>
    <mergeCell ref="Y83:Z83"/>
    <mergeCell ref="B84:F84"/>
    <mergeCell ref="G84:J84"/>
    <mergeCell ref="L84:M84"/>
    <mergeCell ref="N84:O84"/>
    <mergeCell ref="P84:Q84"/>
    <mergeCell ref="R84:S84"/>
    <mergeCell ref="T84:U84"/>
    <mergeCell ref="W84:X84"/>
    <mergeCell ref="Y84:Z84"/>
    <mergeCell ref="B85:F85"/>
    <mergeCell ref="G85:J85"/>
    <mergeCell ref="L85:M85"/>
    <mergeCell ref="N85:O85"/>
    <mergeCell ref="P85:Q85"/>
    <mergeCell ref="R85:S85"/>
    <mergeCell ref="T85:U85"/>
    <mergeCell ref="W85:X85"/>
    <mergeCell ref="Y85:Z85"/>
    <mergeCell ref="B86:F86"/>
    <mergeCell ref="G86:J86"/>
    <mergeCell ref="L86:M86"/>
    <mergeCell ref="N86:O86"/>
    <mergeCell ref="P86:Q86"/>
    <mergeCell ref="R86:S86"/>
    <mergeCell ref="T86:U86"/>
    <mergeCell ref="W86:X86"/>
    <mergeCell ref="Y86:Z86"/>
    <mergeCell ref="A88:Z88"/>
    <mergeCell ref="A102:Z102"/>
    <mergeCell ref="H103:J103"/>
    <mergeCell ref="K103:Z103"/>
    <mergeCell ref="H104:J104"/>
    <mergeCell ref="K104:Z104"/>
    <mergeCell ref="A113:Z113"/>
    <mergeCell ref="A114:E114"/>
    <mergeCell ref="F114:K114"/>
    <mergeCell ref="L114:P114"/>
    <mergeCell ref="Q114:U114"/>
    <mergeCell ref="V114:Z114"/>
    <mergeCell ref="A115:E115"/>
    <mergeCell ref="F115:K115"/>
    <mergeCell ref="L115:P115"/>
    <mergeCell ref="Q115:U115"/>
    <mergeCell ref="V115:Z115"/>
    <mergeCell ref="A116:E116"/>
    <mergeCell ref="F116:K116"/>
    <mergeCell ref="L116:P116"/>
    <mergeCell ref="Q116:U116"/>
    <mergeCell ref="V116:Z116"/>
    <mergeCell ref="A117:E117"/>
    <mergeCell ref="F117:K117"/>
    <mergeCell ref="L117:P117"/>
    <mergeCell ref="Q117:U117"/>
    <mergeCell ref="V117:Z117"/>
    <mergeCell ref="A119:Z119"/>
    <mergeCell ref="B120:E120"/>
    <mergeCell ref="F120:I120"/>
    <mergeCell ref="J120:M120"/>
    <mergeCell ref="N120:Q120"/>
    <mergeCell ref="R120:U120"/>
    <mergeCell ref="V120:Z120"/>
    <mergeCell ref="A129:Z129"/>
    <mergeCell ref="B130:E130"/>
    <mergeCell ref="F130:I130"/>
    <mergeCell ref="J130:M130"/>
    <mergeCell ref="N130:Q130"/>
    <mergeCell ref="R130:U130"/>
    <mergeCell ref="V130:Z130"/>
    <mergeCell ref="A137:Z137"/>
    <mergeCell ref="B138:D138"/>
    <mergeCell ref="E138:G138"/>
    <mergeCell ref="H138:J138"/>
    <mergeCell ref="K138:S138"/>
    <mergeCell ref="T138:Z138"/>
    <mergeCell ref="B139:D139"/>
    <mergeCell ref="E139:G139"/>
    <mergeCell ref="H139:J139"/>
    <mergeCell ref="K139:S139"/>
    <mergeCell ref="T139:Z139"/>
    <mergeCell ref="B140:D140"/>
    <mergeCell ref="E140:G140"/>
    <mergeCell ref="H140:J140"/>
    <mergeCell ref="K140:S140"/>
    <mergeCell ref="T140:Z140"/>
    <mergeCell ref="B141:D141"/>
    <mergeCell ref="E141:G141"/>
    <mergeCell ref="H141:J141"/>
    <mergeCell ref="K141:S141"/>
    <mergeCell ref="T141:Z141"/>
    <mergeCell ref="B142:D142"/>
    <mergeCell ref="E142:G142"/>
    <mergeCell ref="H142:J142"/>
    <mergeCell ref="K142:S142"/>
    <mergeCell ref="T142:Z142"/>
    <mergeCell ref="B143:D143"/>
    <mergeCell ref="E143:G143"/>
    <mergeCell ref="H143:J143"/>
    <mergeCell ref="K143:S143"/>
    <mergeCell ref="T143:Z143"/>
    <mergeCell ref="A145:Z145"/>
    <mergeCell ref="A146:D146"/>
    <mergeCell ref="E146:J146"/>
    <mergeCell ref="K146:N146"/>
    <mergeCell ref="O146:S146"/>
    <mergeCell ref="T146:Z146"/>
    <mergeCell ref="A147:D147"/>
    <mergeCell ref="E147:J147"/>
    <mergeCell ref="K147:N147"/>
    <mergeCell ref="O147:S147"/>
    <mergeCell ref="T147:Z147"/>
    <mergeCell ref="A148:D148"/>
    <mergeCell ref="E148:J148"/>
    <mergeCell ref="K148:N148"/>
    <mergeCell ref="O148:S148"/>
    <mergeCell ref="T148:Z148"/>
    <mergeCell ref="A149:D149"/>
    <mergeCell ref="E149:J149"/>
    <mergeCell ref="K149:N149"/>
    <mergeCell ref="O149:S149"/>
    <mergeCell ref="T149:Z149"/>
    <mergeCell ref="A150:D150"/>
    <mergeCell ref="E150:J150"/>
    <mergeCell ref="K150:N150"/>
    <mergeCell ref="O150:S150"/>
    <mergeCell ref="T150:Z150"/>
    <mergeCell ref="A151:D151"/>
    <mergeCell ref="E151:J151"/>
    <mergeCell ref="K151:N151"/>
    <mergeCell ref="O151:S151"/>
    <mergeCell ref="T151:Z151"/>
    <mergeCell ref="A153:Z153"/>
    <mergeCell ref="B154:D154"/>
    <mergeCell ref="F154:G154"/>
    <mergeCell ref="H154:I154"/>
    <mergeCell ref="K154:S154"/>
    <mergeCell ref="T154:Z154"/>
    <mergeCell ref="B155:D155"/>
    <mergeCell ref="F155:G155"/>
    <mergeCell ref="H155:I155"/>
    <mergeCell ref="K155:S155"/>
    <mergeCell ref="T155:Z155"/>
    <mergeCell ref="B156:D156"/>
    <mergeCell ref="F156:G156"/>
    <mergeCell ref="H156:I156"/>
    <mergeCell ref="K156:S156"/>
    <mergeCell ref="T156:Z156"/>
    <mergeCell ref="B157:D157"/>
    <mergeCell ref="F157:G157"/>
    <mergeCell ref="H157:I157"/>
    <mergeCell ref="K157:S157"/>
    <mergeCell ref="T157:Z157"/>
    <mergeCell ref="B158:D158"/>
    <mergeCell ref="F158:G158"/>
    <mergeCell ref="H158:I158"/>
    <mergeCell ref="K158:S158"/>
    <mergeCell ref="T158:Z158"/>
    <mergeCell ref="B159:D159"/>
    <mergeCell ref="F159:G159"/>
    <mergeCell ref="H159:I159"/>
    <mergeCell ref="K159:S159"/>
    <mergeCell ref="T159:Z159"/>
    <mergeCell ref="A161:Z161"/>
    <mergeCell ref="A162:Z162"/>
    <mergeCell ref="A163:Z163"/>
    <mergeCell ref="A79:A80"/>
    <mergeCell ref="A121:A127"/>
    <mergeCell ref="A131:A135"/>
    <mergeCell ref="K79:K80"/>
    <mergeCell ref="N4:N27"/>
    <mergeCell ref="N28:N51"/>
    <mergeCell ref="V79:V80"/>
    <mergeCell ref="AB8:AB9"/>
    <mergeCell ref="AB10:AB12"/>
    <mergeCell ref="AC8:AC9"/>
    <mergeCell ref="AC10:AC12"/>
    <mergeCell ref="AD8:AD9"/>
    <mergeCell ref="AD10:AD12"/>
    <mergeCell ref="AE8:AE9"/>
    <mergeCell ref="AE10:AE12"/>
    <mergeCell ref="AF8:AF9"/>
    <mergeCell ref="AF10:AF12"/>
    <mergeCell ref="AG8:AG9"/>
    <mergeCell ref="AG10:AG12"/>
    <mergeCell ref="AH8:AH9"/>
    <mergeCell ref="AH10:AH12"/>
    <mergeCell ref="AI8:AI9"/>
    <mergeCell ref="AI10:AI12"/>
    <mergeCell ref="AJ8:AJ9"/>
    <mergeCell ref="AJ10:AJ12"/>
    <mergeCell ref="AK8:AK9"/>
    <mergeCell ref="AK10:AK12"/>
    <mergeCell ref="AB3:AK5"/>
    <mergeCell ref="AB30:AK86"/>
    <mergeCell ref="S23:Z24"/>
    <mergeCell ref="AB15:AK26"/>
    <mergeCell ref="O23:R24"/>
    <mergeCell ref="G79:J80"/>
    <mergeCell ref="A98:B100"/>
    <mergeCell ref="A95:B97"/>
    <mergeCell ref="C95:L97"/>
    <mergeCell ref="C98:L100"/>
    <mergeCell ref="H105:J111"/>
    <mergeCell ref="A103:G111"/>
    <mergeCell ref="P98:Z100"/>
    <mergeCell ref="K105:Z111"/>
    <mergeCell ref="W79:X80"/>
    <mergeCell ref="Y79:Z80"/>
    <mergeCell ref="P79:Q80"/>
    <mergeCell ref="R79:S80"/>
    <mergeCell ref="T79:U80"/>
    <mergeCell ref="B121:E127"/>
    <mergeCell ref="F121:I127"/>
    <mergeCell ref="J121:M127"/>
    <mergeCell ref="N121:Q127"/>
    <mergeCell ref="R121:U127"/>
    <mergeCell ref="C89:L91"/>
    <mergeCell ref="C92:L94"/>
    <mergeCell ref="A92:B94"/>
    <mergeCell ref="A89:B91"/>
    <mergeCell ref="M92:O94"/>
    <mergeCell ref="M89:O91"/>
    <mergeCell ref="B79:F80"/>
    <mergeCell ref="M98:O100"/>
    <mergeCell ref="M95:O97"/>
    <mergeCell ref="A17:M24"/>
    <mergeCell ref="A1:Z2"/>
    <mergeCell ref="V121:Z127"/>
    <mergeCell ref="P92:Z94"/>
    <mergeCell ref="P95:Z97"/>
    <mergeCell ref="P89:Z91"/>
    <mergeCell ref="L79:O80"/>
    <mergeCell ref="B131:E135"/>
    <mergeCell ref="F131:I135"/>
    <mergeCell ref="J131:M135"/>
    <mergeCell ref="N131:Q135"/>
    <mergeCell ref="R131:U135"/>
    <mergeCell ref="V131:Z135"/>
  </mergeCells>
  <dataValidations count="7">
    <dataValidation type="list" allowBlank="1" sqref="D13 H13">
      <formula1>"力量,敏捷,意志,體質,外貌,教育,體型,/"</formula1>
    </dataValidation>
    <dataValidation type="list" allowBlank="1" sqref="K104">
      <formula1>"【戰場經驗包】免疫目擊屍體和重傷的 SAN 損失。,【警察經驗包】免疫目擊屍體的 SAN 損失。,【罪犯經歷包】免疫目擊屍體、目擊或進行謀殺或對人類暴力時 SAN 損失。,【醫療經驗包】免疫目擊屍體和重傷的 SAN 損失。,【神話經驗包】探索者擁有克蘇魯神話知識"</formula1>
    </dataValidation>
    <dataValidation type="list" allowBlank="1" showErrorMessage="1" sqref="S19:Z19">
      <formula1>"日本-现代,美国-现代,美国-1920,香港-现代,中国-现代,中国-古代,欧洲-1500,中国上海-1920"</formula1>
    </dataValidation>
    <dataValidation type="list" allowBlank="1" sqref="V14 X14 A27 A29:A32 A34:A44 A46:A50 A52:A72 A74:A76 O27:O37 O39:O43 O46:O64 O66:O70 O72:O76">
      <formula1>"☐,☑"</formula1>
    </dataValidation>
    <dataValidation type="list" allowBlank="1" sqref="K103">
      <formula1>"形象描述,特質,思想與信念,重要之人,意義非凡之地,寶貴之物"</formula1>
    </dataValidation>
    <dataValidation type="list" allowBlank="1" sqref="Q15">
      <formula1>"是,否"</formula1>
    </dataValidation>
    <dataValidation type="list" allowBlank="1" sqref="Q16">
      <formula1>"無,臨時性瘋狂,不定性瘋狂"</formula1>
    </dataValidation>
  </dataValidations>
  <pageMargins left="0.7" right="0.7" top="0.75" bottom="0.75" header="0.3" footer="0.3"/>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DD9C3"/>
  </sheetPr>
  <dimension ref="A1:R138"/>
  <sheetViews>
    <sheetView topLeftCell="A2" workbookViewId="0">
      <selection activeCell="F13" sqref="F13"/>
    </sheetView>
  </sheetViews>
  <sheetFormatPr defaultColWidth="11.25" defaultRowHeight="15" customHeight="1"/>
  <cols>
    <col min="1" max="1" width="4.75" customWidth="1"/>
    <col min="2" max="2" width="19" customWidth="1"/>
    <col min="4" max="4" width="1.375" customWidth="1"/>
    <col min="5" max="5" width="13.625" customWidth="1"/>
    <col min="7" max="7" width="1.625" customWidth="1"/>
    <col min="13" max="13" width="3.75" customWidth="1"/>
    <col min="14" max="14" width="3.625" hidden="1" customWidth="1"/>
    <col min="15" max="15" width="28.75" hidden="1" customWidth="1"/>
    <col min="16" max="16" width="3.625" hidden="1" customWidth="1"/>
    <col min="17" max="17" width="19.375" hidden="1" customWidth="1"/>
    <col min="18" max="18" width="16.25" hidden="1" customWidth="1"/>
  </cols>
  <sheetData>
    <row r="1" spans="2:18">
      <c r="B1" s="234"/>
      <c r="C1" s="234"/>
      <c r="D1" s="234"/>
      <c r="E1" s="234"/>
      <c r="F1" s="234"/>
      <c r="G1" s="234"/>
      <c r="H1" s="234"/>
      <c r="I1" s="234"/>
      <c r="J1" s="234"/>
      <c r="K1" s="234"/>
      <c r="L1" s="234"/>
      <c r="O1" s="216"/>
      <c r="P1" s="285"/>
      <c r="Q1" s="216"/>
      <c r="R1" s="285"/>
    </row>
    <row r="2" spans="2:18">
      <c r="B2" s="235" t="s">
        <v>609</v>
      </c>
      <c r="C2" s="236"/>
      <c r="D2" s="236"/>
      <c r="E2" s="236"/>
      <c r="F2" s="236"/>
      <c r="G2" s="236"/>
      <c r="H2" s="236"/>
      <c r="I2" s="236"/>
      <c r="J2" s="236"/>
      <c r="K2" s="236"/>
      <c r="L2" s="286"/>
      <c r="O2" s="216"/>
      <c r="P2" s="285"/>
      <c r="Q2" s="216"/>
      <c r="R2" s="285"/>
    </row>
    <row r="3" ht="14.25" spans="2:18">
      <c r="B3" s="237" t="str">
        <f ca="1">CONCATENATE(O17,P17,Q17,R17,O18,P18,Q18,R18,O19,P19,Q19,R19,O20,P20,Q20,R20,O21,P21,Q21,R21,O22,P22,Q22,R22,O23,P23,Q23,R23,O24,P24,Q24,R24,O25,P25,Q25,R25,O26,P26,Q26,R26,O27,P27,Q27,R27,O28,P28,Q28,R28,O29,P29,Q29,R29,O30,P30,Q30,R30,O31,P31,Q31,R31,O32,P32,Q32,R32,O33,P33,Q33,R33,O34,P34,Q34,R34,O35,P35,Q35,R35,O36,P36,Q36,R36,O37,P37,Q37,R37,O38,P38,Q38,R38,O39,P39,Q39,R39,O40,P40,Q40,R40,O41,P41,Q41,R41,O42,P42,Q42,R42,O43,P43,Q43,R43,O44,P44,Q44,R44,O45,P45,Q45,R45,O46,P46,Q46,R46,O47,P47,Q47,R47,O48,P48,Q48,R48,O49,P49,Q49,R49,O50,P50,Q50,R50,O51,P51,Q51,R51,O52,P52,Q52,R52,O53,P53,Q53,R53,O54,P54,Q54,R54,O55,P55,Q55,R55,O56,P56,Q56,R56,O57,P57,Q57,R57,O58,P58,Q58,R58,O59,P59,Q59,R59,O60,P60,Q60,R60,O61,P61,Q61,R61,O62,P62,Q62,R62,O63,P63,Q63,R63,O64,P64,Q64,R64,O65,P65,Q65,R65,O66,P66,Q66,R66,O67,P67,Q67,R67,O68,P68,Q68,R68,O69,P69,Q69,R69,O70,P70,Q70,R70,O71,P71,Q71,R71,O72,P72,Q72,R72,O73,P73,Q73,R73,O74,P74,Q74,R74,O75,P75,Q75,R75,O76,P76,Q76,R76,O77,P77,Q77,R77,O78,P78,Q78,R78,O79,P79,Q79,R79,O80,P80,Q80)&amp;CONCATENATE(R80,O81,P81,Q81,R81,O82,P82,Q82,R82,O83,P83,Q83,R83,O84,P84,Q84,R84,O85,P85,Q85,R85,O86,P86,Q86,R86,O87,P87,Q87,R87,O88,P88,Q88,R88,O89,P89,Q89,R89,O90,P90,Q90,R90,O91,P91,Q91,R91,O92,P92,Q92,R92,O93,P93,Q93,R93,O94,P94,Q94,R94,O95,P95,Q95,R95,O96,P96,Q96,R96,O97,P97,Q97,R97,O98,P98,Q98,R98,O99,P99,Q99,R99,O100,P100,Q100,R100,O101,P101,Q101,R101,O102,P102,Q102,R102,O103,P103,Q103,R103,O104,P104,Q104,R104,O105,P105,Q105,R105,O106,P106,Q106,R106,O107,P107,Q107,R107,O108,P108,Q108,R108,O109,P109,Q109,R109,O110,P110,Q110,R110,O111,P111,Q111,R111,O112,P112,Q112,R112,O113,P113,Q113,R113,O114,P114,Q114,R114,O115,P115,Q115,R115,O116,P116,Q116,R116,O117,P117,Q117,R117,O118,P118,Q118,R118,O119,P119,Q119,R119,O120,P120,Q120,R120,O121,P121,Q121,R121,O122,P122,Q122,R122,O123,P123,Q123,R123,O124,P124,Q124,R124,O125,P125,Q125,R125,O126,P126,Q126,R126,O127,P127,Q127,R127,O128,P128,Q128,R128,O129,P129,Q129,R129,O130,P130,Q130,R130,O131,P131,Q131,R131,O132,P132,Q132,R132,O133,P133,Q133,R133,O134,P134,Q134,R134,O135,P135,Q135,R135,O136,P136,Q136,R136,O137,P137,Q137,R137,O138,P138,Q138,R138)</f>
        <v>[{"name":"Sally Perez(萨莉·佩雷斯)", "player":"战神", "occupation":"coser", "sex":"女", "age":"25", "birthplace":"中国台湾", "residence":"中国武汉", "str":"50", "dex":"70", "pow":"60", "con":"60", "app":"60", "edu":"60", "siz":"30", "int":"60", "luck":"45", "hp":"9", "armor":"0", "san":"60", "mp":"12", "psychology":"10", "credit_rating":"20", "persuade":"70", "fast_talk":"65", "intimidate":"15", "charm":"15", "navigate":"10", "survival_name":"生存：", "survival01":"10", "jump":"20", "climb":"20", "swim":"20", "drive_auto":"20", "drive_other01_name":"驾驶：", "drive_other01":"1", "ride":"5", "stealth":"20", "track":"10", "disguise":"70", "locksmith":"1", "sleight_of_hand":"10", "language_own":"60", "language_other_name":"语言：", "language_other01":"1", "accounting":"5", "law":"5", "occult":"5", "history":"5", "natural_world":"10", "anthropology":"1", "archaeology":"1", "compute_use":"5", "acting":"5", "mech_repair":"10", "elec_repair":"10", "op_hv_machine":"1", "spot_hidden":"80", "listen":"60", "library_use":"20", "appraise":"5", "cthulhu_mythos":"0", "first_aid":"40", "medicine":"1", "pharmacy":"1", "psychoanalysis":"1", "dodge":"65", "fighting_brawl":"25", "throw":"60", "firearms_handgun":"20", "firearms_rifle":"25", "submachine_gun":"15", "machine_gun":"10", "weapon1_name":"", "weapon1_damage":"", "weapon1_range":"", "weapon1_attacks":"", "weapon1_ammo":"", "weapon1_malf":"", "weapon2_name":"", "weapon2_damage":"", "weapon2_range":"", "weapon2_attacks":"", "weapon2_ammo":"", "weapon2_malf":"", "weapon3_name":"", "weapon3_damage":"", "weapon3_range":"", "weapon3_attacks":"", "weapon3_ammo":"", "weapon3_malf":"", "weapon4_name":"", "weapon4_damage":"", "weapon4_range":"无", "weapon4_attacks":"", "weapon4_ammo":"", "weapon4_malf":"", "weapon5_name":"", "weapon5_damage":"", "weapon5_range":"", "weapon5_attacks":"", "weapon5_ammo":"", "weapon5_malf":"", "gear_and_posessions":"化妆包背包很多衣服（用来cos）保温杯士力架手电筒相机打火机", "spending_level":"普通", "cash":"4,000人民币", "assets":"", "personal_description":"身着白色女仆装，拥有一头白色的长发，带着绿色的发带，腿上绑着6把飞刀", "ideaology_beliefs":"可爱能战胜一切", "significant_people":"邢漫玉", "meaningful_locations":"各大漫展会场", "treasured_posessions":"自己的C服", "traits":"十分热衷于还原cos的角色的性格", "injuries_scars":"无", "phobias_manias":"无", "tomes_spells_artifacts":"", "encounters_with_strange_entities":"", "key_connection":"", "charchest_traits":"任意", "charchest_exp":"", "other_back_story":"她，作为一位高中就入坑动漫的职业coser，对cosplay有着常人难以理解的执著。可惜这份职业并不被父母认可，为了逃离父母的说教，只能搬了出来。搬出来之后，她一边打工一边折转于各大漫展。在一次CW漫展中，她碰见了同样来自武汉的一位coser邢漫玉，在给她拍照的过程中，她们得知她们拥有相同的志向，关系立刻变的好了起来。之后，她们一起出没于各大漫展，最后甚至发展成了同居关系。两人共在一间屋子里磨炼cos的技巧。因为经常进行动作的排练，两人的身手都有着很大的进步。由于排练中一些不可避免的磕磕碰碰，Sally Perez(萨莉·佩雷斯)还学到了一点急救手段。", "investigators_notes":"", "fellow_investigators":""}]</v>
      </c>
      <c r="L3" s="138"/>
      <c r="O3" s="216"/>
      <c r="P3" s="285"/>
      <c r="Q3" s="216"/>
      <c r="R3" s="285"/>
    </row>
    <row r="4" ht="14.25" spans="2:18">
      <c r="B4" s="166"/>
      <c r="L4" s="138"/>
      <c r="O4" s="216"/>
      <c r="P4" s="285"/>
      <c r="Q4" s="216"/>
      <c r="R4" s="285"/>
    </row>
    <row r="5" ht="14.25" spans="2:18">
      <c r="B5" s="166"/>
      <c r="L5" s="138"/>
      <c r="O5" s="216"/>
      <c r="P5" s="285"/>
      <c r="Q5" s="216"/>
      <c r="R5" s="285"/>
    </row>
    <row r="6" ht="14.25" spans="2:18">
      <c r="B6" s="166"/>
      <c r="L6" s="138"/>
      <c r="O6" s="216"/>
      <c r="P6" s="285"/>
      <c r="Q6" s="216"/>
      <c r="R6" s="285"/>
    </row>
    <row r="7" ht="14.25" spans="2:18">
      <c r="B7" s="166"/>
      <c r="L7" s="138"/>
      <c r="O7" s="216"/>
      <c r="P7" s="285"/>
      <c r="Q7" s="216"/>
      <c r="R7" s="285"/>
    </row>
    <row r="8" spans="2:18">
      <c r="B8" s="167"/>
      <c r="C8" s="140"/>
      <c r="D8" s="140"/>
      <c r="E8" s="140"/>
      <c r="F8" s="140"/>
      <c r="G8" s="140"/>
      <c r="H8" s="140"/>
      <c r="I8" s="140"/>
      <c r="J8" s="140"/>
      <c r="K8" s="140"/>
      <c r="L8" s="143"/>
      <c r="O8" s="216"/>
      <c r="P8" s="285"/>
      <c r="Q8" s="216"/>
      <c r="R8" s="285"/>
    </row>
    <row r="9" spans="1:18">
      <c r="A9" s="110"/>
      <c r="B9" s="238" t="s">
        <v>610</v>
      </c>
      <c r="C9" s="239"/>
      <c r="D9" s="239"/>
      <c r="E9" s="239"/>
      <c r="F9" s="239"/>
      <c r="G9" s="239"/>
      <c r="H9" s="239"/>
      <c r="I9" s="239"/>
      <c r="J9" s="239"/>
      <c r="K9" s="239"/>
      <c r="L9" s="239"/>
      <c r="M9" s="152"/>
      <c r="O9" s="216"/>
      <c r="P9" s="285"/>
      <c r="Q9" s="216"/>
      <c r="R9" s="285"/>
    </row>
    <row r="10" spans="1:18">
      <c r="A10" s="112"/>
      <c r="B10" s="235" t="s">
        <v>611</v>
      </c>
      <c r="C10" s="236"/>
      <c r="D10" s="236"/>
      <c r="E10" s="236"/>
      <c r="F10" s="236"/>
      <c r="G10" s="236"/>
      <c r="H10" s="236"/>
      <c r="I10" s="236"/>
      <c r="J10" s="236"/>
      <c r="K10" s="236"/>
      <c r="L10" s="236"/>
      <c r="M10" s="70"/>
      <c r="O10" s="216"/>
      <c r="P10" s="285"/>
      <c r="Q10" s="216"/>
      <c r="R10" s="285"/>
    </row>
    <row r="11" spans="1:18">
      <c r="A11" s="112"/>
      <c r="B11" s="240" t="s">
        <v>612</v>
      </c>
      <c r="C11" s="241">
        <f>人物卡!L52</f>
        <v>5</v>
      </c>
      <c r="D11" s="242"/>
      <c r="E11" s="193" t="s">
        <v>613</v>
      </c>
      <c r="F11" s="241">
        <f>人物卡!L31</f>
        <v>15</v>
      </c>
      <c r="G11" s="242"/>
      <c r="H11" s="193" t="s">
        <v>614</v>
      </c>
      <c r="I11" s="287">
        <f>人物卡!Y39</f>
        <v>80</v>
      </c>
      <c r="J11" s="125"/>
      <c r="K11" s="93"/>
      <c r="L11" s="288"/>
      <c r="M11" s="70"/>
      <c r="O11" s="216"/>
      <c r="P11" s="285"/>
      <c r="Q11" s="216"/>
      <c r="R11" s="285"/>
    </row>
    <row r="12" spans="1:18">
      <c r="A12" s="112"/>
      <c r="B12" s="240" t="s">
        <v>615</v>
      </c>
      <c r="C12" s="241">
        <f>人物卡!L57</f>
        <v>1</v>
      </c>
      <c r="D12" s="243"/>
      <c r="E12" s="193" t="s">
        <v>616</v>
      </c>
      <c r="F12" s="241">
        <f>人物卡!L37</f>
        <v>20</v>
      </c>
      <c r="G12" s="243"/>
      <c r="H12" s="193" t="s">
        <v>617</v>
      </c>
      <c r="I12" s="287">
        <f>人物卡!L46</f>
        <v>20</v>
      </c>
      <c r="J12" s="94"/>
      <c r="K12" s="64"/>
      <c r="L12" s="289"/>
      <c r="M12" s="70"/>
      <c r="O12" s="216"/>
      <c r="P12" s="285"/>
      <c r="Q12" s="216"/>
      <c r="R12" s="285"/>
    </row>
    <row r="13" spans="1:18">
      <c r="A13" s="112"/>
      <c r="B13" s="240" t="s">
        <v>618</v>
      </c>
      <c r="C13" s="241">
        <f>人物卡!Y42</f>
        <v>5</v>
      </c>
      <c r="D13" s="243"/>
      <c r="E13" s="193" t="s">
        <v>619</v>
      </c>
      <c r="F13" s="241">
        <f>人物卡!L74</f>
        <v>60</v>
      </c>
      <c r="G13" s="243"/>
      <c r="H13" s="193" t="s">
        <v>620</v>
      </c>
      <c r="I13" s="287">
        <f>人物卡!L39</f>
        <v>20</v>
      </c>
      <c r="J13" s="94"/>
      <c r="K13" s="64"/>
      <c r="L13" s="289"/>
      <c r="M13" s="70"/>
      <c r="O13" s="216"/>
      <c r="P13" s="285"/>
      <c r="Q13" s="216"/>
      <c r="R13" s="285"/>
    </row>
    <row r="14" spans="1:18">
      <c r="A14" s="112"/>
      <c r="B14" s="240" t="s">
        <v>621</v>
      </c>
      <c r="C14" s="241">
        <f>人物卡!L58</f>
        <v>1</v>
      </c>
      <c r="D14" s="243"/>
      <c r="E14" s="193" t="s">
        <v>622</v>
      </c>
      <c r="F14" s="241">
        <f>人物卡!L53</f>
        <v>5</v>
      </c>
      <c r="G14" s="243"/>
      <c r="H14" s="193" t="s">
        <v>623</v>
      </c>
      <c r="I14" s="287">
        <f>人物卡!Y55</f>
        <v>60</v>
      </c>
      <c r="J14" s="94"/>
      <c r="K14" s="64"/>
      <c r="L14" s="289"/>
      <c r="M14" s="70"/>
      <c r="O14" s="216"/>
      <c r="P14" s="285"/>
      <c r="Q14" s="216"/>
      <c r="R14" s="285"/>
    </row>
    <row r="15" spans="1:18">
      <c r="A15" s="112"/>
      <c r="B15" s="240" t="s">
        <v>624</v>
      </c>
      <c r="C15" s="241">
        <f>人物卡!L32</f>
        <v>15</v>
      </c>
      <c r="D15" s="243"/>
      <c r="E15" s="193" t="s">
        <v>625</v>
      </c>
      <c r="F15" s="241">
        <f>人物卡!Y41</f>
        <v>20</v>
      </c>
      <c r="G15" s="243"/>
      <c r="H15" s="193" t="s">
        <v>626</v>
      </c>
      <c r="I15" s="287">
        <f>人物卡!L47</f>
        <v>10</v>
      </c>
      <c r="J15" s="80"/>
      <c r="K15" s="65"/>
      <c r="L15" s="290"/>
      <c r="M15" s="70"/>
      <c r="O15" s="216"/>
      <c r="P15" s="285"/>
      <c r="Q15" s="216"/>
      <c r="R15" s="285"/>
    </row>
    <row r="16" ht="14.25" spans="1:18">
      <c r="A16" s="239"/>
      <c r="B16" s="240" t="s">
        <v>627</v>
      </c>
      <c r="C16" s="241">
        <f>人物卡!L38</f>
        <v>20</v>
      </c>
      <c r="D16" s="243"/>
      <c r="E16" s="193" t="s">
        <v>628</v>
      </c>
      <c r="F16" s="241">
        <f>人物卡!Y40</f>
        <v>60</v>
      </c>
      <c r="G16" s="243"/>
      <c r="H16" s="244" t="s">
        <v>629</v>
      </c>
      <c r="M16" s="70"/>
      <c r="O16" s="216"/>
      <c r="P16" s="285"/>
      <c r="Q16" s="216"/>
      <c r="R16" s="285"/>
    </row>
    <row r="17" ht="14.25" spans="1:18">
      <c r="A17" s="152"/>
      <c r="B17" s="240" t="s">
        <v>630</v>
      </c>
      <c r="C17" s="241">
        <f>人物卡!L28</f>
        <v>20</v>
      </c>
      <c r="D17" s="243"/>
      <c r="E17" s="193" t="s">
        <v>631</v>
      </c>
      <c r="F17" s="241">
        <f>人物卡!L49</f>
        <v>1</v>
      </c>
      <c r="G17" s="243"/>
      <c r="H17" s="245" t="str">
        <f>IF(人物卡!F36&lt;&gt;人物卡!L36,人物卡!B36&amp;人物卡!C36&amp;" "&amp;人物卡!L36&amp;" ",)&amp;IF(人物卡!F42&lt;&gt;人物卡!L42,人物卡!B42&amp;人物卡!C42&amp;" "&amp;人物卡!L42&amp;" ",)&amp;IF(人物卡!F43&lt;&gt;人物卡!L43,人物卡!B43&amp;人物卡!C43&amp;" "&amp;人物卡!L43&amp;" ",)</f>
        <v/>
      </c>
      <c r="I17" s="152"/>
      <c r="J17" s="125"/>
      <c r="K17" s="93"/>
      <c r="L17" s="288"/>
      <c r="M17" s="70"/>
      <c r="O17" s="216" t="s">
        <v>632</v>
      </c>
      <c r="P17" s="285" t="s">
        <v>633</v>
      </c>
      <c r="Q17" t="str">
        <f>SUBSTITUTE(人物卡!B5,"""","\""")</f>
        <v>Sally Perez(萨莉·佩雷斯)</v>
      </c>
      <c r="R17" s="285" t="s">
        <v>634</v>
      </c>
    </row>
    <row r="18" ht="14.25" spans="1:18">
      <c r="A18" s="70"/>
      <c r="B18" s="240" t="s">
        <v>635</v>
      </c>
      <c r="C18" s="241">
        <f>人物卡!Y44</f>
        <v>0</v>
      </c>
      <c r="D18" s="243"/>
      <c r="E18" s="193" t="s">
        <v>636</v>
      </c>
      <c r="F18" s="241">
        <f>人物卡!Y33</f>
        <v>10</v>
      </c>
      <c r="G18" s="243"/>
      <c r="H18" s="246" t="str">
        <f>IF(人物卡!F59&lt;&gt;人物卡!L59,人物卡!B59&amp;人物卡!C59&amp;" "&amp;人物卡!L59&amp;" ",)&amp;IF(人物卡!F60&lt;&gt;人物卡!L60,人物卡!B60&amp;人物卡!C60&amp;" "&amp;人物卡!L60&amp;" ",)&amp;IF(人物卡!F61&lt;&gt;人物卡!L61,人物卡!B61&amp;人物卡!C61&amp;" "&amp;人物卡!L61&amp;" ",)&amp;IF(人物卡!F62&lt;&gt;人物卡!L62,人物卡!B62&amp;人物卡!C62&amp;" "&amp;人物卡!L62&amp;" ",)&amp;IF(人物卡!F63&lt;&gt;人物卡!L63,人物卡!B63&amp;人物卡!C63&amp;" "&amp;人物卡!L63&amp;" ",)&amp;IF(人物卡!F64&lt;&gt;人物卡!L64,人物卡!B64&amp;人物卡!C64&amp;" "&amp;人物卡!L64&amp;" ",)&amp;IF(人物卡!F65&lt;&gt;人物卡!L65,人物卡!B65&amp;人物卡!C65&amp;" "&amp;人物卡!L65&amp;" ",)</f>
        <v/>
      </c>
      <c r="I18" s="70"/>
      <c r="J18" s="94"/>
      <c r="K18" s="64"/>
      <c r="L18" s="289"/>
      <c r="M18" s="70"/>
      <c r="O18" s="216" t="s">
        <v>637</v>
      </c>
      <c r="P18" s="216" t="s">
        <v>633</v>
      </c>
      <c r="Q18" t="str">
        <f>SUBSTITUTE(人物卡!B6,"""","\""")</f>
        <v>战神</v>
      </c>
      <c r="R18" s="216" t="s">
        <v>634</v>
      </c>
    </row>
    <row r="19" ht="14.25" spans="1:18">
      <c r="A19" s="70"/>
      <c r="B19" s="240" t="s">
        <v>638</v>
      </c>
      <c r="C19" s="241">
        <f>人物卡!L48</f>
        <v>70</v>
      </c>
      <c r="D19" s="243"/>
      <c r="E19" s="193" t="s">
        <v>639</v>
      </c>
      <c r="F19" s="241">
        <f>人物卡!Y68</f>
        <v>1</v>
      </c>
      <c r="G19" s="243"/>
      <c r="H19" s="246" t="str">
        <f>IF(人物卡!F66&lt;&gt;人物卡!L66,人物卡!B66&amp;人物卡!C66&amp;" "&amp;人物卡!L66&amp;" ",)&amp;IF(人物卡!F67&lt;&gt;人物卡!L67,人物卡!B67&amp;人物卡!C67&amp;" "&amp;人物卡!L67&amp;" ",)&amp;IF(人物卡!F68&lt;&gt;人物卡!L68,人物卡!B68&amp;人物卡!C68&amp;" "&amp;人物卡!L68&amp;" ",)&amp;IF(人物卡!F69&lt;&gt;人物卡!L69,人物卡!B69&amp;人物卡!C69&amp;" "&amp;人物卡!L69&amp;" ",)&amp;IF(人物卡!F70&lt;&gt;人物卡!L70,人物卡!B70&amp;人物卡!C70&amp;" "&amp;人物卡!L70&amp;" ",)&amp;IF(人物卡!F71&lt;&gt;人物卡!L71,人物卡!B71&amp;人物卡!C71&amp;" "&amp;人物卡!L71&amp;" ",)&amp;IF(人物卡!F72&lt;&gt;人物卡!L72,人物卡!B72&amp;人物卡!C72&amp;" "&amp;人物卡!L72&amp;" ",)&amp;IF(人物卡!F76&lt;&gt;人物卡!L76,人物卡!B76&amp;人物卡!C76&amp;" "&amp;人物卡!L76&amp;" ",)</f>
        <v/>
      </c>
      <c r="I19" s="70"/>
      <c r="J19" s="94"/>
      <c r="K19" s="64"/>
      <c r="L19" s="289"/>
      <c r="M19" s="70"/>
      <c r="O19" s="216" t="s">
        <v>640</v>
      </c>
      <c r="P19" s="216" t="s">
        <v>633</v>
      </c>
      <c r="Q19" t="str">
        <f>SUBSTITUTE(人物卡!I5,"""","\""")</f>
        <v>coser</v>
      </c>
      <c r="R19" s="216" t="s">
        <v>634</v>
      </c>
    </row>
    <row r="20" ht="14.25" spans="1:18">
      <c r="A20" s="70"/>
      <c r="B20" s="240" t="s">
        <v>641</v>
      </c>
      <c r="C20" s="241">
        <f>人物卡!Y46</f>
        <v>65</v>
      </c>
      <c r="D20" s="243"/>
      <c r="E20" s="193" t="s">
        <v>642</v>
      </c>
      <c r="F20" s="241">
        <f>人物卡!L56</f>
        <v>10</v>
      </c>
      <c r="G20" s="243"/>
      <c r="H20" s="246" t="str">
        <f>IF(人物卡!T27&lt;&gt;人物卡!Y27,人物卡!P27&amp;人物卡!R27&amp;" "&amp;人物卡!Y27&amp;" ",)&amp;IF(人物卡!T28&lt;&gt;人物卡!Y28,人物卡!P28&amp;人物卡!R28&amp;" "&amp;人物卡!Y28&amp;" ",)&amp;IF(人物卡!T30&lt;&gt;人物卡!Y30,人物卡!P30&amp;人物卡!R30&amp;" "&amp;人物卡!Y30&amp;" ",)&amp;IF(人物卡!T31&lt;&gt;人物卡!Y31,人物卡!P31&amp;人物卡!R31&amp;" "&amp;人物卡!Y31&amp;" ",)</f>
        <v/>
      </c>
      <c r="I20" s="70"/>
      <c r="J20" s="94"/>
      <c r="K20" s="64"/>
      <c r="L20" s="289"/>
      <c r="M20" s="70"/>
      <c r="O20" s="216" t="s">
        <v>643</v>
      </c>
      <c r="P20" s="216" t="s">
        <v>633</v>
      </c>
      <c r="Q20" t="str">
        <f>SUBSTITUTE(人物卡!B7,"""","\""")</f>
        <v>女</v>
      </c>
      <c r="R20" s="216" t="s">
        <v>634</v>
      </c>
    </row>
    <row r="21" ht="14.25" spans="1:18">
      <c r="A21" s="70"/>
      <c r="B21" s="240" t="s">
        <v>644</v>
      </c>
      <c r="C21" s="241">
        <f>人物卡!L40</f>
        <v>20</v>
      </c>
      <c r="D21" s="243"/>
      <c r="E21" s="193" t="s">
        <v>645</v>
      </c>
      <c r="F21" s="241">
        <f>人物卡!L34</f>
        <v>10</v>
      </c>
      <c r="G21" s="243"/>
      <c r="H21" s="246" t="str">
        <f>IF(人物卡!T36&lt;&gt;人物卡!Y36,人物卡!P36&amp;人物卡!R36&amp;" "&amp;人物卡!Y36&amp;" ",)&amp;IF(人物卡!T37&lt;&gt;人物卡!Y37,人物卡!P37&amp;人物卡!R37&amp;" "&amp;人物卡!Y37&amp;" ",)&amp;IF(人物卡!T43&lt;&gt;人物卡!Y43,人物卡!P43&amp;人物卡!R43&amp;" "&amp;人物卡!Y43&amp;" ",)</f>
        <v/>
      </c>
      <c r="I21" s="70"/>
      <c r="J21" s="94"/>
      <c r="K21" s="64"/>
      <c r="L21" s="289"/>
      <c r="M21" s="70"/>
      <c r="O21" s="216" t="s">
        <v>646</v>
      </c>
      <c r="P21" s="216" t="s">
        <v>633</v>
      </c>
      <c r="Q21" t="str">
        <f>SUBSTITUTE(人物卡!B8,"""","\""")</f>
        <v>25</v>
      </c>
      <c r="R21" s="216" t="s">
        <v>634</v>
      </c>
    </row>
    <row r="22" ht="14.25" spans="1:18">
      <c r="A22" s="70"/>
      <c r="B22" s="240" t="s">
        <v>647</v>
      </c>
      <c r="C22" s="241">
        <f>人物卡!Y34</f>
        <v>10</v>
      </c>
      <c r="D22" s="243"/>
      <c r="E22" s="193" t="s">
        <v>648</v>
      </c>
      <c r="F22" s="241">
        <f>人物卡!L54</f>
        <v>5</v>
      </c>
      <c r="G22" s="243"/>
      <c r="H22" s="246" t="str">
        <f>IF(人物卡!T48&lt;&gt;人物卡!Y48,人物卡!P48&amp;人物卡!R48&amp;" "&amp;人物卡!Y48&amp;" ",)&amp;IF(人物卡!T49&lt;&gt;人物卡!Y49,人物卡!P49&amp;人物卡!R49&amp;" "&amp;人物卡!Y49&amp;" ",)&amp;IF(人物卡!T50&lt;&gt;人物卡!Y50,人物卡!P50&amp;人物卡!R50&amp;" "&amp;人物卡!Y50&amp;" ",)&amp;IF(人物卡!T51&lt;&gt;人物卡!Y51,人物卡!P51&amp;人物卡!R51&amp;" "&amp;人物卡!Y51&amp;" ",)&amp;IF(人物卡!T52&lt;&gt;人物卡!Y52,人物卡!P52&amp;人物卡!R52&amp;" "&amp;人物卡!Y52&amp;" ",)&amp;IF(人物卡!T53&lt;&gt;人物卡!Y53,人物卡!P53&amp;人物卡!R53&amp;" "&amp;人物卡!Y53&amp;" ",)&amp;IF(人物卡!T54&lt;&gt;人物卡!Y54,人物卡!P54&amp;人物卡!R54&amp;" "&amp;人物卡!Y54&amp;" ",)&amp;IF(人物卡!T56&lt;&gt;人物卡!Y56,人物卡!P56&amp;人物卡!R56&amp;" "&amp;人物卡!Y56&amp;" ",)</f>
        <v/>
      </c>
      <c r="I22" s="70"/>
      <c r="J22" s="94"/>
      <c r="K22" s="64"/>
      <c r="L22" s="289"/>
      <c r="M22" s="70"/>
      <c r="O22" s="216" t="s">
        <v>649</v>
      </c>
      <c r="P22" s="216" t="s">
        <v>633</v>
      </c>
      <c r="Q22" t="str">
        <f>SUBSTITUTE(人物卡!I6,"""","\""")</f>
        <v>中国台湾</v>
      </c>
      <c r="R22" s="216" t="s">
        <v>634</v>
      </c>
    </row>
    <row r="23" ht="14.25" spans="1:18">
      <c r="A23" s="70"/>
      <c r="B23" s="240" t="s">
        <v>650</v>
      </c>
      <c r="C23" s="241">
        <f>人物卡!L30</f>
        <v>65</v>
      </c>
      <c r="D23" s="243"/>
      <c r="E23" s="193" t="s">
        <v>651</v>
      </c>
      <c r="F23" s="241">
        <f>人物卡!Y32</f>
        <v>1</v>
      </c>
      <c r="G23" s="243"/>
      <c r="H23" s="246" t="str">
        <f>IF(人物卡!T61&lt;&gt;人物卡!Y61,人物卡!P61&amp;人物卡!R61&amp;" "&amp;人物卡!Y61&amp;" ",)&amp;IF(人物卡!T62&lt;&gt;人物卡!Y62,人物卡!P62&amp;人物卡!R62&amp;" "&amp;人物卡!Y62&amp;" ",)&amp;IF(人物卡!T63&lt;&gt;人物卡!Y63,人物卡!P63&amp;人物卡!R63&amp;" "&amp;人物卡!Y63&amp;" ",)&amp;IF(人物卡!T64&lt;&gt;人物卡!Y64,人物卡!P64&amp;人物卡!R64&amp;" "&amp;人物卡!Y64&amp;" ",)</f>
        <v/>
      </c>
      <c r="I23" s="70"/>
      <c r="J23" s="94"/>
      <c r="K23" s="64"/>
      <c r="L23" s="289"/>
      <c r="M23" s="70"/>
      <c r="O23" s="216" t="s">
        <v>652</v>
      </c>
      <c r="P23" s="216" t="s">
        <v>633</v>
      </c>
      <c r="Q23" t="str">
        <f>SUBSTITUTE(人物卡!I7,"""","\""")</f>
        <v>中国武汉</v>
      </c>
      <c r="R23" s="216" t="s">
        <v>634</v>
      </c>
    </row>
    <row r="24" ht="14.25" spans="1:18">
      <c r="A24" s="70"/>
      <c r="B24" s="240" t="s">
        <v>653</v>
      </c>
      <c r="C24" s="241">
        <f>人物卡!Y47</f>
        <v>25</v>
      </c>
      <c r="D24" s="243"/>
      <c r="E24" s="193" t="s">
        <v>654</v>
      </c>
      <c r="F24" s="241">
        <f>人物卡!L29</f>
        <v>70</v>
      </c>
      <c r="G24" s="243"/>
      <c r="H24" s="246" t="str">
        <f>IF(人物卡!T70&lt;&gt;人物卡!Y70,人物卡!P70&amp;人物卡!R70&amp;" "&amp;人物卡!Y70&amp;" ",)&amp;IF(人物卡!T72&lt;&gt;人物卡!Y72,人物卡!P72&amp;人物卡!R72&amp;" "&amp;人物卡!Y72&amp;" ",)&amp;IF(人物卡!T73&lt;&gt;人物卡!Y73,人物卡!P73&amp;人物卡!R73&amp;" "&amp;人物卡!Y73&amp;" ",)&amp;IF(人物卡!T74&lt;&gt;人物卡!Y74,人物卡!P74&amp;人物卡!R74&amp;" "&amp;人物卡!Y74&amp;" ",)&amp;IF(人物卡!T75&lt;&gt;人物卡!Y75,人物卡!P75&amp;人物卡!R75&amp;" "&amp;人物卡!Y75&amp;" ",)&amp;IF(人物卡!T76&lt;&gt;人物卡!Y76,人物卡!P76&amp;人物卡!R76&amp;" "&amp;人物卡!Y76&amp;" ",)</f>
        <v/>
      </c>
      <c r="I24" s="70"/>
      <c r="J24" s="94"/>
      <c r="K24" s="64"/>
      <c r="L24" s="289"/>
      <c r="M24" s="70"/>
      <c r="O24" s="216" t="s">
        <v>655</v>
      </c>
      <c r="P24" s="216" t="s">
        <v>633</v>
      </c>
      <c r="Q24" t="str">
        <f>SUBSTITUTE(人物卡!S6,"""","\""")</f>
        <v>50</v>
      </c>
      <c r="R24" s="216" t="s">
        <v>634</v>
      </c>
    </row>
    <row r="25" ht="14.25" spans="1:18">
      <c r="A25" s="70"/>
      <c r="B25" s="240" t="s">
        <v>656</v>
      </c>
      <c r="C25" s="241">
        <f>人物卡!Y57</f>
        <v>20</v>
      </c>
      <c r="D25" s="243"/>
      <c r="E25" s="193" t="s">
        <v>657</v>
      </c>
      <c r="F25" s="241">
        <f>人物卡!L27</f>
        <v>10</v>
      </c>
      <c r="G25" s="243"/>
      <c r="H25" s="246"/>
      <c r="I25" s="70"/>
      <c r="J25" s="94"/>
      <c r="K25" s="64"/>
      <c r="L25" s="289"/>
      <c r="M25" s="70"/>
      <c r="O25" s="216" t="s">
        <v>658</v>
      </c>
      <c r="P25" s="216" t="s">
        <v>633</v>
      </c>
      <c r="Q25" t="str">
        <f>SUBSTITUTE(人物卡!S7,"""","\""")</f>
        <v>70</v>
      </c>
      <c r="R25" s="216" t="s">
        <v>634</v>
      </c>
    </row>
    <row r="26" ht="14.25" spans="1:18">
      <c r="A26" s="70"/>
      <c r="B26" s="240" t="s">
        <v>659</v>
      </c>
      <c r="C26" s="241">
        <f>人物卡!Y58</f>
        <v>25</v>
      </c>
      <c r="D26" s="243"/>
      <c r="E26" s="193" t="s">
        <v>660</v>
      </c>
      <c r="F26" s="241">
        <f>人物卡!Y66</f>
        <v>1</v>
      </c>
      <c r="G26" s="243"/>
      <c r="H26" s="246"/>
      <c r="I26" s="70"/>
      <c r="J26" s="94"/>
      <c r="K26" s="64"/>
      <c r="L26" s="289"/>
      <c r="M26" s="70"/>
      <c r="O26" s="216" t="s">
        <v>661</v>
      </c>
      <c r="P26" s="216" t="s">
        <v>633</v>
      </c>
      <c r="Q26" t="str">
        <f>SUBSTITUTE(人物卡!S8,"""","\""")</f>
        <v>60</v>
      </c>
      <c r="R26" s="216" t="s">
        <v>634</v>
      </c>
    </row>
    <row r="27" ht="14.25" spans="1:18">
      <c r="A27" s="70"/>
      <c r="B27" s="240" t="s">
        <v>662</v>
      </c>
      <c r="C27" s="241">
        <f>人物卡!Y67</f>
        <v>40</v>
      </c>
      <c r="D27" s="243"/>
      <c r="E27" s="193" t="s">
        <v>663</v>
      </c>
      <c r="F27" s="241">
        <f>人物卡!L44</f>
        <v>5</v>
      </c>
      <c r="G27" s="243"/>
      <c r="H27" s="246"/>
      <c r="I27" s="70"/>
      <c r="J27" s="94"/>
      <c r="K27" s="64"/>
      <c r="L27" s="289"/>
      <c r="M27" s="70"/>
      <c r="O27" s="216" t="s">
        <v>664</v>
      </c>
      <c r="P27" s="216" t="s">
        <v>633</v>
      </c>
      <c r="Q27" t="str">
        <f>SUBSTITUTE(人物卡!S9,"""","\""")</f>
        <v>60</v>
      </c>
      <c r="R27" s="216" t="s">
        <v>634</v>
      </c>
    </row>
    <row r="28" spans="1:18">
      <c r="A28" s="70"/>
      <c r="B28" s="247" t="s">
        <v>665</v>
      </c>
      <c r="C28" s="248">
        <f>人物卡!L55</f>
        <v>5</v>
      </c>
      <c r="D28" s="249"/>
      <c r="E28" s="250" t="s">
        <v>666</v>
      </c>
      <c r="F28" s="248">
        <f>人物卡!L50</f>
        <v>10</v>
      </c>
      <c r="G28" s="249"/>
      <c r="H28" s="251"/>
      <c r="I28" s="73"/>
      <c r="J28" s="291"/>
      <c r="K28" s="292"/>
      <c r="L28" s="293"/>
      <c r="M28" s="70"/>
      <c r="O28" s="216" t="s">
        <v>667</v>
      </c>
      <c r="P28" s="216" t="s">
        <v>633</v>
      </c>
      <c r="Q28" t="str">
        <f>SUBSTITUTE(人物卡!S10,"""","\""")</f>
        <v>60</v>
      </c>
      <c r="R28" s="216" t="s">
        <v>634</v>
      </c>
    </row>
    <row r="29" spans="1:18">
      <c r="A29" s="70"/>
      <c r="M29" s="70"/>
      <c r="O29" s="216" t="s">
        <v>668</v>
      </c>
      <c r="P29" s="216" t="s">
        <v>633</v>
      </c>
      <c r="Q29" t="str">
        <f>SUBSTITUTE(人物卡!S11,"""","\""")</f>
        <v>60</v>
      </c>
      <c r="R29" s="216" t="s">
        <v>634</v>
      </c>
    </row>
    <row r="30" ht="16.5" spans="1:18">
      <c r="A30" s="70"/>
      <c r="B30" s="252" t="s">
        <v>669</v>
      </c>
      <c r="C30" s="127"/>
      <c r="D30" s="127"/>
      <c r="E30" s="127"/>
      <c r="F30" s="127"/>
      <c r="G30" s="127"/>
      <c r="H30" s="127"/>
      <c r="I30" s="127"/>
      <c r="J30" s="127"/>
      <c r="K30" s="127"/>
      <c r="L30" s="127"/>
      <c r="M30" s="70"/>
      <c r="O30" s="216" t="s">
        <v>670</v>
      </c>
      <c r="P30" s="216" t="s">
        <v>633</v>
      </c>
      <c r="Q30" t="str">
        <f>SUBSTITUTE(人物卡!S12,"""","\""")</f>
        <v>30</v>
      </c>
      <c r="R30" s="216" t="s">
        <v>634</v>
      </c>
    </row>
    <row r="31" spans="1:18">
      <c r="A31" s="70"/>
      <c r="B31" s="253" t="s">
        <v>544</v>
      </c>
      <c r="C31" s="254" t="s">
        <v>545</v>
      </c>
      <c r="D31" s="236"/>
      <c r="E31" s="255" t="s">
        <v>671</v>
      </c>
      <c r="F31" s="254" t="s">
        <v>672</v>
      </c>
      <c r="G31" s="236"/>
      <c r="H31" s="236"/>
      <c r="I31" s="255" t="s">
        <v>548</v>
      </c>
      <c r="J31" s="255" t="s">
        <v>550</v>
      </c>
      <c r="K31" s="255" t="s">
        <v>551</v>
      </c>
      <c r="L31" s="294" t="s">
        <v>553</v>
      </c>
      <c r="M31" s="70"/>
      <c r="O31" s="216" t="s">
        <v>673</v>
      </c>
      <c r="P31" s="216" t="s">
        <v>633</v>
      </c>
      <c r="Q31" t="str">
        <f>SUBSTITUTE(人物卡!S13,"""","\""")</f>
        <v>60</v>
      </c>
      <c r="R31" s="216" t="s">
        <v>634</v>
      </c>
    </row>
    <row r="32" ht="14.25" spans="1:18">
      <c r="A32" s="70"/>
      <c r="B32" s="256" t="str">
        <f>人物卡!B81</f>
        <v>空手</v>
      </c>
      <c r="C32" s="257" t="str">
        <f>人物卡!G81</f>
        <v>格斗（斗殴）</v>
      </c>
      <c r="D32" s="17"/>
      <c r="E32" s="258" t="str">
        <f>人物卡!K81</f>
        <v/>
      </c>
      <c r="F32" s="257" t="str">
        <f>人物卡!L81</f>
        <v>1d3</v>
      </c>
      <c r="G32" s="17"/>
      <c r="H32" s="258" t="str">
        <f>人物卡!N81</f>
        <v>+dB</v>
      </c>
      <c r="I32" s="258" t="str">
        <f>人物卡!P81</f>
        <v>接触</v>
      </c>
      <c r="J32" s="258">
        <f>人物卡!T81</f>
        <v>1</v>
      </c>
      <c r="K32" s="258" t="str">
        <f>人物卡!V81</f>
        <v>-</v>
      </c>
      <c r="L32" s="295" t="str">
        <f>人物卡!Y81</f>
        <v>-</v>
      </c>
      <c r="M32" s="70"/>
      <c r="O32" s="216" t="s">
        <v>674</v>
      </c>
      <c r="P32" s="216" t="s">
        <v>633</v>
      </c>
      <c r="Q32" t="str">
        <f>SUBSTITUTE(人物卡!Q14,"""","\""")</f>
        <v>45</v>
      </c>
      <c r="R32" s="216" t="s">
        <v>634</v>
      </c>
    </row>
    <row r="33" ht="14.25" spans="1:18">
      <c r="A33" s="70"/>
      <c r="B33" s="259" t="str">
        <f>人物卡!B82</f>
        <v/>
      </c>
      <c r="C33" s="260" t="str">
        <f>人物卡!G82</f>
        <v/>
      </c>
      <c r="D33" s="87"/>
      <c r="E33" s="261" t="str">
        <f>人物卡!K82</f>
        <v/>
      </c>
      <c r="F33" s="260" t="str">
        <f>人物卡!L82</f>
        <v/>
      </c>
      <c r="G33" s="87"/>
      <c r="H33" s="261" t="str">
        <f>人物卡!N82</f>
        <v/>
      </c>
      <c r="I33" s="261" t="str">
        <f>人物卡!P82</f>
        <v/>
      </c>
      <c r="J33" s="261" t="str">
        <f>人物卡!T82</f>
        <v/>
      </c>
      <c r="K33" s="261" t="str">
        <f>人物卡!V82</f>
        <v/>
      </c>
      <c r="L33" s="296" t="str">
        <f>人物卡!Y82</f>
        <v/>
      </c>
      <c r="M33" s="70"/>
      <c r="O33" s="216" t="s">
        <v>675</v>
      </c>
      <c r="P33" s="216" t="s">
        <v>633</v>
      </c>
      <c r="Q33" t="str">
        <f>SUBSTITUTE(人物卡!V11,"""","\""")</f>
        <v>9</v>
      </c>
      <c r="R33" s="216" t="s">
        <v>634</v>
      </c>
    </row>
    <row r="34" ht="14.25" spans="1:18">
      <c r="A34" s="70"/>
      <c r="B34" s="259" t="str">
        <f>人物卡!B83</f>
        <v/>
      </c>
      <c r="C34" s="260" t="str">
        <f>人物卡!G83</f>
        <v/>
      </c>
      <c r="D34" s="87"/>
      <c r="E34" s="261" t="str">
        <f>人物卡!K83</f>
        <v/>
      </c>
      <c r="F34" s="260" t="str">
        <f>人物卡!L83</f>
        <v/>
      </c>
      <c r="G34" s="87"/>
      <c r="H34" s="261" t="str">
        <f>人物卡!N83</f>
        <v/>
      </c>
      <c r="I34" s="261" t="str">
        <f>人物卡!P83</f>
        <v/>
      </c>
      <c r="J34" s="261" t="str">
        <f>人物卡!T83</f>
        <v/>
      </c>
      <c r="K34" s="261" t="str">
        <f>人物卡!V83</f>
        <v/>
      </c>
      <c r="L34" s="296" t="str">
        <f>人物卡!Y83</f>
        <v/>
      </c>
      <c r="M34" s="70"/>
      <c r="O34" s="216" t="s">
        <v>676</v>
      </c>
      <c r="P34" s="216" t="s">
        <v>633</v>
      </c>
      <c r="Q34" t="str">
        <f>SUBSTITUTE(人物卡!V15,"""","\""")</f>
        <v>0</v>
      </c>
      <c r="R34" s="216" t="s">
        <v>634</v>
      </c>
    </row>
    <row r="35" ht="14.25" spans="1:18">
      <c r="A35" s="70"/>
      <c r="B35" s="259" t="str">
        <f>人物卡!B84</f>
        <v/>
      </c>
      <c r="C35" s="260" t="str">
        <f>人物卡!G84</f>
        <v/>
      </c>
      <c r="D35" s="87"/>
      <c r="E35" s="261" t="str">
        <f>人物卡!K84</f>
        <v/>
      </c>
      <c r="F35" s="260" t="str">
        <f>人物卡!L84</f>
        <v/>
      </c>
      <c r="G35" s="87"/>
      <c r="H35" s="261" t="str">
        <f>人物卡!N84</f>
        <v/>
      </c>
      <c r="I35" s="261" t="str">
        <f>人物卡!P84</f>
        <v/>
      </c>
      <c r="J35" s="261" t="str">
        <f>人物卡!T84</f>
        <v/>
      </c>
      <c r="K35" s="261" t="str">
        <f>人物卡!V84</f>
        <v/>
      </c>
      <c r="L35" s="296" t="str">
        <f>人物卡!Y84</f>
        <v/>
      </c>
      <c r="M35" s="70"/>
      <c r="O35" s="216" t="s">
        <v>677</v>
      </c>
      <c r="P35" s="216" t="s">
        <v>633</v>
      </c>
      <c r="Q35" t="str">
        <f>SUBSTITUTE(人物卡!V13,"""","\""")</f>
        <v>60</v>
      </c>
      <c r="R35" s="216" t="s">
        <v>634</v>
      </c>
    </row>
    <row r="36" ht="14.25" spans="1:18">
      <c r="A36" s="70"/>
      <c r="B36" s="259" t="str">
        <f>人物卡!B85</f>
        <v/>
      </c>
      <c r="C36" s="260" t="str">
        <f>人物卡!G85</f>
        <v/>
      </c>
      <c r="D36" s="87"/>
      <c r="E36" s="261" t="str">
        <f>人物卡!K85</f>
        <v/>
      </c>
      <c r="F36" s="260" t="str">
        <f>人物卡!L85</f>
        <v/>
      </c>
      <c r="G36" s="87"/>
      <c r="H36" s="261" t="str">
        <f>人物卡!N85</f>
        <v/>
      </c>
      <c r="I36" s="261" t="str">
        <f>人物卡!P85</f>
        <v/>
      </c>
      <c r="J36" s="261" t="str">
        <f>人物卡!T85</f>
        <v/>
      </c>
      <c r="K36" s="261" t="str">
        <f>人物卡!V85</f>
        <v/>
      </c>
      <c r="L36" s="296" t="str">
        <f>人物卡!Y85</f>
        <v/>
      </c>
      <c r="M36" s="70"/>
      <c r="O36" s="216" t="s">
        <v>678</v>
      </c>
      <c r="P36" s="216" t="s">
        <v>633</v>
      </c>
      <c r="Q36" t="str">
        <f>SUBSTITUTE(人物卡!V12,"""","\""")</f>
        <v>12</v>
      </c>
      <c r="R36" s="216" t="s">
        <v>634</v>
      </c>
    </row>
    <row r="37" spans="1:18">
      <c r="A37" s="70"/>
      <c r="B37" s="262" t="str">
        <f>人物卡!B86</f>
        <v/>
      </c>
      <c r="C37" s="263" t="str">
        <f>人物卡!G86</f>
        <v/>
      </c>
      <c r="D37" s="91"/>
      <c r="E37" s="264" t="str">
        <f>人物卡!K86</f>
        <v/>
      </c>
      <c r="F37" s="263" t="str">
        <f>人物卡!L86</f>
        <v/>
      </c>
      <c r="G37" s="91"/>
      <c r="H37" s="264" t="str">
        <f>人物卡!N86</f>
        <v/>
      </c>
      <c r="I37" s="264" t="str">
        <f>人物卡!P86</f>
        <v/>
      </c>
      <c r="J37" s="264" t="str">
        <f>人物卡!T86</f>
        <v/>
      </c>
      <c r="K37" s="264" t="str">
        <f>人物卡!V86</f>
        <v/>
      </c>
      <c r="L37" s="297" t="str">
        <f>人物卡!Y86</f>
        <v/>
      </c>
      <c r="M37" s="70"/>
      <c r="O37" s="216" t="s">
        <v>679</v>
      </c>
      <c r="P37" s="216" t="s">
        <v>633</v>
      </c>
      <c r="Q37" t="str">
        <f>SUBSTITUTE(人物卡!L27,"""","\""")</f>
        <v>10</v>
      </c>
      <c r="R37" s="216" t="s">
        <v>634</v>
      </c>
    </row>
    <row r="38" ht="14.25" spans="1:18">
      <c r="A38" s="70"/>
      <c r="B38" s="265"/>
      <c r="C38" s="265"/>
      <c r="D38" s="265"/>
      <c r="E38" s="265"/>
      <c r="F38" s="265"/>
      <c r="G38" s="265"/>
      <c r="H38" s="265"/>
      <c r="I38" s="265"/>
      <c r="J38" s="265"/>
      <c r="K38" s="265"/>
      <c r="L38" s="265"/>
      <c r="M38" s="70"/>
      <c r="O38" s="216" t="s">
        <v>680</v>
      </c>
      <c r="P38" s="216" t="s">
        <v>633</v>
      </c>
      <c r="Q38" t="str">
        <f>SUBSTITUTE(人物卡!L28,"""","\""")</f>
        <v>20</v>
      </c>
      <c r="R38" s="216" t="s">
        <v>634</v>
      </c>
    </row>
    <row r="39" spans="1:18">
      <c r="A39" s="70"/>
      <c r="B39" s="266"/>
      <c r="C39" s="266"/>
      <c r="D39" s="266"/>
      <c r="E39" s="266"/>
      <c r="F39" s="266"/>
      <c r="G39" s="266"/>
      <c r="H39" s="266"/>
      <c r="I39" s="266"/>
      <c r="J39" s="266"/>
      <c r="K39" s="266"/>
      <c r="L39" s="266"/>
      <c r="M39" s="70"/>
      <c r="O39" s="216" t="s">
        <v>681</v>
      </c>
      <c r="P39" s="216" t="s">
        <v>633</v>
      </c>
      <c r="Q39" t="str">
        <f>SUBSTITUTE(人物卡!L29,"""","\""")</f>
        <v>70</v>
      </c>
      <c r="R39" s="216" t="s">
        <v>634</v>
      </c>
    </row>
    <row r="40" ht="16.5" spans="1:18">
      <c r="A40" s="70"/>
      <c r="B40" s="252" t="s">
        <v>682</v>
      </c>
      <c r="C40" s="127"/>
      <c r="D40" s="127"/>
      <c r="E40" s="127"/>
      <c r="F40" s="127"/>
      <c r="G40" s="267"/>
      <c r="H40" s="252" t="s">
        <v>683</v>
      </c>
      <c r="I40" s="127"/>
      <c r="J40" s="127"/>
      <c r="K40" s="127"/>
      <c r="L40" s="130"/>
      <c r="M40" s="70"/>
      <c r="O40" s="216" t="s">
        <v>684</v>
      </c>
      <c r="P40" s="216" t="s">
        <v>633</v>
      </c>
      <c r="Q40" t="str">
        <f>SUBSTITUTE(人物卡!L30,"""","\""")</f>
        <v>65</v>
      </c>
      <c r="R40" s="216" t="s">
        <v>634</v>
      </c>
    </row>
    <row r="41" ht="14.25" spans="1:18">
      <c r="A41" s="70"/>
      <c r="B41" s="268" t="str">
        <f>IF(人物卡!A114="",,CHAR(10)&amp;人物卡!A114)&amp;IF(人物卡!F114="",,CHAR(10)&amp;人物卡!F114)&amp;IF(人物卡!L114="",,CHAR(10)&amp;人物卡!L114)&amp;IF(人物卡!Q114="",,CHAR(10)&amp;人物卡!Q114)&amp;IF(人物卡!V114="",,CHAR(10)&amp;人物卡!V114)&amp;IF(人物卡!A115="",,CHAR(10)&amp;人物卡!A115)&amp;IF(人物卡!F115="",,CHAR(10)&amp;人物卡!F115)&amp;IF(人物卡!L115="",,CHAR(10)&amp;人物卡!L115)&amp;IF(人物卡!Q115="",,CHAR(10)&amp;人物卡!Q115)&amp;IF(人物卡!V115="",,CHAR(10)&amp;人物卡!V115)&amp;IF(人物卡!A116="",,CHAR(10)&amp;人物卡!A116)&amp;IF(人物卡!F116="",,CHAR(10)&amp;人物卡!F116)&amp;IF(人物卡!L116="",,CHAR(10)&amp;人物卡!L116)&amp;IF(人物卡!Q116="",,CHAR(10)&amp;人物卡!Q116)&amp;IF(人物卡!V116="",,CHAR(10)&amp;人物卡!V116)&amp;IF(人物卡!A117="",,CHAR(10)&amp;人物卡!A117)&amp;IF(人物卡!F117="",,CHAR(10)&amp;人物卡!F117)&amp;IF(人物卡!L117="",,CHAR(10)&amp;人物卡!L117)&amp;IF(人物卡!Q117="",,CHAR(10)&amp;人物卡!Q117)&amp;IF(人物卡!V117="",,CHAR(10)&amp;人物卡!V117)</f>
        <v>
化妆包
背包
很多衣服（用来cos）
保温杯
士力架
手电筒
相机
打火机</v>
      </c>
      <c r="C41" s="127"/>
      <c r="D41" s="127"/>
      <c r="E41" s="127"/>
      <c r="F41" s="127"/>
      <c r="G41" s="269"/>
      <c r="H41" s="270" t="s">
        <v>437</v>
      </c>
      <c r="I41" s="298" t="str">
        <f>人物卡!S21</f>
        <v>1,000人民币</v>
      </c>
      <c r="J41" s="83"/>
      <c r="K41" s="83"/>
      <c r="L41" s="84"/>
      <c r="M41" s="70"/>
      <c r="O41" s="216" t="s">
        <v>685</v>
      </c>
      <c r="P41" s="216" t="s">
        <v>633</v>
      </c>
      <c r="Q41" t="str">
        <f>SUBSTITUTE(人物卡!L31,"""","\""")</f>
        <v>15</v>
      </c>
      <c r="R41" s="216" t="s">
        <v>634</v>
      </c>
    </row>
    <row r="42" spans="1:18">
      <c r="A42" s="70"/>
      <c r="B42" s="166"/>
      <c r="G42" s="271"/>
      <c r="H42" s="272" t="s">
        <v>436</v>
      </c>
      <c r="I42" s="299" t="str">
        <f>人物卡!W20</f>
        <v>4,000人民币</v>
      </c>
      <c r="J42" s="27"/>
      <c r="K42" s="27"/>
      <c r="L42" s="300"/>
      <c r="M42" s="70"/>
      <c r="O42" s="216" t="s">
        <v>686</v>
      </c>
      <c r="P42" s="216" t="s">
        <v>633</v>
      </c>
      <c r="Q42" t="str">
        <f>SUBSTITUTE(人物卡!L32,"""","\""")</f>
        <v>15</v>
      </c>
      <c r="R42" s="216" t="s">
        <v>634</v>
      </c>
    </row>
    <row r="43" ht="15.75" spans="1:18">
      <c r="A43" s="70"/>
      <c r="B43" s="166"/>
      <c r="G43" s="271"/>
      <c r="H43" s="273" t="s">
        <v>430</v>
      </c>
      <c r="I43" s="127"/>
      <c r="J43" s="127"/>
      <c r="K43" s="127"/>
      <c r="L43" s="130"/>
      <c r="M43" s="70"/>
      <c r="O43" s="216" t="s">
        <v>687</v>
      </c>
      <c r="P43" s="216" t="s">
        <v>633</v>
      </c>
      <c r="Q43" t="str">
        <f>SUBSTITUTE(人物卡!L34,"""","\""")</f>
        <v>10</v>
      </c>
      <c r="R43" s="216" t="s">
        <v>634</v>
      </c>
    </row>
    <row r="44" ht="14.25" spans="1:18">
      <c r="A44" s="70"/>
      <c r="B44" s="166"/>
      <c r="G44" s="271"/>
      <c r="H44" s="274" t="str">
        <f>IF(人物卡!S23="","",人物卡!S23)</f>
        <v/>
      </c>
      <c r="L44" s="138"/>
      <c r="M44" s="70"/>
      <c r="O44" s="216" t="s">
        <v>688</v>
      </c>
      <c r="P44" s="216" t="s">
        <v>633</v>
      </c>
      <c r="Q44" t="str">
        <f>SUBSTITUTE(人物卡!B35&amp;人物卡!C35,"""","\""")</f>
        <v>生存：</v>
      </c>
      <c r="R44" s="216" t="s">
        <v>634</v>
      </c>
    </row>
    <row r="45" ht="14.25" spans="1:18">
      <c r="A45" s="70"/>
      <c r="B45" s="166"/>
      <c r="G45" s="271"/>
      <c r="H45" s="166"/>
      <c r="L45" s="138"/>
      <c r="M45" s="70"/>
      <c r="O45" s="216" t="s">
        <v>689</v>
      </c>
      <c r="P45" s="216" t="s">
        <v>633</v>
      </c>
      <c r="Q45" t="str">
        <f>SUBSTITUTE(人物卡!L35,"""","\""")</f>
        <v>10</v>
      </c>
      <c r="R45" s="216" t="s">
        <v>634</v>
      </c>
    </row>
    <row r="46" ht="14.25" spans="1:18">
      <c r="A46" s="70"/>
      <c r="B46" s="166"/>
      <c r="G46" s="271"/>
      <c r="H46" s="166"/>
      <c r="L46" s="138"/>
      <c r="M46" s="70"/>
      <c r="O46" s="216" t="s">
        <v>690</v>
      </c>
      <c r="P46" s="216" t="s">
        <v>633</v>
      </c>
      <c r="Q46" t="str">
        <f>SUBSTITUTE(人物卡!L37,"""","\""")</f>
        <v>20</v>
      </c>
      <c r="R46" s="216" t="s">
        <v>634</v>
      </c>
    </row>
    <row r="47" ht="14.25" spans="1:18">
      <c r="A47" s="70"/>
      <c r="B47" s="166"/>
      <c r="G47" s="271"/>
      <c r="H47" s="166"/>
      <c r="L47" s="138"/>
      <c r="M47" s="70"/>
      <c r="O47" s="216" t="s">
        <v>691</v>
      </c>
      <c r="P47" s="216" t="s">
        <v>633</v>
      </c>
      <c r="Q47" t="str">
        <f>SUBSTITUTE(人物卡!L38,"""","\""")</f>
        <v>20</v>
      </c>
      <c r="R47" s="216" t="s">
        <v>634</v>
      </c>
    </row>
    <row r="48" spans="1:18">
      <c r="A48" s="70"/>
      <c r="B48" s="167"/>
      <c r="C48" s="140"/>
      <c r="D48" s="140"/>
      <c r="E48" s="140"/>
      <c r="F48" s="140"/>
      <c r="G48" s="275"/>
      <c r="H48" s="167"/>
      <c r="I48" s="140"/>
      <c r="J48" s="140"/>
      <c r="K48" s="140"/>
      <c r="L48" s="143"/>
      <c r="M48" s="70"/>
      <c r="O48" s="216" t="s">
        <v>692</v>
      </c>
      <c r="P48" s="216" t="s">
        <v>633</v>
      </c>
      <c r="Q48" t="str">
        <f>SUBSTITUTE(人物卡!L39,"""","\""")</f>
        <v>20</v>
      </c>
      <c r="R48" s="216" t="s">
        <v>634</v>
      </c>
    </row>
    <row r="49" ht="14.25" spans="1:18">
      <c r="A49" s="70"/>
      <c r="B49" s="276"/>
      <c r="C49" s="276"/>
      <c r="D49" s="276"/>
      <c r="E49" s="276"/>
      <c r="F49" s="276"/>
      <c r="G49" s="276"/>
      <c r="H49" s="276"/>
      <c r="I49" s="276"/>
      <c r="J49" s="276"/>
      <c r="K49" s="276"/>
      <c r="L49" s="276"/>
      <c r="M49" s="70"/>
      <c r="O49" s="216" t="s">
        <v>693</v>
      </c>
      <c r="P49" s="216" t="s">
        <v>633</v>
      </c>
      <c r="Q49" t="str">
        <f>SUBSTITUTE(人物卡!L40,"""","\""")</f>
        <v>20</v>
      </c>
      <c r="R49" s="216" t="s">
        <v>634</v>
      </c>
    </row>
    <row r="50" spans="1:18">
      <c r="A50" s="70"/>
      <c r="B50" s="277"/>
      <c r="C50" s="277"/>
      <c r="D50" s="277"/>
      <c r="E50" s="277"/>
      <c r="F50" s="277"/>
      <c r="G50" s="277"/>
      <c r="H50" s="277"/>
      <c r="I50" s="277"/>
      <c r="J50" s="277"/>
      <c r="K50" s="277"/>
      <c r="L50" s="277"/>
      <c r="M50" s="70"/>
      <c r="O50" s="216" t="s">
        <v>694</v>
      </c>
      <c r="P50" s="216" t="s">
        <v>633</v>
      </c>
      <c r="Q50" t="str">
        <f>SUBSTITUTE(人物卡!B41&amp;人物卡!C41,"""","\""")</f>
        <v>驾驶：</v>
      </c>
      <c r="R50" s="216" t="s">
        <v>634</v>
      </c>
    </row>
    <row r="51" ht="16.5" spans="1:18">
      <c r="A51" s="70"/>
      <c r="B51" s="273" t="s">
        <v>695</v>
      </c>
      <c r="C51" s="127"/>
      <c r="D51" s="127"/>
      <c r="E51" s="127"/>
      <c r="F51" s="127"/>
      <c r="G51" s="127"/>
      <c r="H51" s="127"/>
      <c r="I51" s="127"/>
      <c r="J51" s="127"/>
      <c r="K51" s="127"/>
      <c r="L51" s="130"/>
      <c r="M51" s="70"/>
      <c r="O51" s="216" t="s">
        <v>696</v>
      </c>
      <c r="P51" s="216" t="s">
        <v>633</v>
      </c>
      <c r="Q51" t="str">
        <f>SUBSTITUTE(人物卡!L41,"""","\""")</f>
        <v>1</v>
      </c>
      <c r="R51" s="216" t="s">
        <v>634</v>
      </c>
    </row>
    <row r="52" ht="14.25" spans="1:18">
      <c r="A52" s="70"/>
      <c r="B52" s="278" t="s">
        <v>33</v>
      </c>
      <c r="C52" s="279"/>
      <c r="D52" s="279"/>
      <c r="E52" s="279"/>
      <c r="F52" s="280"/>
      <c r="G52" s="281"/>
      <c r="H52" s="278" t="s">
        <v>183</v>
      </c>
      <c r="I52" s="301"/>
      <c r="J52" s="301"/>
      <c r="K52" s="301"/>
      <c r="L52" s="302"/>
      <c r="M52" s="70"/>
      <c r="O52" s="216" t="s">
        <v>697</v>
      </c>
      <c r="P52" s="216" t="s">
        <v>633</v>
      </c>
      <c r="Q52" t="str">
        <f>SUBSTITUTE(人物卡!L44,"""","\""")</f>
        <v>5</v>
      </c>
      <c r="R52" s="216" t="s">
        <v>634</v>
      </c>
    </row>
    <row r="53" ht="14.25" spans="1:18">
      <c r="A53" s="70"/>
      <c r="B53" s="274" t="str">
        <f>IF(人物卡!C89="","",人物卡!C89)</f>
        <v>身着白色女仆装，拥有一头白色的长发，带着绿色的发带，腿上绑着6把飞刀</v>
      </c>
      <c r="G53" s="271"/>
      <c r="H53" s="274" t="str">
        <f>人物卡!P89&amp;CHAR(10)&amp;人物卡!K105</f>
        <v>十分热衷于还原cos的角色的性格
她，作为一位高中就入坑动漫的职业coser，对cosplay有着常人难以理解的执著。可惜这份职业并不被父母认可，为了逃离父母的说教，只能搬了出来。搬出来之后，她一边打工一边折转于各大漫展。在一次CW漫展中，她碰见了同样来自武汉的一位coser邢漫玉，在给她拍照的过程中，她们得知她们拥有相同的志向，关系立刻变的好了起来。之后，她们一起出没于各大漫展，最后甚至发展成了同居关系。两人共在一间屋子里磨炼cos的技巧。因为经常进行动作的排练，两人的身手都有着很大的进步。由于排练中一些不可避免的磕磕碰碰，Sally Perez(萨莉·佩雷斯)还学到了一点急救手段。</v>
      </c>
      <c r="L53" s="138"/>
      <c r="M53" s="70"/>
      <c r="O53" s="216" t="s">
        <v>698</v>
      </c>
      <c r="P53" s="216" t="s">
        <v>633</v>
      </c>
      <c r="Q53" t="str">
        <f>SUBSTITUTE(人物卡!L46,"""","\""")</f>
        <v>20</v>
      </c>
      <c r="R53" s="216" t="s">
        <v>634</v>
      </c>
    </row>
    <row r="54" ht="14.25" spans="1:18">
      <c r="A54" s="70"/>
      <c r="B54" s="166"/>
      <c r="G54" s="271"/>
      <c r="H54" s="166"/>
      <c r="L54" s="138"/>
      <c r="M54" s="70"/>
      <c r="O54" s="216" t="s">
        <v>699</v>
      </c>
      <c r="P54" s="216" t="s">
        <v>633</v>
      </c>
      <c r="Q54" t="str">
        <f>SUBSTITUTE(人物卡!L47,"""","\""")</f>
        <v>10</v>
      </c>
      <c r="R54" s="216" t="s">
        <v>634</v>
      </c>
    </row>
    <row r="55" ht="14.25" spans="1:18">
      <c r="A55" s="70"/>
      <c r="B55" s="282" t="s">
        <v>700</v>
      </c>
      <c r="C55" s="283"/>
      <c r="D55" s="283"/>
      <c r="E55" s="283"/>
      <c r="F55" s="284"/>
      <c r="G55" s="271"/>
      <c r="H55" s="282" t="s">
        <v>701</v>
      </c>
      <c r="I55" s="283"/>
      <c r="J55" s="283"/>
      <c r="K55" s="283"/>
      <c r="L55" s="284"/>
      <c r="M55" s="70"/>
      <c r="O55" s="216" t="s">
        <v>702</v>
      </c>
      <c r="P55" s="216" t="s">
        <v>633</v>
      </c>
      <c r="Q55" t="str">
        <f>SUBSTITUTE(人物卡!L48,"""","\""")</f>
        <v>70</v>
      </c>
      <c r="R55" s="216" t="s">
        <v>634</v>
      </c>
    </row>
    <row r="56" ht="14.25" spans="1:18">
      <c r="A56" s="70"/>
      <c r="B56" s="274" t="str">
        <f>人物卡!C92</f>
        <v>可爱能战胜一切</v>
      </c>
      <c r="G56" s="271"/>
      <c r="H56" s="274" t="str">
        <f>人物卡!P92</f>
        <v>无</v>
      </c>
      <c r="L56" s="138"/>
      <c r="M56" s="70"/>
      <c r="O56" s="216" t="s">
        <v>703</v>
      </c>
      <c r="P56" s="216" t="s">
        <v>633</v>
      </c>
      <c r="Q56" t="str">
        <f>SUBSTITUTE(人物卡!L49,"""","\""")</f>
        <v>1</v>
      </c>
      <c r="R56" s="216" t="s">
        <v>634</v>
      </c>
    </row>
    <row r="57" ht="14.25" spans="1:18">
      <c r="A57" s="70"/>
      <c r="B57" s="166"/>
      <c r="G57" s="271"/>
      <c r="H57" s="166"/>
      <c r="L57" s="138"/>
      <c r="M57" s="70"/>
      <c r="O57" s="216" t="s">
        <v>704</v>
      </c>
      <c r="P57" s="216" t="s">
        <v>633</v>
      </c>
      <c r="Q57" t="str">
        <f>SUBSTITUTE(人物卡!L50,"""","\""")</f>
        <v>10</v>
      </c>
      <c r="R57" s="216" t="s">
        <v>634</v>
      </c>
    </row>
    <row r="58" ht="14.25" spans="1:18">
      <c r="A58" s="70"/>
      <c r="B58" s="282" t="s">
        <v>705</v>
      </c>
      <c r="C58" s="283"/>
      <c r="D58" s="283"/>
      <c r="E58" s="283"/>
      <c r="F58" s="284"/>
      <c r="G58" s="271"/>
      <c r="H58" s="282" t="s">
        <v>706</v>
      </c>
      <c r="I58" s="283"/>
      <c r="J58" s="283"/>
      <c r="K58" s="283"/>
      <c r="L58" s="284"/>
      <c r="M58" s="70"/>
      <c r="O58" s="216" t="s">
        <v>707</v>
      </c>
      <c r="P58" s="216" t="s">
        <v>633</v>
      </c>
      <c r="Q58" t="str">
        <f>SUBSTITUTE(人物卡!L74,"""","\""")</f>
        <v>60</v>
      </c>
      <c r="R58" s="216" t="s">
        <v>634</v>
      </c>
    </row>
    <row r="59" ht="14.25" spans="1:18">
      <c r="A59" s="70"/>
      <c r="B59" s="274" t="str">
        <f>IF(人物卡!C95="","",人物卡!C95)</f>
        <v>邢漫玉</v>
      </c>
      <c r="G59" s="271"/>
      <c r="H59" s="274" t="str">
        <f>人物卡!P95</f>
        <v>无</v>
      </c>
      <c r="L59" s="138"/>
      <c r="M59" s="70"/>
      <c r="O59" s="216" t="s">
        <v>708</v>
      </c>
      <c r="P59" s="216" t="s">
        <v>633</v>
      </c>
      <c r="Q59" t="str">
        <f>SUBSTITUTE(人物卡!B75&amp;人物卡!C75,"""","\""")</f>
        <v>语言：</v>
      </c>
      <c r="R59" s="216" t="s">
        <v>634</v>
      </c>
    </row>
    <row r="60" ht="14.25" spans="1:18">
      <c r="A60" s="70"/>
      <c r="B60" s="166"/>
      <c r="G60" s="271"/>
      <c r="H60" s="166"/>
      <c r="L60" s="138"/>
      <c r="M60" s="70"/>
      <c r="O60" s="216" t="s">
        <v>709</v>
      </c>
      <c r="P60" s="216" t="s">
        <v>633</v>
      </c>
      <c r="Q60" t="str">
        <f>SUBSTITUTE(人物卡!L75,"""","\""")</f>
        <v>1</v>
      </c>
      <c r="R60" s="216" t="s">
        <v>634</v>
      </c>
    </row>
    <row r="61" ht="14.25" spans="1:18">
      <c r="A61" s="70"/>
      <c r="B61" s="282" t="s">
        <v>710</v>
      </c>
      <c r="C61" s="283"/>
      <c r="D61" s="283"/>
      <c r="E61" s="283"/>
      <c r="F61" s="284"/>
      <c r="G61" s="271"/>
      <c r="H61" s="282" t="s">
        <v>711</v>
      </c>
      <c r="I61" s="283"/>
      <c r="J61" s="283"/>
      <c r="K61" s="283"/>
      <c r="L61" s="284"/>
      <c r="M61" s="70"/>
      <c r="O61" s="216" t="s">
        <v>712</v>
      </c>
      <c r="P61" s="216" t="s">
        <v>633</v>
      </c>
      <c r="Q61" t="str">
        <f>SUBSTITUTE(人物卡!L52,"""","\""")</f>
        <v>5</v>
      </c>
      <c r="R61" s="216" t="s">
        <v>634</v>
      </c>
    </row>
    <row r="62" ht="14.25" spans="1:18">
      <c r="A62" s="70"/>
      <c r="B62" s="274" t="str">
        <f>IF(人物卡!C98="","",人物卡!C98)</f>
        <v>各大漫展会场</v>
      </c>
      <c r="G62" s="271"/>
      <c r="H62" s="274" t="str">
        <f>人物卡!B139&amp;人物卡!B140&amp;人物卡!B141&amp;人物卡!B142&amp;人物卡!B143&amp;人物卡!A147&amp;人物卡!A148&amp;人物卡!A149&amp;人物卡!A150&amp;人物卡!A151&amp;人物卡!B155&amp;人物卡!B156&amp;人物卡!B157&amp;人物卡!B158&amp;人物卡!B159</f>
        <v/>
      </c>
      <c r="L62" s="138"/>
      <c r="M62" s="70"/>
      <c r="O62" s="216" t="s">
        <v>713</v>
      </c>
      <c r="P62" s="216" t="s">
        <v>633</v>
      </c>
      <c r="Q62" t="str">
        <f>SUBSTITUTE(人物卡!L53,"""","\""")</f>
        <v>5</v>
      </c>
      <c r="R62" s="216" t="s">
        <v>634</v>
      </c>
    </row>
    <row r="63" ht="14.25" spans="1:18">
      <c r="A63" s="70"/>
      <c r="B63" s="166"/>
      <c r="G63" s="271"/>
      <c r="H63" s="166"/>
      <c r="L63" s="138"/>
      <c r="M63" s="70"/>
      <c r="O63" s="216" t="s">
        <v>714</v>
      </c>
      <c r="P63" s="216" t="s">
        <v>633</v>
      </c>
      <c r="Q63" t="str">
        <f>SUBSTITUTE(人物卡!L54,"""","\""")</f>
        <v>5</v>
      </c>
      <c r="R63" s="216" t="s">
        <v>634</v>
      </c>
    </row>
    <row r="64" ht="14.25" spans="1:18">
      <c r="A64" s="70"/>
      <c r="B64" s="282" t="s">
        <v>715</v>
      </c>
      <c r="C64" s="283"/>
      <c r="D64" s="283"/>
      <c r="E64" s="283"/>
      <c r="F64" s="284"/>
      <c r="G64" s="271"/>
      <c r="H64" s="282" t="s">
        <v>716</v>
      </c>
      <c r="I64" s="283"/>
      <c r="J64" s="283"/>
      <c r="K64" s="283"/>
      <c r="L64" s="284"/>
      <c r="M64" s="70"/>
      <c r="O64" s="216" t="s">
        <v>717</v>
      </c>
      <c r="P64" s="216" t="s">
        <v>633</v>
      </c>
      <c r="Q64" t="str">
        <f>SUBSTITUTE(人物卡!L55,"""","\""")</f>
        <v>5</v>
      </c>
      <c r="R64" s="216" t="s">
        <v>634</v>
      </c>
    </row>
    <row r="65" ht="14.25" spans="1:18">
      <c r="A65" s="70"/>
      <c r="B65" s="274" t="str">
        <f>IF(人物卡!P98="","",人物卡!P98)</f>
        <v>自己的C服</v>
      </c>
      <c r="G65" s="271"/>
      <c r="H65" s="303" t="str">
        <f>人物卡!B120&amp;人物卡!B121&amp;CHAR(10)&amp;人物卡!F120&amp;人物卡!F121&amp;CHAR(10)&amp;人物卡!J120&amp;人物卡!J121&amp;CHAR(10)&amp;人物卡!N120&amp;人物卡!N121&amp;CHAR(10)&amp;人物卡!R120&amp;人物卡!R121&amp;CHAR(10)&amp;人物卡!V120&amp;人物卡!V121</f>
        <v>
</v>
      </c>
      <c r="L65" s="138"/>
      <c r="M65" s="70"/>
      <c r="O65" s="216" t="s">
        <v>718</v>
      </c>
      <c r="P65" s="216" t="s">
        <v>633</v>
      </c>
      <c r="Q65" t="str">
        <f>SUBSTITUTE(人物卡!L56,"""","\""")</f>
        <v>10</v>
      </c>
      <c r="R65" s="216" t="s">
        <v>634</v>
      </c>
    </row>
    <row r="66" spans="1:18">
      <c r="A66" s="70"/>
      <c r="B66" s="167"/>
      <c r="C66" s="140"/>
      <c r="D66" s="140"/>
      <c r="E66" s="140"/>
      <c r="F66" s="140"/>
      <c r="G66" s="275"/>
      <c r="H66" s="167"/>
      <c r="I66" s="140"/>
      <c r="J66" s="140"/>
      <c r="K66" s="140"/>
      <c r="L66" s="143"/>
      <c r="M66" s="70"/>
      <c r="O66" s="216" t="s">
        <v>719</v>
      </c>
      <c r="P66" s="216" t="s">
        <v>633</v>
      </c>
      <c r="Q66" t="str">
        <f>SUBSTITUTE(人物卡!L57,"""","\""")</f>
        <v>1</v>
      </c>
      <c r="R66" s="216" t="s">
        <v>634</v>
      </c>
    </row>
    <row r="67" ht="14.25" hidden="1" spans="1:18">
      <c r="A67" s="70"/>
      <c r="B67" s="304"/>
      <c r="C67" s="304"/>
      <c r="D67" s="304"/>
      <c r="E67" s="304"/>
      <c r="F67" s="304"/>
      <c r="G67" s="304"/>
      <c r="H67" s="304"/>
      <c r="I67" s="304"/>
      <c r="J67" s="304"/>
      <c r="K67" s="304"/>
      <c r="L67" s="304"/>
      <c r="M67" s="70"/>
      <c r="O67" s="216" t="s">
        <v>720</v>
      </c>
      <c r="P67" s="216" t="s">
        <v>633</v>
      </c>
      <c r="Q67" t="str">
        <f>SUBSTITUTE(人物卡!L58,"""","\""")</f>
        <v>1</v>
      </c>
      <c r="R67" s="216" t="s">
        <v>634</v>
      </c>
    </row>
    <row r="68" ht="14.25" hidden="1" spans="1:18">
      <c r="A68" s="70"/>
      <c r="M68" s="70"/>
      <c r="O68" s="216" t="s">
        <v>721</v>
      </c>
      <c r="P68" s="216" t="s">
        <v>633</v>
      </c>
      <c r="Q68" t="str">
        <f>SUBSTITUTE(人物卡!Y35,"""","\""")</f>
        <v>5</v>
      </c>
      <c r="R68" s="216" t="s">
        <v>634</v>
      </c>
    </row>
    <row r="69" ht="14.25" hidden="1" spans="1:18">
      <c r="A69" s="70"/>
      <c r="M69" s="70"/>
      <c r="O69" s="216" t="s">
        <v>722</v>
      </c>
      <c r="P69" s="216" t="s">
        <v>633</v>
      </c>
      <c r="Q69" t="str">
        <f>SUBSTITUTE(人物卡!Y29,"""","\""")</f>
        <v>5</v>
      </c>
      <c r="R69" s="216" t="s">
        <v>634</v>
      </c>
    </row>
    <row r="70" ht="14.25" hidden="1" spans="1:18">
      <c r="A70" s="70"/>
      <c r="M70" s="70"/>
      <c r="O70" s="216" t="s">
        <v>723</v>
      </c>
      <c r="P70" s="216" t="s">
        <v>633</v>
      </c>
      <c r="Q70" t="str">
        <f>SUBSTITUTE(人物卡!Y33,"""","\""")</f>
        <v>10</v>
      </c>
      <c r="R70" s="216" t="s">
        <v>634</v>
      </c>
    </row>
    <row r="71" ht="14.25" hidden="1" spans="1:18">
      <c r="A71" s="70"/>
      <c r="M71" s="70"/>
      <c r="O71" s="216" t="s">
        <v>724</v>
      </c>
      <c r="P71" s="216" t="s">
        <v>633</v>
      </c>
      <c r="Q71" t="str">
        <f>SUBSTITUTE(人物卡!Y34,"""","\""")</f>
        <v>10</v>
      </c>
      <c r="R71" s="216" t="s">
        <v>634</v>
      </c>
    </row>
    <row r="72" ht="14.25" hidden="1" spans="1:18">
      <c r="A72" s="70"/>
      <c r="M72" s="70"/>
      <c r="O72" s="216" t="s">
        <v>725</v>
      </c>
      <c r="P72" s="216" t="s">
        <v>633</v>
      </c>
      <c r="Q72" t="str">
        <f>SUBSTITUTE(人物卡!Y32,"""","\""")</f>
        <v>1</v>
      </c>
      <c r="R72" s="216" t="s">
        <v>634</v>
      </c>
    </row>
    <row r="73" ht="14.25" hidden="1" spans="1:18">
      <c r="A73" s="70"/>
      <c r="M73" s="70"/>
      <c r="O73" s="216" t="s">
        <v>726</v>
      </c>
      <c r="P73" s="216" t="s">
        <v>633</v>
      </c>
      <c r="Q73" t="str">
        <f>SUBSTITUTE(人物卡!Y39,"""","\""")</f>
        <v>80</v>
      </c>
      <c r="R73" s="216" t="s">
        <v>634</v>
      </c>
    </row>
    <row r="74" ht="14.25" hidden="1" spans="1:18">
      <c r="A74" s="70"/>
      <c r="M74" s="70"/>
      <c r="O74" s="216" t="s">
        <v>727</v>
      </c>
      <c r="P74" s="216" t="s">
        <v>633</v>
      </c>
      <c r="Q74" t="str">
        <f>SUBSTITUTE(人物卡!Y40,"""","\""")</f>
        <v>60</v>
      </c>
      <c r="R74" s="216" t="s">
        <v>634</v>
      </c>
    </row>
    <row r="75" ht="14.25" hidden="1" spans="1:18">
      <c r="A75" s="305"/>
      <c r="B75" s="304"/>
      <c r="C75" s="304"/>
      <c r="D75" s="304"/>
      <c r="E75" s="304"/>
      <c r="F75" s="304"/>
      <c r="G75" s="304"/>
      <c r="H75" s="304"/>
      <c r="I75" s="304"/>
      <c r="J75" s="304"/>
      <c r="K75" s="304"/>
      <c r="L75" s="304"/>
      <c r="M75" s="266"/>
      <c r="N75" s="304"/>
      <c r="O75" s="304" t="s">
        <v>728</v>
      </c>
      <c r="P75" s="304" t="s">
        <v>633</v>
      </c>
      <c r="Q75" s="306" t="str">
        <f>SUBSTITUTE(人物卡!Y41,"""","\""")</f>
        <v>20</v>
      </c>
      <c r="R75" s="307" t="s">
        <v>634</v>
      </c>
    </row>
    <row r="76" ht="14.25" hidden="1" spans="15:18">
      <c r="O76" s="216" t="s">
        <v>729</v>
      </c>
      <c r="P76" s="216" t="s">
        <v>633</v>
      </c>
      <c r="Q76" t="str">
        <f>SUBSTITUTE(人物卡!Y42,"""","\""")</f>
        <v>5</v>
      </c>
      <c r="R76" s="216" t="s">
        <v>634</v>
      </c>
    </row>
    <row r="77" ht="14.25" hidden="1" spans="15:18">
      <c r="O77" s="216" t="s">
        <v>730</v>
      </c>
      <c r="P77" s="216" t="s">
        <v>633</v>
      </c>
      <c r="Q77" t="str">
        <f>SUBSTITUTE(人物卡!Y44,"""","\""")</f>
        <v>0</v>
      </c>
      <c r="R77" s="216" t="s">
        <v>634</v>
      </c>
    </row>
    <row r="78" ht="14.25" hidden="1" spans="15:18">
      <c r="O78" s="216" t="s">
        <v>731</v>
      </c>
      <c r="P78" s="216" t="s">
        <v>633</v>
      </c>
      <c r="Q78" t="str">
        <f>SUBSTITUTE(人物卡!Y67,"""","\""")</f>
        <v>40</v>
      </c>
      <c r="R78" s="216" t="s">
        <v>634</v>
      </c>
    </row>
    <row r="79" ht="14.25" hidden="1" spans="15:18">
      <c r="O79" s="216" t="s">
        <v>732</v>
      </c>
      <c r="P79" s="216" t="s">
        <v>633</v>
      </c>
      <c r="Q79" t="str">
        <f>SUBSTITUTE(人物卡!Y68,"""","\""")</f>
        <v>1</v>
      </c>
      <c r="R79" s="216" t="s">
        <v>634</v>
      </c>
    </row>
    <row r="80" ht="14.25" hidden="1" spans="15:18">
      <c r="O80" s="216" t="s">
        <v>733</v>
      </c>
      <c r="P80" s="216" t="s">
        <v>633</v>
      </c>
      <c r="Q80" t="str">
        <f>SUBSTITUTE(人物卡!Y69,"""","\""")</f>
        <v>1</v>
      </c>
      <c r="R80" s="216" t="s">
        <v>634</v>
      </c>
    </row>
    <row r="81" ht="14.25" hidden="1" spans="15:18">
      <c r="O81" s="216" t="s">
        <v>734</v>
      </c>
      <c r="P81" s="216" t="s">
        <v>633</v>
      </c>
      <c r="Q81" t="str">
        <f>SUBSTITUTE(人物卡!Y66,"""","\""")</f>
        <v>1</v>
      </c>
      <c r="R81" s="216" t="s">
        <v>634</v>
      </c>
    </row>
    <row r="82" ht="14.25" hidden="1" spans="15:18">
      <c r="O82" s="216" t="s">
        <v>735</v>
      </c>
      <c r="P82" s="216" t="s">
        <v>633</v>
      </c>
      <c r="Q82" t="str">
        <f>SUBSTITUTE(人物卡!Y46,"""","\""")</f>
        <v>65</v>
      </c>
      <c r="R82" s="216" t="s">
        <v>634</v>
      </c>
    </row>
    <row r="83" ht="14.25" hidden="1" spans="15:18">
      <c r="O83" s="216" t="s">
        <v>736</v>
      </c>
      <c r="P83" s="216" t="s">
        <v>633</v>
      </c>
      <c r="Q83" t="str">
        <f>SUBSTITUTE(人物卡!Y47,"""","\""")</f>
        <v>25</v>
      </c>
      <c r="R83" s="216" t="s">
        <v>634</v>
      </c>
    </row>
    <row r="84" ht="14.25" hidden="1" spans="15:18">
      <c r="O84" s="216" t="s">
        <v>737</v>
      </c>
      <c r="P84" s="216" t="s">
        <v>633</v>
      </c>
      <c r="Q84" t="str">
        <f>SUBSTITUTE(人物卡!Y55,"""","\""")</f>
        <v>60</v>
      </c>
      <c r="R84" s="216" t="s">
        <v>634</v>
      </c>
    </row>
    <row r="85" ht="14.25" hidden="1" spans="15:18">
      <c r="O85" s="216" t="s">
        <v>738</v>
      </c>
      <c r="P85" s="216" t="s">
        <v>633</v>
      </c>
      <c r="Q85" t="str">
        <f>SUBSTITUTE(人物卡!Y57,"""","\""")</f>
        <v>20</v>
      </c>
      <c r="R85" s="216" t="s">
        <v>634</v>
      </c>
    </row>
    <row r="86" ht="14.25" hidden="1" spans="15:18">
      <c r="O86" s="216" t="s">
        <v>739</v>
      </c>
      <c r="P86" s="216" t="s">
        <v>633</v>
      </c>
      <c r="Q86" t="str">
        <f>SUBSTITUTE(人物卡!Y58,"""","\""")</f>
        <v>25</v>
      </c>
      <c r="R86" s="216" t="s">
        <v>634</v>
      </c>
    </row>
    <row r="87" ht="14.25" hidden="1" spans="15:18">
      <c r="O87" s="216" t="s">
        <v>740</v>
      </c>
      <c r="P87" s="216" t="s">
        <v>633</v>
      </c>
      <c r="Q87" t="str">
        <f>SUBSTITUTE(人物卡!Y59,"""","\""")</f>
        <v>15</v>
      </c>
      <c r="R87" s="216" t="s">
        <v>634</v>
      </c>
    </row>
    <row r="88" ht="14.25" hidden="1" spans="15:18">
      <c r="O88" s="216" t="s">
        <v>741</v>
      </c>
      <c r="P88" s="216" t="s">
        <v>633</v>
      </c>
      <c r="Q88" t="str">
        <f>SUBSTITUTE(人物卡!Y60,"""","\""")</f>
        <v>10</v>
      </c>
      <c r="R88" s="216" t="s">
        <v>634</v>
      </c>
    </row>
    <row r="89" ht="14.25" hidden="1" spans="15:18">
      <c r="O89" s="216" t="s">
        <v>742</v>
      </c>
      <c r="P89" s="216" t="s">
        <v>633</v>
      </c>
      <c r="Q89" t="str">
        <f>SUBSTITUTE(人物卡!B82,"""","\""")</f>
        <v/>
      </c>
      <c r="R89" s="216" t="s">
        <v>634</v>
      </c>
    </row>
    <row r="90" ht="14.25" hidden="1" spans="15:18">
      <c r="O90" s="216" t="s">
        <v>743</v>
      </c>
      <c r="P90" s="216" t="s">
        <v>633</v>
      </c>
      <c r="Q90" t="str">
        <f>SUBSTITUTE(人物卡!L82,"""","\""")</f>
        <v/>
      </c>
      <c r="R90" s="216" t="s">
        <v>634</v>
      </c>
    </row>
    <row r="91" ht="14.25" hidden="1" spans="15:18">
      <c r="O91" s="216" t="s">
        <v>744</v>
      </c>
      <c r="P91" s="216" t="s">
        <v>633</v>
      </c>
      <c r="Q91" t="str">
        <f>SUBSTITUTE(人物卡!P82,"""","\""")</f>
        <v/>
      </c>
      <c r="R91" s="216" t="s">
        <v>634</v>
      </c>
    </row>
    <row r="92" ht="14.25" hidden="1" spans="15:18">
      <c r="O92" s="216" t="s">
        <v>745</v>
      </c>
      <c r="P92" s="216" t="s">
        <v>633</v>
      </c>
      <c r="Q92" t="str">
        <f>SUBSTITUTE(人物卡!T82,"""","\""")</f>
        <v/>
      </c>
      <c r="R92" s="216" t="s">
        <v>634</v>
      </c>
    </row>
    <row r="93" ht="14.25" hidden="1" spans="15:18">
      <c r="O93" s="216" t="s">
        <v>746</v>
      </c>
      <c r="P93" s="216" t="s">
        <v>633</v>
      </c>
      <c r="Q93" t="str">
        <f>SUBSTITUTE(人物卡!V82,"""","\""")</f>
        <v/>
      </c>
      <c r="R93" s="216" t="s">
        <v>634</v>
      </c>
    </row>
    <row r="94" ht="14.25" hidden="1" spans="15:18">
      <c r="O94" s="216" t="s">
        <v>747</v>
      </c>
      <c r="P94" s="216" t="s">
        <v>633</v>
      </c>
      <c r="Q94" t="str">
        <f>SUBSTITUTE(人物卡!Y82,"""","\""")</f>
        <v/>
      </c>
      <c r="R94" s="216" t="s">
        <v>634</v>
      </c>
    </row>
    <row r="95" ht="14.25" hidden="1" spans="15:18">
      <c r="O95" s="216" t="s">
        <v>748</v>
      </c>
      <c r="P95" s="216" t="s">
        <v>633</v>
      </c>
      <c r="Q95" t="str">
        <f>SUBSTITUTE(人物卡!B83,"""","\""")</f>
        <v/>
      </c>
      <c r="R95" s="216" t="s">
        <v>634</v>
      </c>
    </row>
    <row r="96" ht="14.25" hidden="1" spans="15:18">
      <c r="O96" s="216" t="s">
        <v>749</v>
      </c>
      <c r="P96" s="216" t="s">
        <v>633</v>
      </c>
      <c r="Q96" t="str">
        <f>SUBSTITUTE(人物卡!L83,"""","\""")</f>
        <v/>
      </c>
      <c r="R96" s="216" t="s">
        <v>634</v>
      </c>
    </row>
    <row r="97" ht="14.25" hidden="1" spans="15:18">
      <c r="O97" s="216" t="s">
        <v>750</v>
      </c>
      <c r="P97" s="216" t="s">
        <v>633</v>
      </c>
      <c r="Q97" t="str">
        <f>SUBSTITUTE(人物卡!P83,"""","\""")</f>
        <v/>
      </c>
      <c r="R97" s="216" t="s">
        <v>634</v>
      </c>
    </row>
    <row r="98" ht="14.25" hidden="1" spans="15:18">
      <c r="O98" s="216" t="s">
        <v>751</v>
      </c>
      <c r="P98" s="216" t="s">
        <v>633</v>
      </c>
      <c r="Q98" t="str">
        <f>SUBSTITUTE(人物卡!T83,"""","\""")</f>
        <v/>
      </c>
      <c r="R98" s="216" t="s">
        <v>634</v>
      </c>
    </row>
    <row r="99" ht="14.25" hidden="1" spans="15:18">
      <c r="O99" s="216" t="s">
        <v>752</v>
      </c>
      <c r="P99" s="216" t="s">
        <v>633</v>
      </c>
      <c r="Q99" t="str">
        <f>SUBSTITUTE(人物卡!V83,"""","\""")</f>
        <v/>
      </c>
      <c r="R99" s="216" t="s">
        <v>634</v>
      </c>
    </row>
    <row r="100" ht="14.25" hidden="1" spans="15:18">
      <c r="O100" s="216" t="s">
        <v>753</v>
      </c>
      <c r="P100" s="216" t="s">
        <v>633</v>
      </c>
      <c r="Q100" t="str">
        <f>SUBSTITUTE(人物卡!Y83,"""","\""")</f>
        <v/>
      </c>
      <c r="R100" s="216" t="s">
        <v>634</v>
      </c>
    </row>
    <row r="101" ht="14.25" hidden="1" spans="15:18">
      <c r="O101" s="216" t="s">
        <v>754</v>
      </c>
      <c r="P101" s="216" t="s">
        <v>633</v>
      </c>
      <c r="Q101" t="str">
        <f>SUBSTITUTE(人物卡!B84,"""","\""")</f>
        <v/>
      </c>
      <c r="R101" s="216" t="s">
        <v>634</v>
      </c>
    </row>
    <row r="102" ht="14.25" hidden="1" spans="15:18">
      <c r="O102" s="216" t="s">
        <v>755</v>
      </c>
      <c r="P102" s="216" t="s">
        <v>633</v>
      </c>
      <c r="Q102" t="str">
        <f>SUBSTITUTE(人物卡!L84,"""","\""")</f>
        <v/>
      </c>
      <c r="R102" s="216" t="s">
        <v>634</v>
      </c>
    </row>
    <row r="103" ht="14.25" hidden="1" spans="15:18">
      <c r="O103" s="216" t="s">
        <v>756</v>
      </c>
      <c r="P103" s="216" t="s">
        <v>633</v>
      </c>
      <c r="Q103" t="str">
        <f>SUBSTITUTE(人物卡!P84,"""","\""")</f>
        <v/>
      </c>
      <c r="R103" s="216" t="s">
        <v>634</v>
      </c>
    </row>
    <row r="104" ht="14.25" hidden="1" spans="15:18">
      <c r="O104" s="216" t="s">
        <v>757</v>
      </c>
      <c r="P104" s="216" t="s">
        <v>633</v>
      </c>
      <c r="Q104" t="str">
        <f>SUBSTITUTE(人物卡!T84,"""","\""")</f>
        <v/>
      </c>
      <c r="R104" s="216" t="s">
        <v>634</v>
      </c>
    </row>
    <row r="105" ht="14.25" hidden="1" spans="15:18">
      <c r="O105" s="216" t="s">
        <v>758</v>
      </c>
      <c r="P105" s="216" t="s">
        <v>633</v>
      </c>
      <c r="Q105" t="str">
        <f>SUBSTITUTE(人物卡!V84,"""","\""")</f>
        <v/>
      </c>
      <c r="R105" s="216" t="s">
        <v>634</v>
      </c>
    </row>
    <row r="106" ht="14.25" hidden="1" spans="15:18">
      <c r="O106" s="216" t="s">
        <v>759</v>
      </c>
      <c r="P106" s="216" t="s">
        <v>633</v>
      </c>
      <c r="Q106" t="str">
        <f>SUBSTITUTE(人物卡!Y84,"""","\""")</f>
        <v/>
      </c>
      <c r="R106" s="216" t="s">
        <v>634</v>
      </c>
    </row>
    <row r="107" ht="14.25" hidden="1" spans="15:18">
      <c r="O107" s="216" t="s">
        <v>760</v>
      </c>
      <c r="P107" s="216" t="s">
        <v>633</v>
      </c>
      <c r="Q107" t="str">
        <f>SUBSTITUTE(人物卡!B85,"""","\""")</f>
        <v/>
      </c>
      <c r="R107" s="216" t="s">
        <v>634</v>
      </c>
    </row>
    <row r="108" ht="14.25" hidden="1" spans="15:18">
      <c r="O108" s="216" t="s">
        <v>761</v>
      </c>
      <c r="P108" s="216" t="s">
        <v>633</v>
      </c>
      <c r="Q108" t="str">
        <f>SUBSTITUTE(人物卡!L85,"""","\""")</f>
        <v/>
      </c>
      <c r="R108" s="216" t="s">
        <v>634</v>
      </c>
    </row>
    <row r="109" ht="14.25" hidden="1" spans="15:18">
      <c r="O109" s="216" t="s">
        <v>762</v>
      </c>
      <c r="P109" s="216" t="s">
        <v>633</v>
      </c>
      <c r="Q109" t="str">
        <f>SUBSTITUTE(人物卡!P95,"""","\""")</f>
        <v>无</v>
      </c>
      <c r="R109" s="216" t="s">
        <v>634</v>
      </c>
    </row>
    <row r="110" ht="14.25" hidden="1" spans="15:18">
      <c r="O110" s="216" t="s">
        <v>763</v>
      </c>
      <c r="P110" s="216" t="s">
        <v>633</v>
      </c>
      <c r="Q110" t="str">
        <f>SUBSTITUTE(人物卡!T85,"""","\""")</f>
        <v/>
      </c>
      <c r="R110" s="216" t="s">
        <v>634</v>
      </c>
    </row>
    <row r="111" ht="14.25" hidden="1" spans="15:18">
      <c r="O111" s="216" t="s">
        <v>764</v>
      </c>
      <c r="P111" s="216" t="s">
        <v>633</v>
      </c>
      <c r="Q111" t="str">
        <f>SUBSTITUTE(人物卡!V85,"""","\""")</f>
        <v/>
      </c>
      <c r="R111" s="216" t="s">
        <v>634</v>
      </c>
    </row>
    <row r="112" ht="14.25" hidden="1" spans="15:18">
      <c r="O112" s="216" t="s">
        <v>765</v>
      </c>
      <c r="P112" s="216" t="s">
        <v>633</v>
      </c>
      <c r="Q112" t="str">
        <f>SUBSTITUTE(人物卡!Y85,"""","\""")</f>
        <v/>
      </c>
      <c r="R112" s="216" t="s">
        <v>634</v>
      </c>
    </row>
    <row r="113" ht="14.25" hidden="1" spans="15:18">
      <c r="O113" s="216" t="s">
        <v>766</v>
      </c>
      <c r="P113" s="216" t="s">
        <v>633</v>
      </c>
      <c r="Q113" t="str">
        <f>SUBSTITUTE(人物卡!B86,"""","\""")</f>
        <v/>
      </c>
      <c r="R113" s="216" t="s">
        <v>634</v>
      </c>
    </row>
    <row r="114" ht="14.25" hidden="1" spans="15:18">
      <c r="O114" s="216" t="s">
        <v>767</v>
      </c>
      <c r="P114" s="216" t="s">
        <v>633</v>
      </c>
      <c r="Q114" t="str">
        <f>SUBSTITUTE(人物卡!L86,"""","\""")</f>
        <v/>
      </c>
      <c r="R114" s="216" t="s">
        <v>634</v>
      </c>
    </row>
    <row r="115" ht="14.25" hidden="1" spans="15:18">
      <c r="O115" s="216" t="s">
        <v>768</v>
      </c>
      <c r="P115" s="216" t="s">
        <v>633</v>
      </c>
      <c r="Q115" t="str">
        <f>SUBSTITUTE(人物卡!P86,"""","\""")</f>
        <v/>
      </c>
      <c r="R115" s="216" t="s">
        <v>634</v>
      </c>
    </row>
    <row r="116" ht="14.25" hidden="1" spans="15:18">
      <c r="O116" s="216" t="s">
        <v>769</v>
      </c>
      <c r="P116" s="216" t="s">
        <v>633</v>
      </c>
      <c r="Q116" t="str">
        <f>SUBSTITUTE(人物卡!T86,"""","\""")</f>
        <v/>
      </c>
      <c r="R116" s="216" t="s">
        <v>634</v>
      </c>
    </row>
    <row r="117" ht="14.25" hidden="1" spans="15:18">
      <c r="O117" s="216" t="s">
        <v>770</v>
      </c>
      <c r="P117" s="216" t="s">
        <v>633</v>
      </c>
      <c r="Q117" t="str">
        <f>SUBSTITUTE(人物卡!V86,"""","\""")</f>
        <v/>
      </c>
      <c r="R117" s="216" t="s">
        <v>634</v>
      </c>
    </row>
    <row r="118" ht="14.25" hidden="1" spans="15:18">
      <c r="O118" s="216" t="s">
        <v>771</v>
      </c>
      <c r="P118" s="216" t="s">
        <v>633</v>
      </c>
      <c r="Q118" t="str">
        <f>SUBSTITUTE(人物卡!Y86,"""","\""")</f>
        <v/>
      </c>
      <c r="R118" s="216" t="s">
        <v>634</v>
      </c>
    </row>
    <row r="119" ht="14.25" hidden="1" spans="15:18">
      <c r="O119" s="216" t="s">
        <v>772</v>
      </c>
      <c r="P119" s="216" t="s">
        <v>633</v>
      </c>
      <c r="Q119" t="str">
        <f>SUBSTITUTE(CONCATENATE(人物卡!A114,人物卡!F114,人物卡!L114,人物卡!Q114,人物卡!V114,人物卡!A115,人物卡!F115,人物卡!L115,人物卡!Q115,人物卡!V115,人物卡!A116,人物卡!F116,人物卡!L116,人物卡!Q116,人物卡!V116,人物卡!A117,人物卡!F117,人物卡!L117,人物卡!Q117,人物卡!V117),"""","\""")</f>
        <v>化妆包背包很多衣服（用来cos）保温杯士力架手电筒相机打火机</v>
      </c>
      <c r="R119" s="216" t="s">
        <v>634</v>
      </c>
    </row>
    <row r="120" ht="14.25" hidden="1" spans="15:18">
      <c r="O120" s="216" t="s">
        <v>773</v>
      </c>
      <c r="P120" s="216" t="s">
        <v>633</v>
      </c>
      <c r="Q120" t="str">
        <f>SUBSTITUTE(人物卡!S20,"""","\""")</f>
        <v>普通</v>
      </c>
      <c r="R120" s="216" t="s">
        <v>634</v>
      </c>
    </row>
    <row r="121" ht="14.25" hidden="1" spans="15:18">
      <c r="O121" s="216" t="s">
        <v>774</v>
      </c>
      <c r="P121" s="216" t="s">
        <v>633</v>
      </c>
      <c r="Q121" t="str">
        <f>SUBSTITUTE(人物卡!W20,"""","\""")</f>
        <v>4,000人民币</v>
      </c>
      <c r="R121" s="216" t="s">
        <v>634</v>
      </c>
    </row>
    <row r="122" ht="14.25" hidden="1" spans="15:18">
      <c r="O122" s="216" t="s">
        <v>775</v>
      </c>
      <c r="P122" s="216" t="s">
        <v>633</v>
      </c>
      <c r="Q122" s="308" t="str">
        <f>SUBSTITUTE(人物卡!S23,"""","\""")</f>
        <v/>
      </c>
      <c r="R122" s="216" t="s">
        <v>634</v>
      </c>
    </row>
    <row r="123" ht="14.25" hidden="1" spans="15:18">
      <c r="O123" s="216" t="s">
        <v>776</v>
      </c>
      <c r="P123" s="216" t="s">
        <v>633</v>
      </c>
      <c r="Q123" t="str">
        <f>SUBSTITUTE(人物卡!C89,"""","\""")</f>
        <v>身着白色女仆装，拥有一头白色的长发，带着绿色的发带，腿上绑着6把飞刀</v>
      </c>
      <c r="R123" s="216" t="s">
        <v>634</v>
      </c>
    </row>
    <row r="124" ht="14.25" hidden="1" spans="15:18">
      <c r="O124" s="216" t="s">
        <v>777</v>
      </c>
      <c r="P124" s="216" t="s">
        <v>633</v>
      </c>
      <c r="Q124" t="str">
        <f>SUBSTITUTE(人物卡!C92,"""","\""")</f>
        <v>可爱能战胜一切</v>
      </c>
      <c r="R124" s="216" t="s">
        <v>634</v>
      </c>
    </row>
    <row r="125" ht="14.25" hidden="1" spans="15:18">
      <c r="O125" s="216" t="s">
        <v>778</v>
      </c>
      <c r="P125" s="216" t="s">
        <v>633</v>
      </c>
      <c r="Q125" t="str">
        <f>SUBSTITUTE(人物卡!C95,"""","\""")</f>
        <v>邢漫玉</v>
      </c>
      <c r="R125" s="216" t="s">
        <v>634</v>
      </c>
    </row>
    <row r="126" ht="14.25" hidden="1" spans="15:18">
      <c r="O126" s="216" t="s">
        <v>779</v>
      </c>
      <c r="P126" s="216" t="s">
        <v>633</v>
      </c>
      <c r="Q126" t="str">
        <f>SUBSTITUTE(人物卡!C98,"""","\""")</f>
        <v>各大漫展会场</v>
      </c>
      <c r="R126" s="216" t="s">
        <v>634</v>
      </c>
    </row>
    <row r="127" ht="14.25" hidden="1" spans="15:18">
      <c r="O127" s="216" t="s">
        <v>780</v>
      </c>
      <c r="P127" s="216" t="s">
        <v>633</v>
      </c>
      <c r="Q127" t="str">
        <f>SUBSTITUTE(人物卡!P98,"""","\""")</f>
        <v>自己的C服</v>
      </c>
      <c r="R127" s="216" t="s">
        <v>634</v>
      </c>
    </row>
    <row r="128" ht="14.25" hidden="1" spans="15:18">
      <c r="O128" s="216" t="s">
        <v>781</v>
      </c>
      <c r="P128" s="216" t="s">
        <v>633</v>
      </c>
      <c r="Q128" t="str">
        <f>SUBSTITUTE(人物卡!P89,"""","\""")</f>
        <v>十分热衷于还原cos的角色的性格</v>
      </c>
      <c r="R128" s="216" t="s">
        <v>634</v>
      </c>
    </row>
    <row r="129" ht="14.25" hidden="1" spans="15:18">
      <c r="O129" s="216" t="s">
        <v>782</v>
      </c>
      <c r="P129" s="216" t="s">
        <v>633</v>
      </c>
      <c r="Q129" t="str">
        <f>SUBSTITUTE(人物卡!P92,"""","\""")</f>
        <v>无</v>
      </c>
      <c r="R129" s="216" t="s">
        <v>634</v>
      </c>
    </row>
    <row r="130" ht="14.25" hidden="1" spans="15:18">
      <c r="O130" s="216" t="s">
        <v>783</v>
      </c>
      <c r="P130" s="216" t="s">
        <v>633</v>
      </c>
      <c r="Q130" t="str">
        <f>SUBSTITUTE(人物卡!P95,"""","\""")</f>
        <v>无</v>
      </c>
      <c r="R130" s="216" t="s">
        <v>634</v>
      </c>
    </row>
    <row r="131" ht="14.25" hidden="1" spans="15:18">
      <c r="O131" s="216" t="s">
        <v>784</v>
      </c>
      <c r="P131" s="216" t="s">
        <v>633</v>
      </c>
      <c r="Q131" t="str">
        <f>SUBSTITUTE(CONCATENATE(人物卡!B139,人物卡!E139,人物卡!H139,人物卡!K139,人物卡!T139,人物卡!B140,人物卡!E140,人物卡!H140,人物卡!K140,人物卡!T140,人物卡!B141,人物卡!E141,人物卡!H141,人物卡!K141,人物卡!T141,人物卡!B142,人物卡!E142,人物卡!H142,人物卡!K142,人物卡!AA142,人物卡!B143,人物卡!E143,人物卡!H143,人物卡!K143,人物卡!T143),"""","\""")</f>
        <v/>
      </c>
      <c r="R131" s="216" t="s">
        <v>634</v>
      </c>
    </row>
    <row r="132" ht="14.25" hidden="1" spans="15:18">
      <c r="O132" s="216" t="s">
        <v>785</v>
      </c>
      <c r="P132" s="216" t="s">
        <v>633</v>
      </c>
      <c r="Q132" t="str">
        <f>SUBSTITUTE(CONCATENATE(人物卡!B120,人物卡!B121,人物卡!F120,人物卡!F121,人物卡!J120,人物卡!J121,人物卡!N120,人物卡!N121,人物卡!R120,人物卡!R121,人物卡!V120,人物卡!V121),"""","\""")</f>
        <v/>
      </c>
      <c r="R132" s="216" t="s">
        <v>634</v>
      </c>
    </row>
    <row r="133" ht="14.25" hidden="1" spans="15:18">
      <c r="O133" s="216" t="s">
        <v>786</v>
      </c>
      <c r="P133" s="216" t="s">
        <v>633</v>
      </c>
      <c r="Q133" t="str">
        <f>SUBSTITUTE(人物卡!K103,"""","\""")</f>
        <v/>
      </c>
      <c r="R133" s="216" t="s">
        <v>634</v>
      </c>
    </row>
    <row r="134" ht="14.25" hidden="1" spans="15:18">
      <c r="O134" s="216" t="s">
        <v>787</v>
      </c>
      <c r="P134" s="216" t="s">
        <v>633</v>
      </c>
      <c r="Q134" t="str">
        <f ca="1">SUBSTITUTE(人物卡!C9,"""","\""")</f>
        <v>任意</v>
      </c>
      <c r="R134" s="216" t="s">
        <v>634</v>
      </c>
    </row>
    <row r="135" ht="14.25" hidden="1" spans="15:18">
      <c r="O135" s="216" t="s">
        <v>788</v>
      </c>
      <c r="P135" s="216" t="s">
        <v>633</v>
      </c>
      <c r="Q135" t="str">
        <f>SUBSTITUTE(人物卡!K104,"""","\""")</f>
        <v/>
      </c>
      <c r="R135" s="216" t="s">
        <v>634</v>
      </c>
    </row>
    <row r="136" ht="14.25" hidden="1" spans="15:18">
      <c r="O136" s="216" t="s">
        <v>789</v>
      </c>
      <c r="P136" s="216" t="s">
        <v>633</v>
      </c>
      <c r="Q136" t="str">
        <f>SUBSTITUTE(人物卡!K105,"""","\""")</f>
        <v>她，作为一位高中就入坑动漫的职业coser，对cosplay有着常人难以理解的执著。可惜这份职业并不被父母认可，为了逃离父母的说教，只能搬了出来。搬出来之后，她一边打工一边折转于各大漫展。在一次CW漫展中，她碰见了同样来自武汉的一位coser邢漫玉，在给她拍照的过程中，她们得知她们拥有相同的志向，关系立刻变的好了起来。之后，她们一起出没于各大漫展，最后甚至发展成了同居关系。两人共在一间屋子里磨炼cos的技巧。因为经常进行动作的排练，两人的身手都有着很大的进步。由于排练中一些不可避免的磕磕碰碰，Sally Perez(萨莉·佩雷斯)还学到了一点急救手段。</v>
      </c>
      <c r="R136" s="216" t="s">
        <v>634</v>
      </c>
    </row>
    <row r="137" ht="14.25" hidden="1" spans="15:18">
      <c r="O137" s="216" t="s">
        <v>790</v>
      </c>
      <c r="P137" s="216" t="s">
        <v>633</v>
      </c>
      <c r="Q137" t="str">
        <f>SUBSTITUTE(CONCATENATE(H17,H18,H19,H20,H21,H22,H23,H24),"""","\""")</f>
        <v/>
      </c>
      <c r="R137" s="216" t="s">
        <v>634</v>
      </c>
    </row>
    <row r="138" ht="14.25" hidden="1" spans="15:18">
      <c r="O138" s="216" t="s">
        <v>791</v>
      </c>
      <c r="P138" s="216" t="s">
        <v>633</v>
      </c>
      <c r="Q138" t="str">
        <f>SUBSTITUTE(CONCATENATE(人物卡!B130,人物卡!F130,人物卡!J130,人物卡!N130,人物卡!R130,人物卡!V130),"""","\""")</f>
        <v/>
      </c>
      <c r="R138" s="216" t="s">
        <v>792</v>
      </c>
    </row>
  </sheetData>
  <mergeCells count="50">
    <mergeCell ref="B2:L2"/>
    <mergeCell ref="B9:L9"/>
    <mergeCell ref="B10:L10"/>
    <mergeCell ref="H16:L16"/>
    <mergeCell ref="H17:I17"/>
    <mergeCell ref="H18:I18"/>
    <mergeCell ref="H19:I19"/>
    <mergeCell ref="H20:I20"/>
    <mergeCell ref="H21:I21"/>
    <mergeCell ref="H22:I22"/>
    <mergeCell ref="H23:I23"/>
    <mergeCell ref="H24:I24"/>
    <mergeCell ref="H25:I25"/>
    <mergeCell ref="H26:I26"/>
    <mergeCell ref="H27:I27"/>
    <mergeCell ref="H28:I28"/>
    <mergeCell ref="B30:L30"/>
    <mergeCell ref="C31:D31"/>
    <mergeCell ref="F31:H31"/>
    <mergeCell ref="C32:D32"/>
    <mergeCell ref="F32:G32"/>
    <mergeCell ref="C33:D33"/>
    <mergeCell ref="F33:G33"/>
    <mergeCell ref="C34:D34"/>
    <mergeCell ref="F34:G34"/>
    <mergeCell ref="C35:D35"/>
    <mergeCell ref="F35:G35"/>
    <mergeCell ref="C36:D36"/>
    <mergeCell ref="F36:G36"/>
    <mergeCell ref="C37:D37"/>
    <mergeCell ref="F37:G37"/>
    <mergeCell ref="B40:F40"/>
    <mergeCell ref="H40:L40"/>
    <mergeCell ref="I41:L41"/>
    <mergeCell ref="I42:L42"/>
    <mergeCell ref="H43:L43"/>
    <mergeCell ref="B51:L51"/>
    <mergeCell ref="B59:F60"/>
    <mergeCell ref="H59:L60"/>
    <mergeCell ref="H65:L66"/>
    <mergeCell ref="B65:F66"/>
    <mergeCell ref="H62:L63"/>
    <mergeCell ref="B62:F63"/>
    <mergeCell ref="B53:F54"/>
    <mergeCell ref="B41:F48"/>
    <mergeCell ref="H44:L48"/>
    <mergeCell ref="H53:L54"/>
    <mergeCell ref="B56:F57"/>
    <mergeCell ref="H56:L57"/>
    <mergeCell ref="B3:L8"/>
  </mergeCells>
  <conditionalFormatting sqref="C27">
    <cfRule type="colorScale" priority="8">
      <colorScale>
        <cfvo type="formula" val="30"/>
        <cfvo type="percentile" val="50"/>
        <cfvo type="formula" val="100"/>
        <color rgb="FFCCFFCC"/>
        <color rgb="FFFFD666"/>
        <color rgb="FFE67C73"/>
      </colorScale>
    </cfRule>
  </conditionalFormatting>
  <conditionalFormatting sqref="C11 C13 F14 C19 F22 C23 F27 C28">
    <cfRule type="colorScale" priority="1">
      <colorScale>
        <cfvo type="formula" val="5"/>
        <cfvo type="percentile" val="50"/>
        <cfvo type="formula" val="100"/>
        <color rgb="FFCCFFCC"/>
        <color rgb="FFFFD666"/>
        <color rgb="FFE67C73"/>
      </colorScale>
    </cfRule>
  </conditionalFormatting>
  <conditionalFormatting sqref="F11 C15">
    <cfRule type="colorScale" priority="3">
      <colorScale>
        <cfvo type="formula" val="15"/>
        <cfvo type="percentile" val="50"/>
        <cfvo type="formula" val="100"/>
        <color rgb="FFCCFFCC"/>
        <color rgb="FFFFD666"/>
        <color rgb="FFE67C73"/>
      </colorScale>
    </cfRule>
  </conditionalFormatting>
  <conditionalFormatting sqref="I11 C24 C26">
    <cfRule type="colorScale" priority="7">
      <colorScale>
        <cfvo type="formula" val="25"/>
        <cfvo type="percentile" val="50"/>
        <cfvo type="formula" val="100"/>
        <color rgb="FFCCFFCC"/>
        <color rgb="FFFFD666"/>
        <color rgb="FFE67C73"/>
      </colorScale>
    </cfRule>
  </conditionalFormatting>
  <conditionalFormatting sqref="C12 C14 F17 F19 F23 F26">
    <cfRule type="colorScale" priority="2">
      <colorScale>
        <cfvo type="formula" val="1"/>
        <cfvo type="percentile" val="50"/>
        <cfvo type="formula" val="100"/>
        <color rgb="FFCCFFCC"/>
        <color rgb="FFFFD666"/>
        <color rgb="FFE67C73"/>
      </colorScale>
    </cfRule>
  </conditionalFormatting>
  <conditionalFormatting sqref="I12:I14 F12 F15:F16 C16 C21 C25">
    <cfRule type="colorScale" priority="4">
      <colorScale>
        <cfvo type="formula" val="20"/>
        <cfvo type="percentile" val="50"/>
        <cfvo type="formula" val="100"/>
        <color rgb="FFCCFFCC"/>
        <color rgb="FFFFD666"/>
        <color rgb="FFE67C73"/>
      </colorScale>
    </cfRule>
  </conditionalFormatting>
  <conditionalFormatting sqref="C17:C18 F13 C20">
    <cfRule type="colorScale" priority="5">
      <colorScale>
        <cfvo type="formula" val="0"/>
        <cfvo type="percentile" val="50"/>
        <cfvo type="formula" val="100"/>
        <color rgb="FFCCFFCC"/>
        <color rgb="FFFFD666"/>
        <color rgb="FFE67C73"/>
      </colorScale>
    </cfRule>
  </conditionalFormatting>
  <conditionalFormatting sqref="I15 F18 F20:F21 C22 F24:F25 F28">
    <cfRule type="colorScale" priority="6">
      <colorScale>
        <cfvo type="formula" val="10"/>
        <cfvo type="percentile" val="50"/>
        <cfvo type="formula" val="100"/>
        <color rgb="FFCCFFCC"/>
        <color rgb="FFFFD666"/>
        <color rgb="FFE67C73"/>
      </colorScale>
    </cfRule>
  </conditionalFormatting>
  <pageMargins left="0.7" right="0.7" top="0.75" bottom="0.75" header="0.3" footer="0.3"/>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6AA84F"/>
  </sheetPr>
  <dimension ref="A1:F217"/>
  <sheetViews>
    <sheetView showGridLines="0" workbookViewId="0">
      <pane ySplit="1" topLeftCell="A137" activePane="bottomLeft" state="frozen"/>
      <selection/>
      <selection pane="bottomLeft" activeCell="B157" sqref="B157"/>
    </sheetView>
  </sheetViews>
  <sheetFormatPr defaultColWidth="11.25" defaultRowHeight="15" customHeight="1" outlineLevelCol="5"/>
  <cols>
    <col min="1" max="1" width="5.375" customWidth="1"/>
    <col min="2" max="2" width="9" customWidth="1"/>
    <col min="3" max="3" width="5.75" customWidth="1"/>
    <col min="4" max="4" width="12" customWidth="1"/>
    <col min="5" max="5" width="25.625" customWidth="1"/>
    <col min="6" max="6" width="97.25" customWidth="1"/>
  </cols>
  <sheetData>
    <row r="1" ht="16.5" customHeight="1" spans="1:6">
      <c r="A1" s="223" t="s">
        <v>543</v>
      </c>
      <c r="B1" s="223" t="s">
        <v>386</v>
      </c>
      <c r="C1" s="224" t="s">
        <v>450</v>
      </c>
      <c r="D1" s="223" t="s">
        <v>793</v>
      </c>
      <c r="E1" s="223" t="s">
        <v>794</v>
      </c>
      <c r="F1" s="223" t="s">
        <v>426</v>
      </c>
    </row>
    <row r="2" ht="45" hidden="1" customHeight="1" spans="1:6">
      <c r="A2" s="14">
        <v>0</v>
      </c>
      <c r="B2" s="225" t="s">
        <v>795</v>
      </c>
      <c r="E2" s="226"/>
      <c r="F2" s="226"/>
    </row>
    <row r="3" ht="45" customHeight="1" spans="1:2">
      <c r="A3" s="227"/>
      <c r="B3" s="228" t="s">
        <v>796</v>
      </c>
    </row>
    <row r="4" ht="45" customHeight="1" spans="1:6">
      <c r="A4" s="229">
        <v>1001</v>
      </c>
      <c r="B4" s="230" t="s">
        <v>797</v>
      </c>
      <c r="C4" s="231" t="s">
        <v>798</v>
      </c>
      <c r="D4" s="229"/>
      <c r="E4" s="230" t="s">
        <v>799</v>
      </c>
      <c r="F4" s="230" t="s">
        <v>800</v>
      </c>
    </row>
    <row r="5" ht="45" customHeight="1" spans="1:6">
      <c r="A5" s="14">
        <v>1002</v>
      </c>
      <c r="B5" s="226" t="s">
        <v>801</v>
      </c>
      <c r="C5" s="232" t="s">
        <v>802</v>
      </c>
      <c r="D5" s="14" t="s">
        <v>803</v>
      </c>
      <c r="E5" s="226" t="s">
        <v>804</v>
      </c>
      <c r="F5" s="226" t="s">
        <v>805</v>
      </c>
    </row>
    <row r="6" ht="45" customHeight="1" spans="1:6">
      <c r="A6" s="229">
        <v>1003</v>
      </c>
      <c r="B6" s="230" t="s">
        <v>806</v>
      </c>
      <c r="C6" s="233" t="s">
        <v>807</v>
      </c>
      <c r="D6" s="229" t="s">
        <v>808</v>
      </c>
      <c r="E6" s="230" t="s">
        <v>809</v>
      </c>
      <c r="F6" s="230" t="s">
        <v>810</v>
      </c>
    </row>
    <row r="7" ht="45" customHeight="1" spans="1:6">
      <c r="A7" s="14">
        <v>1004</v>
      </c>
      <c r="B7" s="226" t="s">
        <v>811</v>
      </c>
      <c r="C7" s="232" t="s">
        <v>812</v>
      </c>
      <c r="D7" s="14" t="s">
        <v>813</v>
      </c>
      <c r="E7" s="226" t="s">
        <v>814</v>
      </c>
      <c r="F7" s="226" t="s">
        <v>815</v>
      </c>
    </row>
    <row r="8" ht="45" customHeight="1" spans="1:6">
      <c r="A8" s="229">
        <v>1005</v>
      </c>
      <c r="B8" s="230" t="s">
        <v>816</v>
      </c>
      <c r="C8" s="233" t="s">
        <v>817</v>
      </c>
      <c r="D8" s="229" t="s">
        <v>813</v>
      </c>
      <c r="E8" s="230" t="s">
        <v>818</v>
      </c>
      <c r="F8" s="230" t="s">
        <v>815</v>
      </c>
    </row>
    <row r="9" ht="45" customHeight="1" spans="1:6">
      <c r="A9" s="14">
        <v>1006</v>
      </c>
      <c r="B9" s="226" t="s">
        <v>819</v>
      </c>
      <c r="C9" s="232" t="s">
        <v>820</v>
      </c>
      <c r="D9" s="14" t="s">
        <v>821</v>
      </c>
      <c r="E9" s="226" t="s">
        <v>822</v>
      </c>
      <c r="F9" s="226" t="s">
        <v>823</v>
      </c>
    </row>
    <row r="10" ht="45" customHeight="1" spans="1:6">
      <c r="A10" s="229">
        <v>1007</v>
      </c>
      <c r="B10" s="230" t="s">
        <v>824</v>
      </c>
      <c r="C10" s="233" t="s">
        <v>825</v>
      </c>
      <c r="D10" s="229" t="s">
        <v>826</v>
      </c>
      <c r="E10" s="230" t="s">
        <v>827</v>
      </c>
      <c r="F10" s="230" t="s">
        <v>828</v>
      </c>
    </row>
    <row r="11" ht="45" customHeight="1" spans="1:6">
      <c r="A11" s="14">
        <v>1008</v>
      </c>
      <c r="B11" s="226" t="s">
        <v>829</v>
      </c>
      <c r="C11" s="232" t="s">
        <v>830</v>
      </c>
      <c r="D11" s="14" t="s">
        <v>831</v>
      </c>
      <c r="E11" s="226" t="s">
        <v>832</v>
      </c>
      <c r="F11" s="226" t="s">
        <v>833</v>
      </c>
    </row>
    <row r="12" ht="45" customHeight="1" spans="1:6">
      <c r="A12" s="229">
        <v>1009</v>
      </c>
      <c r="B12" s="230" t="s">
        <v>834</v>
      </c>
      <c r="C12" s="233" t="s">
        <v>802</v>
      </c>
      <c r="D12" s="229" t="s">
        <v>831</v>
      </c>
      <c r="E12" s="230" t="s">
        <v>835</v>
      </c>
      <c r="F12" s="230" t="s">
        <v>836</v>
      </c>
    </row>
    <row r="13" ht="45" customHeight="1" spans="1:6">
      <c r="A13" s="14">
        <v>1010</v>
      </c>
      <c r="B13" s="226" t="s">
        <v>837</v>
      </c>
      <c r="C13" s="232" t="s">
        <v>838</v>
      </c>
      <c r="D13" s="14" t="s">
        <v>839</v>
      </c>
      <c r="E13" s="226" t="s">
        <v>840</v>
      </c>
      <c r="F13" s="226" t="s">
        <v>841</v>
      </c>
    </row>
    <row r="14" ht="45" customHeight="1" spans="1:6">
      <c r="A14" s="229">
        <v>1011</v>
      </c>
      <c r="B14" s="230" t="s">
        <v>842</v>
      </c>
      <c r="C14" s="233" t="s">
        <v>843</v>
      </c>
      <c r="D14" s="229" t="s">
        <v>844</v>
      </c>
      <c r="E14" s="230" t="s">
        <v>845</v>
      </c>
      <c r="F14" s="230" t="s">
        <v>846</v>
      </c>
    </row>
    <row r="15" ht="45" customHeight="1" spans="1:6">
      <c r="A15" s="14">
        <v>1012</v>
      </c>
      <c r="B15" s="226" t="s">
        <v>847</v>
      </c>
      <c r="C15" s="232" t="s">
        <v>848</v>
      </c>
      <c r="D15" s="14" t="s">
        <v>849</v>
      </c>
      <c r="E15" s="226" t="s">
        <v>850</v>
      </c>
      <c r="F15" s="226" t="s">
        <v>851</v>
      </c>
    </row>
    <row r="16" ht="45" customHeight="1" spans="1:6">
      <c r="A16" s="229">
        <v>1013</v>
      </c>
      <c r="B16" s="230" t="s">
        <v>852</v>
      </c>
      <c r="C16" s="233" t="s">
        <v>853</v>
      </c>
      <c r="D16" s="229" t="s">
        <v>849</v>
      </c>
      <c r="E16" s="230" t="s">
        <v>854</v>
      </c>
      <c r="F16" s="230" t="s">
        <v>855</v>
      </c>
    </row>
    <row r="17" ht="45" customHeight="1" spans="1:6">
      <c r="A17" s="14">
        <v>1014</v>
      </c>
      <c r="B17" s="226" t="s">
        <v>856</v>
      </c>
      <c r="C17" s="232" t="s">
        <v>807</v>
      </c>
      <c r="D17" s="14" t="s">
        <v>849</v>
      </c>
      <c r="E17" s="226" t="s">
        <v>850</v>
      </c>
      <c r="F17" s="226" t="s">
        <v>857</v>
      </c>
    </row>
    <row r="18" ht="45" customHeight="1" spans="1:6">
      <c r="A18" s="229">
        <v>1015</v>
      </c>
      <c r="B18" s="230" t="s">
        <v>858</v>
      </c>
      <c r="C18" s="233" t="s">
        <v>802</v>
      </c>
      <c r="D18" s="229" t="s">
        <v>849</v>
      </c>
      <c r="E18" s="230" t="s">
        <v>859</v>
      </c>
      <c r="F18" s="230" t="s">
        <v>857</v>
      </c>
    </row>
    <row r="19" ht="45" customHeight="1" spans="1:6">
      <c r="A19" s="14">
        <v>1016</v>
      </c>
      <c r="B19" s="226" t="s">
        <v>860</v>
      </c>
      <c r="C19" s="232" t="s">
        <v>807</v>
      </c>
      <c r="D19" s="14" t="s">
        <v>849</v>
      </c>
      <c r="E19" s="226" t="s">
        <v>861</v>
      </c>
      <c r="F19" s="226" t="s">
        <v>857</v>
      </c>
    </row>
    <row r="20" ht="45" customHeight="1" spans="1:6">
      <c r="A20" s="229">
        <v>1017</v>
      </c>
      <c r="B20" s="230" t="s">
        <v>862</v>
      </c>
      <c r="C20" s="233" t="s">
        <v>863</v>
      </c>
      <c r="D20" s="229" t="s">
        <v>849</v>
      </c>
      <c r="E20" s="230" t="s">
        <v>864</v>
      </c>
      <c r="F20" s="230" t="s">
        <v>857</v>
      </c>
    </row>
    <row r="21" ht="45" customHeight="1" spans="1:6">
      <c r="A21" s="14">
        <v>1018</v>
      </c>
      <c r="B21" s="226" t="s">
        <v>865</v>
      </c>
      <c r="C21" s="232" t="s">
        <v>866</v>
      </c>
      <c r="D21" s="14" t="s">
        <v>813</v>
      </c>
      <c r="E21" s="226" t="s">
        <v>867</v>
      </c>
      <c r="F21" s="226" t="s">
        <v>868</v>
      </c>
    </row>
    <row r="22" ht="45" customHeight="1" spans="1:6">
      <c r="A22" s="229">
        <v>1019</v>
      </c>
      <c r="B22" s="230" t="s">
        <v>869</v>
      </c>
      <c r="C22" s="233" t="s">
        <v>870</v>
      </c>
      <c r="D22" s="229" t="s">
        <v>849</v>
      </c>
      <c r="E22" s="230" t="s">
        <v>871</v>
      </c>
      <c r="F22" s="230" t="s">
        <v>872</v>
      </c>
    </row>
    <row r="23" ht="45" customHeight="1" spans="1:6">
      <c r="A23" s="14">
        <v>1020</v>
      </c>
      <c r="B23" s="226" t="s">
        <v>873</v>
      </c>
      <c r="C23" s="232" t="s">
        <v>874</v>
      </c>
      <c r="D23" s="14" t="s">
        <v>831</v>
      </c>
      <c r="E23" s="226" t="s">
        <v>875</v>
      </c>
      <c r="F23" s="226" t="s">
        <v>876</v>
      </c>
    </row>
    <row r="24" ht="45" customHeight="1" spans="1:6">
      <c r="A24" s="229">
        <v>1021</v>
      </c>
      <c r="B24" s="230" t="s">
        <v>877</v>
      </c>
      <c r="C24" s="233" t="s">
        <v>878</v>
      </c>
      <c r="D24" s="229" t="s">
        <v>849</v>
      </c>
      <c r="E24" s="230" t="s">
        <v>879</v>
      </c>
      <c r="F24" s="230" t="s">
        <v>880</v>
      </c>
    </row>
    <row r="25" ht="45" customHeight="1" spans="1:6">
      <c r="A25" s="14">
        <v>1022</v>
      </c>
      <c r="B25" s="226" t="s">
        <v>881</v>
      </c>
      <c r="C25" s="232" t="s">
        <v>882</v>
      </c>
      <c r="D25" s="14" t="s">
        <v>883</v>
      </c>
      <c r="E25" s="226" t="s">
        <v>884</v>
      </c>
      <c r="F25" s="226" t="s">
        <v>885</v>
      </c>
    </row>
    <row r="26" ht="45" customHeight="1" spans="1:6">
      <c r="A26" s="229">
        <v>1023</v>
      </c>
      <c r="B26" s="230" t="s">
        <v>886</v>
      </c>
      <c r="C26" s="233" t="s">
        <v>812</v>
      </c>
      <c r="D26" s="229" t="s">
        <v>831</v>
      </c>
      <c r="E26" s="230" t="s">
        <v>887</v>
      </c>
      <c r="F26" s="230" t="s">
        <v>888</v>
      </c>
    </row>
    <row r="27" ht="45" customHeight="1" spans="1:6">
      <c r="A27" s="14">
        <v>1024</v>
      </c>
      <c r="B27" s="226" t="s">
        <v>889</v>
      </c>
      <c r="C27" s="232" t="s">
        <v>882</v>
      </c>
      <c r="D27" s="14" t="s">
        <v>831</v>
      </c>
      <c r="E27" s="226" t="s">
        <v>890</v>
      </c>
      <c r="F27" s="226" t="s">
        <v>891</v>
      </c>
    </row>
    <row r="28" ht="45" customHeight="1" spans="1:6">
      <c r="A28" s="229">
        <v>1025</v>
      </c>
      <c r="B28" s="230" t="s">
        <v>892</v>
      </c>
      <c r="C28" s="233" t="s">
        <v>863</v>
      </c>
      <c r="D28" s="229" t="s">
        <v>831</v>
      </c>
      <c r="E28" s="230" t="s">
        <v>890</v>
      </c>
      <c r="F28" s="230" t="s">
        <v>857</v>
      </c>
    </row>
    <row r="29" ht="45" customHeight="1" spans="1:6">
      <c r="A29" s="14">
        <v>1026</v>
      </c>
      <c r="B29" s="226" t="s">
        <v>893</v>
      </c>
      <c r="C29" s="232" t="s">
        <v>882</v>
      </c>
      <c r="D29" s="14" t="s">
        <v>831</v>
      </c>
      <c r="E29" s="226" t="s">
        <v>890</v>
      </c>
      <c r="F29" s="226" t="s">
        <v>857</v>
      </c>
    </row>
    <row r="30" ht="45" customHeight="1" spans="1:6">
      <c r="A30" s="229">
        <v>1027</v>
      </c>
      <c r="B30" s="230" t="s">
        <v>894</v>
      </c>
      <c r="C30" s="233" t="s">
        <v>882</v>
      </c>
      <c r="D30" s="229" t="s">
        <v>831</v>
      </c>
      <c r="E30" s="230" t="s">
        <v>895</v>
      </c>
      <c r="F30" s="230" t="s">
        <v>857</v>
      </c>
    </row>
    <row r="31" ht="45" customHeight="1" spans="1:6">
      <c r="A31" s="14">
        <v>1028</v>
      </c>
      <c r="B31" s="226" t="s">
        <v>896</v>
      </c>
      <c r="C31" s="232" t="s">
        <v>897</v>
      </c>
      <c r="D31" s="14" t="s">
        <v>831</v>
      </c>
      <c r="E31" s="226" t="s">
        <v>898</v>
      </c>
      <c r="F31" s="226" t="s">
        <v>899</v>
      </c>
    </row>
    <row r="32" ht="45" customHeight="1" spans="1:6">
      <c r="A32" s="229">
        <v>1029</v>
      </c>
      <c r="B32" s="230" t="s">
        <v>900</v>
      </c>
      <c r="C32" s="233" t="s">
        <v>807</v>
      </c>
      <c r="D32" s="229" t="s">
        <v>901</v>
      </c>
      <c r="E32" s="230" t="s">
        <v>902</v>
      </c>
      <c r="F32" s="230" t="s">
        <v>903</v>
      </c>
    </row>
    <row r="33" ht="45" customHeight="1" spans="1:6">
      <c r="A33" s="14">
        <v>1030</v>
      </c>
      <c r="B33" s="226" t="s">
        <v>904</v>
      </c>
      <c r="C33" s="232" t="s">
        <v>825</v>
      </c>
      <c r="D33" s="14" t="s">
        <v>905</v>
      </c>
      <c r="E33" s="226" t="s">
        <v>906</v>
      </c>
      <c r="F33" s="226" t="s">
        <v>907</v>
      </c>
    </row>
    <row r="34" ht="45" customHeight="1" spans="1:6">
      <c r="A34" s="229">
        <v>1031</v>
      </c>
      <c r="B34" s="230" t="s">
        <v>908</v>
      </c>
      <c r="C34" s="233" t="s">
        <v>909</v>
      </c>
      <c r="D34" s="229" t="s">
        <v>910</v>
      </c>
      <c r="E34" s="230" t="s">
        <v>911</v>
      </c>
      <c r="F34" s="230" t="s">
        <v>912</v>
      </c>
    </row>
    <row r="35" ht="45" customHeight="1" spans="1:6">
      <c r="A35" s="14">
        <v>1032</v>
      </c>
      <c r="B35" s="226" t="s">
        <v>913</v>
      </c>
      <c r="C35" s="232" t="s">
        <v>914</v>
      </c>
      <c r="D35" s="14" t="s">
        <v>844</v>
      </c>
      <c r="E35" s="226" t="s">
        <v>915</v>
      </c>
      <c r="F35" s="226" t="s">
        <v>916</v>
      </c>
    </row>
    <row r="36" ht="45" customHeight="1" spans="1:6">
      <c r="A36" s="229">
        <v>1033</v>
      </c>
      <c r="B36" s="230" t="s">
        <v>917</v>
      </c>
      <c r="C36" s="233" t="s">
        <v>918</v>
      </c>
      <c r="D36" s="229" t="s">
        <v>919</v>
      </c>
      <c r="E36" s="230" t="s">
        <v>920</v>
      </c>
      <c r="F36" s="230" t="s">
        <v>921</v>
      </c>
    </row>
    <row r="37" ht="45" customHeight="1" spans="1:6">
      <c r="A37" s="14">
        <v>1034</v>
      </c>
      <c r="B37" s="226" t="s">
        <v>922</v>
      </c>
      <c r="C37" s="232" t="s">
        <v>923</v>
      </c>
      <c r="D37" s="14" t="s">
        <v>808</v>
      </c>
      <c r="E37" s="226" t="s">
        <v>924</v>
      </c>
      <c r="F37" s="226" t="s">
        <v>916</v>
      </c>
    </row>
    <row r="38" ht="45" customHeight="1" spans="1:6">
      <c r="A38" s="229">
        <v>1035</v>
      </c>
      <c r="B38" s="230" t="s">
        <v>925</v>
      </c>
      <c r="C38" s="233" t="s">
        <v>926</v>
      </c>
      <c r="D38" s="229" t="s">
        <v>927</v>
      </c>
      <c r="E38" s="230" t="s">
        <v>928</v>
      </c>
      <c r="F38" s="230" t="s">
        <v>929</v>
      </c>
    </row>
    <row r="39" ht="45" customHeight="1" spans="1:6">
      <c r="A39" s="14">
        <v>1036</v>
      </c>
      <c r="B39" s="226" t="s">
        <v>930</v>
      </c>
      <c r="C39" s="232" t="s">
        <v>931</v>
      </c>
      <c r="D39" s="14" t="s">
        <v>932</v>
      </c>
      <c r="E39" s="226" t="s">
        <v>933</v>
      </c>
      <c r="F39" s="226" t="s">
        <v>916</v>
      </c>
    </row>
    <row r="40" ht="45" customHeight="1" spans="1:6">
      <c r="A40" s="229">
        <v>1037</v>
      </c>
      <c r="B40" s="230" t="s">
        <v>934</v>
      </c>
      <c r="C40" s="233" t="s">
        <v>874</v>
      </c>
      <c r="D40" s="229" t="s">
        <v>927</v>
      </c>
      <c r="E40" s="230" t="s">
        <v>935</v>
      </c>
      <c r="F40" s="230" t="s">
        <v>936</v>
      </c>
    </row>
    <row r="41" ht="45" customHeight="1" spans="1:6">
      <c r="A41" s="14">
        <v>1038</v>
      </c>
      <c r="B41" s="226" t="s">
        <v>937</v>
      </c>
      <c r="C41" s="232" t="s">
        <v>897</v>
      </c>
      <c r="D41" s="14" t="s">
        <v>831</v>
      </c>
      <c r="E41" s="226" t="s">
        <v>938</v>
      </c>
      <c r="F41" s="226" t="s">
        <v>939</v>
      </c>
    </row>
    <row r="42" ht="45" customHeight="1" spans="1:6">
      <c r="A42" s="229">
        <v>1039</v>
      </c>
      <c r="B42" s="230" t="s">
        <v>940</v>
      </c>
      <c r="C42" s="233" t="s">
        <v>897</v>
      </c>
      <c r="D42" s="229" t="s">
        <v>941</v>
      </c>
      <c r="E42" s="230" t="s">
        <v>942</v>
      </c>
      <c r="F42" s="230" t="s">
        <v>943</v>
      </c>
    </row>
    <row r="43" ht="45" customHeight="1" spans="1:6">
      <c r="A43" s="14">
        <v>1040</v>
      </c>
      <c r="B43" s="226" t="s">
        <v>944</v>
      </c>
      <c r="C43" s="232" t="s">
        <v>945</v>
      </c>
      <c r="D43" s="14" t="s">
        <v>910</v>
      </c>
      <c r="E43" s="226" t="s">
        <v>946</v>
      </c>
      <c r="F43" s="226" t="s">
        <v>947</v>
      </c>
    </row>
    <row r="44" ht="45" customHeight="1" spans="1:6">
      <c r="A44" s="229">
        <v>1041</v>
      </c>
      <c r="B44" s="230" t="s">
        <v>948</v>
      </c>
      <c r="C44" s="233" t="s">
        <v>949</v>
      </c>
      <c r="D44" s="229" t="s">
        <v>950</v>
      </c>
      <c r="E44" s="230" t="s">
        <v>951</v>
      </c>
      <c r="F44" s="230" t="s">
        <v>857</v>
      </c>
    </row>
    <row r="45" ht="45" customHeight="1" spans="1:6">
      <c r="A45" s="14">
        <v>1042</v>
      </c>
      <c r="B45" s="226" t="s">
        <v>952</v>
      </c>
      <c r="C45" s="232" t="s">
        <v>949</v>
      </c>
      <c r="D45" s="14" t="s">
        <v>950</v>
      </c>
      <c r="E45" s="226" t="s">
        <v>953</v>
      </c>
      <c r="F45" s="226" t="s">
        <v>857</v>
      </c>
    </row>
    <row r="46" ht="45" customHeight="1" spans="1:6">
      <c r="A46" s="229">
        <v>1043</v>
      </c>
      <c r="B46" s="230" t="s">
        <v>954</v>
      </c>
      <c r="C46" s="233" t="s">
        <v>878</v>
      </c>
      <c r="D46" s="229" t="s">
        <v>905</v>
      </c>
      <c r="E46" s="230" t="s">
        <v>955</v>
      </c>
      <c r="F46" s="230" t="s">
        <v>857</v>
      </c>
    </row>
    <row r="47" ht="45" customHeight="1" spans="1:6">
      <c r="A47" s="14">
        <v>1044</v>
      </c>
      <c r="B47" s="226" t="s">
        <v>956</v>
      </c>
      <c r="C47" s="232" t="s">
        <v>802</v>
      </c>
      <c r="D47" s="14" t="s">
        <v>905</v>
      </c>
      <c r="E47" s="226" t="s">
        <v>957</v>
      </c>
      <c r="F47" s="226" t="s">
        <v>857</v>
      </c>
    </row>
    <row r="48" ht="45" customHeight="1" spans="1:6">
      <c r="A48" s="229">
        <v>1045</v>
      </c>
      <c r="B48" s="230" t="s">
        <v>958</v>
      </c>
      <c r="C48" s="233" t="s">
        <v>959</v>
      </c>
      <c r="D48" s="229" t="s">
        <v>831</v>
      </c>
      <c r="E48" s="230" t="s">
        <v>957</v>
      </c>
      <c r="F48" s="230" t="s">
        <v>857</v>
      </c>
    </row>
    <row r="49" ht="45" customHeight="1" spans="1:6">
      <c r="A49" s="14">
        <v>1046</v>
      </c>
      <c r="B49" s="226" t="s">
        <v>960</v>
      </c>
      <c r="C49" s="232" t="s">
        <v>909</v>
      </c>
      <c r="D49" s="14" t="s">
        <v>831</v>
      </c>
      <c r="E49" s="226" t="s">
        <v>961</v>
      </c>
      <c r="F49" s="226" t="s">
        <v>962</v>
      </c>
    </row>
    <row r="50" ht="45" customHeight="1" spans="1:6">
      <c r="A50" s="229">
        <v>1047</v>
      </c>
      <c r="B50" s="230" t="s">
        <v>963</v>
      </c>
      <c r="C50" s="233" t="s">
        <v>897</v>
      </c>
      <c r="D50" s="229" t="s">
        <v>831</v>
      </c>
      <c r="E50" s="230" t="s">
        <v>964</v>
      </c>
      <c r="F50" s="230" t="s">
        <v>965</v>
      </c>
    </row>
    <row r="51" ht="45" customHeight="1" spans="1:6">
      <c r="A51" s="14">
        <v>1048</v>
      </c>
      <c r="B51" s="226" t="s">
        <v>966</v>
      </c>
      <c r="C51" s="232" t="s">
        <v>878</v>
      </c>
      <c r="D51" s="14" t="s">
        <v>808</v>
      </c>
      <c r="E51" s="226" t="s">
        <v>967</v>
      </c>
      <c r="F51" s="226" t="s">
        <v>968</v>
      </c>
    </row>
    <row r="52" ht="45" customHeight="1" spans="1:6">
      <c r="A52" s="229">
        <v>1049</v>
      </c>
      <c r="B52" s="230" t="s">
        <v>969</v>
      </c>
      <c r="C52" s="233" t="s">
        <v>970</v>
      </c>
      <c r="D52" s="229" t="s">
        <v>971</v>
      </c>
      <c r="E52" s="230" t="s">
        <v>972</v>
      </c>
      <c r="F52" s="230" t="s">
        <v>973</v>
      </c>
    </row>
    <row r="53" ht="45" customHeight="1" spans="1:6">
      <c r="A53" s="14">
        <v>1050</v>
      </c>
      <c r="B53" s="226" t="s">
        <v>974</v>
      </c>
      <c r="C53" s="232" t="s">
        <v>825</v>
      </c>
      <c r="D53" s="14" t="s">
        <v>808</v>
      </c>
      <c r="E53" s="226" t="s">
        <v>975</v>
      </c>
      <c r="F53" s="226" t="s">
        <v>976</v>
      </c>
    </row>
    <row r="54" ht="45" customHeight="1" spans="1:6">
      <c r="A54" s="229">
        <v>1051</v>
      </c>
      <c r="B54" s="230" t="s">
        <v>977</v>
      </c>
      <c r="C54" s="233" t="s">
        <v>807</v>
      </c>
      <c r="D54" s="229" t="s">
        <v>910</v>
      </c>
      <c r="E54" s="230" t="s">
        <v>978</v>
      </c>
      <c r="F54" s="230" t="s">
        <v>979</v>
      </c>
    </row>
    <row r="55" ht="45" customHeight="1" spans="1:6">
      <c r="A55" s="14">
        <v>1052</v>
      </c>
      <c r="B55" s="226" t="s">
        <v>980</v>
      </c>
      <c r="C55" s="232" t="s">
        <v>878</v>
      </c>
      <c r="D55" s="14" t="s">
        <v>808</v>
      </c>
      <c r="E55" s="226" t="s">
        <v>981</v>
      </c>
      <c r="F55" s="226" t="s">
        <v>982</v>
      </c>
    </row>
    <row r="56" ht="45" customHeight="1" spans="1:6">
      <c r="A56" s="229">
        <v>1053</v>
      </c>
      <c r="B56" s="230" t="s">
        <v>983</v>
      </c>
      <c r="C56" s="233" t="s">
        <v>830</v>
      </c>
      <c r="D56" s="229" t="s">
        <v>905</v>
      </c>
      <c r="E56" s="230" t="s">
        <v>978</v>
      </c>
      <c r="F56" s="230" t="s">
        <v>857</v>
      </c>
    </row>
    <row r="57" ht="45" customHeight="1" spans="1:6">
      <c r="A57" s="14">
        <v>1054</v>
      </c>
      <c r="B57" s="226" t="s">
        <v>984</v>
      </c>
      <c r="C57" s="232" t="s">
        <v>985</v>
      </c>
      <c r="D57" s="14" t="s">
        <v>831</v>
      </c>
      <c r="E57" s="226" t="s">
        <v>986</v>
      </c>
      <c r="F57" s="226" t="s">
        <v>987</v>
      </c>
    </row>
    <row r="58" ht="45" customHeight="1" spans="1:6">
      <c r="A58" s="229">
        <v>1055</v>
      </c>
      <c r="B58" s="230" t="s">
        <v>988</v>
      </c>
      <c r="C58" s="233" t="s">
        <v>989</v>
      </c>
      <c r="D58" s="229" t="s">
        <v>927</v>
      </c>
      <c r="E58" s="230" t="s">
        <v>990</v>
      </c>
      <c r="F58" s="230" t="s">
        <v>991</v>
      </c>
    </row>
    <row r="59" ht="45" customHeight="1" spans="1:6">
      <c r="A59" s="14">
        <v>1056</v>
      </c>
      <c r="B59" s="226" t="s">
        <v>992</v>
      </c>
      <c r="C59" s="232" t="s">
        <v>909</v>
      </c>
      <c r="D59" s="14" t="s">
        <v>831</v>
      </c>
      <c r="E59" s="226" t="s">
        <v>993</v>
      </c>
      <c r="F59" s="226" t="s">
        <v>994</v>
      </c>
    </row>
    <row r="60" ht="45" customHeight="1" spans="1:6">
      <c r="A60" s="229">
        <v>1057</v>
      </c>
      <c r="B60" s="230" t="s">
        <v>995</v>
      </c>
      <c r="C60" s="233" t="s">
        <v>848</v>
      </c>
      <c r="D60" s="229" t="s">
        <v>813</v>
      </c>
      <c r="E60" s="230" t="s">
        <v>996</v>
      </c>
      <c r="F60" s="230" t="s">
        <v>997</v>
      </c>
    </row>
    <row r="61" ht="45" customHeight="1" spans="1:6">
      <c r="A61" s="14">
        <v>1058</v>
      </c>
      <c r="B61" s="226" t="s">
        <v>998</v>
      </c>
      <c r="C61" s="232" t="s">
        <v>878</v>
      </c>
      <c r="D61" s="14" t="s">
        <v>849</v>
      </c>
      <c r="E61" s="226" t="s">
        <v>999</v>
      </c>
      <c r="F61" s="226" t="s">
        <v>1000</v>
      </c>
    </row>
    <row r="62" ht="45" customHeight="1" spans="1:6">
      <c r="A62" s="229">
        <v>1059</v>
      </c>
      <c r="B62" s="230" t="s">
        <v>1001</v>
      </c>
      <c r="C62" s="233" t="s">
        <v>874</v>
      </c>
      <c r="D62" s="229" t="s">
        <v>831</v>
      </c>
      <c r="E62" s="230" t="s">
        <v>1002</v>
      </c>
      <c r="F62" s="230" t="s">
        <v>1003</v>
      </c>
    </row>
    <row r="63" ht="45" customHeight="1" spans="1:6">
      <c r="A63" s="14">
        <v>1060</v>
      </c>
      <c r="B63" s="226" t="s">
        <v>1004</v>
      </c>
      <c r="C63" s="232" t="s">
        <v>878</v>
      </c>
      <c r="D63" s="14" t="s">
        <v>849</v>
      </c>
      <c r="E63" s="226" t="s">
        <v>1005</v>
      </c>
      <c r="F63" s="226" t="s">
        <v>1006</v>
      </c>
    </row>
    <row r="64" ht="45" customHeight="1" spans="1:6">
      <c r="A64" s="229">
        <v>1061</v>
      </c>
      <c r="B64" s="230" t="s">
        <v>1007</v>
      </c>
      <c r="C64" s="233" t="s">
        <v>825</v>
      </c>
      <c r="D64" s="229" t="s">
        <v>831</v>
      </c>
      <c r="E64" s="230" t="s">
        <v>1008</v>
      </c>
      <c r="F64" s="230" t="s">
        <v>1009</v>
      </c>
    </row>
    <row r="65" ht="45" customHeight="1" spans="1:6">
      <c r="A65" s="14">
        <v>1062</v>
      </c>
      <c r="B65" s="226" t="s">
        <v>1010</v>
      </c>
      <c r="C65" s="232" t="s">
        <v>1011</v>
      </c>
      <c r="D65" s="14" t="s">
        <v>831</v>
      </c>
      <c r="E65" s="226" t="s">
        <v>1012</v>
      </c>
      <c r="F65" s="226" t="s">
        <v>1013</v>
      </c>
    </row>
    <row r="66" ht="45" customHeight="1" spans="1:6">
      <c r="A66" s="229">
        <v>1063</v>
      </c>
      <c r="B66" s="230" t="s">
        <v>1014</v>
      </c>
      <c r="C66" s="233" t="s">
        <v>1015</v>
      </c>
      <c r="D66" s="229" t="s">
        <v>941</v>
      </c>
      <c r="E66" s="230" t="s">
        <v>1016</v>
      </c>
      <c r="F66" s="230" t="s">
        <v>1017</v>
      </c>
    </row>
    <row r="67" ht="45" customHeight="1" spans="1:6">
      <c r="A67" s="14">
        <v>1064</v>
      </c>
      <c r="B67" s="226" t="s">
        <v>1018</v>
      </c>
      <c r="C67" s="232" t="s">
        <v>1019</v>
      </c>
      <c r="D67" s="14" t="s">
        <v>813</v>
      </c>
      <c r="E67" s="226" t="s">
        <v>1020</v>
      </c>
      <c r="F67" s="226" t="s">
        <v>1021</v>
      </c>
    </row>
    <row r="68" ht="45" customHeight="1" spans="1:6">
      <c r="A68" s="229">
        <v>1065</v>
      </c>
      <c r="B68" s="230" t="s">
        <v>1022</v>
      </c>
      <c r="C68" s="233" t="s">
        <v>807</v>
      </c>
      <c r="D68" s="229" t="s">
        <v>849</v>
      </c>
      <c r="E68" s="230" t="s">
        <v>1023</v>
      </c>
      <c r="F68" s="230" t="s">
        <v>1021</v>
      </c>
    </row>
    <row r="69" ht="45" customHeight="1" spans="1:6">
      <c r="A69" s="14">
        <v>1066</v>
      </c>
      <c r="B69" s="226" t="s">
        <v>1024</v>
      </c>
      <c r="C69" s="232" t="s">
        <v>1025</v>
      </c>
      <c r="D69" s="14" t="s">
        <v>927</v>
      </c>
      <c r="E69" s="226" t="s">
        <v>1026</v>
      </c>
      <c r="F69" s="226" t="s">
        <v>1027</v>
      </c>
    </row>
    <row r="70" ht="45" customHeight="1" spans="1:6">
      <c r="A70" s="229">
        <v>1067</v>
      </c>
      <c r="B70" s="230" t="s">
        <v>1028</v>
      </c>
      <c r="C70" s="233" t="s">
        <v>970</v>
      </c>
      <c r="D70" s="229" t="s">
        <v>950</v>
      </c>
      <c r="E70" s="230" t="s">
        <v>1029</v>
      </c>
      <c r="F70" s="230" t="s">
        <v>1030</v>
      </c>
    </row>
    <row r="71" ht="45" customHeight="1" spans="1:6">
      <c r="A71" s="14">
        <v>1068</v>
      </c>
      <c r="B71" s="226" t="s">
        <v>1031</v>
      </c>
      <c r="C71" s="232" t="s">
        <v>1032</v>
      </c>
      <c r="D71" s="14" t="s">
        <v>919</v>
      </c>
      <c r="E71" s="226" t="s">
        <v>1033</v>
      </c>
      <c r="F71" s="226" t="s">
        <v>1034</v>
      </c>
    </row>
    <row r="72" ht="45" customHeight="1" spans="1:6">
      <c r="A72" s="229">
        <v>1069</v>
      </c>
      <c r="B72" s="230" t="s">
        <v>1035</v>
      </c>
      <c r="C72" s="233" t="s">
        <v>949</v>
      </c>
      <c r="D72" s="229" t="s">
        <v>831</v>
      </c>
      <c r="E72" s="230" t="s">
        <v>1036</v>
      </c>
      <c r="F72" s="230" t="s">
        <v>1037</v>
      </c>
    </row>
    <row r="73" ht="45" customHeight="1" spans="1:6">
      <c r="A73" s="14">
        <v>1070</v>
      </c>
      <c r="B73" s="226" t="s">
        <v>1038</v>
      </c>
      <c r="C73" s="232" t="s">
        <v>985</v>
      </c>
      <c r="D73" s="14" t="s">
        <v>831</v>
      </c>
      <c r="E73" s="226" t="s">
        <v>1039</v>
      </c>
      <c r="F73" s="226" t="s">
        <v>1040</v>
      </c>
    </row>
    <row r="74" ht="45" customHeight="1" spans="1:6">
      <c r="A74" s="229">
        <v>1071</v>
      </c>
      <c r="B74" s="230" t="s">
        <v>1041</v>
      </c>
      <c r="C74" s="233" t="s">
        <v>1042</v>
      </c>
      <c r="D74" s="229" t="s">
        <v>1043</v>
      </c>
      <c r="E74" s="230" t="s">
        <v>1044</v>
      </c>
      <c r="F74" s="230" t="s">
        <v>1045</v>
      </c>
    </row>
    <row r="75" ht="45" customHeight="1" spans="1:6">
      <c r="A75" s="14">
        <v>1072</v>
      </c>
      <c r="B75" s="226" t="s">
        <v>1046</v>
      </c>
      <c r="C75" s="232" t="s">
        <v>878</v>
      </c>
      <c r="D75" s="14" t="s">
        <v>849</v>
      </c>
      <c r="E75" s="226" t="s">
        <v>1047</v>
      </c>
      <c r="F75" s="226" t="s">
        <v>1045</v>
      </c>
    </row>
    <row r="76" ht="45" customHeight="1" spans="1:6">
      <c r="A76" s="229">
        <v>1073</v>
      </c>
      <c r="B76" s="230" t="s">
        <v>1048</v>
      </c>
      <c r="C76" s="233" t="s">
        <v>878</v>
      </c>
      <c r="D76" s="229" t="s">
        <v>849</v>
      </c>
      <c r="E76" s="230" t="s">
        <v>1049</v>
      </c>
      <c r="F76" s="230" t="s">
        <v>1045</v>
      </c>
    </row>
    <row r="77" ht="45" customHeight="1" spans="1:6">
      <c r="A77" s="14">
        <v>1074</v>
      </c>
      <c r="B77" s="226" t="s">
        <v>1050</v>
      </c>
      <c r="C77" s="232" t="s">
        <v>959</v>
      </c>
      <c r="D77" s="14" t="s">
        <v>831</v>
      </c>
      <c r="E77" s="226" t="s">
        <v>1051</v>
      </c>
      <c r="F77" s="226" t="s">
        <v>1052</v>
      </c>
    </row>
    <row r="78" ht="45" customHeight="1" spans="1:6">
      <c r="A78" s="229">
        <v>1075</v>
      </c>
      <c r="B78" s="230" t="s">
        <v>1053</v>
      </c>
      <c r="C78" s="233" t="s">
        <v>812</v>
      </c>
      <c r="D78" s="229" t="s">
        <v>831</v>
      </c>
      <c r="E78" s="230" t="s">
        <v>1054</v>
      </c>
      <c r="F78" s="230" t="s">
        <v>1055</v>
      </c>
    </row>
    <row r="79" ht="45" customHeight="1" spans="1:6">
      <c r="A79" s="14">
        <v>1076</v>
      </c>
      <c r="B79" s="226" t="s">
        <v>1056</v>
      </c>
      <c r="C79" s="232" t="s">
        <v>863</v>
      </c>
      <c r="D79" s="14" t="s">
        <v>849</v>
      </c>
      <c r="E79" s="226" t="s">
        <v>1057</v>
      </c>
      <c r="F79" s="226" t="s">
        <v>1058</v>
      </c>
    </row>
    <row r="80" ht="45" customHeight="1" spans="1:6">
      <c r="A80" s="229">
        <v>1077</v>
      </c>
      <c r="B80" s="230" t="s">
        <v>1059</v>
      </c>
      <c r="C80" s="233" t="s">
        <v>1060</v>
      </c>
      <c r="D80" s="229" t="s">
        <v>813</v>
      </c>
      <c r="E80" s="230" t="s">
        <v>1061</v>
      </c>
      <c r="F80" s="230" t="s">
        <v>1062</v>
      </c>
    </row>
    <row r="81" ht="45" customHeight="1" spans="1:6">
      <c r="A81" s="14">
        <v>1078</v>
      </c>
      <c r="B81" s="226" t="s">
        <v>1063</v>
      </c>
      <c r="C81" s="232" t="s">
        <v>909</v>
      </c>
      <c r="D81" s="14" t="s">
        <v>910</v>
      </c>
      <c r="E81" s="226" t="s">
        <v>1064</v>
      </c>
      <c r="F81" s="226" t="s">
        <v>1065</v>
      </c>
    </row>
    <row r="82" ht="45" customHeight="1" spans="1:6">
      <c r="A82" s="229">
        <v>1079</v>
      </c>
      <c r="B82" s="230" t="s">
        <v>1066</v>
      </c>
      <c r="C82" s="233" t="s">
        <v>985</v>
      </c>
      <c r="D82" s="229" t="s">
        <v>831</v>
      </c>
      <c r="E82" s="230" t="s">
        <v>1067</v>
      </c>
      <c r="F82" s="230" t="s">
        <v>1068</v>
      </c>
    </row>
    <row r="83" ht="45" customHeight="1" spans="1:6">
      <c r="A83" s="14">
        <v>1080</v>
      </c>
      <c r="B83" s="226" t="s">
        <v>1069</v>
      </c>
      <c r="C83" s="232" t="s">
        <v>878</v>
      </c>
      <c r="D83" s="14" t="s">
        <v>1070</v>
      </c>
      <c r="E83" s="226" t="s">
        <v>1071</v>
      </c>
      <c r="F83" s="226" t="s">
        <v>1072</v>
      </c>
    </row>
    <row r="84" ht="45" customHeight="1" spans="1:6">
      <c r="A84" s="229">
        <v>1081</v>
      </c>
      <c r="B84" s="230" t="s">
        <v>1073</v>
      </c>
      <c r="C84" s="233" t="s">
        <v>878</v>
      </c>
      <c r="D84" s="229" t="s">
        <v>831</v>
      </c>
      <c r="E84" s="230" t="s">
        <v>1074</v>
      </c>
      <c r="F84" s="230" t="s">
        <v>1075</v>
      </c>
    </row>
    <row r="85" ht="45" customHeight="1" spans="1:6">
      <c r="A85" s="14">
        <v>1082</v>
      </c>
      <c r="B85" s="226" t="s">
        <v>1076</v>
      </c>
      <c r="C85" s="232" t="s">
        <v>1077</v>
      </c>
      <c r="D85" s="14" t="s">
        <v>831</v>
      </c>
      <c r="E85" s="226" t="s">
        <v>1078</v>
      </c>
      <c r="F85" s="226" t="s">
        <v>1079</v>
      </c>
    </row>
    <row r="86" ht="45" customHeight="1" spans="1:6">
      <c r="A86" s="229">
        <v>1083</v>
      </c>
      <c r="B86" s="230" t="s">
        <v>1080</v>
      </c>
      <c r="C86" s="233" t="s">
        <v>1081</v>
      </c>
      <c r="D86" s="229" t="s">
        <v>849</v>
      </c>
      <c r="E86" s="230" t="s">
        <v>1082</v>
      </c>
      <c r="F86" s="230" t="s">
        <v>1083</v>
      </c>
    </row>
    <row r="87" ht="45" customHeight="1" spans="1:6">
      <c r="A87" s="14">
        <v>1084</v>
      </c>
      <c r="B87" s="226" t="s">
        <v>1084</v>
      </c>
      <c r="C87" s="232" t="s">
        <v>878</v>
      </c>
      <c r="D87" s="14" t="s">
        <v>831</v>
      </c>
      <c r="E87" s="226" t="s">
        <v>1085</v>
      </c>
      <c r="F87" s="226" t="s">
        <v>1086</v>
      </c>
    </row>
    <row r="88" ht="45" customHeight="1" spans="1:6">
      <c r="A88" s="229">
        <v>1085</v>
      </c>
      <c r="B88" s="230" t="s">
        <v>1087</v>
      </c>
      <c r="C88" s="233" t="s">
        <v>1088</v>
      </c>
      <c r="D88" s="229" t="s">
        <v>831</v>
      </c>
      <c r="E88" s="230" t="s">
        <v>1089</v>
      </c>
      <c r="F88" s="230" t="s">
        <v>1090</v>
      </c>
    </row>
    <row r="89" ht="45" customHeight="1" spans="1:6">
      <c r="A89" s="14">
        <v>1086</v>
      </c>
      <c r="B89" s="226" t="s">
        <v>1091</v>
      </c>
      <c r="C89" s="232" t="s">
        <v>878</v>
      </c>
      <c r="D89" s="14" t="s">
        <v>831</v>
      </c>
      <c r="E89" s="226" t="s">
        <v>1092</v>
      </c>
      <c r="F89" s="226" t="s">
        <v>1093</v>
      </c>
    </row>
    <row r="90" ht="45" customHeight="1" spans="1:6">
      <c r="A90" s="229">
        <v>1087</v>
      </c>
      <c r="B90" s="230" t="s">
        <v>1094</v>
      </c>
      <c r="C90" s="233" t="s">
        <v>985</v>
      </c>
      <c r="D90" s="229" t="s">
        <v>831</v>
      </c>
      <c r="E90" s="230" t="s">
        <v>1095</v>
      </c>
      <c r="F90" s="230" t="s">
        <v>1093</v>
      </c>
    </row>
    <row r="91" ht="45" customHeight="1" spans="1:6">
      <c r="A91" s="14">
        <v>1088</v>
      </c>
      <c r="B91" s="226" t="s">
        <v>1096</v>
      </c>
      <c r="C91" s="232" t="s">
        <v>863</v>
      </c>
      <c r="D91" s="14" t="s">
        <v>905</v>
      </c>
      <c r="E91" s="226" t="s">
        <v>1097</v>
      </c>
      <c r="F91" s="226" t="s">
        <v>1098</v>
      </c>
    </row>
    <row r="92" ht="45" customHeight="1" spans="1:6">
      <c r="A92" s="229">
        <v>1089</v>
      </c>
      <c r="B92" s="230" t="s">
        <v>1099</v>
      </c>
      <c r="C92" s="233" t="s">
        <v>878</v>
      </c>
      <c r="D92" s="229" t="s">
        <v>849</v>
      </c>
      <c r="E92" s="230" t="s">
        <v>1100</v>
      </c>
      <c r="F92" s="230" t="s">
        <v>1101</v>
      </c>
    </row>
    <row r="93" ht="45" customHeight="1" spans="1:6">
      <c r="A93" s="14">
        <v>1090</v>
      </c>
      <c r="B93" s="226" t="s">
        <v>1102</v>
      </c>
      <c r="C93" s="232" t="s">
        <v>1103</v>
      </c>
      <c r="D93" s="14" t="s">
        <v>849</v>
      </c>
      <c r="E93" s="226" t="s">
        <v>1104</v>
      </c>
      <c r="F93" s="226" t="s">
        <v>1105</v>
      </c>
    </row>
    <row r="94" ht="45" customHeight="1" spans="1:6">
      <c r="A94" s="229">
        <v>1091</v>
      </c>
      <c r="B94" s="230" t="s">
        <v>1106</v>
      </c>
      <c r="C94" s="233" t="s">
        <v>1107</v>
      </c>
      <c r="D94" s="229" t="s">
        <v>813</v>
      </c>
      <c r="E94" s="230" t="s">
        <v>1108</v>
      </c>
      <c r="F94" s="230" t="s">
        <v>1109</v>
      </c>
    </row>
    <row r="95" ht="45" customHeight="1" spans="1:6">
      <c r="A95" s="14">
        <v>1092</v>
      </c>
      <c r="B95" s="226" t="s">
        <v>1110</v>
      </c>
      <c r="C95" s="232" t="s">
        <v>959</v>
      </c>
      <c r="D95" s="14" t="s">
        <v>831</v>
      </c>
      <c r="E95" s="226" t="s">
        <v>1111</v>
      </c>
      <c r="F95" s="226" t="s">
        <v>1112</v>
      </c>
    </row>
    <row r="96" ht="45" customHeight="1" spans="1:6">
      <c r="A96" s="229">
        <v>1093</v>
      </c>
      <c r="B96" s="230" t="s">
        <v>1113</v>
      </c>
      <c r="C96" s="233" t="s">
        <v>825</v>
      </c>
      <c r="D96" s="229" t="s">
        <v>831</v>
      </c>
      <c r="E96" s="230" t="s">
        <v>1114</v>
      </c>
      <c r="F96" s="230" t="s">
        <v>1115</v>
      </c>
    </row>
    <row r="97" ht="45" customHeight="1" spans="1:6">
      <c r="A97" s="14">
        <v>1094</v>
      </c>
      <c r="B97" s="226" t="s">
        <v>1116</v>
      </c>
      <c r="C97" s="232" t="s">
        <v>878</v>
      </c>
      <c r="D97" s="14" t="s">
        <v>831</v>
      </c>
      <c r="E97" s="226" t="s">
        <v>1117</v>
      </c>
      <c r="F97" s="226" t="s">
        <v>1118</v>
      </c>
    </row>
    <row r="98" ht="45" customHeight="1" spans="1:6">
      <c r="A98" s="229">
        <v>1095</v>
      </c>
      <c r="B98" s="230" t="s">
        <v>1119</v>
      </c>
      <c r="C98" s="233" t="s">
        <v>878</v>
      </c>
      <c r="D98" s="229" t="s">
        <v>831</v>
      </c>
      <c r="E98" s="230" t="s">
        <v>1120</v>
      </c>
      <c r="F98" s="230" t="s">
        <v>1121</v>
      </c>
    </row>
    <row r="99" ht="45" customHeight="1" spans="1:6">
      <c r="A99" s="14">
        <v>1096</v>
      </c>
      <c r="B99" s="226" t="s">
        <v>1122</v>
      </c>
      <c r="C99" s="232" t="s">
        <v>874</v>
      </c>
      <c r="D99" s="14" t="s">
        <v>831</v>
      </c>
      <c r="E99" s="226" t="s">
        <v>1123</v>
      </c>
      <c r="F99" s="226" t="s">
        <v>1124</v>
      </c>
    </row>
    <row r="100" ht="45" customHeight="1" spans="1:6">
      <c r="A100" s="229">
        <v>1097</v>
      </c>
      <c r="B100" s="230" t="s">
        <v>1125</v>
      </c>
      <c r="C100" s="233" t="s">
        <v>812</v>
      </c>
      <c r="D100" s="229" t="s">
        <v>927</v>
      </c>
      <c r="E100" s="230" t="s">
        <v>1126</v>
      </c>
      <c r="F100" s="230" t="s">
        <v>1127</v>
      </c>
    </row>
    <row r="101" ht="45" customHeight="1" spans="1:6">
      <c r="A101" s="14">
        <v>1098</v>
      </c>
      <c r="B101" s="226" t="s">
        <v>1128</v>
      </c>
      <c r="C101" s="232" t="s">
        <v>838</v>
      </c>
      <c r="D101" s="14" t="s">
        <v>831</v>
      </c>
      <c r="E101" s="226" t="s">
        <v>1129</v>
      </c>
      <c r="F101" s="226" t="s">
        <v>1130</v>
      </c>
    </row>
    <row r="102" ht="45" customHeight="1" spans="1:6">
      <c r="A102" s="229">
        <v>1099</v>
      </c>
      <c r="B102" s="230" t="s">
        <v>1131</v>
      </c>
      <c r="C102" s="233" t="s">
        <v>878</v>
      </c>
      <c r="D102" s="229" t="s">
        <v>932</v>
      </c>
      <c r="E102" s="230" t="s">
        <v>1132</v>
      </c>
      <c r="F102" s="230" t="s">
        <v>1133</v>
      </c>
    </row>
    <row r="103" ht="45" customHeight="1" spans="1:6">
      <c r="A103" s="14">
        <v>1100</v>
      </c>
      <c r="B103" s="226" t="s">
        <v>1134</v>
      </c>
      <c r="C103" s="232" t="s">
        <v>874</v>
      </c>
      <c r="D103" s="14" t="s">
        <v>941</v>
      </c>
      <c r="E103" s="226" t="s">
        <v>1135</v>
      </c>
      <c r="F103" s="226" t="s">
        <v>1136</v>
      </c>
    </row>
    <row r="104" ht="45" customHeight="1" spans="1:6">
      <c r="A104" s="229">
        <v>1101</v>
      </c>
      <c r="B104" s="230" t="s">
        <v>1137</v>
      </c>
      <c r="C104" s="233" t="s">
        <v>878</v>
      </c>
      <c r="D104" s="229" t="s">
        <v>849</v>
      </c>
      <c r="E104" s="230" t="s">
        <v>1120</v>
      </c>
      <c r="F104" s="230" t="s">
        <v>1138</v>
      </c>
    </row>
    <row r="105" ht="45" customHeight="1" spans="1:6">
      <c r="A105" s="14">
        <v>1102</v>
      </c>
      <c r="B105" s="226" t="s">
        <v>1139</v>
      </c>
      <c r="C105" s="232" t="s">
        <v>897</v>
      </c>
      <c r="D105" s="14" t="s">
        <v>941</v>
      </c>
      <c r="E105" s="226" t="s">
        <v>1140</v>
      </c>
      <c r="F105" s="226" t="s">
        <v>1141</v>
      </c>
    </row>
    <row r="106" ht="45" customHeight="1" spans="1:6">
      <c r="A106" s="229">
        <v>1103</v>
      </c>
      <c r="B106" s="230" t="s">
        <v>1142</v>
      </c>
      <c r="C106" s="233" t="s">
        <v>1143</v>
      </c>
      <c r="D106" s="229" t="s">
        <v>831</v>
      </c>
      <c r="E106" s="230" t="s">
        <v>1144</v>
      </c>
      <c r="F106" s="230" t="s">
        <v>1145</v>
      </c>
    </row>
    <row r="107" ht="45" customHeight="1" spans="1:6">
      <c r="A107" s="14">
        <v>1104</v>
      </c>
      <c r="B107" s="226" t="s">
        <v>1146</v>
      </c>
      <c r="C107" s="232" t="s">
        <v>1147</v>
      </c>
      <c r="D107" s="14" t="s">
        <v>849</v>
      </c>
      <c r="E107" s="226" t="s">
        <v>1148</v>
      </c>
      <c r="F107" s="226" t="s">
        <v>1149</v>
      </c>
    </row>
    <row r="108" ht="45" customHeight="1" spans="1:6">
      <c r="A108" s="229">
        <v>1105</v>
      </c>
      <c r="B108" s="230" t="s">
        <v>1150</v>
      </c>
      <c r="C108" s="233" t="s">
        <v>1151</v>
      </c>
      <c r="D108" s="229" t="s">
        <v>849</v>
      </c>
      <c r="E108" s="230" t="s">
        <v>1152</v>
      </c>
      <c r="F108" s="230" t="s">
        <v>1153</v>
      </c>
    </row>
    <row r="109" ht="45" customHeight="1" spans="1:6">
      <c r="A109" s="14">
        <v>1106</v>
      </c>
      <c r="B109" s="226" t="s">
        <v>1154</v>
      </c>
      <c r="C109" s="232" t="s">
        <v>874</v>
      </c>
      <c r="D109" s="14" t="s">
        <v>831</v>
      </c>
      <c r="E109" s="226" t="s">
        <v>1155</v>
      </c>
      <c r="F109" s="226" t="s">
        <v>1156</v>
      </c>
    </row>
    <row r="110" ht="45" customHeight="1" spans="1:6">
      <c r="A110" s="229">
        <v>1107</v>
      </c>
      <c r="B110" s="230" t="s">
        <v>1157</v>
      </c>
      <c r="C110" s="233" t="s">
        <v>1107</v>
      </c>
      <c r="D110" s="229" t="s">
        <v>831</v>
      </c>
      <c r="E110" s="230" t="s">
        <v>1158</v>
      </c>
      <c r="F110" s="230" t="s">
        <v>1159</v>
      </c>
    </row>
    <row r="111" ht="45" customHeight="1" spans="1:6">
      <c r="A111" s="14">
        <v>1108</v>
      </c>
      <c r="B111" s="226" t="s">
        <v>1160</v>
      </c>
      <c r="C111" s="232" t="s">
        <v>807</v>
      </c>
      <c r="D111" s="14" t="s">
        <v>950</v>
      </c>
      <c r="E111" s="226" t="s">
        <v>1161</v>
      </c>
      <c r="F111" s="226" t="s">
        <v>1162</v>
      </c>
    </row>
    <row r="112" ht="45" customHeight="1" spans="1:6">
      <c r="A112" s="229">
        <v>1109</v>
      </c>
      <c r="B112" s="230" t="s">
        <v>1163</v>
      </c>
      <c r="C112" s="233" t="s">
        <v>807</v>
      </c>
      <c r="D112" s="229" t="s">
        <v>831</v>
      </c>
      <c r="E112" s="230" t="s">
        <v>1164</v>
      </c>
      <c r="F112" s="230" t="s">
        <v>1165</v>
      </c>
    </row>
    <row r="113" ht="45" customHeight="1" spans="1:6">
      <c r="A113" s="14">
        <v>1110</v>
      </c>
      <c r="B113" s="226" t="s">
        <v>1166</v>
      </c>
      <c r="C113" s="232" t="s">
        <v>1167</v>
      </c>
      <c r="D113" s="14" t="s">
        <v>831</v>
      </c>
      <c r="E113" s="226" t="s">
        <v>1168</v>
      </c>
      <c r="F113" s="226" t="s">
        <v>1169</v>
      </c>
    </row>
    <row r="114" ht="45" customHeight="1" spans="1:6">
      <c r="A114" s="229">
        <v>1111</v>
      </c>
      <c r="B114" s="230" t="s">
        <v>1170</v>
      </c>
      <c r="C114" s="233" t="s">
        <v>1060</v>
      </c>
      <c r="D114" s="229" t="s">
        <v>826</v>
      </c>
      <c r="E114" s="230" t="s">
        <v>1171</v>
      </c>
      <c r="F114" s="230" t="s">
        <v>1172</v>
      </c>
    </row>
    <row r="115" ht="45" customHeight="1" spans="1:6">
      <c r="A115" s="14">
        <v>1112</v>
      </c>
      <c r="B115" s="226" t="s">
        <v>1173</v>
      </c>
      <c r="C115" s="232" t="s">
        <v>812</v>
      </c>
      <c r="D115" s="14" t="s">
        <v>831</v>
      </c>
      <c r="E115" s="226" t="s">
        <v>1174</v>
      </c>
      <c r="F115" s="226" t="s">
        <v>1175</v>
      </c>
    </row>
    <row r="116" ht="45" customHeight="1" spans="1:6">
      <c r="A116" s="229">
        <v>1113</v>
      </c>
      <c r="B116" s="230" t="s">
        <v>1176</v>
      </c>
      <c r="C116" s="233" t="s">
        <v>949</v>
      </c>
      <c r="D116" s="229" t="s">
        <v>831</v>
      </c>
      <c r="E116" s="230" t="s">
        <v>1177</v>
      </c>
      <c r="F116" s="230" t="s">
        <v>1178</v>
      </c>
    </row>
    <row r="117" ht="45" customHeight="1" spans="1:6">
      <c r="A117" s="14">
        <v>1114</v>
      </c>
      <c r="B117" s="226" t="s">
        <v>1179</v>
      </c>
      <c r="C117" s="232" t="s">
        <v>802</v>
      </c>
      <c r="D117" s="14" t="s">
        <v>831</v>
      </c>
      <c r="E117" s="226" t="s">
        <v>1180</v>
      </c>
      <c r="F117" s="226" t="s">
        <v>857</v>
      </c>
    </row>
    <row r="118" ht="45" customHeight="1" spans="1:6">
      <c r="A118" s="229">
        <v>1115</v>
      </c>
      <c r="B118" s="230" t="s">
        <v>1181</v>
      </c>
      <c r="C118" s="233" t="s">
        <v>897</v>
      </c>
      <c r="D118" s="229" t="s">
        <v>831</v>
      </c>
      <c r="E118" s="230" t="s">
        <v>1182</v>
      </c>
      <c r="F118" s="230" t="s">
        <v>857</v>
      </c>
    </row>
    <row r="119" ht="45" customHeight="1" spans="1:6">
      <c r="A119" s="14">
        <v>1116</v>
      </c>
      <c r="B119" s="226" t="s">
        <v>1183</v>
      </c>
      <c r="C119" s="232" t="s">
        <v>878</v>
      </c>
      <c r="D119" s="14" t="s">
        <v>839</v>
      </c>
      <c r="E119" s="226" t="s">
        <v>1184</v>
      </c>
      <c r="F119" s="226" t="s">
        <v>857</v>
      </c>
    </row>
    <row r="120" ht="45" customHeight="1" spans="1:6">
      <c r="A120" s="229">
        <v>1117</v>
      </c>
      <c r="B120" s="230" t="s">
        <v>1185</v>
      </c>
      <c r="C120" s="233" t="s">
        <v>807</v>
      </c>
      <c r="D120" s="229"/>
      <c r="E120" s="230" t="s">
        <v>1186</v>
      </c>
      <c r="F120" s="230" t="s">
        <v>857</v>
      </c>
    </row>
    <row r="121" ht="45" customHeight="1" spans="1:6">
      <c r="A121" s="14">
        <v>1118</v>
      </c>
      <c r="B121" s="226" t="s">
        <v>1187</v>
      </c>
      <c r="C121" s="232" t="s">
        <v>830</v>
      </c>
      <c r="D121" s="14" t="s">
        <v>839</v>
      </c>
      <c r="E121" s="226" t="s">
        <v>1188</v>
      </c>
      <c r="F121" s="226" t="s">
        <v>857</v>
      </c>
    </row>
    <row r="122" ht="45" customHeight="1" spans="1:6">
      <c r="A122" s="229">
        <v>1119</v>
      </c>
      <c r="B122" s="230" t="s">
        <v>1189</v>
      </c>
      <c r="C122" s="233" t="s">
        <v>802</v>
      </c>
      <c r="D122" s="229" t="s">
        <v>883</v>
      </c>
      <c r="E122" s="230" t="s">
        <v>1190</v>
      </c>
      <c r="F122" s="230" t="s">
        <v>857</v>
      </c>
    </row>
    <row r="123" ht="45" customHeight="1" spans="1:6">
      <c r="A123" s="14">
        <v>1120</v>
      </c>
      <c r="B123" s="226" t="s">
        <v>1191</v>
      </c>
      <c r="C123" s="232" t="s">
        <v>949</v>
      </c>
      <c r="D123" s="14" t="s">
        <v>831</v>
      </c>
      <c r="E123" s="226" t="s">
        <v>1192</v>
      </c>
      <c r="F123" s="226" t="s">
        <v>857</v>
      </c>
    </row>
    <row r="124" ht="45" customHeight="1" spans="1:6">
      <c r="A124" s="229">
        <v>1121</v>
      </c>
      <c r="B124" s="230" t="s">
        <v>1193</v>
      </c>
      <c r="C124" s="233" t="s">
        <v>853</v>
      </c>
      <c r="D124" s="229" t="s">
        <v>831</v>
      </c>
      <c r="E124" s="230" t="s">
        <v>1194</v>
      </c>
      <c r="F124" s="230" t="s">
        <v>857</v>
      </c>
    </row>
    <row r="125" ht="45" customHeight="1" spans="1:6">
      <c r="A125" s="14">
        <v>1122</v>
      </c>
      <c r="B125" s="226" t="s">
        <v>1195</v>
      </c>
      <c r="C125" s="232" t="s">
        <v>807</v>
      </c>
      <c r="D125" s="14" t="s">
        <v>849</v>
      </c>
      <c r="E125" s="226" t="s">
        <v>1196</v>
      </c>
      <c r="F125" s="226" t="s">
        <v>857</v>
      </c>
    </row>
    <row r="126" ht="45" customHeight="1" spans="1:6">
      <c r="A126" s="229">
        <v>1123</v>
      </c>
      <c r="B126" s="230" t="s">
        <v>1197</v>
      </c>
      <c r="C126" s="233" t="s">
        <v>878</v>
      </c>
      <c r="D126" s="229" t="s">
        <v>831</v>
      </c>
      <c r="E126" s="230" t="s">
        <v>1198</v>
      </c>
      <c r="F126" s="230" t="s">
        <v>857</v>
      </c>
    </row>
    <row r="127" ht="45" customHeight="1" spans="1:6">
      <c r="A127" s="14">
        <v>1124</v>
      </c>
      <c r="B127" s="226" t="s">
        <v>1199</v>
      </c>
      <c r="C127" s="232" t="s">
        <v>878</v>
      </c>
      <c r="D127" s="14" t="s">
        <v>831</v>
      </c>
      <c r="E127" s="226" t="s">
        <v>1200</v>
      </c>
      <c r="F127" s="226" t="s">
        <v>857</v>
      </c>
    </row>
    <row r="128" ht="45" customHeight="1" spans="1:2">
      <c r="A128" s="202"/>
      <c r="B128" s="228" t="s">
        <v>1201</v>
      </c>
    </row>
    <row r="129" ht="45" customHeight="1" spans="1:6">
      <c r="A129" s="229">
        <v>2001</v>
      </c>
      <c r="B129" s="230" t="s">
        <v>1202</v>
      </c>
      <c r="C129" s="231" t="s">
        <v>1203</v>
      </c>
      <c r="D129" s="229" t="s">
        <v>831</v>
      </c>
      <c r="E129" s="230" t="s">
        <v>1204</v>
      </c>
      <c r="F129" s="230" t="s">
        <v>1205</v>
      </c>
    </row>
    <row r="130" ht="45" customHeight="1" spans="1:6">
      <c r="A130" s="14">
        <v>2002</v>
      </c>
      <c r="B130" s="226" t="s">
        <v>1206</v>
      </c>
      <c r="C130" s="14" t="s">
        <v>1203</v>
      </c>
      <c r="D130" s="14" t="s">
        <v>831</v>
      </c>
      <c r="E130" s="226" t="s">
        <v>1207</v>
      </c>
      <c r="F130" s="226" t="s">
        <v>1208</v>
      </c>
    </row>
    <row r="131" ht="45" customHeight="1" spans="1:6">
      <c r="A131" s="229">
        <v>2003</v>
      </c>
      <c r="B131" s="230" t="s">
        <v>1209</v>
      </c>
      <c r="C131" s="231" t="s">
        <v>870</v>
      </c>
      <c r="D131" s="229" t="s">
        <v>831</v>
      </c>
      <c r="E131" s="230" t="s">
        <v>1210</v>
      </c>
      <c r="F131" s="230" t="s">
        <v>1211</v>
      </c>
    </row>
    <row r="132" ht="45" customHeight="1" spans="1:2">
      <c r="A132" s="14"/>
      <c r="B132" s="228" t="s">
        <v>1212</v>
      </c>
    </row>
    <row r="133" ht="45" customHeight="1" spans="1:6">
      <c r="A133" s="14">
        <v>3001</v>
      </c>
      <c r="B133" s="226" t="s">
        <v>1213</v>
      </c>
      <c r="C133" s="232" t="s">
        <v>1214</v>
      </c>
      <c r="D133" s="14" t="s">
        <v>1215</v>
      </c>
      <c r="E133" s="226"/>
      <c r="F133" s="226" t="s">
        <v>1216</v>
      </c>
    </row>
    <row r="134" ht="45" customHeight="1" spans="1:6">
      <c r="A134" s="229">
        <v>3002</v>
      </c>
      <c r="B134" s="230" t="s">
        <v>1073</v>
      </c>
      <c r="C134" s="233" t="s">
        <v>878</v>
      </c>
      <c r="D134" s="229" t="s">
        <v>831</v>
      </c>
      <c r="E134" s="230"/>
      <c r="F134" s="230" t="s">
        <v>1217</v>
      </c>
    </row>
    <row r="135" ht="45" customHeight="1" spans="1:6">
      <c r="A135" s="14">
        <v>3003</v>
      </c>
      <c r="B135" s="226" t="s">
        <v>1218</v>
      </c>
      <c r="C135" s="232" t="s">
        <v>909</v>
      </c>
      <c r="D135" s="14" t="s">
        <v>905</v>
      </c>
      <c r="E135" s="226"/>
      <c r="F135" s="226" t="s">
        <v>1219</v>
      </c>
    </row>
    <row r="136" ht="45" customHeight="1" spans="1:6">
      <c r="A136" s="229">
        <v>3004</v>
      </c>
      <c r="B136" s="230" t="s">
        <v>1220</v>
      </c>
      <c r="C136" s="233" t="s">
        <v>1221</v>
      </c>
      <c r="D136" s="229" t="s">
        <v>905</v>
      </c>
      <c r="E136" s="230"/>
      <c r="F136" s="230" t="s">
        <v>1222</v>
      </c>
    </row>
    <row r="137" ht="45" customHeight="1" spans="1:6">
      <c r="A137" s="14">
        <v>3005</v>
      </c>
      <c r="B137" s="226" t="s">
        <v>1223</v>
      </c>
      <c r="C137" s="232" t="s">
        <v>909</v>
      </c>
      <c r="D137" s="14" t="s">
        <v>905</v>
      </c>
      <c r="E137" s="226"/>
      <c r="F137" s="226" t="s">
        <v>1224</v>
      </c>
    </row>
    <row r="138" ht="45" customHeight="1" spans="1:6">
      <c r="A138" s="229">
        <v>3006</v>
      </c>
      <c r="B138" s="230" t="s">
        <v>1225</v>
      </c>
      <c r="C138" s="233" t="s">
        <v>1226</v>
      </c>
      <c r="D138" s="229" t="s">
        <v>1227</v>
      </c>
      <c r="E138" s="230"/>
      <c r="F138" s="230" t="s">
        <v>1228</v>
      </c>
    </row>
    <row r="139" ht="45" customHeight="1" spans="1:6">
      <c r="A139" s="14">
        <v>3007</v>
      </c>
      <c r="B139" s="226" t="s">
        <v>1229</v>
      </c>
      <c r="C139" s="232" t="s">
        <v>1230</v>
      </c>
      <c r="D139" s="14" t="s">
        <v>1231</v>
      </c>
      <c r="E139" s="226"/>
      <c r="F139" s="226" t="s">
        <v>1232</v>
      </c>
    </row>
    <row r="140" ht="45" customHeight="1" spans="1:6">
      <c r="A140" s="229">
        <v>3008</v>
      </c>
      <c r="B140" s="230" t="s">
        <v>1233</v>
      </c>
      <c r="C140" s="233" t="s">
        <v>878</v>
      </c>
      <c r="D140" s="229" t="s">
        <v>1234</v>
      </c>
      <c r="E140" s="230"/>
      <c r="F140" s="230" t="s">
        <v>1235</v>
      </c>
    </row>
    <row r="141" ht="45" customHeight="1" spans="1:6">
      <c r="A141" s="14">
        <v>3009</v>
      </c>
      <c r="B141" s="226" t="s">
        <v>1236</v>
      </c>
      <c r="C141" s="232" t="s">
        <v>1230</v>
      </c>
      <c r="D141" s="14" t="s">
        <v>905</v>
      </c>
      <c r="E141" s="226"/>
      <c r="F141" s="226" t="s">
        <v>1237</v>
      </c>
    </row>
    <row r="142" ht="45" customHeight="1" spans="1:6">
      <c r="A142" s="229">
        <v>3010</v>
      </c>
      <c r="B142" s="230" t="s">
        <v>1238</v>
      </c>
      <c r="C142" s="233" t="s">
        <v>1239</v>
      </c>
      <c r="D142" s="229" t="s">
        <v>1234</v>
      </c>
      <c r="E142" s="230"/>
      <c r="F142" s="230" t="s">
        <v>1240</v>
      </c>
    </row>
    <row r="143" ht="45" customHeight="1" spans="1:6">
      <c r="A143" s="14">
        <v>3011</v>
      </c>
      <c r="B143" s="226" t="s">
        <v>1004</v>
      </c>
      <c r="C143" s="232" t="s">
        <v>1239</v>
      </c>
      <c r="D143" s="14" t="s">
        <v>1234</v>
      </c>
      <c r="E143" s="226"/>
      <c r="F143" s="226" t="s">
        <v>1241</v>
      </c>
    </row>
    <row r="144" ht="45" customHeight="1" spans="1:6">
      <c r="A144" s="229">
        <v>3012</v>
      </c>
      <c r="B144" s="230" t="s">
        <v>837</v>
      </c>
      <c r="C144" s="233" t="s">
        <v>1242</v>
      </c>
      <c r="D144" s="229" t="s">
        <v>1243</v>
      </c>
      <c r="E144" s="230"/>
      <c r="F144" s="230" t="s">
        <v>1244</v>
      </c>
    </row>
    <row r="145" ht="45" customHeight="1" spans="1:6">
      <c r="A145" s="14">
        <v>3013</v>
      </c>
      <c r="B145" s="226" t="s">
        <v>1245</v>
      </c>
      <c r="C145" s="232" t="s">
        <v>1246</v>
      </c>
      <c r="D145" s="14" t="s">
        <v>1243</v>
      </c>
      <c r="E145" s="226"/>
      <c r="F145" s="226" t="s">
        <v>1247</v>
      </c>
    </row>
    <row r="146" ht="45" customHeight="1" spans="1:6">
      <c r="A146" s="229">
        <v>3014</v>
      </c>
      <c r="B146" s="230" t="s">
        <v>963</v>
      </c>
      <c r="C146" s="233" t="s">
        <v>1230</v>
      </c>
      <c r="D146" s="229" t="s">
        <v>1248</v>
      </c>
      <c r="E146" s="230"/>
      <c r="F146" s="230" t="s">
        <v>1249</v>
      </c>
    </row>
    <row r="147" ht="45" customHeight="1" spans="1:6">
      <c r="A147" s="14">
        <v>3015</v>
      </c>
      <c r="B147" s="226" t="s">
        <v>1250</v>
      </c>
      <c r="C147" s="232" t="s">
        <v>1230</v>
      </c>
      <c r="D147" s="14" t="s">
        <v>1243</v>
      </c>
      <c r="E147" s="226"/>
      <c r="F147" s="226" t="s">
        <v>1251</v>
      </c>
    </row>
    <row r="148" ht="45" customHeight="1" spans="1:6">
      <c r="A148" s="229">
        <v>3016</v>
      </c>
      <c r="B148" s="230" t="s">
        <v>1252</v>
      </c>
      <c r="C148" s="233" t="s">
        <v>878</v>
      </c>
      <c r="D148" s="229" t="s">
        <v>1234</v>
      </c>
      <c r="E148" s="230"/>
      <c r="F148" s="230" t="s">
        <v>1253</v>
      </c>
    </row>
    <row r="149" ht="45" customHeight="1" spans="1:6">
      <c r="A149" s="14">
        <v>3017</v>
      </c>
      <c r="B149" s="226" t="s">
        <v>1254</v>
      </c>
      <c r="C149" s="232" t="s">
        <v>878</v>
      </c>
      <c r="D149" s="14" t="s">
        <v>1234</v>
      </c>
      <c r="E149" s="226"/>
      <c r="F149" s="226" t="s">
        <v>1255</v>
      </c>
    </row>
    <row r="150" ht="45" customHeight="1" spans="1:6">
      <c r="A150" s="229">
        <v>3018</v>
      </c>
      <c r="B150" s="230" t="s">
        <v>1256</v>
      </c>
      <c r="C150" s="233" t="s">
        <v>812</v>
      </c>
      <c r="D150" s="229" t="s">
        <v>905</v>
      </c>
      <c r="E150" s="230"/>
      <c r="F150" s="230" t="s">
        <v>1257</v>
      </c>
    </row>
    <row r="151" ht="45" customHeight="1" spans="1:6">
      <c r="A151" s="14">
        <v>3019</v>
      </c>
      <c r="B151" s="226" t="s">
        <v>1258</v>
      </c>
      <c r="C151" s="232" t="s">
        <v>1246</v>
      </c>
      <c r="D151" s="14" t="s">
        <v>1234</v>
      </c>
      <c r="E151" s="226"/>
      <c r="F151" s="226" t="s">
        <v>1259</v>
      </c>
    </row>
    <row r="152" ht="45" customHeight="1" spans="1:6">
      <c r="A152" s="229">
        <v>3020</v>
      </c>
      <c r="B152" s="230" t="s">
        <v>1260</v>
      </c>
      <c r="C152" s="233" t="s">
        <v>1261</v>
      </c>
      <c r="D152" s="229" t="s">
        <v>905</v>
      </c>
      <c r="E152" s="230"/>
      <c r="F152" s="230" t="s">
        <v>1262</v>
      </c>
    </row>
    <row r="153" ht="45" customHeight="1" spans="1:6">
      <c r="A153" s="14">
        <v>3021</v>
      </c>
      <c r="B153" s="226" t="s">
        <v>1263</v>
      </c>
      <c r="C153" s="232" t="s">
        <v>1261</v>
      </c>
      <c r="D153" s="14" t="s">
        <v>883</v>
      </c>
      <c r="E153" s="226"/>
      <c r="F153" s="226" t="s">
        <v>1264</v>
      </c>
    </row>
    <row r="154" ht="45" customHeight="1" spans="1:6">
      <c r="A154" s="229">
        <v>3022</v>
      </c>
      <c r="B154" s="230" t="s">
        <v>1265</v>
      </c>
      <c r="C154" s="233" t="s">
        <v>1261</v>
      </c>
      <c r="D154" s="229" t="s">
        <v>1266</v>
      </c>
      <c r="E154" s="230"/>
      <c r="F154" s="230" t="s">
        <v>1264</v>
      </c>
    </row>
    <row r="155" ht="45" customHeight="1" spans="1:6">
      <c r="A155" s="14">
        <v>3023</v>
      </c>
      <c r="B155" s="226" t="s">
        <v>1267</v>
      </c>
      <c r="C155" s="232" t="s">
        <v>1268</v>
      </c>
      <c r="D155" s="14" t="s">
        <v>1269</v>
      </c>
      <c r="E155" s="226"/>
      <c r="F155" s="226" t="s">
        <v>1270</v>
      </c>
    </row>
    <row r="156" ht="45" customHeight="1" spans="1:6">
      <c r="A156" s="229">
        <v>3024</v>
      </c>
      <c r="B156" s="230" t="s">
        <v>1271</v>
      </c>
      <c r="C156" s="233" t="s">
        <v>838</v>
      </c>
      <c r="D156" s="229" t="s">
        <v>831</v>
      </c>
      <c r="E156" s="230"/>
      <c r="F156" s="230" t="s">
        <v>1272</v>
      </c>
    </row>
    <row r="157" ht="45" customHeight="1" spans="1:6">
      <c r="A157" s="14">
        <v>3025</v>
      </c>
      <c r="B157" s="226" t="s">
        <v>1273</v>
      </c>
      <c r="C157" s="232" t="s">
        <v>1261</v>
      </c>
      <c r="D157" s="14" t="s">
        <v>813</v>
      </c>
      <c r="E157" s="226"/>
      <c r="F157" s="226" t="s">
        <v>1274</v>
      </c>
    </row>
    <row r="158" ht="45" customHeight="1" spans="1:6">
      <c r="A158" s="229">
        <v>3026</v>
      </c>
      <c r="B158" s="230" t="s">
        <v>1275</v>
      </c>
      <c r="C158" s="233" t="s">
        <v>1242</v>
      </c>
      <c r="D158" s="229" t="s">
        <v>1227</v>
      </c>
      <c r="E158" s="230"/>
      <c r="F158" s="230" t="s">
        <v>1276</v>
      </c>
    </row>
    <row r="159" ht="45" customHeight="1" spans="1:6">
      <c r="A159" s="14">
        <v>3027</v>
      </c>
      <c r="B159" s="226" t="s">
        <v>1277</v>
      </c>
      <c r="C159" s="232" t="s">
        <v>1261</v>
      </c>
      <c r="D159" s="14" t="s">
        <v>905</v>
      </c>
      <c r="E159" s="226"/>
      <c r="F159" s="226" t="s">
        <v>1278</v>
      </c>
    </row>
    <row r="160" ht="45" customHeight="1" spans="1:6">
      <c r="A160" s="229">
        <v>3028</v>
      </c>
      <c r="B160" s="230" t="s">
        <v>1279</v>
      </c>
      <c r="C160" s="233" t="s">
        <v>1242</v>
      </c>
      <c r="D160" s="229" t="s">
        <v>1280</v>
      </c>
      <c r="E160" s="230"/>
      <c r="F160" s="230" t="s">
        <v>1281</v>
      </c>
    </row>
    <row r="161" ht="45" customHeight="1" spans="1:6">
      <c r="A161" s="14">
        <v>3029</v>
      </c>
      <c r="B161" s="226" t="s">
        <v>1282</v>
      </c>
      <c r="C161" s="232" t="s">
        <v>1261</v>
      </c>
      <c r="D161" s="14" t="s">
        <v>1227</v>
      </c>
      <c r="E161" s="226"/>
      <c r="F161" s="226" t="s">
        <v>1283</v>
      </c>
    </row>
    <row r="162" ht="45" customHeight="1" spans="1:6">
      <c r="A162" s="229">
        <v>3030</v>
      </c>
      <c r="B162" s="230" t="s">
        <v>1284</v>
      </c>
      <c r="C162" s="233" t="s">
        <v>1246</v>
      </c>
      <c r="D162" s="229" t="s">
        <v>905</v>
      </c>
      <c r="E162" s="230"/>
      <c r="F162" s="230" t="s">
        <v>1285</v>
      </c>
    </row>
    <row r="163" ht="45" customHeight="1" spans="1:6">
      <c r="A163" s="14">
        <v>3031</v>
      </c>
      <c r="B163" s="226" t="s">
        <v>1286</v>
      </c>
      <c r="C163" s="232" t="s">
        <v>1261</v>
      </c>
      <c r="D163" s="14" t="s">
        <v>813</v>
      </c>
      <c r="E163" s="226"/>
      <c r="F163" s="226" t="s">
        <v>1287</v>
      </c>
    </row>
    <row r="164" ht="45" customHeight="1" spans="1:6">
      <c r="A164" s="229">
        <v>3032</v>
      </c>
      <c r="B164" s="230" t="s">
        <v>1288</v>
      </c>
      <c r="C164" s="233" t="s">
        <v>1242</v>
      </c>
      <c r="D164" s="229" t="s">
        <v>1289</v>
      </c>
      <c r="E164" s="230"/>
      <c r="F164" s="230" t="s">
        <v>1290</v>
      </c>
    </row>
    <row r="165" ht="45" customHeight="1" spans="1:6">
      <c r="A165" s="14">
        <v>3033</v>
      </c>
      <c r="B165" s="226" t="s">
        <v>1291</v>
      </c>
      <c r="C165" s="232" t="s">
        <v>1239</v>
      </c>
      <c r="D165" s="14" t="s">
        <v>905</v>
      </c>
      <c r="E165" s="226"/>
      <c r="F165" s="226" t="s">
        <v>1292</v>
      </c>
    </row>
    <row r="166" ht="45" customHeight="1" spans="1:6">
      <c r="A166" s="229">
        <v>3034</v>
      </c>
      <c r="B166" s="230" t="s">
        <v>1293</v>
      </c>
      <c r="C166" s="233" t="s">
        <v>1239</v>
      </c>
      <c r="D166" s="229" t="s">
        <v>1215</v>
      </c>
      <c r="E166" s="230"/>
      <c r="F166" s="230" t="s">
        <v>1294</v>
      </c>
    </row>
    <row r="167" ht="45" customHeight="1" spans="1:6">
      <c r="A167" s="14">
        <v>3035</v>
      </c>
      <c r="B167" s="226" t="s">
        <v>1295</v>
      </c>
      <c r="C167" s="232" t="s">
        <v>1296</v>
      </c>
      <c r="D167" s="14" t="s">
        <v>831</v>
      </c>
      <c r="E167" s="226"/>
      <c r="F167" s="226" t="s">
        <v>1297</v>
      </c>
    </row>
    <row r="168" ht="16.5" customHeight="1" spans="1:6">
      <c r="A168" s="229">
        <v>3036</v>
      </c>
      <c r="B168" s="230" t="s">
        <v>1298</v>
      </c>
      <c r="C168" s="233" t="s">
        <v>1246</v>
      </c>
      <c r="D168" s="229" t="s">
        <v>1215</v>
      </c>
      <c r="E168" s="230"/>
      <c r="F168" s="230" t="s">
        <v>1299</v>
      </c>
    </row>
    <row r="169" ht="16.5" customHeight="1" spans="1:6">
      <c r="A169" s="14">
        <v>3037</v>
      </c>
      <c r="B169" s="226" t="s">
        <v>1300</v>
      </c>
      <c r="C169" s="232" t="s">
        <v>1301</v>
      </c>
      <c r="D169" s="14" t="s">
        <v>1215</v>
      </c>
      <c r="E169" s="226"/>
      <c r="F169" s="226" t="s">
        <v>1302</v>
      </c>
    </row>
    <row r="170" ht="16.5" customHeight="1" spans="1:6">
      <c r="A170" s="229">
        <v>3038</v>
      </c>
      <c r="B170" s="230" t="s">
        <v>1303</v>
      </c>
      <c r="C170" s="233" t="s">
        <v>1246</v>
      </c>
      <c r="D170" s="229" t="s">
        <v>831</v>
      </c>
      <c r="E170" s="230"/>
      <c r="F170" s="230" t="s">
        <v>1304</v>
      </c>
    </row>
    <row r="171" ht="16.5" customHeight="1" spans="1:6">
      <c r="A171" s="14">
        <v>3039</v>
      </c>
      <c r="B171" s="226" t="s">
        <v>1305</v>
      </c>
      <c r="C171" s="232" t="s">
        <v>1246</v>
      </c>
      <c r="D171" s="14" t="s">
        <v>905</v>
      </c>
      <c r="E171" s="226"/>
      <c r="F171" s="226" t="s">
        <v>1306</v>
      </c>
    </row>
    <row r="172" ht="16.5" customHeight="1" spans="1:6">
      <c r="A172" s="229">
        <v>3040</v>
      </c>
      <c r="B172" s="230" t="s">
        <v>1014</v>
      </c>
      <c r="C172" s="233" t="s">
        <v>1307</v>
      </c>
      <c r="D172" s="229" t="s">
        <v>1308</v>
      </c>
      <c r="E172" s="230"/>
      <c r="F172" s="230" t="s">
        <v>1309</v>
      </c>
    </row>
    <row r="173" ht="16.5" customHeight="1" spans="1:6">
      <c r="A173" s="14">
        <v>3041</v>
      </c>
      <c r="B173" s="226" t="s">
        <v>1310</v>
      </c>
      <c r="C173" s="232" t="s">
        <v>807</v>
      </c>
      <c r="D173" s="14" t="s">
        <v>1234</v>
      </c>
      <c r="E173" s="226"/>
      <c r="F173" s="226" t="s">
        <v>1311</v>
      </c>
    </row>
    <row r="174" ht="16.5" customHeight="1" spans="1:6">
      <c r="A174" s="229">
        <v>3042</v>
      </c>
      <c r="B174" s="230" t="s">
        <v>1312</v>
      </c>
      <c r="C174" s="233" t="s">
        <v>1313</v>
      </c>
      <c r="D174" s="229" t="s">
        <v>831</v>
      </c>
      <c r="E174" s="230"/>
      <c r="F174" s="230" t="s">
        <v>1314</v>
      </c>
    </row>
    <row r="175" ht="16.5" customHeight="1" spans="1:6">
      <c r="A175" s="14">
        <v>3043</v>
      </c>
      <c r="B175" s="226" t="s">
        <v>1315</v>
      </c>
      <c r="C175" s="232" t="s">
        <v>1246</v>
      </c>
      <c r="D175" s="14" t="s">
        <v>1316</v>
      </c>
      <c r="E175" s="226"/>
      <c r="F175" s="226" t="s">
        <v>1317</v>
      </c>
    </row>
    <row r="176" ht="16.5" customHeight="1" spans="1:6">
      <c r="A176" s="229">
        <v>3044</v>
      </c>
      <c r="B176" s="230" t="s">
        <v>1318</v>
      </c>
      <c r="C176" s="233" t="s">
        <v>989</v>
      </c>
      <c r="D176" s="229" t="s">
        <v>813</v>
      </c>
      <c r="E176" s="230"/>
      <c r="F176" s="230" t="s">
        <v>1319</v>
      </c>
    </row>
    <row r="177" ht="16.5" customHeight="1" spans="1:6">
      <c r="A177" s="14">
        <v>3045</v>
      </c>
      <c r="B177" s="226" t="s">
        <v>1320</v>
      </c>
      <c r="C177" s="232" t="s">
        <v>1321</v>
      </c>
      <c r="D177" s="14" t="s">
        <v>831</v>
      </c>
      <c r="E177" s="226"/>
      <c r="F177" s="226" t="s">
        <v>1322</v>
      </c>
    </row>
    <row r="178" ht="16.5" customHeight="1" spans="1:6">
      <c r="A178" s="229">
        <v>3046</v>
      </c>
      <c r="B178" s="230" t="s">
        <v>1323</v>
      </c>
      <c r="C178" s="233" t="s">
        <v>1239</v>
      </c>
      <c r="D178" s="229" t="s">
        <v>1324</v>
      </c>
      <c r="E178" s="230"/>
      <c r="F178" s="230" t="s">
        <v>1325</v>
      </c>
    </row>
    <row r="179" ht="16.5" customHeight="1" spans="1:6">
      <c r="A179" s="14">
        <v>3047</v>
      </c>
      <c r="B179" s="226" t="s">
        <v>1326</v>
      </c>
      <c r="C179" s="232" t="s">
        <v>1239</v>
      </c>
      <c r="D179" s="14" t="s">
        <v>905</v>
      </c>
      <c r="E179" s="226"/>
      <c r="F179" s="226" t="s">
        <v>1327</v>
      </c>
    </row>
    <row r="180" ht="16.5" customHeight="1" spans="1:6">
      <c r="A180" s="229">
        <v>3048</v>
      </c>
      <c r="B180" s="230" t="s">
        <v>1328</v>
      </c>
      <c r="C180" s="233" t="s">
        <v>918</v>
      </c>
      <c r="D180" s="229" t="s">
        <v>905</v>
      </c>
      <c r="E180" s="230"/>
      <c r="F180" s="230" t="s">
        <v>1329</v>
      </c>
    </row>
    <row r="181" ht="16.5" customHeight="1" spans="1:2">
      <c r="A181" s="14"/>
      <c r="B181" s="228" t="s">
        <v>1330</v>
      </c>
    </row>
    <row r="182" ht="16.5" customHeight="1" spans="1:6">
      <c r="A182" s="14">
        <v>4001</v>
      </c>
      <c r="B182" s="226" t="s">
        <v>1331</v>
      </c>
      <c r="C182" s="232" t="s">
        <v>802</v>
      </c>
      <c r="D182" s="14" t="s">
        <v>831</v>
      </c>
      <c r="E182" s="226" t="s">
        <v>1332</v>
      </c>
      <c r="F182" s="226" t="s">
        <v>1333</v>
      </c>
    </row>
    <row r="183" ht="16.5" customHeight="1" spans="1:6">
      <c r="A183" s="229">
        <v>4002</v>
      </c>
      <c r="B183" s="230" t="s">
        <v>1334</v>
      </c>
      <c r="C183" s="233" t="s">
        <v>825</v>
      </c>
      <c r="D183" s="229" t="s">
        <v>831</v>
      </c>
      <c r="E183" s="230" t="s">
        <v>1335</v>
      </c>
      <c r="F183" s="230" t="s">
        <v>1336</v>
      </c>
    </row>
    <row r="184" ht="16.5" customHeight="1" spans="1:6">
      <c r="A184" s="14">
        <v>4003</v>
      </c>
      <c r="B184" s="226" t="s">
        <v>1337</v>
      </c>
      <c r="C184" s="232" t="s">
        <v>878</v>
      </c>
      <c r="D184" s="14" t="s">
        <v>831</v>
      </c>
      <c r="E184" s="226" t="s">
        <v>1338</v>
      </c>
      <c r="F184" s="226" t="s">
        <v>1339</v>
      </c>
    </row>
    <row r="185" ht="16.5" customHeight="1" spans="1:6">
      <c r="A185" s="229">
        <v>4004</v>
      </c>
      <c r="B185" s="230" t="s">
        <v>1340</v>
      </c>
      <c r="C185" s="233" t="s">
        <v>1341</v>
      </c>
      <c r="D185" s="229" t="s">
        <v>927</v>
      </c>
      <c r="E185" s="230" t="s">
        <v>1342</v>
      </c>
      <c r="F185" s="230" t="s">
        <v>1343</v>
      </c>
    </row>
    <row r="186" ht="16.5" customHeight="1" spans="1:6">
      <c r="A186" s="14">
        <v>4005</v>
      </c>
      <c r="B186" s="226" t="s">
        <v>1344</v>
      </c>
      <c r="C186" s="232" t="s">
        <v>1345</v>
      </c>
      <c r="D186" s="14" t="s">
        <v>813</v>
      </c>
      <c r="E186" s="226" t="s">
        <v>1346</v>
      </c>
      <c r="F186" s="226" t="s">
        <v>1347</v>
      </c>
    </row>
    <row r="187" ht="16.5" customHeight="1" spans="1:6">
      <c r="A187" s="229">
        <v>4006</v>
      </c>
      <c r="B187" s="230" t="s">
        <v>1348</v>
      </c>
      <c r="C187" s="233" t="s">
        <v>959</v>
      </c>
      <c r="D187" s="229" t="s">
        <v>831</v>
      </c>
      <c r="E187" s="230" t="s">
        <v>1349</v>
      </c>
      <c r="F187" s="230" t="s">
        <v>1350</v>
      </c>
    </row>
    <row r="188" ht="16.5" customHeight="1" spans="1:6">
      <c r="A188" s="14">
        <v>4007</v>
      </c>
      <c r="B188" s="226" t="s">
        <v>1351</v>
      </c>
      <c r="C188" s="232" t="s">
        <v>878</v>
      </c>
      <c r="D188" s="14" t="s">
        <v>831</v>
      </c>
      <c r="E188" s="226" t="s">
        <v>1352</v>
      </c>
      <c r="F188" s="226" t="s">
        <v>1353</v>
      </c>
    </row>
    <row r="189" ht="16.5" customHeight="1" spans="1:6">
      <c r="A189" s="229">
        <v>4008</v>
      </c>
      <c r="B189" s="230" t="s">
        <v>1354</v>
      </c>
      <c r="C189" s="233" t="s">
        <v>878</v>
      </c>
      <c r="D189" s="229" t="s">
        <v>831</v>
      </c>
      <c r="E189" s="230" t="s">
        <v>1355</v>
      </c>
      <c r="F189" s="230" t="s">
        <v>1356</v>
      </c>
    </row>
    <row r="190" ht="16.5" customHeight="1" spans="1:6">
      <c r="A190" s="14">
        <v>4009</v>
      </c>
      <c r="B190" s="226" t="s">
        <v>1357</v>
      </c>
      <c r="C190" s="232" t="s">
        <v>1358</v>
      </c>
      <c r="D190" s="14" t="s">
        <v>831</v>
      </c>
      <c r="E190" s="226" t="s">
        <v>1359</v>
      </c>
      <c r="F190" s="226" t="s">
        <v>1360</v>
      </c>
    </row>
    <row r="191" ht="16.5" customHeight="1" spans="1:6">
      <c r="A191" s="229">
        <v>4010</v>
      </c>
      <c r="B191" s="230" t="s">
        <v>1361</v>
      </c>
      <c r="C191" s="233" t="s">
        <v>870</v>
      </c>
      <c r="D191" s="229" t="s">
        <v>849</v>
      </c>
      <c r="E191" s="230" t="s">
        <v>1362</v>
      </c>
      <c r="F191" s="230" t="s">
        <v>1363</v>
      </c>
    </row>
    <row r="192" ht="16.5" customHeight="1" spans="1:6">
      <c r="A192" s="14">
        <v>4011</v>
      </c>
      <c r="B192" s="226" t="s">
        <v>1364</v>
      </c>
      <c r="C192" s="232" t="s">
        <v>878</v>
      </c>
      <c r="D192" s="14" t="s">
        <v>849</v>
      </c>
      <c r="E192" s="226" t="s">
        <v>1365</v>
      </c>
      <c r="F192" s="226" t="s">
        <v>1366</v>
      </c>
    </row>
    <row r="193" ht="16.5" customHeight="1" spans="1:6">
      <c r="A193" s="229">
        <v>4012</v>
      </c>
      <c r="B193" s="230" t="s">
        <v>1367</v>
      </c>
      <c r="C193" s="233" t="s">
        <v>863</v>
      </c>
      <c r="D193" s="229" t="s">
        <v>831</v>
      </c>
      <c r="E193" s="230" t="s">
        <v>1368</v>
      </c>
      <c r="F193" s="230" t="s">
        <v>1369</v>
      </c>
    </row>
    <row r="194" ht="16.5" customHeight="1" spans="1:2">
      <c r="A194" s="14"/>
      <c r="B194" s="228" t="s">
        <v>1370</v>
      </c>
    </row>
    <row r="195" ht="16.5" customHeight="1" spans="1:6">
      <c r="A195" s="14">
        <v>5001</v>
      </c>
      <c r="B195" s="226" t="s">
        <v>1371</v>
      </c>
      <c r="C195" s="232" t="s">
        <v>1372</v>
      </c>
      <c r="D195" s="14" t="s">
        <v>831</v>
      </c>
      <c r="E195" s="226" t="s">
        <v>1373</v>
      </c>
      <c r="F195" s="226" t="s">
        <v>1374</v>
      </c>
    </row>
    <row r="196" ht="16.5" customHeight="1" spans="1:6">
      <c r="A196" s="229">
        <v>5002</v>
      </c>
      <c r="B196" s="230" t="s">
        <v>1375</v>
      </c>
      <c r="C196" s="233" t="s">
        <v>1376</v>
      </c>
      <c r="D196" s="229" t="s">
        <v>971</v>
      </c>
      <c r="E196" s="230" t="s">
        <v>1377</v>
      </c>
      <c r="F196" s="230" t="s">
        <v>1378</v>
      </c>
    </row>
    <row r="197" ht="16.5" customHeight="1" spans="1:6">
      <c r="A197" s="14">
        <v>5003</v>
      </c>
      <c r="B197" s="226" t="s">
        <v>1379</v>
      </c>
      <c r="C197" s="232" t="s">
        <v>909</v>
      </c>
      <c r="D197" s="14" t="s">
        <v>831</v>
      </c>
      <c r="E197" s="226" t="s">
        <v>1380</v>
      </c>
      <c r="F197" s="226" t="s">
        <v>1381</v>
      </c>
    </row>
    <row r="198" ht="16.5" customHeight="1" spans="1:6">
      <c r="A198" s="229">
        <v>5004</v>
      </c>
      <c r="B198" s="230" t="s">
        <v>1382</v>
      </c>
      <c r="C198" s="233" t="s">
        <v>989</v>
      </c>
      <c r="D198" s="229" t="s">
        <v>813</v>
      </c>
      <c r="E198" s="230" t="s">
        <v>1383</v>
      </c>
      <c r="F198" s="230" t="s">
        <v>1384</v>
      </c>
    </row>
    <row r="199" ht="16.5" customHeight="1" spans="1:6">
      <c r="A199" s="14">
        <v>5005</v>
      </c>
      <c r="B199" s="226" t="s">
        <v>1385</v>
      </c>
      <c r="C199" s="232" t="s">
        <v>949</v>
      </c>
      <c r="D199" s="14" t="s">
        <v>831</v>
      </c>
      <c r="E199" s="226" t="s">
        <v>1386</v>
      </c>
      <c r="F199" s="226" t="s">
        <v>1384</v>
      </c>
    </row>
    <row r="200" ht="16.5" customHeight="1" spans="1:6">
      <c r="A200" s="229">
        <v>5006</v>
      </c>
      <c r="B200" s="230" t="s">
        <v>1387</v>
      </c>
      <c r="C200" s="233" t="s">
        <v>1060</v>
      </c>
      <c r="D200" s="229" t="s">
        <v>1215</v>
      </c>
      <c r="E200" s="230" t="s">
        <v>1388</v>
      </c>
      <c r="F200" s="230" t="s">
        <v>1384</v>
      </c>
    </row>
    <row r="201" ht="16.5" customHeight="1" spans="1:6">
      <c r="A201" s="14">
        <v>5007</v>
      </c>
      <c r="B201" s="226" t="s">
        <v>1389</v>
      </c>
      <c r="C201" s="232" t="s">
        <v>1390</v>
      </c>
      <c r="D201" s="14" t="s">
        <v>1391</v>
      </c>
      <c r="E201" s="226" t="s">
        <v>1392</v>
      </c>
      <c r="F201" s="226" t="s">
        <v>1384</v>
      </c>
    </row>
    <row r="202" ht="16.5" customHeight="1" spans="1:6">
      <c r="A202" s="229">
        <v>5008</v>
      </c>
      <c r="B202" s="230" t="s">
        <v>1393</v>
      </c>
      <c r="C202" s="233" t="s">
        <v>802</v>
      </c>
      <c r="D202" s="229" t="s">
        <v>831</v>
      </c>
      <c r="E202" s="230" t="s">
        <v>1349</v>
      </c>
      <c r="F202" s="230" t="s">
        <v>1384</v>
      </c>
    </row>
    <row r="203" ht="16.5" customHeight="1" spans="1:6">
      <c r="A203" s="14">
        <v>5009</v>
      </c>
      <c r="B203" s="226" t="s">
        <v>1394</v>
      </c>
      <c r="C203" s="232" t="s">
        <v>949</v>
      </c>
      <c r="D203" s="14" t="s">
        <v>831</v>
      </c>
      <c r="E203" s="226" t="s">
        <v>1349</v>
      </c>
      <c r="F203" s="226" t="s">
        <v>1384</v>
      </c>
    </row>
    <row r="204" ht="16.5" customHeight="1" spans="1:6">
      <c r="A204" s="229">
        <v>5010</v>
      </c>
      <c r="B204" s="230" t="s">
        <v>1395</v>
      </c>
      <c r="C204" s="233" t="s">
        <v>959</v>
      </c>
      <c r="D204" s="229" t="s">
        <v>831</v>
      </c>
      <c r="E204" s="230" t="s">
        <v>1396</v>
      </c>
      <c r="F204" s="230" t="s">
        <v>1384</v>
      </c>
    </row>
    <row r="205" ht="16.5" customHeight="1" spans="1:6">
      <c r="A205" s="14">
        <v>5011</v>
      </c>
      <c r="B205" s="226" t="s">
        <v>1397</v>
      </c>
      <c r="C205" s="232" t="s">
        <v>878</v>
      </c>
      <c r="D205" s="14" t="s">
        <v>831</v>
      </c>
      <c r="E205" s="226" t="s">
        <v>1398</v>
      </c>
      <c r="F205" s="226" t="s">
        <v>1384</v>
      </c>
    </row>
    <row r="206" ht="16.5" customHeight="1" spans="1:6">
      <c r="A206" s="229">
        <v>5012</v>
      </c>
      <c r="B206" s="230" t="s">
        <v>1399</v>
      </c>
      <c r="C206" s="233" t="s">
        <v>870</v>
      </c>
      <c r="D206" s="229" t="s">
        <v>1391</v>
      </c>
      <c r="E206" s="230" t="s">
        <v>1400</v>
      </c>
      <c r="F206" s="230" t="s">
        <v>1384</v>
      </c>
    </row>
    <row r="207" ht="16.5" customHeight="1" spans="1:6">
      <c r="A207" s="14">
        <v>5013</v>
      </c>
      <c r="B207" s="226" t="s">
        <v>1401</v>
      </c>
      <c r="C207" s="232" t="s">
        <v>830</v>
      </c>
      <c r="D207" s="14" t="s">
        <v>831</v>
      </c>
      <c r="E207" s="226" t="s">
        <v>1402</v>
      </c>
      <c r="F207" s="226" t="s">
        <v>1384</v>
      </c>
    </row>
    <row r="208" ht="16.5" customHeight="1" spans="1:6">
      <c r="A208" s="229">
        <v>5014</v>
      </c>
      <c r="B208" s="230" t="s">
        <v>1403</v>
      </c>
      <c r="C208" s="233" t="s">
        <v>1151</v>
      </c>
      <c r="D208" s="229" t="s">
        <v>1289</v>
      </c>
      <c r="E208" s="230" t="s">
        <v>1404</v>
      </c>
      <c r="F208" s="230" t="s">
        <v>1405</v>
      </c>
    </row>
    <row r="209" ht="16.5" customHeight="1" spans="1:6">
      <c r="A209" s="14">
        <v>5015</v>
      </c>
      <c r="B209" s="226" t="s">
        <v>1406</v>
      </c>
      <c r="C209" s="232" t="s">
        <v>1407</v>
      </c>
      <c r="D209" s="14" t="s">
        <v>1234</v>
      </c>
      <c r="E209" s="226" t="s">
        <v>1408</v>
      </c>
      <c r="F209" s="226" t="s">
        <v>1384</v>
      </c>
    </row>
    <row r="210" ht="16.5" customHeight="1" spans="1:6">
      <c r="A210" s="229">
        <v>5016</v>
      </c>
      <c r="B210" s="230" t="s">
        <v>1409</v>
      </c>
      <c r="C210" s="233" t="s">
        <v>812</v>
      </c>
      <c r="D210" s="229" t="s">
        <v>813</v>
      </c>
      <c r="E210" s="230" t="s">
        <v>1410</v>
      </c>
      <c r="F210" s="230" t="s">
        <v>1384</v>
      </c>
    </row>
    <row r="211" ht="16.5" customHeight="1" spans="1:6">
      <c r="A211" s="14">
        <v>5017</v>
      </c>
      <c r="B211" s="226" t="s">
        <v>1411</v>
      </c>
      <c r="C211" s="232" t="s">
        <v>878</v>
      </c>
      <c r="D211" s="14" t="s">
        <v>813</v>
      </c>
      <c r="E211" s="226" t="s">
        <v>1412</v>
      </c>
      <c r="F211" s="226" t="s">
        <v>1384</v>
      </c>
    </row>
    <row r="212" ht="16.5" customHeight="1" spans="1:6">
      <c r="A212" s="229">
        <v>5018</v>
      </c>
      <c r="B212" s="230" t="s">
        <v>1413</v>
      </c>
      <c r="C212" s="233" t="s">
        <v>1414</v>
      </c>
      <c r="D212" s="229" t="s">
        <v>831</v>
      </c>
      <c r="E212" s="230" t="s">
        <v>1415</v>
      </c>
      <c r="F212" s="230" t="s">
        <v>1384</v>
      </c>
    </row>
    <row r="213" ht="16.5" customHeight="1" spans="1:6">
      <c r="A213" s="14">
        <v>5019</v>
      </c>
      <c r="B213" s="226" t="s">
        <v>1416</v>
      </c>
      <c r="C213" s="232" t="s">
        <v>897</v>
      </c>
      <c r="D213" s="14" t="s">
        <v>831</v>
      </c>
      <c r="E213" s="226" t="s">
        <v>1417</v>
      </c>
      <c r="F213" s="226" t="s">
        <v>1384</v>
      </c>
    </row>
    <row r="214" ht="16.5" customHeight="1" spans="1:6">
      <c r="A214" s="229">
        <v>5020</v>
      </c>
      <c r="B214" s="230" t="s">
        <v>1418</v>
      </c>
      <c r="C214" s="233" t="s">
        <v>870</v>
      </c>
      <c r="D214" s="229" t="s">
        <v>831</v>
      </c>
      <c r="E214" s="230" t="s">
        <v>1419</v>
      </c>
      <c r="F214" s="230" t="s">
        <v>1384</v>
      </c>
    </row>
    <row r="215" ht="16.5" customHeight="1" spans="1:6">
      <c r="A215" s="14">
        <v>5021</v>
      </c>
      <c r="B215" s="226" t="s">
        <v>1420</v>
      </c>
      <c r="C215" s="232" t="s">
        <v>909</v>
      </c>
      <c r="D215" s="14" t="s">
        <v>831</v>
      </c>
      <c r="E215" s="226" t="s">
        <v>1421</v>
      </c>
      <c r="F215" s="226" t="s">
        <v>1384</v>
      </c>
    </row>
    <row r="216" ht="16.5" customHeight="1" spans="1:6">
      <c r="A216" s="229">
        <v>5022</v>
      </c>
      <c r="B216" s="230" t="s">
        <v>1422</v>
      </c>
      <c r="C216" s="233" t="s">
        <v>878</v>
      </c>
      <c r="D216" s="229" t="s">
        <v>1234</v>
      </c>
      <c r="E216" s="230" t="s">
        <v>1423</v>
      </c>
      <c r="F216" s="230" t="s">
        <v>1384</v>
      </c>
    </row>
    <row r="217" ht="16.5" customHeight="1" spans="1:6">
      <c r="A217" s="14">
        <v>5023</v>
      </c>
      <c r="B217" s="226" t="s">
        <v>1424</v>
      </c>
      <c r="C217" s="232" t="s">
        <v>870</v>
      </c>
      <c r="D217" s="14" t="s">
        <v>1234</v>
      </c>
      <c r="E217" s="226" t="s">
        <v>1425</v>
      </c>
      <c r="F217" s="226" t="s">
        <v>1384</v>
      </c>
    </row>
  </sheetData>
  <mergeCells count="6">
    <mergeCell ref="B2:D2"/>
    <mergeCell ref="B3:F3"/>
    <mergeCell ref="B128:F128"/>
    <mergeCell ref="B132:F132"/>
    <mergeCell ref="B181:F181"/>
    <mergeCell ref="B194:F194"/>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38953"/>
  </sheetPr>
  <dimension ref="A1:CX211"/>
  <sheetViews>
    <sheetView workbookViewId="0">
      <pane xSplit="1" ySplit="1" topLeftCell="CO9" activePane="bottomRight" state="frozen"/>
      <selection/>
      <selection pane="topRight"/>
      <selection pane="bottomLeft"/>
      <selection pane="bottomRight" activeCell="CX9" sqref="CX9"/>
    </sheetView>
  </sheetViews>
  <sheetFormatPr defaultColWidth="11.25" defaultRowHeight="15" customHeight="1"/>
  <cols>
    <col min="1" max="1" width="8.125" customWidth="1"/>
    <col min="2" max="2" width="4.375" customWidth="1"/>
    <col min="3" max="3" width="3.375" customWidth="1"/>
    <col min="4" max="7" width="2" customWidth="1"/>
    <col min="8" max="11" width="2" hidden="1" customWidth="1"/>
    <col min="12" max="50" width="2" customWidth="1"/>
    <col min="51" max="51" width="2" hidden="1" customWidth="1"/>
    <col min="52" max="77" width="2" customWidth="1"/>
    <col min="78" max="88" width="2.125" customWidth="1"/>
    <col min="89" max="89" width="23.75" customWidth="1"/>
    <col min="90" max="90" width="12.125" customWidth="1"/>
    <col min="91" max="91" width="3.625" customWidth="1"/>
    <col min="92" max="93" width="2.875" customWidth="1"/>
    <col min="94" max="94" width="1.625" customWidth="1"/>
    <col min="95" max="97" width="1.75" customWidth="1"/>
    <col min="98" max="98" width="1.25" customWidth="1"/>
    <col min="99" max="100" width="1.75" customWidth="1"/>
    <col min="101" max="101" width="1.25" customWidth="1"/>
    <col min="102" max="102" width="125.75" customWidth="1"/>
  </cols>
  <sheetData>
    <row r="1" ht="111" customHeight="1" spans="1:102">
      <c r="A1" s="217" t="s">
        <v>1426</v>
      </c>
      <c r="B1" s="218" t="s">
        <v>543</v>
      </c>
      <c r="C1" s="218" t="s">
        <v>450</v>
      </c>
      <c r="D1" s="218" t="s">
        <v>448</v>
      </c>
      <c r="E1" s="218" t="s">
        <v>456</v>
      </c>
      <c r="F1" s="218" t="s">
        <v>453</v>
      </c>
      <c r="G1" s="218" t="s">
        <v>459</v>
      </c>
      <c r="H1" s="218" t="s">
        <v>1391</v>
      </c>
      <c r="I1" s="218" t="s">
        <v>1391</v>
      </c>
      <c r="J1" s="218" t="s">
        <v>1391</v>
      </c>
      <c r="K1" s="218" t="s">
        <v>1391</v>
      </c>
      <c r="L1" s="218" t="s">
        <v>458</v>
      </c>
      <c r="M1" s="218" t="s">
        <v>494</v>
      </c>
      <c r="N1" s="218" t="s">
        <v>468</v>
      </c>
      <c r="O1" s="218" t="s">
        <v>463</v>
      </c>
      <c r="P1" s="218" t="s">
        <v>465</v>
      </c>
      <c r="Q1" s="218" t="s">
        <v>1427</v>
      </c>
      <c r="R1" s="218" t="s">
        <v>1428</v>
      </c>
      <c r="S1" s="218" t="s">
        <v>472</v>
      </c>
      <c r="T1" s="218" t="s">
        <v>474</v>
      </c>
      <c r="U1" s="218" t="s">
        <v>1429</v>
      </c>
      <c r="V1" s="218" t="s">
        <v>481</v>
      </c>
      <c r="W1" s="218" t="s">
        <v>477</v>
      </c>
      <c r="X1" s="218" t="s">
        <v>470</v>
      </c>
      <c r="Y1" s="218" t="s">
        <v>487</v>
      </c>
      <c r="Z1" s="218" t="s">
        <v>473</v>
      </c>
      <c r="AA1" s="218" t="s">
        <v>478</v>
      </c>
      <c r="AB1" s="218" t="s">
        <v>475</v>
      </c>
      <c r="AC1" s="218" t="s">
        <v>490</v>
      </c>
      <c r="AD1" s="218" t="s">
        <v>492</v>
      </c>
      <c r="AE1" s="218" t="s">
        <v>488</v>
      </c>
      <c r="AF1" s="218" t="s">
        <v>469</v>
      </c>
      <c r="AG1" s="218" t="s">
        <v>486</v>
      </c>
      <c r="AH1" s="218" t="s">
        <v>494</v>
      </c>
      <c r="AI1" s="218" t="s">
        <v>508</v>
      </c>
      <c r="AJ1" s="218" t="s">
        <v>502</v>
      </c>
      <c r="AK1" s="218" t="s">
        <v>528</v>
      </c>
      <c r="AL1" s="218" t="s">
        <v>520</v>
      </c>
      <c r="AM1" s="218" t="s">
        <v>518</v>
      </c>
      <c r="AN1" s="218" t="s">
        <v>524</v>
      </c>
      <c r="AO1" s="218" t="s">
        <v>522</v>
      </c>
      <c r="AP1" s="218" t="s">
        <v>510</v>
      </c>
      <c r="AQ1" s="218" t="s">
        <v>506</v>
      </c>
      <c r="AR1" s="218" t="s">
        <v>530</v>
      </c>
      <c r="AS1" s="218" t="s">
        <v>500</v>
      </c>
      <c r="AT1" s="218" t="s">
        <v>526</v>
      </c>
      <c r="AU1" s="218" t="s">
        <v>1430</v>
      </c>
      <c r="AV1" s="218" t="s">
        <v>498</v>
      </c>
      <c r="AW1" s="218" t="s">
        <v>504</v>
      </c>
      <c r="AX1" s="218" t="s">
        <v>457</v>
      </c>
      <c r="AY1" s="218" t="s">
        <v>1431</v>
      </c>
      <c r="AZ1" s="218" t="s">
        <v>460</v>
      </c>
      <c r="BA1" s="218" t="s">
        <v>462</v>
      </c>
      <c r="BB1" s="218" t="s">
        <v>464</v>
      </c>
      <c r="BC1" s="218" t="s">
        <v>466</v>
      </c>
      <c r="BD1" s="218" t="s">
        <v>467</v>
      </c>
      <c r="BE1" s="218" t="s">
        <v>489</v>
      </c>
      <c r="BF1" s="218" t="s">
        <v>491</v>
      </c>
      <c r="BG1" s="218" t="s">
        <v>493</v>
      </c>
      <c r="BH1" s="218" t="s">
        <v>495</v>
      </c>
      <c r="BI1" s="218" t="s">
        <v>497</v>
      </c>
      <c r="BJ1" s="218" t="s">
        <v>499</v>
      </c>
      <c r="BK1" s="218" t="s">
        <v>501</v>
      </c>
      <c r="BL1" s="218" t="s">
        <v>503</v>
      </c>
      <c r="BM1" s="218" t="s">
        <v>509</v>
      </c>
      <c r="BN1" s="218" t="s">
        <v>505</v>
      </c>
      <c r="BO1" s="218" t="s">
        <v>511</v>
      </c>
      <c r="BP1" s="218" t="s">
        <v>507</v>
      </c>
      <c r="BQ1" s="218" t="s">
        <v>513</v>
      </c>
      <c r="BR1" s="218" t="s">
        <v>527</v>
      </c>
      <c r="BS1" s="218" t="s">
        <v>529</v>
      </c>
      <c r="BT1" s="218" t="s">
        <v>531</v>
      </c>
      <c r="BU1" s="218" t="s">
        <v>533</v>
      </c>
      <c r="BV1" s="218" t="s">
        <v>540</v>
      </c>
      <c r="BW1" s="218" t="s">
        <v>541</v>
      </c>
      <c r="BX1" s="218" t="s">
        <v>482</v>
      </c>
      <c r="BY1" s="218" t="s">
        <v>1432</v>
      </c>
      <c r="BZ1" s="218" t="s">
        <v>454</v>
      </c>
      <c r="CA1" s="218" t="s">
        <v>449</v>
      </c>
      <c r="CB1" s="218" t="s">
        <v>452</v>
      </c>
      <c r="CC1" s="218" t="s">
        <v>519</v>
      </c>
      <c r="CD1" s="218" t="s">
        <v>521</v>
      </c>
      <c r="CE1" s="218" t="s">
        <v>523</v>
      </c>
      <c r="CF1" s="218" t="s">
        <v>534</v>
      </c>
      <c r="CG1" s="218" t="s">
        <v>532</v>
      </c>
      <c r="CH1" s="218" t="s">
        <v>526</v>
      </c>
      <c r="CI1" s="218" t="s">
        <v>522</v>
      </c>
      <c r="CJ1" s="218" t="s">
        <v>512</v>
      </c>
      <c r="CK1" s="217" t="s">
        <v>426</v>
      </c>
      <c r="CL1" s="217" t="s">
        <v>442</v>
      </c>
      <c r="CM1" s="217" t="s">
        <v>1433</v>
      </c>
      <c r="CN1" s="217" t="s">
        <v>1434</v>
      </c>
      <c r="CO1" s="217" t="s">
        <v>1435</v>
      </c>
      <c r="CP1" s="217" t="s">
        <v>403</v>
      </c>
      <c r="CQ1" s="217" t="s">
        <v>50</v>
      </c>
      <c r="CR1" s="217" t="s">
        <v>53</v>
      </c>
      <c r="CS1" s="217" t="s">
        <v>29</v>
      </c>
      <c r="CT1" s="217" t="s">
        <v>17</v>
      </c>
      <c r="CU1" s="217" t="s">
        <v>22</v>
      </c>
      <c r="CV1" s="217" t="s">
        <v>26</v>
      </c>
      <c r="CW1" s="217" t="s">
        <v>412</v>
      </c>
      <c r="CX1" s="217" t="s">
        <v>1436</v>
      </c>
    </row>
    <row r="2" ht="110.25" spans="1:102">
      <c r="A2" s="219" t="s">
        <v>797</v>
      </c>
      <c r="B2" s="219">
        <v>1001</v>
      </c>
      <c r="C2" s="219" t="s">
        <v>798</v>
      </c>
      <c r="D2" s="219" t="s">
        <v>1391</v>
      </c>
      <c r="E2" s="219" t="s">
        <v>1391</v>
      </c>
      <c r="F2" s="219" t="s">
        <v>1391</v>
      </c>
      <c r="G2" s="219" t="s">
        <v>1391</v>
      </c>
      <c r="H2" s="219" t="s">
        <v>1391</v>
      </c>
      <c r="I2" s="219" t="s">
        <v>1391</v>
      </c>
      <c r="J2" s="219" t="s">
        <v>1391</v>
      </c>
      <c r="K2" s="219" t="s">
        <v>1391</v>
      </c>
      <c r="L2" s="219" t="s">
        <v>1391</v>
      </c>
      <c r="M2" s="219" t="s">
        <v>1391</v>
      </c>
      <c r="N2" s="219" t="s">
        <v>1391</v>
      </c>
      <c r="O2" s="219" t="s">
        <v>1391</v>
      </c>
      <c r="P2" s="219" t="s">
        <v>1391</v>
      </c>
      <c r="Q2" s="219" t="s">
        <v>1391</v>
      </c>
      <c r="R2" s="219" t="s">
        <v>1391</v>
      </c>
      <c r="S2" s="219" t="s">
        <v>1391</v>
      </c>
      <c r="T2" s="219" t="s">
        <v>1391</v>
      </c>
      <c r="U2" s="219" t="s">
        <v>1391</v>
      </c>
      <c r="V2" s="219" t="s">
        <v>1391</v>
      </c>
      <c r="W2" s="219" t="s">
        <v>1391</v>
      </c>
      <c r="X2" s="219" t="s">
        <v>1391</v>
      </c>
      <c r="Y2" s="219" t="s">
        <v>1391</v>
      </c>
      <c r="Z2" s="219" t="s">
        <v>1391</v>
      </c>
      <c r="AA2" s="219" t="s">
        <v>1391</v>
      </c>
      <c r="AB2" s="219" t="s">
        <v>1391</v>
      </c>
      <c r="AC2" s="219" t="s">
        <v>1391</v>
      </c>
      <c r="AD2" s="219" t="s">
        <v>1391</v>
      </c>
      <c r="AE2" s="219" t="s">
        <v>1391</v>
      </c>
      <c r="AF2" s="219" t="s">
        <v>1391</v>
      </c>
      <c r="AG2" s="219" t="s">
        <v>1391</v>
      </c>
      <c r="AH2" s="219" t="s">
        <v>1391</v>
      </c>
      <c r="AI2" s="219" t="s">
        <v>1391</v>
      </c>
      <c r="AJ2" s="219" t="s">
        <v>1391</v>
      </c>
      <c r="AK2" s="219" t="s">
        <v>1391</v>
      </c>
      <c r="AL2" s="219" t="s">
        <v>1391</v>
      </c>
      <c r="AM2" s="219" t="s">
        <v>1391</v>
      </c>
      <c r="AN2" s="219" t="s">
        <v>1391</v>
      </c>
      <c r="AO2" s="219" t="s">
        <v>1391</v>
      </c>
      <c r="AP2" s="219" t="s">
        <v>1391</v>
      </c>
      <c r="AQ2" s="219" t="s">
        <v>1391</v>
      </c>
      <c r="AR2" s="219" t="s">
        <v>1391</v>
      </c>
      <c r="AS2" s="219" t="s">
        <v>1391</v>
      </c>
      <c r="AT2" s="219" t="s">
        <v>1391</v>
      </c>
      <c r="AU2" s="219" t="s">
        <v>1391</v>
      </c>
      <c r="AV2" s="219" t="s">
        <v>1391</v>
      </c>
      <c r="AW2" s="219" t="s">
        <v>1391</v>
      </c>
      <c r="AX2" s="219" t="s">
        <v>1391</v>
      </c>
      <c r="AY2" s="219" t="s">
        <v>1391</v>
      </c>
      <c r="AZ2" s="219" t="s">
        <v>1391</v>
      </c>
      <c r="BA2" s="219" t="s">
        <v>1391</v>
      </c>
      <c r="BB2" s="219" t="s">
        <v>1391</v>
      </c>
      <c r="BC2" s="219" t="s">
        <v>1391</v>
      </c>
      <c r="BD2" s="219" t="s">
        <v>1391</v>
      </c>
      <c r="BE2" s="219" t="s">
        <v>1391</v>
      </c>
      <c r="BF2" s="219" t="s">
        <v>1391</v>
      </c>
      <c r="BG2" s="219" t="s">
        <v>1391</v>
      </c>
      <c r="BH2" s="219" t="s">
        <v>1391</v>
      </c>
      <c r="BI2" s="219" t="s">
        <v>1391</v>
      </c>
      <c r="BJ2" s="219" t="s">
        <v>1391</v>
      </c>
      <c r="BK2" s="219" t="s">
        <v>1391</v>
      </c>
      <c r="BL2" s="219" t="s">
        <v>1391</v>
      </c>
      <c r="BM2" s="219" t="s">
        <v>1391</v>
      </c>
      <c r="BN2" s="219" t="s">
        <v>1391</v>
      </c>
      <c r="BO2" s="219" t="s">
        <v>1391</v>
      </c>
      <c r="BP2" s="219" t="s">
        <v>1391</v>
      </c>
      <c r="BQ2" s="219" t="s">
        <v>1391</v>
      </c>
      <c r="BR2" s="219" t="s">
        <v>1391</v>
      </c>
      <c r="BS2" s="219" t="s">
        <v>1391</v>
      </c>
      <c r="BT2" s="219" t="s">
        <v>1391</v>
      </c>
      <c r="BU2" s="219" t="s">
        <v>1391</v>
      </c>
      <c r="BV2" s="219" t="s">
        <v>1391</v>
      </c>
      <c r="BW2" s="219" t="s">
        <v>1391</v>
      </c>
      <c r="BX2" s="219" t="s">
        <v>1391</v>
      </c>
      <c r="BY2" s="219" t="s">
        <v>1391</v>
      </c>
      <c r="BZ2" s="219" t="s">
        <v>1391</v>
      </c>
      <c r="CA2" s="219" t="s">
        <v>1391</v>
      </c>
      <c r="CB2" s="219" t="s">
        <v>1391</v>
      </c>
      <c r="CC2" s="219" t="s">
        <v>1391</v>
      </c>
      <c r="CD2" s="219" t="s">
        <v>1391</v>
      </c>
      <c r="CE2" s="219" t="s">
        <v>1391</v>
      </c>
      <c r="CF2" s="219" t="s">
        <v>1391</v>
      </c>
      <c r="CG2" s="219" t="s">
        <v>1391</v>
      </c>
      <c r="CH2" s="219" t="s">
        <v>1391</v>
      </c>
      <c r="CI2" s="219" t="s">
        <v>1391</v>
      </c>
      <c r="CJ2" s="219" t="s">
        <v>1391</v>
      </c>
      <c r="CK2" s="221" t="s">
        <v>800</v>
      </c>
      <c r="CL2" s="219" t="s">
        <v>1391</v>
      </c>
      <c r="CM2" s="219" t="s">
        <v>53</v>
      </c>
      <c r="CN2" s="219" t="s">
        <v>412</v>
      </c>
      <c r="CO2" s="219" t="s">
        <v>412</v>
      </c>
      <c r="CP2" s="219">
        <f>人物卡!$S$11*2+人物卡!$S$10*2</f>
        <v>240</v>
      </c>
      <c r="CQ2" s="219">
        <f>人物卡!$S$11*2+人物卡!$S$8*2</f>
        <v>240</v>
      </c>
      <c r="CR2" s="219">
        <f>人物卡!$S$11*4</f>
        <v>240</v>
      </c>
      <c r="CS2" s="219">
        <f>人物卡!$S$11*2+人物卡!$S$7*2</f>
        <v>260</v>
      </c>
      <c r="CT2" s="219">
        <f>人物卡!$S$11*2+人物卡!$S$6*2</f>
        <v>220</v>
      </c>
      <c r="CU2" s="219">
        <f>人物卡!$S$11*2+人物卡!$S$9*2</f>
        <v>240</v>
      </c>
      <c r="CV2" s="219">
        <f>人物卡!$S$11*2+人物卡!$S$12*2</f>
        <v>180</v>
      </c>
      <c r="CW2" s="219">
        <v>0</v>
      </c>
      <c r="CX2" s="219"/>
    </row>
    <row r="3" ht="150.75" spans="1:102">
      <c r="A3" s="220" t="s">
        <v>801</v>
      </c>
      <c r="B3" s="220">
        <v>1002</v>
      </c>
      <c r="C3" s="220" t="s">
        <v>802</v>
      </c>
      <c r="D3" s="220" t="s">
        <v>1391</v>
      </c>
      <c r="E3" s="220" t="s">
        <v>1391</v>
      </c>
      <c r="F3" s="220" t="s">
        <v>1437</v>
      </c>
      <c r="G3" s="220" t="s">
        <v>1391</v>
      </c>
      <c r="H3" s="220" t="s">
        <v>1391</v>
      </c>
      <c r="I3" s="220" t="s">
        <v>1391</v>
      </c>
      <c r="J3" s="220" t="s">
        <v>1391</v>
      </c>
      <c r="K3" s="220" t="s">
        <v>1391</v>
      </c>
      <c r="L3" s="220" t="s">
        <v>1391</v>
      </c>
      <c r="M3" s="220" t="s">
        <v>1391</v>
      </c>
      <c r="N3" s="220" t="s">
        <v>1391</v>
      </c>
      <c r="O3" s="220" t="s">
        <v>1391</v>
      </c>
      <c r="P3" s="220" t="s">
        <v>1391</v>
      </c>
      <c r="Q3" s="220" t="s">
        <v>1391</v>
      </c>
      <c r="R3" s="220" t="s">
        <v>1391</v>
      </c>
      <c r="S3" s="220" t="s">
        <v>1391</v>
      </c>
      <c r="T3" s="220" t="s">
        <v>1391</v>
      </c>
      <c r="U3" s="220" t="s">
        <v>1391</v>
      </c>
      <c r="V3" s="220" t="s">
        <v>1391</v>
      </c>
      <c r="W3" s="220" t="s">
        <v>1437</v>
      </c>
      <c r="X3" s="220" t="s">
        <v>1391</v>
      </c>
      <c r="Y3" s="220" t="s">
        <v>1391</v>
      </c>
      <c r="Z3" s="220" t="s">
        <v>1437</v>
      </c>
      <c r="AA3" s="220" t="s">
        <v>1391</v>
      </c>
      <c r="AB3" s="220" t="s">
        <v>1437</v>
      </c>
      <c r="AC3" s="220" t="s">
        <v>1391</v>
      </c>
      <c r="AD3" s="220" t="s">
        <v>1391</v>
      </c>
      <c r="AE3" s="220" t="s">
        <v>1391</v>
      </c>
      <c r="AF3" s="220" t="s">
        <v>1391</v>
      </c>
      <c r="AG3" s="220" t="s">
        <v>1391</v>
      </c>
      <c r="AH3" s="220" t="s">
        <v>1391</v>
      </c>
      <c r="AI3" s="220" t="s">
        <v>1391</v>
      </c>
      <c r="AJ3" s="220" t="s">
        <v>1391</v>
      </c>
      <c r="AK3" s="220" t="s">
        <v>1391</v>
      </c>
      <c r="AL3" s="220" t="s">
        <v>1391</v>
      </c>
      <c r="AM3" s="220" t="s">
        <v>1391</v>
      </c>
      <c r="AN3" s="220" t="s">
        <v>1391</v>
      </c>
      <c r="AO3" s="220" t="s">
        <v>1391</v>
      </c>
      <c r="AP3" s="220" t="s">
        <v>1391</v>
      </c>
      <c r="AQ3" s="220" t="s">
        <v>1391</v>
      </c>
      <c r="AR3" s="220" t="s">
        <v>1391</v>
      </c>
      <c r="AS3" s="220" t="s">
        <v>1437</v>
      </c>
      <c r="AT3" s="220" t="s">
        <v>1391</v>
      </c>
      <c r="AU3" s="220" t="s">
        <v>1391</v>
      </c>
      <c r="AV3" s="220" t="s">
        <v>1437</v>
      </c>
      <c r="AW3" s="220" t="s">
        <v>1391</v>
      </c>
      <c r="AX3" s="220" t="s">
        <v>1391</v>
      </c>
      <c r="AY3" s="220" t="s">
        <v>1391</v>
      </c>
      <c r="AZ3" s="220" t="s">
        <v>1391</v>
      </c>
      <c r="BA3" s="220" t="s">
        <v>1391</v>
      </c>
      <c r="BB3" s="220" t="s">
        <v>1391</v>
      </c>
      <c r="BC3" s="220" t="s">
        <v>1391</v>
      </c>
      <c r="BD3" s="220" t="s">
        <v>1391</v>
      </c>
      <c r="BE3" s="220" t="s">
        <v>1391</v>
      </c>
      <c r="BF3" s="220" t="s">
        <v>1391</v>
      </c>
      <c r="BG3" s="220" t="s">
        <v>1391</v>
      </c>
      <c r="BH3" s="220" t="s">
        <v>1391</v>
      </c>
      <c r="BI3" s="220" t="s">
        <v>1391</v>
      </c>
      <c r="BJ3" s="220" t="s">
        <v>1391</v>
      </c>
      <c r="BK3" s="220" t="s">
        <v>1391</v>
      </c>
      <c r="BL3" s="220" t="s">
        <v>1391</v>
      </c>
      <c r="BM3" s="220" t="s">
        <v>1391</v>
      </c>
      <c r="BN3" s="220" t="s">
        <v>1391</v>
      </c>
      <c r="BO3" s="220" t="s">
        <v>1391</v>
      </c>
      <c r="BP3" s="220" t="s">
        <v>1391</v>
      </c>
      <c r="BQ3" s="220" t="s">
        <v>1391</v>
      </c>
      <c r="BR3" s="220" t="s">
        <v>1391</v>
      </c>
      <c r="BS3" s="220" t="s">
        <v>1391</v>
      </c>
      <c r="BT3" s="220" t="s">
        <v>1391</v>
      </c>
      <c r="BU3" s="220" t="s">
        <v>1391</v>
      </c>
      <c r="BV3" s="220" t="s">
        <v>1391</v>
      </c>
      <c r="BW3" s="220" t="s">
        <v>1391</v>
      </c>
      <c r="BX3" s="220" t="s">
        <v>1391</v>
      </c>
      <c r="BY3" s="220" t="s">
        <v>1391</v>
      </c>
      <c r="BZ3" s="220" t="s">
        <v>1391</v>
      </c>
      <c r="CA3" s="220" t="s">
        <v>1391</v>
      </c>
      <c r="CB3" s="220" t="s">
        <v>1391</v>
      </c>
      <c r="CC3" s="220" t="s">
        <v>1391</v>
      </c>
      <c r="CD3" s="220" t="s">
        <v>1391</v>
      </c>
      <c r="CE3" s="220" t="s">
        <v>1391</v>
      </c>
      <c r="CF3" s="220" t="s">
        <v>1391</v>
      </c>
      <c r="CG3" s="220" t="s">
        <v>1391</v>
      </c>
      <c r="CH3" s="220" t="s">
        <v>1391</v>
      </c>
      <c r="CI3" s="220" t="s">
        <v>1391</v>
      </c>
      <c r="CJ3" s="220" t="s">
        <v>1391</v>
      </c>
      <c r="CK3" s="222" t="s">
        <v>1438</v>
      </c>
      <c r="CL3" s="220" t="s">
        <v>1439</v>
      </c>
      <c r="CM3" s="220" t="s">
        <v>53</v>
      </c>
      <c r="CN3" s="220" t="s">
        <v>412</v>
      </c>
      <c r="CO3" s="220" t="s">
        <v>412</v>
      </c>
      <c r="CP3" s="220"/>
      <c r="CQ3" s="220"/>
      <c r="CR3" s="220"/>
      <c r="CS3" s="220"/>
      <c r="CT3" s="220"/>
      <c r="CU3" s="220"/>
      <c r="CV3" s="220"/>
      <c r="CW3" s="220"/>
      <c r="CX3" s="220" t="s">
        <v>1440</v>
      </c>
    </row>
    <row r="4" ht="123" spans="1:102">
      <c r="A4" s="219" t="s">
        <v>806</v>
      </c>
      <c r="B4" s="219">
        <v>1003</v>
      </c>
      <c r="C4" s="219" t="s">
        <v>807</v>
      </c>
      <c r="D4" s="219" t="s">
        <v>1391</v>
      </c>
      <c r="E4" s="219" t="s">
        <v>1391</v>
      </c>
      <c r="F4" s="219" t="s">
        <v>1391</v>
      </c>
      <c r="G4" s="219" t="s">
        <v>1391</v>
      </c>
      <c r="H4" s="219" t="s">
        <v>1391</v>
      </c>
      <c r="I4" s="219" t="s">
        <v>1391</v>
      </c>
      <c r="J4" s="219" t="s">
        <v>1391</v>
      </c>
      <c r="K4" s="219" t="s">
        <v>1391</v>
      </c>
      <c r="L4" s="219" t="s">
        <v>1391</v>
      </c>
      <c r="M4" s="219" t="s">
        <v>1391</v>
      </c>
      <c r="N4" s="219" t="s">
        <v>1437</v>
      </c>
      <c r="O4" s="219" t="s">
        <v>1391</v>
      </c>
      <c r="P4" s="219" t="s">
        <v>1391</v>
      </c>
      <c r="Q4" s="219" t="s">
        <v>1391</v>
      </c>
      <c r="R4" s="219" t="s">
        <v>1391</v>
      </c>
      <c r="S4" s="219" t="s">
        <v>1437</v>
      </c>
      <c r="T4" s="219" t="s">
        <v>1391</v>
      </c>
      <c r="U4" s="219" t="s">
        <v>1391</v>
      </c>
      <c r="V4" s="219" t="s">
        <v>1391</v>
      </c>
      <c r="W4" s="219" t="s">
        <v>1391</v>
      </c>
      <c r="X4" s="219" t="s">
        <v>1437</v>
      </c>
      <c r="Y4" s="219" t="s">
        <v>1437</v>
      </c>
      <c r="Z4" s="219" t="s">
        <v>1437</v>
      </c>
      <c r="AA4" s="219" t="s">
        <v>1391</v>
      </c>
      <c r="AB4" s="219" t="s">
        <v>1391</v>
      </c>
      <c r="AC4" s="219" t="s">
        <v>1391</v>
      </c>
      <c r="AD4" s="219" t="s">
        <v>1391</v>
      </c>
      <c r="AE4" s="219" t="s">
        <v>1391</v>
      </c>
      <c r="AF4" s="219" t="s">
        <v>1391</v>
      </c>
      <c r="AG4" s="219" t="s">
        <v>1391</v>
      </c>
      <c r="AH4" s="219" t="s">
        <v>1391</v>
      </c>
      <c r="AI4" s="219" t="s">
        <v>1391</v>
      </c>
      <c r="AJ4" s="219" t="s">
        <v>1391</v>
      </c>
      <c r="AK4" s="219" t="s">
        <v>1391</v>
      </c>
      <c r="AL4" s="219" t="s">
        <v>1391</v>
      </c>
      <c r="AM4" s="219" t="s">
        <v>1391</v>
      </c>
      <c r="AN4" s="219" t="s">
        <v>1391</v>
      </c>
      <c r="AO4" s="219" t="s">
        <v>1391</v>
      </c>
      <c r="AP4" s="219" t="s">
        <v>1391</v>
      </c>
      <c r="AQ4" s="219" t="s">
        <v>1391</v>
      </c>
      <c r="AR4" s="219" t="s">
        <v>1391</v>
      </c>
      <c r="AS4" s="219" t="s">
        <v>1391</v>
      </c>
      <c r="AT4" s="219" t="s">
        <v>1391</v>
      </c>
      <c r="AU4" s="219" t="s">
        <v>1391</v>
      </c>
      <c r="AV4" s="219" t="s">
        <v>1391</v>
      </c>
      <c r="AW4" s="219" t="s">
        <v>1391</v>
      </c>
      <c r="AX4" s="219" t="s">
        <v>1391</v>
      </c>
      <c r="AY4" s="219" t="s">
        <v>1391</v>
      </c>
      <c r="AZ4" s="219" t="s">
        <v>1391</v>
      </c>
      <c r="BA4" s="219" t="s">
        <v>1391</v>
      </c>
      <c r="BB4" s="219" t="s">
        <v>1391</v>
      </c>
      <c r="BC4" s="219" t="s">
        <v>1391</v>
      </c>
      <c r="BD4" s="219" t="s">
        <v>1391</v>
      </c>
      <c r="BE4" s="219" t="s">
        <v>1391</v>
      </c>
      <c r="BF4" s="219" t="s">
        <v>1391</v>
      </c>
      <c r="BG4" s="219" t="s">
        <v>1391</v>
      </c>
      <c r="BH4" s="219" t="s">
        <v>1391</v>
      </c>
      <c r="BI4" s="219" t="s">
        <v>1391</v>
      </c>
      <c r="BJ4" s="219" t="s">
        <v>1391</v>
      </c>
      <c r="BK4" s="219" t="s">
        <v>1391</v>
      </c>
      <c r="BL4" s="219" t="s">
        <v>1391</v>
      </c>
      <c r="BM4" s="219" t="s">
        <v>1391</v>
      </c>
      <c r="BN4" s="219" t="s">
        <v>1437</v>
      </c>
      <c r="BO4" s="219" t="s">
        <v>1391</v>
      </c>
      <c r="BP4" s="219" t="s">
        <v>1391</v>
      </c>
      <c r="BQ4" s="219" t="s">
        <v>1391</v>
      </c>
      <c r="BR4" s="219" t="s">
        <v>1391</v>
      </c>
      <c r="BS4" s="219" t="s">
        <v>1391</v>
      </c>
      <c r="BT4" s="219" t="s">
        <v>1391</v>
      </c>
      <c r="BU4" s="219" t="s">
        <v>1391</v>
      </c>
      <c r="BV4" s="219" t="s">
        <v>1391</v>
      </c>
      <c r="BW4" s="219" t="s">
        <v>1391</v>
      </c>
      <c r="BX4" s="219" t="s">
        <v>1391</v>
      </c>
      <c r="BY4" s="219" t="s">
        <v>1391</v>
      </c>
      <c r="BZ4" s="219" t="s">
        <v>1391</v>
      </c>
      <c r="CA4" s="219" t="s">
        <v>1391</v>
      </c>
      <c r="CB4" s="219" t="s">
        <v>1391</v>
      </c>
      <c r="CC4" s="219" t="s">
        <v>1391</v>
      </c>
      <c r="CD4" s="219" t="s">
        <v>1391</v>
      </c>
      <c r="CE4" s="219" t="s">
        <v>1391</v>
      </c>
      <c r="CF4" s="219" t="s">
        <v>1391</v>
      </c>
      <c r="CG4" s="219" t="s">
        <v>1391</v>
      </c>
      <c r="CH4" s="219" t="s">
        <v>1391</v>
      </c>
      <c r="CI4" s="219" t="s">
        <v>1391</v>
      </c>
      <c r="CJ4" s="219" t="s">
        <v>1391</v>
      </c>
      <c r="CK4" s="221" t="s">
        <v>1441</v>
      </c>
      <c r="CL4" s="219" t="s">
        <v>1439</v>
      </c>
      <c r="CM4" s="219" t="s">
        <v>29</v>
      </c>
      <c r="CN4" s="219" t="s">
        <v>412</v>
      </c>
      <c r="CO4" s="219" t="s">
        <v>412</v>
      </c>
      <c r="CP4" s="219"/>
      <c r="CQ4" s="219"/>
      <c r="CR4" s="219"/>
      <c r="CS4" s="219"/>
      <c r="CT4" s="219"/>
      <c r="CU4" s="219"/>
      <c r="CV4" s="219"/>
      <c r="CW4" s="219"/>
      <c r="CX4" s="219" t="s">
        <v>1442</v>
      </c>
    </row>
    <row r="5" ht="409.5" spans="1:102">
      <c r="A5" s="220" t="s">
        <v>811</v>
      </c>
      <c r="B5" s="220">
        <v>1004</v>
      </c>
      <c r="C5" s="220" t="s">
        <v>812</v>
      </c>
      <c r="D5" s="220" t="s">
        <v>1437</v>
      </c>
      <c r="E5" s="220" t="s">
        <v>1443</v>
      </c>
      <c r="F5" s="220" t="s">
        <v>1443</v>
      </c>
      <c r="G5" s="220" t="s">
        <v>1443</v>
      </c>
      <c r="H5" s="220" t="s">
        <v>1443</v>
      </c>
      <c r="I5" s="220" t="s">
        <v>1443</v>
      </c>
      <c r="J5" s="220" t="s">
        <v>1443</v>
      </c>
      <c r="K5" s="220" t="s">
        <v>1443</v>
      </c>
      <c r="L5" s="220" t="s">
        <v>1443</v>
      </c>
      <c r="M5" s="220" t="s">
        <v>1391</v>
      </c>
      <c r="N5" s="220" t="s">
        <v>1391</v>
      </c>
      <c r="O5" s="220" t="s">
        <v>1391</v>
      </c>
      <c r="P5" s="220" t="s">
        <v>1391</v>
      </c>
      <c r="Q5" s="220" t="s">
        <v>1391</v>
      </c>
      <c r="R5" s="220" t="s">
        <v>1391</v>
      </c>
      <c r="S5" s="220" t="s">
        <v>1391</v>
      </c>
      <c r="T5" s="220" t="s">
        <v>1391</v>
      </c>
      <c r="U5" s="220" t="s">
        <v>1391</v>
      </c>
      <c r="V5" s="220" t="s">
        <v>1391</v>
      </c>
      <c r="W5" s="220" t="s">
        <v>1391</v>
      </c>
      <c r="X5" s="220" t="s">
        <v>1391</v>
      </c>
      <c r="Y5" s="220" t="s">
        <v>1391</v>
      </c>
      <c r="Z5" s="220" t="s">
        <v>1391</v>
      </c>
      <c r="AA5" s="220" t="s">
        <v>1391</v>
      </c>
      <c r="AB5" s="220" t="s">
        <v>1391</v>
      </c>
      <c r="AC5" s="220" t="s">
        <v>1437</v>
      </c>
      <c r="AD5" s="220" t="s">
        <v>1391</v>
      </c>
      <c r="AE5" s="220" t="s">
        <v>1391</v>
      </c>
      <c r="AF5" s="220" t="s">
        <v>1391</v>
      </c>
      <c r="AG5" s="220" t="s">
        <v>1391</v>
      </c>
      <c r="AH5" s="220" t="s">
        <v>1391</v>
      </c>
      <c r="AI5" s="220" t="s">
        <v>1391</v>
      </c>
      <c r="AJ5" s="220" t="s">
        <v>1391</v>
      </c>
      <c r="AK5" s="220" t="s">
        <v>1391</v>
      </c>
      <c r="AL5" s="220" t="s">
        <v>1391</v>
      </c>
      <c r="AM5" s="220" t="s">
        <v>1391</v>
      </c>
      <c r="AN5" s="220" t="s">
        <v>1391</v>
      </c>
      <c r="AO5" s="220" t="s">
        <v>1391</v>
      </c>
      <c r="AP5" s="220" t="s">
        <v>1391</v>
      </c>
      <c r="AQ5" s="220" t="s">
        <v>1391</v>
      </c>
      <c r="AR5" s="220" t="s">
        <v>1391</v>
      </c>
      <c r="AS5" s="220" t="s">
        <v>1391</v>
      </c>
      <c r="AT5" s="220" t="s">
        <v>1391</v>
      </c>
      <c r="AU5" s="220" t="s">
        <v>1391</v>
      </c>
      <c r="AV5" s="220" t="s">
        <v>1391</v>
      </c>
      <c r="AW5" s="220" t="s">
        <v>1437</v>
      </c>
      <c r="AX5" s="220" t="s">
        <v>1391</v>
      </c>
      <c r="AY5" s="220" t="s">
        <v>1391</v>
      </c>
      <c r="AZ5" s="220" t="s">
        <v>1391</v>
      </c>
      <c r="BA5" s="220" t="s">
        <v>1391</v>
      </c>
      <c r="BB5" s="220" t="s">
        <v>1391</v>
      </c>
      <c r="BC5" s="220" t="s">
        <v>1391</v>
      </c>
      <c r="BD5" s="220" t="s">
        <v>1391</v>
      </c>
      <c r="BE5" s="220" t="s">
        <v>1437</v>
      </c>
      <c r="BF5" s="220" t="s">
        <v>1437</v>
      </c>
      <c r="BG5" s="220" t="s">
        <v>1437</v>
      </c>
      <c r="BH5" s="220" t="s">
        <v>1437</v>
      </c>
      <c r="BI5" s="220" t="s">
        <v>1437</v>
      </c>
      <c r="BJ5" s="220" t="s">
        <v>1437</v>
      </c>
      <c r="BK5" s="220" t="s">
        <v>1437</v>
      </c>
      <c r="BL5" s="220" t="s">
        <v>1437</v>
      </c>
      <c r="BM5" s="220" t="s">
        <v>1391</v>
      </c>
      <c r="BN5" s="220" t="s">
        <v>1391</v>
      </c>
      <c r="BO5" s="220" t="s">
        <v>1391</v>
      </c>
      <c r="BP5" s="220" t="s">
        <v>1391</v>
      </c>
      <c r="BQ5" s="220" t="s">
        <v>1391</v>
      </c>
      <c r="BR5" s="220" t="s">
        <v>1391</v>
      </c>
      <c r="BS5" s="220" t="s">
        <v>1391</v>
      </c>
      <c r="BT5" s="220" t="s">
        <v>1391</v>
      </c>
      <c r="BU5" s="220" t="s">
        <v>1391</v>
      </c>
      <c r="BV5" s="220" t="s">
        <v>1391</v>
      </c>
      <c r="BW5" s="220" t="s">
        <v>1391</v>
      </c>
      <c r="BX5" s="220" t="s">
        <v>1391</v>
      </c>
      <c r="BY5" s="220" t="s">
        <v>1391</v>
      </c>
      <c r="BZ5" s="220" t="s">
        <v>1437</v>
      </c>
      <c r="CA5" s="220" t="s">
        <v>1391</v>
      </c>
      <c r="CB5" s="220" t="s">
        <v>1391</v>
      </c>
      <c r="CC5" s="220" t="s">
        <v>1391</v>
      </c>
      <c r="CD5" s="220" t="s">
        <v>1391</v>
      </c>
      <c r="CE5" s="220" t="s">
        <v>1391</v>
      </c>
      <c r="CF5" s="220" t="s">
        <v>1391</v>
      </c>
      <c r="CG5" s="220" t="s">
        <v>1391</v>
      </c>
      <c r="CH5" s="220" t="s">
        <v>1391</v>
      </c>
      <c r="CI5" s="220" t="s">
        <v>1391</v>
      </c>
      <c r="CJ5" s="220" t="s">
        <v>1391</v>
      </c>
      <c r="CK5" s="222" t="s">
        <v>1444</v>
      </c>
      <c r="CL5" s="220" t="s">
        <v>1445</v>
      </c>
      <c r="CM5" s="220" t="s">
        <v>403</v>
      </c>
      <c r="CN5" s="220" t="s">
        <v>412</v>
      </c>
      <c r="CO5" s="220" t="s">
        <v>412</v>
      </c>
      <c r="CP5" s="220"/>
      <c r="CQ5" s="220"/>
      <c r="CR5" s="220"/>
      <c r="CS5" s="220"/>
      <c r="CT5" s="220"/>
      <c r="CU5" s="220"/>
      <c r="CV5" s="220"/>
      <c r="CW5" s="220"/>
      <c r="CX5" s="220" t="s">
        <v>1446</v>
      </c>
    </row>
    <row r="6" ht="409.5" spans="1:102">
      <c r="A6" s="219" t="s">
        <v>816</v>
      </c>
      <c r="B6" s="219">
        <v>1005</v>
      </c>
      <c r="C6" s="219" t="s">
        <v>817</v>
      </c>
      <c r="D6" s="219" t="s">
        <v>1437</v>
      </c>
      <c r="E6" s="219" t="s">
        <v>1443</v>
      </c>
      <c r="F6" s="219" t="s">
        <v>1443</v>
      </c>
      <c r="G6" s="219" t="s">
        <v>1443</v>
      </c>
      <c r="H6" s="219" t="s">
        <v>1443</v>
      </c>
      <c r="I6" s="219" t="s">
        <v>1443</v>
      </c>
      <c r="J6" s="219" t="s">
        <v>1443</v>
      </c>
      <c r="K6" s="219" t="s">
        <v>1443</v>
      </c>
      <c r="L6" s="219" t="s">
        <v>1443</v>
      </c>
      <c r="M6" s="219" t="s">
        <v>1391</v>
      </c>
      <c r="N6" s="219" t="s">
        <v>1391</v>
      </c>
      <c r="O6" s="219" t="s">
        <v>1391</v>
      </c>
      <c r="P6" s="219" t="s">
        <v>1391</v>
      </c>
      <c r="Q6" s="219" t="s">
        <v>1391</v>
      </c>
      <c r="R6" s="219" t="s">
        <v>1391</v>
      </c>
      <c r="S6" s="219" t="s">
        <v>1391</v>
      </c>
      <c r="T6" s="219" t="s">
        <v>1437</v>
      </c>
      <c r="U6" s="219" t="s">
        <v>1391</v>
      </c>
      <c r="V6" s="219" t="s">
        <v>1391</v>
      </c>
      <c r="W6" s="219" t="s">
        <v>1391</v>
      </c>
      <c r="X6" s="219" t="s">
        <v>1391</v>
      </c>
      <c r="Y6" s="219" t="s">
        <v>1391</v>
      </c>
      <c r="Z6" s="219" t="s">
        <v>1391</v>
      </c>
      <c r="AA6" s="219" t="s">
        <v>1391</v>
      </c>
      <c r="AB6" s="219" t="s">
        <v>1391</v>
      </c>
      <c r="AC6" s="219" t="s">
        <v>1437</v>
      </c>
      <c r="AD6" s="219" t="s">
        <v>1391</v>
      </c>
      <c r="AE6" s="219" t="s">
        <v>1391</v>
      </c>
      <c r="AF6" s="219" t="s">
        <v>1391</v>
      </c>
      <c r="AG6" s="219" t="s">
        <v>1391</v>
      </c>
      <c r="AH6" s="219" t="s">
        <v>1391</v>
      </c>
      <c r="AI6" s="219" t="s">
        <v>1391</v>
      </c>
      <c r="AJ6" s="219" t="s">
        <v>1391</v>
      </c>
      <c r="AK6" s="219" t="s">
        <v>1391</v>
      </c>
      <c r="AL6" s="219" t="s">
        <v>1391</v>
      </c>
      <c r="AM6" s="219" t="s">
        <v>1391</v>
      </c>
      <c r="AN6" s="219" t="s">
        <v>1391</v>
      </c>
      <c r="AO6" s="219" t="s">
        <v>1391</v>
      </c>
      <c r="AP6" s="219" t="s">
        <v>1391</v>
      </c>
      <c r="AQ6" s="219" t="s">
        <v>1391</v>
      </c>
      <c r="AR6" s="219" t="s">
        <v>1391</v>
      </c>
      <c r="AS6" s="219" t="s">
        <v>1391</v>
      </c>
      <c r="AT6" s="219" t="s">
        <v>1391</v>
      </c>
      <c r="AU6" s="219" t="s">
        <v>1391</v>
      </c>
      <c r="AV6" s="219" t="s">
        <v>1391</v>
      </c>
      <c r="AW6" s="219" t="s">
        <v>1391</v>
      </c>
      <c r="AX6" s="219" t="s">
        <v>1391</v>
      </c>
      <c r="AY6" s="219" t="s">
        <v>1437</v>
      </c>
      <c r="AZ6" s="219" t="s">
        <v>1391</v>
      </c>
      <c r="BA6" s="219" t="s">
        <v>1391</v>
      </c>
      <c r="BB6" s="219" t="s">
        <v>1391</v>
      </c>
      <c r="BC6" s="219" t="s">
        <v>1391</v>
      </c>
      <c r="BD6" s="219" t="s">
        <v>1391</v>
      </c>
      <c r="BE6" s="219" t="s">
        <v>1391</v>
      </c>
      <c r="BF6" s="219" t="s">
        <v>1391</v>
      </c>
      <c r="BG6" s="219" t="s">
        <v>1391</v>
      </c>
      <c r="BH6" s="219" t="s">
        <v>1391</v>
      </c>
      <c r="BI6" s="219" t="s">
        <v>1391</v>
      </c>
      <c r="BJ6" s="219" t="s">
        <v>1391</v>
      </c>
      <c r="BK6" s="219" t="s">
        <v>1391</v>
      </c>
      <c r="BL6" s="219" t="s">
        <v>1391</v>
      </c>
      <c r="BM6" s="219" t="s">
        <v>1391</v>
      </c>
      <c r="BN6" s="219" t="s">
        <v>1391</v>
      </c>
      <c r="BO6" s="219" t="s">
        <v>1391</v>
      </c>
      <c r="BP6" s="219" t="s">
        <v>1391</v>
      </c>
      <c r="BQ6" s="219" t="s">
        <v>1391</v>
      </c>
      <c r="BR6" s="219" t="s">
        <v>1391</v>
      </c>
      <c r="BS6" s="219" t="s">
        <v>1391</v>
      </c>
      <c r="BT6" s="219" t="s">
        <v>1391</v>
      </c>
      <c r="BU6" s="219" t="s">
        <v>1391</v>
      </c>
      <c r="BV6" s="219" t="s">
        <v>1391</v>
      </c>
      <c r="BW6" s="219" t="s">
        <v>1391</v>
      </c>
      <c r="BX6" s="219" t="s">
        <v>1391</v>
      </c>
      <c r="BY6" s="219" t="s">
        <v>1391</v>
      </c>
      <c r="BZ6" s="219" t="s">
        <v>1437</v>
      </c>
      <c r="CA6" s="219" t="s">
        <v>1391</v>
      </c>
      <c r="CB6" s="219" t="s">
        <v>1391</v>
      </c>
      <c r="CC6" s="219" t="s">
        <v>1391</v>
      </c>
      <c r="CD6" s="219" t="s">
        <v>1391</v>
      </c>
      <c r="CE6" s="219" t="s">
        <v>1391</v>
      </c>
      <c r="CF6" s="219" t="s">
        <v>1391</v>
      </c>
      <c r="CG6" s="219" t="s">
        <v>1391</v>
      </c>
      <c r="CH6" s="219" t="s">
        <v>1391</v>
      </c>
      <c r="CI6" s="219" t="s">
        <v>1391</v>
      </c>
      <c r="CJ6" s="219" t="s">
        <v>1391</v>
      </c>
      <c r="CK6" s="221" t="s">
        <v>1447</v>
      </c>
      <c r="CL6" s="219" t="s">
        <v>1391</v>
      </c>
      <c r="CM6" s="219" t="s">
        <v>403</v>
      </c>
      <c r="CN6" s="219" t="s">
        <v>412</v>
      </c>
      <c r="CO6" s="219" t="s">
        <v>412</v>
      </c>
      <c r="CP6" s="219"/>
      <c r="CQ6" s="219"/>
      <c r="CR6" s="219"/>
      <c r="CS6" s="219"/>
      <c r="CT6" s="219"/>
      <c r="CU6" s="219"/>
      <c r="CV6" s="219"/>
      <c r="CW6" s="219"/>
      <c r="CX6" s="219" t="s">
        <v>1448</v>
      </c>
    </row>
    <row r="7" ht="231.75" spans="1:102">
      <c r="A7" s="220" t="s">
        <v>819</v>
      </c>
      <c r="B7" s="220">
        <v>1006</v>
      </c>
      <c r="C7" s="220" t="s">
        <v>820</v>
      </c>
      <c r="D7" s="220" t="s">
        <v>1437</v>
      </c>
      <c r="E7" s="220" t="s">
        <v>1443</v>
      </c>
      <c r="F7" s="220" t="s">
        <v>1443</v>
      </c>
      <c r="G7" s="220" t="s">
        <v>1443</v>
      </c>
      <c r="H7" s="220" t="s">
        <v>1443</v>
      </c>
      <c r="I7" s="220" t="s">
        <v>1443</v>
      </c>
      <c r="J7" s="220" t="s">
        <v>1443</v>
      </c>
      <c r="K7" s="220" t="s">
        <v>1443</v>
      </c>
      <c r="L7" s="220" t="s">
        <v>1443</v>
      </c>
      <c r="M7" s="220" t="s">
        <v>1391</v>
      </c>
      <c r="N7" s="220" t="s">
        <v>1391</v>
      </c>
      <c r="O7" s="220" t="s">
        <v>1391</v>
      </c>
      <c r="P7" s="220" t="s">
        <v>1391</v>
      </c>
      <c r="Q7" s="220" t="s">
        <v>1391</v>
      </c>
      <c r="R7" s="220" t="s">
        <v>1391</v>
      </c>
      <c r="S7" s="220" t="s">
        <v>1391</v>
      </c>
      <c r="T7" s="220" t="s">
        <v>1391</v>
      </c>
      <c r="U7" s="220" t="s">
        <v>1391</v>
      </c>
      <c r="V7" s="220" t="s">
        <v>1391</v>
      </c>
      <c r="W7" s="220" t="s">
        <v>1437</v>
      </c>
      <c r="X7" s="220" t="s">
        <v>1391</v>
      </c>
      <c r="Y7" s="220" t="s">
        <v>1391</v>
      </c>
      <c r="Z7" s="220" t="s">
        <v>1391</v>
      </c>
      <c r="AA7" s="220" t="s">
        <v>1391</v>
      </c>
      <c r="AB7" s="220" t="s">
        <v>1391</v>
      </c>
      <c r="AC7" s="220" t="s">
        <v>1391</v>
      </c>
      <c r="AD7" s="220" t="s">
        <v>1391</v>
      </c>
      <c r="AE7" s="220" t="s">
        <v>1437</v>
      </c>
      <c r="AF7" s="220" t="s">
        <v>1391</v>
      </c>
      <c r="AG7" s="220" t="s">
        <v>1437</v>
      </c>
      <c r="AH7" s="220" t="s">
        <v>1391</v>
      </c>
      <c r="AI7" s="220" t="s">
        <v>1391</v>
      </c>
      <c r="AJ7" s="220" t="s">
        <v>1391</v>
      </c>
      <c r="AK7" s="220" t="s">
        <v>1391</v>
      </c>
      <c r="AL7" s="220" t="s">
        <v>1391</v>
      </c>
      <c r="AM7" s="220" t="s">
        <v>1391</v>
      </c>
      <c r="AN7" s="220" t="s">
        <v>1391</v>
      </c>
      <c r="AO7" s="220" t="s">
        <v>1391</v>
      </c>
      <c r="AP7" s="220" t="s">
        <v>1391</v>
      </c>
      <c r="AQ7" s="220" t="s">
        <v>1391</v>
      </c>
      <c r="AR7" s="220" t="s">
        <v>1391</v>
      </c>
      <c r="AS7" s="220" t="s">
        <v>1437</v>
      </c>
      <c r="AT7" s="220" t="s">
        <v>1391</v>
      </c>
      <c r="AU7" s="220" t="s">
        <v>1391</v>
      </c>
      <c r="AV7" s="220" t="s">
        <v>1391</v>
      </c>
      <c r="AW7" s="220" t="s">
        <v>1391</v>
      </c>
      <c r="AX7" s="220" t="s">
        <v>1391</v>
      </c>
      <c r="AY7" s="220" t="s">
        <v>1391</v>
      </c>
      <c r="AZ7" s="220" t="s">
        <v>1391</v>
      </c>
      <c r="BA7" s="220" t="s">
        <v>1391</v>
      </c>
      <c r="BB7" s="220" t="s">
        <v>1391</v>
      </c>
      <c r="BC7" s="220" t="s">
        <v>1391</v>
      </c>
      <c r="BD7" s="220" t="s">
        <v>1391</v>
      </c>
      <c r="BE7" s="220" t="s">
        <v>1437</v>
      </c>
      <c r="BF7" s="220" t="s">
        <v>1391</v>
      </c>
      <c r="BG7" s="220" t="s">
        <v>1391</v>
      </c>
      <c r="BH7" s="220" t="s">
        <v>1391</v>
      </c>
      <c r="BI7" s="220" t="s">
        <v>1391</v>
      </c>
      <c r="BJ7" s="220" t="s">
        <v>1391</v>
      </c>
      <c r="BK7" s="220" t="s">
        <v>1391</v>
      </c>
      <c r="BL7" s="220" t="s">
        <v>1391</v>
      </c>
      <c r="BM7" s="220" t="s">
        <v>1437</v>
      </c>
      <c r="BN7" s="220" t="s">
        <v>1391</v>
      </c>
      <c r="BO7" s="220" t="s">
        <v>1437</v>
      </c>
      <c r="BP7" s="220" t="s">
        <v>1437</v>
      </c>
      <c r="BQ7" s="220" t="s">
        <v>1437</v>
      </c>
      <c r="BR7" s="220" t="s">
        <v>1391</v>
      </c>
      <c r="BS7" s="220" t="s">
        <v>1391</v>
      </c>
      <c r="BT7" s="220" t="s">
        <v>1391</v>
      </c>
      <c r="BU7" s="220" t="s">
        <v>1391</v>
      </c>
      <c r="BV7" s="220" t="s">
        <v>1391</v>
      </c>
      <c r="BW7" s="220" t="s">
        <v>1391</v>
      </c>
      <c r="BX7" s="220" t="s">
        <v>1391</v>
      </c>
      <c r="BY7" s="220" t="s">
        <v>1391</v>
      </c>
      <c r="BZ7" s="220" t="s">
        <v>1391</v>
      </c>
      <c r="CA7" s="220" t="s">
        <v>1391</v>
      </c>
      <c r="CB7" s="220" t="s">
        <v>1391</v>
      </c>
      <c r="CC7" s="220" t="s">
        <v>1391</v>
      </c>
      <c r="CD7" s="220" t="s">
        <v>1391</v>
      </c>
      <c r="CE7" s="220" t="s">
        <v>1391</v>
      </c>
      <c r="CF7" s="220" t="s">
        <v>1391</v>
      </c>
      <c r="CG7" s="220" t="s">
        <v>1391</v>
      </c>
      <c r="CH7" s="220" t="s">
        <v>1391</v>
      </c>
      <c r="CI7" s="220" t="s">
        <v>1391</v>
      </c>
      <c r="CJ7" s="220" t="s">
        <v>1391</v>
      </c>
      <c r="CK7" s="222" t="s">
        <v>1449</v>
      </c>
      <c r="CL7" s="220" t="s">
        <v>1391</v>
      </c>
      <c r="CM7" s="220" t="s">
        <v>17</v>
      </c>
      <c r="CN7" s="220" t="s">
        <v>29</v>
      </c>
      <c r="CO7" s="220" t="s">
        <v>412</v>
      </c>
      <c r="CP7" s="220"/>
      <c r="CQ7" s="220"/>
      <c r="CR7" s="220"/>
      <c r="CS7" s="220"/>
      <c r="CT7" s="220"/>
      <c r="CU7" s="220"/>
      <c r="CV7" s="220"/>
      <c r="CW7" s="220"/>
      <c r="CX7" s="220" t="s">
        <v>1450</v>
      </c>
    </row>
    <row r="8" ht="136.5" spans="1:102">
      <c r="A8" s="219" t="s">
        <v>824</v>
      </c>
      <c r="B8" s="219">
        <v>1007</v>
      </c>
      <c r="C8" s="219" t="s">
        <v>825</v>
      </c>
      <c r="D8" s="219" t="s">
        <v>1437</v>
      </c>
      <c r="E8" s="219" t="s">
        <v>1391</v>
      </c>
      <c r="F8" s="219" t="s">
        <v>1391</v>
      </c>
      <c r="G8" s="219" t="s">
        <v>1391</v>
      </c>
      <c r="H8" s="219" t="s">
        <v>1391</v>
      </c>
      <c r="I8" s="219" t="s">
        <v>1391</v>
      </c>
      <c r="J8" s="219" t="s">
        <v>1391</v>
      </c>
      <c r="K8" s="219" t="s">
        <v>1391</v>
      </c>
      <c r="L8" s="219" t="s">
        <v>1391</v>
      </c>
      <c r="M8" s="219" t="s">
        <v>1391</v>
      </c>
      <c r="N8" s="219" t="s">
        <v>1437</v>
      </c>
      <c r="O8" s="219" t="s">
        <v>1391</v>
      </c>
      <c r="P8" s="219" t="s">
        <v>1391</v>
      </c>
      <c r="Q8" s="219" t="s">
        <v>1391</v>
      </c>
      <c r="R8" s="219" t="s">
        <v>1391</v>
      </c>
      <c r="S8" s="219" t="s">
        <v>1391</v>
      </c>
      <c r="T8" s="219" t="s">
        <v>1391</v>
      </c>
      <c r="U8" s="219" t="s">
        <v>1391</v>
      </c>
      <c r="V8" s="219" t="s">
        <v>1391</v>
      </c>
      <c r="W8" s="219" t="s">
        <v>1391</v>
      </c>
      <c r="X8" s="219" t="s">
        <v>1391</v>
      </c>
      <c r="Y8" s="219" t="s">
        <v>1391</v>
      </c>
      <c r="Z8" s="219" t="s">
        <v>1391</v>
      </c>
      <c r="AA8" s="219" t="s">
        <v>1391</v>
      </c>
      <c r="AB8" s="219" t="s">
        <v>1437</v>
      </c>
      <c r="AC8" s="219" t="s">
        <v>1391</v>
      </c>
      <c r="AD8" s="219" t="s">
        <v>1391</v>
      </c>
      <c r="AE8" s="219" t="s">
        <v>1437</v>
      </c>
      <c r="AF8" s="219" t="s">
        <v>1437</v>
      </c>
      <c r="AG8" s="219" t="s">
        <v>1437</v>
      </c>
      <c r="AH8" s="219" t="s">
        <v>1391</v>
      </c>
      <c r="AI8" s="219" t="s">
        <v>1391</v>
      </c>
      <c r="AJ8" s="219" t="s">
        <v>1391</v>
      </c>
      <c r="AK8" s="219" t="s">
        <v>1391</v>
      </c>
      <c r="AL8" s="219" t="s">
        <v>1391</v>
      </c>
      <c r="AM8" s="219" t="s">
        <v>1391</v>
      </c>
      <c r="AN8" s="219" t="s">
        <v>1437</v>
      </c>
      <c r="AO8" s="219" t="s">
        <v>1391</v>
      </c>
      <c r="AP8" s="219" t="s">
        <v>1391</v>
      </c>
      <c r="AQ8" s="219" t="s">
        <v>1437</v>
      </c>
      <c r="AR8" s="219" t="s">
        <v>1391</v>
      </c>
      <c r="AS8" s="219" t="s">
        <v>1391</v>
      </c>
      <c r="AT8" s="219" t="s">
        <v>1391</v>
      </c>
      <c r="AU8" s="219" t="s">
        <v>1437</v>
      </c>
      <c r="AV8" s="219" t="s">
        <v>1391</v>
      </c>
      <c r="AW8" s="219" t="s">
        <v>1391</v>
      </c>
      <c r="AX8" s="219" t="s">
        <v>1391</v>
      </c>
      <c r="AY8" s="219" t="s">
        <v>1391</v>
      </c>
      <c r="AZ8" s="219" t="s">
        <v>1391</v>
      </c>
      <c r="BA8" s="219" t="s">
        <v>1391</v>
      </c>
      <c r="BB8" s="219" t="s">
        <v>1391</v>
      </c>
      <c r="BC8" s="219" t="s">
        <v>1391</v>
      </c>
      <c r="BD8" s="219" t="s">
        <v>1391</v>
      </c>
      <c r="BE8" s="219" t="s">
        <v>1391</v>
      </c>
      <c r="BF8" s="219" t="s">
        <v>1391</v>
      </c>
      <c r="BG8" s="219" t="s">
        <v>1391</v>
      </c>
      <c r="BH8" s="219" t="s">
        <v>1391</v>
      </c>
      <c r="BI8" s="219" t="s">
        <v>1391</v>
      </c>
      <c r="BJ8" s="219" t="s">
        <v>1391</v>
      </c>
      <c r="BK8" s="219" t="s">
        <v>1391</v>
      </c>
      <c r="BL8" s="219" t="s">
        <v>1391</v>
      </c>
      <c r="BM8" s="219" t="s">
        <v>1391</v>
      </c>
      <c r="BN8" s="219" t="s">
        <v>1391</v>
      </c>
      <c r="BO8" s="219" t="s">
        <v>1391</v>
      </c>
      <c r="BP8" s="219" t="s">
        <v>1391</v>
      </c>
      <c r="BQ8" s="219" t="s">
        <v>1391</v>
      </c>
      <c r="BR8" s="219" t="s">
        <v>1391</v>
      </c>
      <c r="BS8" s="219" t="s">
        <v>1391</v>
      </c>
      <c r="BT8" s="219" t="s">
        <v>1391</v>
      </c>
      <c r="BU8" s="219" t="s">
        <v>1391</v>
      </c>
      <c r="BV8" s="219" t="s">
        <v>1391</v>
      </c>
      <c r="BW8" s="219" t="s">
        <v>1391</v>
      </c>
      <c r="BX8" s="219" t="s">
        <v>1391</v>
      </c>
      <c r="BY8" s="219" t="s">
        <v>1391</v>
      </c>
      <c r="BZ8" s="219" t="s">
        <v>1391</v>
      </c>
      <c r="CA8" s="219" t="s">
        <v>1391</v>
      </c>
      <c r="CB8" s="219" t="s">
        <v>1391</v>
      </c>
      <c r="CC8" s="219" t="s">
        <v>1391</v>
      </c>
      <c r="CD8" s="219" t="s">
        <v>1391</v>
      </c>
      <c r="CE8" s="219" t="s">
        <v>1391</v>
      </c>
      <c r="CF8" s="219" t="s">
        <v>1391</v>
      </c>
      <c r="CG8" s="219" t="s">
        <v>1391</v>
      </c>
      <c r="CH8" s="219" t="s">
        <v>1391</v>
      </c>
      <c r="CI8" s="219" t="s">
        <v>1391</v>
      </c>
      <c r="CJ8" s="219" t="s">
        <v>1391</v>
      </c>
      <c r="CK8" s="221" t="s">
        <v>1451</v>
      </c>
      <c r="CL8" s="219" t="s">
        <v>1452</v>
      </c>
      <c r="CM8" s="219" t="s">
        <v>403</v>
      </c>
      <c r="CN8" s="219" t="s">
        <v>50</v>
      </c>
      <c r="CO8" s="219" t="s">
        <v>412</v>
      </c>
      <c r="CP8" s="219"/>
      <c r="CQ8" s="219"/>
      <c r="CR8" s="219"/>
      <c r="CS8" s="219"/>
      <c r="CT8" s="219"/>
      <c r="CU8" s="219"/>
      <c r="CV8" s="219"/>
      <c r="CW8" s="219"/>
      <c r="CX8" s="219" t="s">
        <v>1453</v>
      </c>
    </row>
    <row r="9" ht="109.5" spans="1:102">
      <c r="A9" s="220" t="s">
        <v>829</v>
      </c>
      <c r="B9" s="220">
        <v>1008</v>
      </c>
      <c r="C9" s="220" t="s">
        <v>830</v>
      </c>
      <c r="D9" s="220" t="s">
        <v>1391</v>
      </c>
      <c r="E9" s="220" t="s">
        <v>1443</v>
      </c>
      <c r="F9" s="220" t="s">
        <v>1443</v>
      </c>
      <c r="G9" s="220" t="s">
        <v>1443</v>
      </c>
      <c r="H9" s="220" t="s">
        <v>1443</v>
      </c>
      <c r="I9" s="220" t="s">
        <v>1443</v>
      </c>
      <c r="J9" s="220" t="s">
        <v>1443</v>
      </c>
      <c r="K9" s="220" t="s">
        <v>1443</v>
      </c>
      <c r="L9" s="220" t="s">
        <v>1443</v>
      </c>
      <c r="M9" s="220" t="s">
        <v>1391</v>
      </c>
      <c r="N9" s="220" t="s">
        <v>1391</v>
      </c>
      <c r="O9" s="220" t="s">
        <v>1437</v>
      </c>
      <c r="P9" s="220" t="s">
        <v>1391</v>
      </c>
      <c r="Q9" s="220" t="s">
        <v>1391</v>
      </c>
      <c r="R9" s="220" t="s">
        <v>1391</v>
      </c>
      <c r="S9" s="220" t="s">
        <v>1391</v>
      </c>
      <c r="T9" s="220" t="s">
        <v>1437</v>
      </c>
      <c r="U9" s="220" t="s">
        <v>1391</v>
      </c>
      <c r="V9" s="220" t="s">
        <v>1391</v>
      </c>
      <c r="W9" s="220" t="s">
        <v>1437</v>
      </c>
      <c r="X9" s="220" t="s">
        <v>1391</v>
      </c>
      <c r="Y9" s="220" t="s">
        <v>1391</v>
      </c>
      <c r="Z9" s="220" t="s">
        <v>1391</v>
      </c>
      <c r="AA9" s="220" t="s">
        <v>1437</v>
      </c>
      <c r="AB9" s="220" t="s">
        <v>1391</v>
      </c>
      <c r="AC9" s="220" t="s">
        <v>1391</v>
      </c>
      <c r="AD9" s="220" t="s">
        <v>1391</v>
      </c>
      <c r="AE9" s="220" t="s">
        <v>1391</v>
      </c>
      <c r="AF9" s="220" t="s">
        <v>1391</v>
      </c>
      <c r="AG9" s="220" t="s">
        <v>1391</v>
      </c>
      <c r="AH9" s="220" t="s">
        <v>1391</v>
      </c>
      <c r="AI9" s="220" t="s">
        <v>1391</v>
      </c>
      <c r="AJ9" s="220" t="s">
        <v>1391</v>
      </c>
      <c r="AK9" s="220" t="s">
        <v>1391</v>
      </c>
      <c r="AL9" s="220" t="s">
        <v>1391</v>
      </c>
      <c r="AM9" s="220" t="s">
        <v>1391</v>
      </c>
      <c r="AN9" s="220" t="s">
        <v>1391</v>
      </c>
      <c r="AO9" s="220" t="s">
        <v>1391</v>
      </c>
      <c r="AP9" s="220" t="s">
        <v>1391</v>
      </c>
      <c r="AQ9" s="220" t="s">
        <v>1391</v>
      </c>
      <c r="AR9" s="220" t="s">
        <v>1391</v>
      </c>
      <c r="AS9" s="220" t="s">
        <v>1391</v>
      </c>
      <c r="AT9" s="220" t="s">
        <v>1391</v>
      </c>
      <c r="AU9" s="220" t="s">
        <v>1391</v>
      </c>
      <c r="AV9" s="220" t="s">
        <v>1437</v>
      </c>
      <c r="AW9" s="220" t="s">
        <v>1437</v>
      </c>
      <c r="AX9" s="220" t="s">
        <v>1391</v>
      </c>
      <c r="AY9" s="220" t="s">
        <v>1391</v>
      </c>
      <c r="AZ9" s="220" t="s">
        <v>1391</v>
      </c>
      <c r="BA9" s="220" t="s">
        <v>1391</v>
      </c>
      <c r="BB9" s="220" t="s">
        <v>1391</v>
      </c>
      <c r="BC9" s="220" t="s">
        <v>1391</v>
      </c>
      <c r="BD9" s="220" t="s">
        <v>1391</v>
      </c>
      <c r="BE9" s="220" t="s">
        <v>1391</v>
      </c>
      <c r="BF9" s="220" t="s">
        <v>1391</v>
      </c>
      <c r="BG9" s="220" t="s">
        <v>1391</v>
      </c>
      <c r="BH9" s="220" t="s">
        <v>1391</v>
      </c>
      <c r="BI9" s="220" t="s">
        <v>1391</v>
      </c>
      <c r="BJ9" s="220" t="s">
        <v>1391</v>
      </c>
      <c r="BK9" s="220" t="s">
        <v>1391</v>
      </c>
      <c r="BL9" s="220" t="s">
        <v>1391</v>
      </c>
      <c r="BM9" s="220" t="s">
        <v>1391</v>
      </c>
      <c r="BN9" s="220" t="s">
        <v>1391</v>
      </c>
      <c r="BO9" s="220" t="s">
        <v>1391</v>
      </c>
      <c r="BP9" s="220" t="s">
        <v>1391</v>
      </c>
      <c r="BQ9" s="220" t="s">
        <v>1391</v>
      </c>
      <c r="BR9" s="220" t="s">
        <v>1391</v>
      </c>
      <c r="BS9" s="220" t="s">
        <v>1391</v>
      </c>
      <c r="BT9" s="220" t="s">
        <v>1391</v>
      </c>
      <c r="BU9" s="220" t="s">
        <v>1391</v>
      </c>
      <c r="BV9" s="220" t="s">
        <v>1391</v>
      </c>
      <c r="BW9" s="220" t="s">
        <v>1391</v>
      </c>
      <c r="BX9" s="220" t="s">
        <v>1391</v>
      </c>
      <c r="BY9" s="220" t="s">
        <v>1391</v>
      </c>
      <c r="BZ9" s="220" t="s">
        <v>1391</v>
      </c>
      <c r="CA9" s="220" t="s">
        <v>1391</v>
      </c>
      <c r="CB9" s="220" t="s">
        <v>1391</v>
      </c>
      <c r="CC9" s="220" t="s">
        <v>1391</v>
      </c>
      <c r="CD9" s="220" t="s">
        <v>1391</v>
      </c>
      <c r="CE9" s="220" t="s">
        <v>1391</v>
      </c>
      <c r="CF9" s="220" t="s">
        <v>1391</v>
      </c>
      <c r="CG9" s="220" t="s">
        <v>1391</v>
      </c>
      <c r="CH9" s="220" t="s">
        <v>1391</v>
      </c>
      <c r="CI9" s="220" t="s">
        <v>1391</v>
      </c>
      <c r="CJ9" s="220" t="s">
        <v>1391</v>
      </c>
      <c r="CK9" s="222" t="s">
        <v>1454</v>
      </c>
      <c r="CL9" s="220" t="s">
        <v>1391</v>
      </c>
      <c r="CM9" s="220" t="s">
        <v>53</v>
      </c>
      <c r="CN9" s="220" t="s">
        <v>412</v>
      </c>
      <c r="CO9" s="220" t="s">
        <v>412</v>
      </c>
      <c r="CP9" s="220"/>
      <c r="CQ9" s="220"/>
      <c r="CR9" s="220"/>
      <c r="CS9" s="220"/>
      <c r="CT9" s="220"/>
      <c r="CU9" s="220"/>
      <c r="CV9" s="220"/>
      <c r="CW9" s="220"/>
      <c r="CX9" s="220" t="s">
        <v>1455</v>
      </c>
    </row>
    <row r="10" ht="273.75" spans="1:102">
      <c r="A10" s="219" t="s">
        <v>834</v>
      </c>
      <c r="B10" s="219">
        <v>1009</v>
      </c>
      <c r="C10" s="219" t="s">
        <v>802</v>
      </c>
      <c r="D10" s="219" t="s">
        <v>1437</v>
      </c>
      <c r="E10" s="219" t="s">
        <v>1391</v>
      </c>
      <c r="F10" s="219" t="s">
        <v>1391</v>
      </c>
      <c r="G10" s="219" t="s">
        <v>1391</v>
      </c>
      <c r="H10" s="219" t="s">
        <v>1391</v>
      </c>
      <c r="I10" s="219" t="s">
        <v>1391</v>
      </c>
      <c r="J10" s="219" t="s">
        <v>1391</v>
      </c>
      <c r="K10" s="219" t="s">
        <v>1391</v>
      </c>
      <c r="L10" s="219" t="s">
        <v>1391</v>
      </c>
      <c r="M10" s="219" t="s">
        <v>1391</v>
      </c>
      <c r="N10" s="219" t="s">
        <v>1391</v>
      </c>
      <c r="O10" s="219" t="s">
        <v>1391</v>
      </c>
      <c r="P10" s="219" t="s">
        <v>1391</v>
      </c>
      <c r="Q10" s="219" t="s">
        <v>1391</v>
      </c>
      <c r="R10" s="219" t="s">
        <v>1391</v>
      </c>
      <c r="S10" s="219" t="s">
        <v>1391</v>
      </c>
      <c r="T10" s="219" t="s">
        <v>1391</v>
      </c>
      <c r="U10" s="219" t="s">
        <v>1391</v>
      </c>
      <c r="V10" s="219" t="s">
        <v>1391</v>
      </c>
      <c r="W10" s="219" t="s">
        <v>1437</v>
      </c>
      <c r="X10" s="219" t="s">
        <v>1391</v>
      </c>
      <c r="Y10" s="219" t="s">
        <v>1391</v>
      </c>
      <c r="Z10" s="219" t="s">
        <v>1391</v>
      </c>
      <c r="AA10" s="219" t="s">
        <v>1391</v>
      </c>
      <c r="AB10" s="219" t="s">
        <v>1391</v>
      </c>
      <c r="AC10" s="219" t="s">
        <v>1391</v>
      </c>
      <c r="AD10" s="219" t="s">
        <v>1391</v>
      </c>
      <c r="AE10" s="219" t="s">
        <v>1391</v>
      </c>
      <c r="AF10" s="219" t="s">
        <v>1391</v>
      </c>
      <c r="AG10" s="219" t="s">
        <v>1391</v>
      </c>
      <c r="AH10" s="219" t="s">
        <v>1391</v>
      </c>
      <c r="AI10" s="219" t="s">
        <v>1391</v>
      </c>
      <c r="AJ10" s="219" t="s">
        <v>1391</v>
      </c>
      <c r="AK10" s="219" t="s">
        <v>1391</v>
      </c>
      <c r="AL10" s="219" t="s">
        <v>1391</v>
      </c>
      <c r="AM10" s="219" t="s">
        <v>1391</v>
      </c>
      <c r="AN10" s="219" t="s">
        <v>1391</v>
      </c>
      <c r="AO10" s="219" t="s">
        <v>1391</v>
      </c>
      <c r="AP10" s="219" t="s">
        <v>1391</v>
      </c>
      <c r="AQ10" s="219" t="s">
        <v>1391</v>
      </c>
      <c r="AR10" s="219" t="s">
        <v>1391</v>
      </c>
      <c r="AS10" s="219" t="s">
        <v>1437</v>
      </c>
      <c r="AT10" s="219" t="s">
        <v>1391</v>
      </c>
      <c r="AU10" s="219" t="s">
        <v>1391</v>
      </c>
      <c r="AV10" s="219" t="s">
        <v>1437</v>
      </c>
      <c r="AW10" s="219" t="s">
        <v>1391</v>
      </c>
      <c r="AX10" s="219" t="s">
        <v>1391</v>
      </c>
      <c r="AY10" s="219" t="s">
        <v>1391</v>
      </c>
      <c r="AZ10" s="219" t="s">
        <v>1391</v>
      </c>
      <c r="BA10" s="219" t="s">
        <v>1391</v>
      </c>
      <c r="BB10" s="219" t="s">
        <v>1391</v>
      </c>
      <c r="BC10" s="219" t="s">
        <v>1391</v>
      </c>
      <c r="BD10" s="219" t="s">
        <v>1391</v>
      </c>
      <c r="BE10" s="219" t="s">
        <v>1391</v>
      </c>
      <c r="BF10" s="219" t="s">
        <v>1391</v>
      </c>
      <c r="BG10" s="219" t="s">
        <v>1391</v>
      </c>
      <c r="BH10" s="219" t="s">
        <v>1391</v>
      </c>
      <c r="BI10" s="219" t="s">
        <v>1391</v>
      </c>
      <c r="BJ10" s="219" t="s">
        <v>1391</v>
      </c>
      <c r="BK10" s="219" t="s">
        <v>1391</v>
      </c>
      <c r="BL10" s="219" t="s">
        <v>1391</v>
      </c>
      <c r="BM10" s="219" t="s">
        <v>1391</v>
      </c>
      <c r="BN10" s="219" t="s">
        <v>1391</v>
      </c>
      <c r="BO10" s="219" t="s">
        <v>1391</v>
      </c>
      <c r="BP10" s="219" t="s">
        <v>1391</v>
      </c>
      <c r="BQ10" s="219" t="s">
        <v>1391</v>
      </c>
      <c r="BR10" s="219" t="s">
        <v>1391</v>
      </c>
      <c r="BS10" s="219" t="s">
        <v>1391</v>
      </c>
      <c r="BT10" s="219" t="s">
        <v>1391</v>
      </c>
      <c r="BU10" s="219" t="s">
        <v>1391</v>
      </c>
      <c r="BV10" s="219" t="s">
        <v>1437</v>
      </c>
      <c r="BW10" s="219" t="s">
        <v>1391</v>
      </c>
      <c r="BX10" s="219" t="s">
        <v>1391</v>
      </c>
      <c r="BY10" s="219" t="s">
        <v>1437</v>
      </c>
      <c r="BZ10" s="219" t="s">
        <v>1391</v>
      </c>
      <c r="CA10" s="219" t="s">
        <v>1391</v>
      </c>
      <c r="CB10" s="219" t="s">
        <v>1391</v>
      </c>
      <c r="CC10" s="219" t="s">
        <v>1391</v>
      </c>
      <c r="CD10" s="219" t="s">
        <v>1391</v>
      </c>
      <c r="CE10" s="219" t="s">
        <v>1391</v>
      </c>
      <c r="CF10" s="219" t="s">
        <v>1391</v>
      </c>
      <c r="CG10" s="219" t="s">
        <v>1391</v>
      </c>
      <c r="CH10" s="219" t="s">
        <v>1391</v>
      </c>
      <c r="CI10" s="219" t="s">
        <v>1391</v>
      </c>
      <c r="CJ10" s="219" t="s">
        <v>1391</v>
      </c>
      <c r="CK10" s="221" t="s">
        <v>1456</v>
      </c>
      <c r="CL10" s="219" t="s">
        <v>1391</v>
      </c>
      <c r="CM10" s="219" t="s">
        <v>53</v>
      </c>
      <c r="CN10" s="219" t="s">
        <v>412</v>
      </c>
      <c r="CO10" s="219" t="s">
        <v>412</v>
      </c>
      <c r="CP10" s="219"/>
      <c r="CQ10" s="219"/>
      <c r="CR10" s="219"/>
      <c r="CS10" s="219"/>
      <c r="CT10" s="219"/>
      <c r="CU10" s="219"/>
      <c r="CV10" s="219"/>
      <c r="CW10" s="219"/>
      <c r="CX10" s="219" t="s">
        <v>1457</v>
      </c>
    </row>
    <row r="11" ht="217.5" spans="1:102">
      <c r="A11" s="220" t="s">
        <v>1458</v>
      </c>
      <c r="B11" s="220">
        <v>1010</v>
      </c>
      <c r="C11" s="220" t="s">
        <v>838</v>
      </c>
      <c r="D11" s="220" t="s">
        <v>1437</v>
      </c>
      <c r="E11" s="220" t="s">
        <v>1443</v>
      </c>
      <c r="F11" s="220" t="s">
        <v>1443</v>
      </c>
      <c r="G11" s="220" t="s">
        <v>1443</v>
      </c>
      <c r="H11" s="220" t="s">
        <v>1443</v>
      </c>
      <c r="I11" s="220" t="s">
        <v>1443</v>
      </c>
      <c r="J11" s="220" t="s">
        <v>1443</v>
      </c>
      <c r="K11" s="220" t="s">
        <v>1443</v>
      </c>
      <c r="L11" s="220" t="s">
        <v>1443</v>
      </c>
      <c r="M11" s="220" t="s">
        <v>1391</v>
      </c>
      <c r="N11" s="220" t="s">
        <v>1391</v>
      </c>
      <c r="O11" s="220" t="s">
        <v>1391</v>
      </c>
      <c r="P11" s="220" t="s">
        <v>1391</v>
      </c>
      <c r="Q11" s="220" t="s">
        <v>1391</v>
      </c>
      <c r="R11" s="220" t="s">
        <v>1391</v>
      </c>
      <c r="S11" s="220" t="s">
        <v>1391</v>
      </c>
      <c r="T11" s="220" t="s">
        <v>1391</v>
      </c>
      <c r="U11" s="220" t="s">
        <v>1391</v>
      </c>
      <c r="V11" s="220" t="s">
        <v>1391</v>
      </c>
      <c r="W11" s="220" t="s">
        <v>1391</v>
      </c>
      <c r="X11" s="220" t="s">
        <v>1391</v>
      </c>
      <c r="Y11" s="220" t="s">
        <v>1391</v>
      </c>
      <c r="Z11" s="220" t="s">
        <v>1437</v>
      </c>
      <c r="AA11" s="220" t="s">
        <v>1391</v>
      </c>
      <c r="AB11" s="220" t="s">
        <v>1391</v>
      </c>
      <c r="AC11" s="220" t="s">
        <v>1391</v>
      </c>
      <c r="AD11" s="220" t="s">
        <v>1391</v>
      </c>
      <c r="AE11" s="220" t="s">
        <v>1391</v>
      </c>
      <c r="AF11" s="220" t="s">
        <v>1391</v>
      </c>
      <c r="AG11" s="220" t="s">
        <v>1391</v>
      </c>
      <c r="AH11" s="220" t="s">
        <v>1391</v>
      </c>
      <c r="AI11" s="220" t="s">
        <v>1391</v>
      </c>
      <c r="AJ11" s="220" t="s">
        <v>1391</v>
      </c>
      <c r="AK11" s="220" t="s">
        <v>1391</v>
      </c>
      <c r="AL11" s="220" t="s">
        <v>1391</v>
      </c>
      <c r="AM11" s="220" t="s">
        <v>1391</v>
      </c>
      <c r="AN11" s="220" t="s">
        <v>1391</v>
      </c>
      <c r="AO11" s="220" t="s">
        <v>1391</v>
      </c>
      <c r="AP11" s="220" t="s">
        <v>1391</v>
      </c>
      <c r="AQ11" s="220" t="s">
        <v>1443</v>
      </c>
      <c r="AR11" s="220" t="s">
        <v>1391</v>
      </c>
      <c r="AS11" s="220" t="s">
        <v>1391</v>
      </c>
      <c r="AT11" s="220" t="s">
        <v>1391</v>
      </c>
      <c r="AU11" s="220" t="s">
        <v>1443</v>
      </c>
      <c r="AV11" s="220" t="s">
        <v>1391</v>
      </c>
      <c r="AW11" s="220" t="s">
        <v>1443</v>
      </c>
      <c r="AX11" s="220" t="s">
        <v>1437</v>
      </c>
      <c r="AY11" s="220" t="s">
        <v>1459</v>
      </c>
      <c r="AZ11" s="220" t="s">
        <v>1391</v>
      </c>
      <c r="BA11" s="220" t="s">
        <v>1391</v>
      </c>
      <c r="BB11" s="220" t="s">
        <v>1391</v>
      </c>
      <c r="BC11" s="220" t="s">
        <v>1391</v>
      </c>
      <c r="BD11" s="220" t="s">
        <v>1391</v>
      </c>
      <c r="BE11" s="220" t="s">
        <v>1391</v>
      </c>
      <c r="BF11" s="220" t="s">
        <v>1391</v>
      </c>
      <c r="BG11" s="220" t="s">
        <v>1391</v>
      </c>
      <c r="BH11" s="220" t="s">
        <v>1391</v>
      </c>
      <c r="BI11" s="220" t="s">
        <v>1391</v>
      </c>
      <c r="BJ11" s="220" t="s">
        <v>1391</v>
      </c>
      <c r="BK11" s="220" t="s">
        <v>1391</v>
      </c>
      <c r="BL11" s="220" t="s">
        <v>1391</v>
      </c>
      <c r="BM11" s="220" t="s">
        <v>1391</v>
      </c>
      <c r="BN11" s="220" t="s">
        <v>1391</v>
      </c>
      <c r="BO11" s="220" t="s">
        <v>1391</v>
      </c>
      <c r="BP11" s="220" t="s">
        <v>1391</v>
      </c>
      <c r="BQ11" s="220" t="s">
        <v>1391</v>
      </c>
      <c r="BR11" s="220" t="s">
        <v>1391</v>
      </c>
      <c r="BS11" s="220" t="s">
        <v>1391</v>
      </c>
      <c r="BT11" s="220" t="s">
        <v>1391</v>
      </c>
      <c r="BU11" s="220" t="s">
        <v>1391</v>
      </c>
      <c r="BV11" s="220" t="s">
        <v>1391</v>
      </c>
      <c r="BW11" s="220" t="s">
        <v>1437</v>
      </c>
      <c r="BX11" s="220" t="s">
        <v>1391</v>
      </c>
      <c r="BY11" s="220" t="s">
        <v>1391</v>
      </c>
      <c r="BZ11" s="220" t="s">
        <v>1391</v>
      </c>
      <c r="CA11" s="220" t="s">
        <v>1391</v>
      </c>
      <c r="CB11" s="220" t="s">
        <v>1391</v>
      </c>
      <c r="CC11" s="220" t="s">
        <v>1391</v>
      </c>
      <c r="CD11" s="220" t="s">
        <v>1391</v>
      </c>
      <c r="CE11" s="220" t="s">
        <v>1391</v>
      </c>
      <c r="CF11" s="220" t="s">
        <v>1391</v>
      </c>
      <c r="CG11" s="220" t="s">
        <v>1391</v>
      </c>
      <c r="CH11" s="220" t="s">
        <v>1391</v>
      </c>
      <c r="CI11" s="220" t="s">
        <v>1391</v>
      </c>
      <c r="CJ11" s="220" t="s">
        <v>1391</v>
      </c>
      <c r="CK11" s="222" t="s">
        <v>1460</v>
      </c>
      <c r="CL11" s="220" t="s">
        <v>1439</v>
      </c>
      <c r="CM11" s="220" t="s">
        <v>29</v>
      </c>
      <c r="CN11" s="220" t="s">
        <v>50</v>
      </c>
      <c r="CO11" s="220" t="s">
        <v>412</v>
      </c>
      <c r="CP11" s="220"/>
      <c r="CQ11" s="220"/>
      <c r="CR11" s="220"/>
      <c r="CS11" s="220"/>
      <c r="CT11" s="220"/>
      <c r="CU11" s="220"/>
      <c r="CV11" s="220"/>
      <c r="CW11" s="220"/>
      <c r="CX11" s="220" t="s">
        <v>1461</v>
      </c>
    </row>
    <row r="12" ht="163.5" spans="1:102">
      <c r="A12" s="219" t="s">
        <v>842</v>
      </c>
      <c r="B12" s="219">
        <v>1011</v>
      </c>
      <c r="C12" s="219" t="s">
        <v>843</v>
      </c>
      <c r="D12" s="219" t="s">
        <v>1437</v>
      </c>
      <c r="E12" s="219" t="s">
        <v>1443</v>
      </c>
      <c r="F12" s="219" t="s">
        <v>1443</v>
      </c>
      <c r="G12" s="219" t="s">
        <v>1443</v>
      </c>
      <c r="H12" s="219" t="s">
        <v>1443</v>
      </c>
      <c r="I12" s="219" t="s">
        <v>1443</v>
      </c>
      <c r="J12" s="219" t="s">
        <v>1443</v>
      </c>
      <c r="K12" s="219" t="s">
        <v>1443</v>
      </c>
      <c r="L12" s="219" t="s">
        <v>1443</v>
      </c>
      <c r="M12" s="219" t="s">
        <v>1391</v>
      </c>
      <c r="N12" s="219" t="s">
        <v>1391</v>
      </c>
      <c r="O12" s="219" t="s">
        <v>1391</v>
      </c>
      <c r="P12" s="219" t="s">
        <v>1391</v>
      </c>
      <c r="Q12" s="219" t="s">
        <v>1391</v>
      </c>
      <c r="R12" s="219" t="s">
        <v>1391</v>
      </c>
      <c r="S12" s="219" t="s">
        <v>1391</v>
      </c>
      <c r="T12" s="219" t="s">
        <v>1391</v>
      </c>
      <c r="U12" s="219" t="s">
        <v>1391</v>
      </c>
      <c r="V12" s="219" t="s">
        <v>1391</v>
      </c>
      <c r="W12" s="219" t="s">
        <v>1391</v>
      </c>
      <c r="X12" s="219" t="s">
        <v>1391</v>
      </c>
      <c r="Y12" s="219" t="s">
        <v>1437</v>
      </c>
      <c r="Z12" s="219" t="s">
        <v>1391</v>
      </c>
      <c r="AA12" s="219" t="s">
        <v>1391</v>
      </c>
      <c r="AB12" s="219" t="s">
        <v>1437</v>
      </c>
      <c r="AC12" s="219" t="s">
        <v>1391</v>
      </c>
      <c r="AD12" s="219" t="s">
        <v>1391</v>
      </c>
      <c r="AE12" s="219" t="s">
        <v>1391</v>
      </c>
      <c r="AF12" s="219" t="s">
        <v>1391</v>
      </c>
      <c r="AG12" s="219" t="s">
        <v>1437</v>
      </c>
      <c r="AH12" s="219" t="s">
        <v>1391</v>
      </c>
      <c r="AI12" s="219" t="s">
        <v>1391</v>
      </c>
      <c r="AJ12" s="219" t="s">
        <v>1391</v>
      </c>
      <c r="AK12" s="219" t="s">
        <v>1391</v>
      </c>
      <c r="AL12" s="219" t="s">
        <v>1391</v>
      </c>
      <c r="AM12" s="219" t="s">
        <v>1391</v>
      </c>
      <c r="AN12" s="219" t="s">
        <v>1391</v>
      </c>
      <c r="AO12" s="219" t="s">
        <v>1391</v>
      </c>
      <c r="AP12" s="219" t="s">
        <v>1391</v>
      </c>
      <c r="AQ12" s="219" t="s">
        <v>1391</v>
      </c>
      <c r="AR12" s="219" t="s">
        <v>1391</v>
      </c>
      <c r="AS12" s="219" t="s">
        <v>1391</v>
      </c>
      <c r="AT12" s="219" t="s">
        <v>1391</v>
      </c>
      <c r="AU12" s="219" t="s">
        <v>1391</v>
      </c>
      <c r="AV12" s="219" t="s">
        <v>1391</v>
      </c>
      <c r="AW12" s="219" t="s">
        <v>1391</v>
      </c>
      <c r="AX12" s="219" t="s">
        <v>1391</v>
      </c>
      <c r="AY12" s="219" t="s">
        <v>1391</v>
      </c>
      <c r="AZ12" s="219" t="s">
        <v>1391</v>
      </c>
      <c r="BA12" s="219" t="s">
        <v>1391</v>
      </c>
      <c r="BB12" s="219" t="s">
        <v>1391</v>
      </c>
      <c r="BC12" s="219" t="s">
        <v>1391</v>
      </c>
      <c r="BD12" s="219" t="s">
        <v>1391</v>
      </c>
      <c r="BE12" s="219" t="s">
        <v>1437</v>
      </c>
      <c r="BF12" s="219" t="s">
        <v>1391</v>
      </c>
      <c r="BG12" s="219" t="s">
        <v>1391</v>
      </c>
      <c r="BH12" s="219" t="s">
        <v>1391</v>
      </c>
      <c r="BI12" s="219" t="s">
        <v>1391</v>
      </c>
      <c r="BJ12" s="219" t="s">
        <v>1391</v>
      </c>
      <c r="BK12" s="219" t="s">
        <v>1391</v>
      </c>
      <c r="BL12" s="219" t="s">
        <v>1391</v>
      </c>
      <c r="BM12" s="219" t="s">
        <v>1391</v>
      </c>
      <c r="BN12" s="219" t="s">
        <v>1391</v>
      </c>
      <c r="BO12" s="219" t="s">
        <v>1391</v>
      </c>
      <c r="BP12" s="219" t="s">
        <v>1391</v>
      </c>
      <c r="BQ12" s="219" t="s">
        <v>1391</v>
      </c>
      <c r="BR12" s="219" t="s">
        <v>1391</v>
      </c>
      <c r="BS12" s="219" t="s">
        <v>1437</v>
      </c>
      <c r="BT12" s="219" t="s">
        <v>1391</v>
      </c>
      <c r="BU12" s="219" t="s">
        <v>1391</v>
      </c>
      <c r="BV12" s="219" t="s">
        <v>1391</v>
      </c>
      <c r="BW12" s="219" t="s">
        <v>1391</v>
      </c>
      <c r="BX12" s="219" t="s">
        <v>1391</v>
      </c>
      <c r="BY12" s="219" t="s">
        <v>1391</v>
      </c>
      <c r="BZ12" s="219" t="s">
        <v>1391</v>
      </c>
      <c r="CA12" s="219" t="s">
        <v>1391</v>
      </c>
      <c r="CB12" s="219" t="s">
        <v>1391</v>
      </c>
      <c r="CC12" s="219" t="s">
        <v>1391</v>
      </c>
      <c r="CD12" s="219" t="s">
        <v>1391</v>
      </c>
      <c r="CE12" s="219" t="s">
        <v>1391</v>
      </c>
      <c r="CF12" s="219" t="s">
        <v>1391</v>
      </c>
      <c r="CG12" s="219" t="s">
        <v>1391</v>
      </c>
      <c r="CH12" s="219" t="s">
        <v>1391</v>
      </c>
      <c r="CI12" s="219" t="s">
        <v>1391</v>
      </c>
      <c r="CJ12" s="219" t="s">
        <v>1391</v>
      </c>
      <c r="CK12" s="221" t="s">
        <v>1462</v>
      </c>
      <c r="CL12" s="219" t="s">
        <v>1391</v>
      </c>
      <c r="CM12" s="219" t="s">
        <v>17</v>
      </c>
      <c r="CN12" s="219" t="s">
        <v>29</v>
      </c>
      <c r="CO12" s="219" t="s">
        <v>412</v>
      </c>
      <c r="CP12" s="219"/>
      <c r="CQ12" s="219"/>
      <c r="CR12" s="219"/>
      <c r="CS12" s="219"/>
      <c r="CT12" s="219"/>
      <c r="CU12" s="219"/>
      <c r="CV12" s="219"/>
      <c r="CW12" s="219"/>
      <c r="CX12" s="219" t="s">
        <v>1463</v>
      </c>
    </row>
    <row r="13" ht="260.25" spans="1:102">
      <c r="A13" s="220" t="s">
        <v>847</v>
      </c>
      <c r="B13" s="220">
        <v>1012</v>
      </c>
      <c r="C13" s="220" t="s">
        <v>848</v>
      </c>
      <c r="D13" s="220" t="s">
        <v>1391</v>
      </c>
      <c r="E13" s="220" t="s">
        <v>1443</v>
      </c>
      <c r="F13" s="220" t="s">
        <v>1443</v>
      </c>
      <c r="G13" s="220" t="s">
        <v>1443</v>
      </c>
      <c r="H13" s="220" t="s">
        <v>1443</v>
      </c>
      <c r="I13" s="220" t="s">
        <v>1443</v>
      </c>
      <c r="J13" s="220" t="s">
        <v>1443</v>
      </c>
      <c r="K13" s="220" t="s">
        <v>1443</v>
      </c>
      <c r="L13" s="220" t="s">
        <v>1443</v>
      </c>
      <c r="M13" s="220" t="s">
        <v>1391</v>
      </c>
      <c r="N13" s="220" t="s">
        <v>1437</v>
      </c>
      <c r="O13" s="220" t="s">
        <v>1391</v>
      </c>
      <c r="P13" s="220" t="s">
        <v>1391</v>
      </c>
      <c r="Q13" s="220" t="s">
        <v>1391</v>
      </c>
      <c r="R13" s="220" t="s">
        <v>1391</v>
      </c>
      <c r="S13" s="220" t="s">
        <v>1437</v>
      </c>
      <c r="T13" s="220" t="s">
        <v>1391</v>
      </c>
      <c r="U13" s="220" t="s">
        <v>1391</v>
      </c>
      <c r="V13" s="220" t="s">
        <v>1437</v>
      </c>
      <c r="W13" s="220" t="s">
        <v>1391</v>
      </c>
      <c r="X13" s="220" t="s">
        <v>1437</v>
      </c>
      <c r="Y13" s="220" t="s">
        <v>1391</v>
      </c>
      <c r="Z13" s="220" t="s">
        <v>1391</v>
      </c>
      <c r="AA13" s="220" t="s">
        <v>1391</v>
      </c>
      <c r="AB13" s="220" t="s">
        <v>1391</v>
      </c>
      <c r="AC13" s="220" t="s">
        <v>1391</v>
      </c>
      <c r="AD13" s="220" t="s">
        <v>1391</v>
      </c>
      <c r="AE13" s="220" t="s">
        <v>1391</v>
      </c>
      <c r="AF13" s="220" t="s">
        <v>1391</v>
      </c>
      <c r="AG13" s="220" t="s">
        <v>1391</v>
      </c>
      <c r="AH13" s="220" t="s">
        <v>1391</v>
      </c>
      <c r="AI13" s="220" t="s">
        <v>1391</v>
      </c>
      <c r="AJ13" s="220" t="s">
        <v>1391</v>
      </c>
      <c r="AK13" s="220" t="s">
        <v>1391</v>
      </c>
      <c r="AL13" s="220" t="s">
        <v>1391</v>
      </c>
      <c r="AM13" s="220" t="s">
        <v>1391</v>
      </c>
      <c r="AN13" s="220" t="s">
        <v>1391</v>
      </c>
      <c r="AO13" s="220" t="s">
        <v>1391</v>
      </c>
      <c r="AP13" s="220" t="s">
        <v>1391</v>
      </c>
      <c r="AQ13" s="220" t="s">
        <v>1391</v>
      </c>
      <c r="AR13" s="220" t="s">
        <v>1391</v>
      </c>
      <c r="AS13" s="220" t="s">
        <v>1391</v>
      </c>
      <c r="AT13" s="220" t="s">
        <v>1391</v>
      </c>
      <c r="AU13" s="220" t="s">
        <v>1391</v>
      </c>
      <c r="AV13" s="220" t="s">
        <v>1391</v>
      </c>
      <c r="AW13" s="220" t="s">
        <v>1391</v>
      </c>
      <c r="AX13" s="220" t="s">
        <v>1391</v>
      </c>
      <c r="AY13" s="220" t="s">
        <v>1391</v>
      </c>
      <c r="AZ13" s="220" t="s">
        <v>1391</v>
      </c>
      <c r="BA13" s="220" t="s">
        <v>1391</v>
      </c>
      <c r="BB13" s="220" t="s">
        <v>1391</v>
      </c>
      <c r="BC13" s="220" t="s">
        <v>1391</v>
      </c>
      <c r="BD13" s="220" t="s">
        <v>1391</v>
      </c>
      <c r="BE13" s="220" t="s">
        <v>1437</v>
      </c>
      <c r="BF13" s="220" t="s">
        <v>1391</v>
      </c>
      <c r="BG13" s="220" t="s">
        <v>1391</v>
      </c>
      <c r="BH13" s="220" t="s">
        <v>1391</v>
      </c>
      <c r="BI13" s="220" t="s">
        <v>1391</v>
      </c>
      <c r="BJ13" s="220" t="s">
        <v>1391</v>
      </c>
      <c r="BK13" s="220" t="s">
        <v>1391</v>
      </c>
      <c r="BL13" s="220" t="s">
        <v>1391</v>
      </c>
      <c r="BM13" s="220" t="s">
        <v>1391</v>
      </c>
      <c r="BN13" s="220" t="s">
        <v>1437</v>
      </c>
      <c r="BO13" s="220" t="s">
        <v>1391</v>
      </c>
      <c r="BP13" s="220" t="s">
        <v>1391</v>
      </c>
      <c r="BQ13" s="220" t="s">
        <v>1391</v>
      </c>
      <c r="BR13" s="220" t="s">
        <v>1391</v>
      </c>
      <c r="BS13" s="220" t="s">
        <v>1391</v>
      </c>
      <c r="BT13" s="220" t="s">
        <v>1391</v>
      </c>
      <c r="BU13" s="220" t="s">
        <v>1391</v>
      </c>
      <c r="BV13" s="220" t="s">
        <v>1391</v>
      </c>
      <c r="BW13" s="220" t="s">
        <v>1391</v>
      </c>
      <c r="BX13" s="220" t="s">
        <v>1391</v>
      </c>
      <c r="BY13" s="220" t="s">
        <v>1391</v>
      </c>
      <c r="BZ13" s="220" t="s">
        <v>1391</v>
      </c>
      <c r="CA13" s="220" t="s">
        <v>1391</v>
      </c>
      <c r="CB13" s="220" t="s">
        <v>1391</v>
      </c>
      <c r="CC13" s="220" t="s">
        <v>1391</v>
      </c>
      <c r="CD13" s="220" t="s">
        <v>1391</v>
      </c>
      <c r="CE13" s="220" t="s">
        <v>1391</v>
      </c>
      <c r="CF13" s="220" t="s">
        <v>1391</v>
      </c>
      <c r="CG13" s="220" t="s">
        <v>1391</v>
      </c>
      <c r="CH13" s="220" t="s">
        <v>1391</v>
      </c>
      <c r="CI13" s="220" t="s">
        <v>1391</v>
      </c>
      <c r="CJ13" s="220" t="s">
        <v>1391</v>
      </c>
      <c r="CK13" s="222" t="s">
        <v>1464</v>
      </c>
      <c r="CL13" s="220" t="s">
        <v>1452</v>
      </c>
      <c r="CM13" s="220" t="s">
        <v>29</v>
      </c>
      <c r="CN13" s="220" t="s">
        <v>17</v>
      </c>
      <c r="CO13" s="220" t="s">
        <v>412</v>
      </c>
      <c r="CP13" s="220"/>
      <c r="CQ13" s="220"/>
      <c r="CR13" s="220"/>
      <c r="CS13" s="220"/>
      <c r="CT13" s="220"/>
      <c r="CU13" s="220"/>
      <c r="CV13" s="220"/>
      <c r="CW13" s="220"/>
      <c r="CX13" s="220" t="s">
        <v>1465</v>
      </c>
    </row>
    <row r="14" ht="82.5" spans="1:102">
      <c r="A14" s="219" t="s">
        <v>1466</v>
      </c>
      <c r="B14" s="219">
        <v>1013</v>
      </c>
      <c r="C14" s="219" t="s">
        <v>853</v>
      </c>
      <c r="D14" s="219" t="s">
        <v>1391</v>
      </c>
      <c r="E14" s="219" t="s">
        <v>1443</v>
      </c>
      <c r="F14" s="219" t="s">
        <v>1443</v>
      </c>
      <c r="G14" s="219" t="s">
        <v>1443</v>
      </c>
      <c r="H14" s="219" t="s">
        <v>1443</v>
      </c>
      <c r="I14" s="219" t="s">
        <v>1443</v>
      </c>
      <c r="J14" s="219" t="s">
        <v>1443</v>
      </c>
      <c r="K14" s="219" t="s">
        <v>1443</v>
      </c>
      <c r="L14" s="219" t="s">
        <v>1443</v>
      </c>
      <c r="M14" s="219" t="s">
        <v>1391</v>
      </c>
      <c r="N14" s="219" t="s">
        <v>1437</v>
      </c>
      <c r="O14" s="219" t="s">
        <v>1391</v>
      </c>
      <c r="P14" s="219" t="s">
        <v>1391</v>
      </c>
      <c r="Q14" s="219" t="s">
        <v>1391</v>
      </c>
      <c r="R14" s="219" t="s">
        <v>1391</v>
      </c>
      <c r="S14" s="219" t="s">
        <v>1437</v>
      </c>
      <c r="T14" s="219" t="s">
        <v>1391</v>
      </c>
      <c r="U14" s="219" t="s">
        <v>1391</v>
      </c>
      <c r="V14" s="219" t="s">
        <v>1437</v>
      </c>
      <c r="W14" s="219" t="s">
        <v>1391</v>
      </c>
      <c r="X14" s="219" t="s">
        <v>1437</v>
      </c>
      <c r="Y14" s="219" t="s">
        <v>1391</v>
      </c>
      <c r="Z14" s="219" t="s">
        <v>1391</v>
      </c>
      <c r="AA14" s="219" t="s">
        <v>1391</v>
      </c>
      <c r="AB14" s="219" t="s">
        <v>1391</v>
      </c>
      <c r="AC14" s="219" t="s">
        <v>1391</v>
      </c>
      <c r="AD14" s="219" t="s">
        <v>1391</v>
      </c>
      <c r="AE14" s="219" t="s">
        <v>1391</v>
      </c>
      <c r="AF14" s="219" t="s">
        <v>1391</v>
      </c>
      <c r="AG14" s="219" t="s">
        <v>1391</v>
      </c>
      <c r="AH14" s="219" t="s">
        <v>1391</v>
      </c>
      <c r="AI14" s="219" t="s">
        <v>1391</v>
      </c>
      <c r="AJ14" s="219" t="s">
        <v>1391</v>
      </c>
      <c r="AK14" s="219" t="s">
        <v>1391</v>
      </c>
      <c r="AL14" s="219" t="s">
        <v>1391</v>
      </c>
      <c r="AM14" s="219" t="s">
        <v>1391</v>
      </c>
      <c r="AN14" s="219" t="s">
        <v>1391</v>
      </c>
      <c r="AO14" s="219" t="s">
        <v>1391</v>
      </c>
      <c r="AP14" s="219" t="s">
        <v>1391</v>
      </c>
      <c r="AQ14" s="219" t="s">
        <v>1391</v>
      </c>
      <c r="AR14" s="219" t="s">
        <v>1391</v>
      </c>
      <c r="AS14" s="219" t="s">
        <v>1391</v>
      </c>
      <c r="AT14" s="219" t="s">
        <v>1391</v>
      </c>
      <c r="AU14" s="219" t="s">
        <v>1391</v>
      </c>
      <c r="AV14" s="219" t="s">
        <v>1391</v>
      </c>
      <c r="AW14" s="219" t="s">
        <v>1391</v>
      </c>
      <c r="AX14" s="219" t="s">
        <v>1391</v>
      </c>
      <c r="AY14" s="219" t="s">
        <v>1391</v>
      </c>
      <c r="AZ14" s="219" t="s">
        <v>1391</v>
      </c>
      <c r="BA14" s="219" t="s">
        <v>1391</v>
      </c>
      <c r="BB14" s="219" t="s">
        <v>1391</v>
      </c>
      <c r="BC14" s="219" t="s">
        <v>1391</v>
      </c>
      <c r="BD14" s="219" t="s">
        <v>1391</v>
      </c>
      <c r="BE14" s="219" t="s">
        <v>1437</v>
      </c>
      <c r="BF14" s="219" t="s">
        <v>1391</v>
      </c>
      <c r="BG14" s="219" t="s">
        <v>1391</v>
      </c>
      <c r="BH14" s="219" t="s">
        <v>1391</v>
      </c>
      <c r="BI14" s="219" t="s">
        <v>1391</v>
      </c>
      <c r="BJ14" s="219" t="s">
        <v>1391</v>
      </c>
      <c r="BK14" s="219" t="s">
        <v>1391</v>
      </c>
      <c r="BL14" s="219" t="s">
        <v>1391</v>
      </c>
      <c r="BM14" s="219" t="s">
        <v>1391</v>
      </c>
      <c r="BN14" s="219" t="s">
        <v>1437</v>
      </c>
      <c r="BO14" s="219" t="s">
        <v>1391</v>
      </c>
      <c r="BP14" s="219" t="s">
        <v>1391</v>
      </c>
      <c r="BQ14" s="219" t="s">
        <v>1391</v>
      </c>
      <c r="BR14" s="219" t="s">
        <v>1391</v>
      </c>
      <c r="BS14" s="219" t="s">
        <v>1391</v>
      </c>
      <c r="BT14" s="219" t="s">
        <v>1391</v>
      </c>
      <c r="BU14" s="219" t="s">
        <v>1391</v>
      </c>
      <c r="BV14" s="219" t="s">
        <v>1391</v>
      </c>
      <c r="BW14" s="219" t="s">
        <v>1391</v>
      </c>
      <c r="BX14" s="219" t="s">
        <v>1391</v>
      </c>
      <c r="BY14" s="219" t="s">
        <v>1391</v>
      </c>
      <c r="BZ14" s="219" t="s">
        <v>1391</v>
      </c>
      <c r="CA14" s="219" t="s">
        <v>1391</v>
      </c>
      <c r="CB14" s="219" t="s">
        <v>1391</v>
      </c>
      <c r="CC14" s="219" t="s">
        <v>1391</v>
      </c>
      <c r="CD14" s="219" t="s">
        <v>1391</v>
      </c>
      <c r="CE14" s="219" t="s">
        <v>1391</v>
      </c>
      <c r="CF14" s="219" t="s">
        <v>1391</v>
      </c>
      <c r="CG14" s="219" t="s">
        <v>1391</v>
      </c>
      <c r="CH14" s="219" t="s">
        <v>1391</v>
      </c>
      <c r="CI14" s="219" t="s">
        <v>1391</v>
      </c>
      <c r="CJ14" s="219" t="s">
        <v>1391</v>
      </c>
      <c r="CK14" s="221" t="s">
        <v>1467</v>
      </c>
      <c r="CL14" s="219" t="s">
        <v>1452</v>
      </c>
      <c r="CM14" s="219" t="s">
        <v>29</v>
      </c>
      <c r="CN14" s="219" t="s">
        <v>17</v>
      </c>
      <c r="CO14" s="219" t="s">
        <v>412</v>
      </c>
      <c r="CP14" s="219"/>
      <c r="CQ14" s="219"/>
      <c r="CR14" s="219"/>
      <c r="CS14" s="219"/>
      <c r="CT14" s="219"/>
      <c r="CU14" s="219"/>
      <c r="CV14" s="219"/>
      <c r="CW14" s="219"/>
      <c r="CX14" s="219" t="s">
        <v>1465</v>
      </c>
    </row>
    <row r="15" ht="69" spans="1:102">
      <c r="A15" s="220" t="s">
        <v>1468</v>
      </c>
      <c r="B15" s="220">
        <v>1014</v>
      </c>
      <c r="C15" s="220" t="s">
        <v>807</v>
      </c>
      <c r="D15" s="220" t="s">
        <v>1391</v>
      </c>
      <c r="E15" s="220" t="s">
        <v>1443</v>
      </c>
      <c r="F15" s="220" t="s">
        <v>1443</v>
      </c>
      <c r="G15" s="220" t="s">
        <v>1443</v>
      </c>
      <c r="H15" s="220" t="s">
        <v>1443</v>
      </c>
      <c r="I15" s="220" t="s">
        <v>1443</v>
      </c>
      <c r="J15" s="220" t="s">
        <v>1443</v>
      </c>
      <c r="K15" s="220" t="s">
        <v>1443</v>
      </c>
      <c r="L15" s="220" t="s">
        <v>1443</v>
      </c>
      <c r="M15" s="220" t="s">
        <v>1391</v>
      </c>
      <c r="N15" s="220" t="s">
        <v>1437</v>
      </c>
      <c r="O15" s="220" t="s">
        <v>1391</v>
      </c>
      <c r="P15" s="220" t="s">
        <v>1391</v>
      </c>
      <c r="Q15" s="220" t="s">
        <v>1391</v>
      </c>
      <c r="R15" s="220" t="s">
        <v>1391</v>
      </c>
      <c r="S15" s="220" t="s">
        <v>1437</v>
      </c>
      <c r="T15" s="220" t="s">
        <v>1391</v>
      </c>
      <c r="U15" s="220" t="s">
        <v>1391</v>
      </c>
      <c r="V15" s="220" t="s">
        <v>1391</v>
      </c>
      <c r="W15" s="220" t="s">
        <v>1391</v>
      </c>
      <c r="X15" s="220" t="s">
        <v>1437</v>
      </c>
      <c r="Y15" s="220" t="s">
        <v>1391</v>
      </c>
      <c r="Z15" s="220" t="s">
        <v>1391</v>
      </c>
      <c r="AA15" s="220" t="s">
        <v>1391</v>
      </c>
      <c r="AB15" s="220" t="s">
        <v>1391</v>
      </c>
      <c r="AC15" s="220" t="s">
        <v>1391</v>
      </c>
      <c r="AD15" s="220" t="s">
        <v>1391</v>
      </c>
      <c r="AE15" s="220" t="s">
        <v>1391</v>
      </c>
      <c r="AF15" s="220" t="s">
        <v>1391</v>
      </c>
      <c r="AG15" s="220" t="s">
        <v>1391</v>
      </c>
      <c r="AH15" s="220" t="s">
        <v>1391</v>
      </c>
      <c r="AI15" s="220" t="s">
        <v>1391</v>
      </c>
      <c r="AJ15" s="220" t="s">
        <v>1391</v>
      </c>
      <c r="AK15" s="220" t="s">
        <v>1391</v>
      </c>
      <c r="AL15" s="220" t="s">
        <v>1391</v>
      </c>
      <c r="AM15" s="220" t="s">
        <v>1391</v>
      </c>
      <c r="AN15" s="220" t="s">
        <v>1391</v>
      </c>
      <c r="AO15" s="220" t="s">
        <v>1391</v>
      </c>
      <c r="AP15" s="220" t="s">
        <v>1391</v>
      </c>
      <c r="AQ15" s="220" t="s">
        <v>1391</v>
      </c>
      <c r="AR15" s="220" t="s">
        <v>1391</v>
      </c>
      <c r="AS15" s="220" t="s">
        <v>1391</v>
      </c>
      <c r="AT15" s="220" t="s">
        <v>1391</v>
      </c>
      <c r="AU15" s="220" t="s">
        <v>1391</v>
      </c>
      <c r="AV15" s="220" t="s">
        <v>1391</v>
      </c>
      <c r="AW15" s="220" t="s">
        <v>1391</v>
      </c>
      <c r="AX15" s="220" t="s">
        <v>1391</v>
      </c>
      <c r="AY15" s="220" t="s">
        <v>1391</v>
      </c>
      <c r="AZ15" s="220" t="s">
        <v>1391</v>
      </c>
      <c r="BA15" s="220" t="s">
        <v>1391</v>
      </c>
      <c r="BB15" s="220" t="s">
        <v>1391</v>
      </c>
      <c r="BC15" s="220" t="s">
        <v>1391</v>
      </c>
      <c r="BD15" s="220" t="s">
        <v>1391</v>
      </c>
      <c r="BE15" s="220" t="s">
        <v>1437</v>
      </c>
      <c r="BF15" s="220" t="s">
        <v>1391</v>
      </c>
      <c r="BG15" s="220" t="s">
        <v>1391</v>
      </c>
      <c r="BH15" s="220" t="s">
        <v>1391</v>
      </c>
      <c r="BI15" s="220" t="s">
        <v>1391</v>
      </c>
      <c r="BJ15" s="220" t="s">
        <v>1391</v>
      </c>
      <c r="BK15" s="220" t="s">
        <v>1391</v>
      </c>
      <c r="BL15" s="220" t="s">
        <v>1391</v>
      </c>
      <c r="BM15" s="220" t="s">
        <v>1391</v>
      </c>
      <c r="BN15" s="220" t="s">
        <v>1437</v>
      </c>
      <c r="BO15" s="220" t="s">
        <v>1391</v>
      </c>
      <c r="BP15" s="220" t="s">
        <v>1391</v>
      </c>
      <c r="BQ15" s="220" t="s">
        <v>1391</v>
      </c>
      <c r="BR15" s="220" t="s">
        <v>1391</v>
      </c>
      <c r="BS15" s="220" t="s">
        <v>1391</v>
      </c>
      <c r="BT15" s="220" t="s">
        <v>1391</v>
      </c>
      <c r="BU15" s="220" t="s">
        <v>1391</v>
      </c>
      <c r="BV15" s="220" t="s">
        <v>1391</v>
      </c>
      <c r="BW15" s="220" t="s">
        <v>1437</v>
      </c>
      <c r="BX15" s="220" t="s">
        <v>1391</v>
      </c>
      <c r="BY15" s="220" t="s">
        <v>1391</v>
      </c>
      <c r="BZ15" s="220" t="s">
        <v>1391</v>
      </c>
      <c r="CA15" s="220" t="s">
        <v>1391</v>
      </c>
      <c r="CB15" s="220" t="s">
        <v>1391</v>
      </c>
      <c r="CC15" s="220" t="s">
        <v>1391</v>
      </c>
      <c r="CD15" s="220" t="s">
        <v>1391</v>
      </c>
      <c r="CE15" s="220" t="s">
        <v>1391</v>
      </c>
      <c r="CF15" s="220" t="s">
        <v>1391</v>
      </c>
      <c r="CG15" s="220" t="s">
        <v>1391</v>
      </c>
      <c r="CH15" s="220" t="s">
        <v>1391</v>
      </c>
      <c r="CI15" s="220" t="s">
        <v>1391</v>
      </c>
      <c r="CJ15" s="220" t="s">
        <v>1391</v>
      </c>
      <c r="CK15" s="222" t="s">
        <v>1469</v>
      </c>
      <c r="CL15" s="220" t="s">
        <v>1452</v>
      </c>
      <c r="CM15" s="220" t="s">
        <v>29</v>
      </c>
      <c r="CN15" s="220" t="s">
        <v>17</v>
      </c>
      <c r="CO15" s="220" t="s">
        <v>412</v>
      </c>
      <c r="CP15" s="220"/>
      <c r="CQ15" s="220"/>
      <c r="CR15" s="220"/>
      <c r="CS15" s="220"/>
      <c r="CT15" s="220"/>
      <c r="CU15" s="220"/>
      <c r="CV15" s="220"/>
      <c r="CW15" s="220"/>
      <c r="CX15" s="220" t="s">
        <v>1470</v>
      </c>
    </row>
    <row r="16" ht="82.5" spans="1:102">
      <c r="A16" s="219" t="s">
        <v>1471</v>
      </c>
      <c r="B16" s="219">
        <v>1015</v>
      </c>
      <c r="C16" s="219" t="s">
        <v>802</v>
      </c>
      <c r="D16" s="219" t="s">
        <v>1437</v>
      </c>
      <c r="E16" s="219" t="s">
        <v>1443</v>
      </c>
      <c r="F16" s="219" t="s">
        <v>1443</v>
      </c>
      <c r="G16" s="219" t="s">
        <v>1443</v>
      </c>
      <c r="H16" s="219" t="s">
        <v>1443</v>
      </c>
      <c r="I16" s="219" t="s">
        <v>1443</v>
      </c>
      <c r="J16" s="219" t="s">
        <v>1443</v>
      </c>
      <c r="K16" s="219" t="s">
        <v>1443</v>
      </c>
      <c r="L16" s="219" t="s">
        <v>1443</v>
      </c>
      <c r="M16" s="219" t="s">
        <v>1391</v>
      </c>
      <c r="N16" s="219" t="s">
        <v>1437</v>
      </c>
      <c r="O16" s="219" t="s">
        <v>1391</v>
      </c>
      <c r="P16" s="219" t="s">
        <v>1391</v>
      </c>
      <c r="Q16" s="219" t="s">
        <v>1391</v>
      </c>
      <c r="R16" s="219" t="s">
        <v>1391</v>
      </c>
      <c r="S16" s="219" t="s">
        <v>1391</v>
      </c>
      <c r="T16" s="219" t="s">
        <v>1391</v>
      </c>
      <c r="U16" s="219" t="s">
        <v>1391</v>
      </c>
      <c r="V16" s="219" t="s">
        <v>1391</v>
      </c>
      <c r="W16" s="219" t="s">
        <v>1391</v>
      </c>
      <c r="X16" s="219" t="s">
        <v>1391</v>
      </c>
      <c r="Y16" s="219" t="s">
        <v>1437</v>
      </c>
      <c r="Z16" s="219" t="s">
        <v>1437</v>
      </c>
      <c r="AA16" s="219" t="s">
        <v>1391</v>
      </c>
      <c r="AB16" s="219" t="s">
        <v>1391</v>
      </c>
      <c r="AC16" s="219" t="s">
        <v>1391</v>
      </c>
      <c r="AD16" s="219" t="s">
        <v>1391</v>
      </c>
      <c r="AE16" s="219" t="s">
        <v>1391</v>
      </c>
      <c r="AF16" s="219" t="s">
        <v>1391</v>
      </c>
      <c r="AG16" s="219" t="s">
        <v>1391</v>
      </c>
      <c r="AH16" s="219" t="s">
        <v>1391</v>
      </c>
      <c r="AI16" s="219" t="s">
        <v>1391</v>
      </c>
      <c r="AJ16" s="219" t="s">
        <v>1391</v>
      </c>
      <c r="AK16" s="219" t="s">
        <v>1391</v>
      </c>
      <c r="AL16" s="219" t="s">
        <v>1391</v>
      </c>
      <c r="AM16" s="219" t="s">
        <v>1391</v>
      </c>
      <c r="AN16" s="219" t="s">
        <v>1391</v>
      </c>
      <c r="AO16" s="219" t="s">
        <v>1391</v>
      </c>
      <c r="AP16" s="219" t="s">
        <v>1391</v>
      </c>
      <c r="AQ16" s="219" t="s">
        <v>1391</v>
      </c>
      <c r="AR16" s="219" t="s">
        <v>1391</v>
      </c>
      <c r="AS16" s="219" t="s">
        <v>1391</v>
      </c>
      <c r="AT16" s="219" t="s">
        <v>1391</v>
      </c>
      <c r="AU16" s="219" t="s">
        <v>1391</v>
      </c>
      <c r="AV16" s="219" t="s">
        <v>1391</v>
      </c>
      <c r="AW16" s="219" t="s">
        <v>1391</v>
      </c>
      <c r="AX16" s="219" t="s">
        <v>1391</v>
      </c>
      <c r="AY16" s="219" t="s">
        <v>1391</v>
      </c>
      <c r="AZ16" s="219" t="s">
        <v>1391</v>
      </c>
      <c r="BA16" s="219" t="s">
        <v>1391</v>
      </c>
      <c r="BB16" s="219" t="s">
        <v>1391</v>
      </c>
      <c r="BC16" s="219" t="s">
        <v>1391</v>
      </c>
      <c r="BD16" s="219" t="s">
        <v>1391</v>
      </c>
      <c r="BE16" s="219" t="s">
        <v>1437</v>
      </c>
      <c r="BF16" s="219" t="s">
        <v>1391</v>
      </c>
      <c r="BG16" s="219" t="s">
        <v>1391</v>
      </c>
      <c r="BH16" s="219" t="s">
        <v>1391</v>
      </c>
      <c r="BI16" s="219" t="s">
        <v>1391</v>
      </c>
      <c r="BJ16" s="219" t="s">
        <v>1391</v>
      </c>
      <c r="BK16" s="219" t="s">
        <v>1391</v>
      </c>
      <c r="BL16" s="219" t="s">
        <v>1391</v>
      </c>
      <c r="BM16" s="219" t="s">
        <v>1391</v>
      </c>
      <c r="BN16" s="219" t="s">
        <v>1437</v>
      </c>
      <c r="BO16" s="219" t="s">
        <v>1391</v>
      </c>
      <c r="BP16" s="219" t="s">
        <v>1391</v>
      </c>
      <c r="BQ16" s="219" t="s">
        <v>1391</v>
      </c>
      <c r="BR16" s="219" t="s">
        <v>1391</v>
      </c>
      <c r="BS16" s="219" t="s">
        <v>1391</v>
      </c>
      <c r="BT16" s="219" t="s">
        <v>1391</v>
      </c>
      <c r="BU16" s="219" t="s">
        <v>1391</v>
      </c>
      <c r="BV16" s="219" t="s">
        <v>1391</v>
      </c>
      <c r="BW16" s="219" t="s">
        <v>1391</v>
      </c>
      <c r="BX16" s="219" t="s">
        <v>1391</v>
      </c>
      <c r="BY16" s="219" t="s">
        <v>1391</v>
      </c>
      <c r="BZ16" s="219" t="s">
        <v>1391</v>
      </c>
      <c r="CA16" s="219" t="s">
        <v>1391</v>
      </c>
      <c r="CB16" s="219" t="s">
        <v>1391</v>
      </c>
      <c r="CC16" s="219" t="s">
        <v>1391</v>
      </c>
      <c r="CD16" s="219" t="s">
        <v>1391</v>
      </c>
      <c r="CE16" s="219" t="s">
        <v>1391</v>
      </c>
      <c r="CF16" s="219" t="s">
        <v>1391</v>
      </c>
      <c r="CG16" s="219" t="s">
        <v>1391</v>
      </c>
      <c r="CH16" s="219" t="s">
        <v>1391</v>
      </c>
      <c r="CI16" s="219" t="s">
        <v>1391</v>
      </c>
      <c r="CJ16" s="219" t="s">
        <v>1391</v>
      </c>
      <c r="CK16" s="221" t="s">
        <v>1472</v>
      </c>
      <c r="CL16" s="219" t="s">
        <v>1452</v>
      </c>
      <c r="CM16" s="219" t="s">
        <v>29</v>
      </c>
      <c r="CN16" s="219" t="s">
        <v>17</v>
      </c>
      <c r="CO16" s="219" t="s">
        <v>412</v>
      </c>
      <c r="CP16" s="219"/>
      <c r="CQ16" s="219"/>
      <c r="CR16" s="219"/>
      <c r="CS16" s="219"/>
      <c r="CT16" s="219"/>
      <c r="CU16" s="219"/>
      <c r="CV16" s="219"/>
      <c r="CW16" s="219"/>
      <c r="CX16" s="219" t="s">
        <v>1473</v>
      </c>
    </row>
    <row r="17" ht="69" spans="1:102">
      <c r="A17" s="220" t="s">
        <v>1474</v>
      </c>
      <c r="B17" s="220">
        <v>1016</v>
      </c>
      <c r="C17" s="220" t="s">
        <v>807</v>
      </c>
      <c r="D17" s="220" t="s">
        <v>1391</v>
      </c>
      <c r="E17" s="220" t="s">
        <v>1443</v>
      </c>
      <c r="F17" s="220" t="s">
        <v>1443</v>
      </c>
      <c r="G17" s="220" t="s">
        <v>1443</v>
      </c>
      <c r="H17" s="220" t="s">
        <v>1443</v>
      </c>
      <c r="I17" s="220" t="s">
        <v>1443</v>
      </c>
      <c r="J17" s="220" t="s">
        <v>1443</v>
      </c>
      <c r="K17" s="220" t="s">
        <v>1443</v>
      </c>
      <c r="L17" s="220" t="s">
        <v>1443</v>
      </c>
      <c r="M17" s="220" t="s">
        <v>1391</v>
      </c>
      <c r="N17" s="220" t="s">
        <v>1437</v>
      </c>
      <c r="O17" s="220" t="s">
        <v>1391</v>
      </c>
      <c r="P17" s="220" t="s">
        <v>1391</v>
      </c>
      <c r="Q17" s="220" t="s">
        <v>1391</v>
      </c>
      <c r="R17" s="220" t="s">
        <v>1391</v>
      </c>
      <c r="S17" s="220" t="s">
        <v>1391</v>
      </c>
      <c r="T17" s="220" t="s">
        <v>1391</v>
      </c>
      <c r="U17" s="220" t="s">
        <v>1391</v>
      </c>
      <c r="V17" s="220" t="s">
        <v>1391</v>
      </c>
      <c r="W17" s="220" t="s">
        <v>1391</v>
      </c>
      <c r="X17" s="220" t="s">
        <v>1437</v>
      </c>
      <c r="Y17" s="220" t="s">
        <v>1437</v>
      </c>
      <c r="Z17" s="220" t="s">
        <v>1391</v>
      </c>
      <c r="AA17" s="220" t="s">
        <v>1391</v>
      </c>
      <c r="AB17" s="220" t="s">
        <v>1391</v>
      </c>
      <c r="AC17" s="220" t="s">
        <v>1391</v>
      </c>
      <c r="AD17" s="220" t="s">
        <v>1391</v>
      </c>
      <c r="AE17" s="220" t="s">
        <v>1391</v>
      </c>
      <c r="AF17" s="220" t="s">
        <v>1391</v>
      </c>
      <c r="AG17" s="220" t="s">
        <v>1391</v>
      </c>
      <c r="AH17" s="220" t="s">
        <v>1391</v>
      </c>
      <c r="AI17" s="220" t="s">
        <v>1391</v>
      </c>
      <c r="AJ17" s="220" t="s">
        <v>1391</v>
      </c>
      <c r="AK17" s="220" t="s">
        <v>1391</v>
      </c>
      <c r="AL17" s="220" t="s">
        <v>1391</v>
      </c>
      <c r="AM17" s="220" t="s">
        <v>1391</v>
      </c>
      <c r="AN17" s="220" t="s">
        <v>1391</v>
      </c>
      <c r="AO17" s="220" t="s">
        <v>1391</v>
      </c>
      <c r="AP17" s="220" t="s">
        <v>1391</v>
      </c>
      <c r="AQ17" s="220" t="s">
        <v>1391</v>
      </c>
      <c r="AR17" s="220" t="s">
        <v>1391</v>
      </c>
      <c r="AS17" s="220" t="s">
        <v>1391</v>
      </c>
      <c r="AT17" s="220" t="s">
        <v>1391</v>
      </c>
      <c r="AU17" s="220" t="s">
        <v>1391</v>
      </c>
      <c r="AV17" s="220" t="s">
        <v>1391</v>
      </c>
      <c r="AW17" s="220" t="s">
        <v>1391</v>
      </c>
      <c r="AX17" s="220" t="s">
        <v>1391</v>
      </c>
      <c r="AY17" s="220" t="s">
        <v>1391</v>
      </c>
      <c r="AZ17" s="220" t="s">
        <v>1391</v>
      </c>
      <c r="BA17" s="220" t="s">
        <v>1391</v>
      </c>
      <c r="BB17" s="220" t="s">
        <v>1391</v>
      </c>
      <c r="BC17" s="220" t="s">
        <v>1391</v>
      </c>
      <c r="BD17" s="220" t="s">
        <v>1391</v>
      </c>
      <c r="BE17" s="220" t="s">
        <v>1437</v>
      </c>
      <c r="BF17" s="220" t="s">
        <v>1391</v>
      </c>
      <c r="BG17" s="220" t="s">
        <v>1391</v>
      </c>
      <c r="BH17" s="220" t="s">
        <v>1391</v>
      </c>
      <c r="BI17" s="220" t="s">
        <v>1391</v>
      </c>
      <c r="BJ17" s="220" t="s">
        <v>1391</v>
      </c>
      <c r="BK17" s="220" t="s">
        <v>1391</v>
      </c>
      <c r="BL17" s="220" t="s">
        <v>1391</v>
      </c>
      <c r="BM17" s="220" t="s">
        <v>1391</v>
      </c>
      <c r="BN17" s="220" t="s">
        <v>1437</v>
      </c>
      <c r="BO17" s="220" t="s">
        <v>1391</v>
      </c>
      <c r="BP17" s="220" t="s">
        <v>1391</v>
      </c>
      <c r="BQ17" s="220" t="s">
        <v>1391</v>
      </c>
      <c r="BR17" s="220" t="s">
        <v>1391</v>
      </c>
      <c r="BS17" s="220" t="s">
        <v>1391</v>
      </c>
      <c r="BT17" s="220" t="s">
        <v>1391</v>
      </c>
      <c r="BU17" s="220" t="s">
        <v>1391</v>
      </c>
      <c r="BV17" s="220" t="s">
        <v>1391</v>
      </c>
      <c r="BW17" s="220" t="s">
        <v>1437</v>
      </c>
      <c r="BX17" s="220" t="s">
        <v>1391</v>
      </c>
      <c r="BY17" s="220" t="s">
        <v>1391</v>
      </c>
      <c r="BZ17" s="220" t="s">
        <v>1391</v>
      </c>
      <c r="CA17" s="220" t="s">
        <v>1391</v>
      </c>
      <c r="CB17" s="220" t="s">
        <v>1391</v>
      </c>
      <c r="CC17" s="220" t="s">
        <v>1391</v>
      </c>
      <c r="CD17" s="220" t="s">
        <v>1391</v>
      </c>
      <c r="CE17" s="220" t="s">
        <v>1391</v>
      </c>
      <c r="CF17" s="220" t="s">
        <v>1391</v>
      </c>
      <c r="CG17" s="220" t="s">
        <v>1391</v>
      </c>
      <c r="CH17" s="220" t="s">
        <v>1391</v>
      </c>
      <c r="CI17" s="220" t="s">
        <v>1391</v>
      </c>
      <c r="CJ17" s="220" t="s">
        <v>1391</v>
      </c>
      <c r="CK17" s="222" t="s">
        <v>1475</v>
      </c>
      <c r="CL17" s="220" t="s">
        <v>1452</v>
      </c>
      <c r="CM17" s="220" t="s">
        <v>29</v>
      </c>
      <c r="CN17" s="220" t="s">
        <v>17</v>
      </c>
      <c r="CO17" s="220" t="s">
        <v>412</v>
      </c>
      <c r="CP17" s="220"/>
      <c r="CQ17" s="220"/>
      <c r="CR17" s="220"/>
      <c r="CS17" s="220"/>
      <c r="CT17" s="220"/>
      <c r="CU17" s="220"/>
      <c r="CV17" s="220"/>
      <c r="CW17" s="220"/>
      <c r="CX17" s="220" t="s">
        <v>1476</v>
      </c>
    </row>
    <row r="18" ht="82.5" spans="1:102">
      <c r="A18" s="219" t="s">
        <v>862</v>
      </c>
      <c r="B18" s="219">
        <v>1017</v>
      </c>
      <c r="C18" s="219" t="s">
        <v>863</v>
      </c>
      <c r="D18" s="219" t="s">
        <v>1437</v>
      </c>
      <c r="E18" s="219" t="s">
        <v>1443</v>
      </c>
      <c r="F18" s="219" t="s">
        <v>1443</v>
      </c>
      <c r="G18" s="219" t="s">
        <v>1443</v>
      </c>
      <c r="H18" s="219" t="s">
        <v>1443</v>
      </c>
      <c r="I18" s="219" t="s">
        <v>1443</v>
      </c>
      <c r="J18" s="219" t="s">
        <v>1443</v>
      </c>
      <c r="K18" s="219" t="s">
        <v>1443</v>
      </c>
      <c r="L18" s="219" t="s">
        <v>1443</v>
      </c>
      <c r="M18" s="219" t="s">
        <v>1391</v>
      </c>
      <c r="N18" s="219" t="s">
        <v>1391</v>
      </c>
      <c r="O18" s="219" t="s">
        <v>1391</v>
      </c>
      <c r="P18" s="219" t="s">
        <v>1391</v>
      </c>
      <c r="Q18" s="219" t="s">
        <v>1391</v>
      </c>
      <c r="R18" s="219" t="s">
        <v>1391</v>
      </c>
      <c r="S18" s="219" t="s">
        <v>1391</v>
      </c>
      <c r="T18" s="219" t="s">
        <v>1391</v>
      </c>
      <c r="U18" s="219" t="s">
        <v>1391</v>
      </c>
      <c r="V18" s="219" t="s">
        <v>1391</v>
      </c>
      <c r="W18" s="219" t="s">
        <v>1391</v>
      </c>
      <c r="X18" s="219" t="s">
        <v>1391</v>
      </c>
      <c r="Y18" s="219" t="s">
        <v>1437</v>
      </c>
      <c r="Z18" s="219" t="s">
        <v>1391</v>
      </c>
      <c r="AA18" s="219" t="s">
        <v>1391</v>
      </c>
      <c r="AB18" s="219" t="s">
        <v>1391</v>
      </c>
      <c r="AC18" s="219" t="s">
        <v>1391</v>
      </c>
      <c r="AD18" s="219" t="s">
        <v>1391</v>
      </c>
      <c r="AE18" s="219" t="s">
        <v>1391</v>
      </c>
      <c r="AF18" s="219" t="s">
        <v>1391</v>
      </c>
      <c r="AG18" s="219" t="s">
        <v>1391</v>
      </c>
      <c r="AH18" s="219" t="s">
        <v>1391</v>
      </c>
      <c r="AI18" s="219" t="s">
        <v>1391</v>
      </c>
      <c r="AJ18" s="219" t="s">
        <v>1391</v>
      </c>
      <c r="AK18" s="219" t="s">
        <v>1391</v>
      </c>
      <c r="AL18" s="219" t="s">
        <v>1391</v>
      </c>
      <c r="AM18" s="219" t="s">
        <v>1391</v>
      </c>
      <c r="AN18" s="219" t="s">
        <v>1391</v>
      </c>
      <c r="AO18" s="219" t="s">
        <v>1391</v>
      </c>
      <c r="AP18" s="219" t="s">
        <v>1391</v>
      </c>
      <c r="AQ18" s="219" t="s">
        <v>1391</v>
      </c>
      <c r="AR18" s="219" t="s">
        <v>1391</v>
      </c>
      <c r="AS18" s="219" t="s">
        <v>1391</v>
      </c>
      <c r="AT18" s="219" t="s">
        <v>1391</v>
      </c>
      <c r="AU18" s="219" t="s">
        <v>1391</v>
      </c>
      <c r="AV18" s="219" t="s">
        <v>1437</v>
      </c>
      <c r="AW18" s="219" t="s">
        <v>1391</v>
      </c>
      <c r="AX18" s="219" t="s">
        <v>1391</v>
      </c>
      <c r="AY18" s="219" t="s">
        <v>1391</v>
      </c>
      <c r="AZ18" s="219" t="s">
        <v>1391</v>
      </c>
      <c r="BA18" s="219" t="s">
        <v>1391</v>
      </c>
      <c r="BB18" s="219" t="s">
        <v>1391</v>
      </c>
      <c r="BC18" s="219" t="s">
        <v>1391</v>
      </c>
      <c r="BD18" s="219" t="s">
        <v>1391</v>
      </c>
      <c r="BE18" s="219" t="s">
        <v>1437</v>
      </c>
      <c r="BF18" s="219" t="s">
        <v>1391</v>
      </c>
      <c r="BG18" s="219" t="s">
        <v>1391</v>
      </c>
      <c r="BH18" s="219" t="s">
        <v>1391</v>
      </c>
      <c r="BI18" s="219" t="s">
        <v>1391</v>
      </c>
      <c r="BJ18" s="219" t="s">
        <v>1391</v>
      </c>
      <c r="BK18" s="219" t="s">
        <v>1391</v>
      </c>
      <c r="BL18" s="219" t="s">
        <v>1391</v>
      </c>
      <c r="BM18" s="219" t="s">
        <v>1391</v>
      </c>
      <c r="BN18" s="219" t="s">
        <v>1391</v>
      </c>
      <c r="BO18" s="219" t="s">
        <v>1391</v>
      </c>
      <c r="BP18" s="219" t="s">
        <v>1391</v>
      </c>
      <c r="BQ18" s="219" t="s">
        <v>1391</v>
      </c>
      <c r="BR18" s="219" t="s">
        <v>1391</v>
      </c>
      <c r="BS18" s="219" t="s">
        <v>1437</v>
      </c>
      <c r="BT18" s="219" t="s">
        <v>1391</v>
      </c>
      <c r="BU18" s="219" t="s">
        <v>1391</v>
      </c>
      <c r="BV18" s="219" t="s">
        <v>1391</v>
      </c>
      <c r="BW18" s="219" t="s">
        <v>1391</v>
      </c>
      <c r="BX18" s="219" t="s">
        <v>1391</v>
      </c>
      <c r="BY18" s="219" t="s">
        <v>1391</v>
      </c>
      <c r="BZ18" s="219" t="s">
        <v>1391</v>
      </c>
      <c r="CA18" s="219" t="s">
        <v>1391</v>
      </c>
      <c r="CB18" s="219" t="s">
        <v>1391</v>
      </c>
      <c r="CC18" s="219" t="s">
        <v>1391</v>
      </c>
      <c r="CD18" s="219" t="s">
        <v>1391</v>
      </c>
      <c r="CE18" s="219" t="s">
        <v>1391</v>
      </c>
      <c r="CF18" s="219" t="s">
        <v>1391</v>
      </c>
      <c r="CG18" s="219" t="s">
        <v>1391</v>
      </c>
      <c r="CH18" s="219" t="s">
        <v>1391</v>
      </c>
      <c r="CI18" s="219" t="s">
        <v>1391</v>
      </c>
      <c r="CJ18" s="219" t="s">
        <v>1391</v>
      </c>
      <c r="CK18" s="221" t="s">
        <v>1477</v>
      </c>
      <c r="CL18" s="219" t="s">
        <v>1452</v>
      </c>
      <c r="CM18" s="219" t="s">
        <v>29</v>
      </c>
      <c r="CN18" s="219" t="s">
        <v>17</v>
      </c>
      <c r="CO18" s="219" t="s">
        <v>412</v>
      </c>
      <c r="CP18" s="219"/>
      <c r="CQ18" s="219"/>
      <c r="CR18" s="219"/>
      <c r="CS18" s="219"/>
      <c r="CT18" s="219"/>
      <c r="CU18" s="219"/>
      <c r="CV18" s="219"/>
      <c r="CW18" s="219"/>
      <c r="CX18" s="219" t="s">
        <v>1478</v>
      </c>
    </row>
    <row r="19" ht="178.5" spans="1:102">
      <c r="A19" s="220" t="s">
        <v>865</v>
      </c>
      <c r="B19" s="220">
        <v>1018</v>
      </c>
      <c r="C19" s="220" t="s">
        <v>866</v>
      </c>
      <c r="D19" s="220" t="s">
        <v>1437</v>
      </c>
      <c r="E19" s="220" t="s">
        <v>1443</v>
      </c>
      <c r="F19" s="220" t="s">
        <v>1443</v>
      </c>
      <c r="G19" s="220" t="s">
        <v>1443</v>
      </c>
      <c r="H19" s="220" t="s">
        <v>1443</v>
      </c>
      <c r="I19" s="220" t="s">
        <v>1443</v>
      </c>
      <c r="J19" s="220" t="s">
        <v>1443</v>
      </c>
      <c r="K19" s="220" t="s">
        <v>1443</v>
      </c>
      <c r="L19" s="220" t="s">
        <v>1443</v>
      </c>
      <c r="M19" s="220" t="s">
        <v>1391</v>
      </c>
      <c r="N19" s="220" t="s">
        <v>1391</v>
      </c>
      <c r="O19" s="220" t="s">
        <v>1391</v>
      </c>
      <c r="P19" s="220" t="s">
        <v>1391</v>
      </c>
      <c r="Q19" s="220" t="s">
        <v>1391</v>
      </c>
      <c r="R19" s="220" t="s">
        <v>1391</v>
      </c>
      <c r="S19" s="220" t="s">
        <v>1391</v>
      </c>
      <c r="T19" s="220" t="s">
        <v>1391</v>
      </c>
      <c r="U19" s="220" t="s">
        <v>1391</v>
      </c>
      <c r="V19" s="220" t="s">
        <v>1391</v>
      </c>
      <c r="W19" s="220" t="s">
        <v>1391</v>
      </c>
      <c r="X19" s="220" t="s">
        <v>1391</v>
      </c>
      <c r="Y19" s="220" t="s">
        <v>1391</v>
      </c>
      <c r="Z19" s="220" t="s">
        <v>1437</v>
      </c>
      <c r="AA19" s="220" t="s">
        <v>1391</v>
      </c>
      <c r="AB19" s="220" t="s">
        <v>1437</v>
      </c>
      <c r="AC19" s="220" t="s">
        <v>1391</v>
      </c>
      <c r="AD19" s="220" t="s">
        <v>1391</v>
      </c>
      <c r="AE19" s="220" t="s">
        <v>1391</v>
      </c>
      <c r="AF19" s="220" t="s">
        <v>1391</v>
      </c>
      <c r="AG19" s="220" t="s">
        <v>1391</v>
      </c>
      <c r="AH19" s="220" t="s">
        <v>1391</v>
      </c>
      <c r="AI19" s="220" t="s">
        <v>1391</v>
      </c>
      <c r="AJ19" s="220" t="s">
        <v>1391</v>
      </c>
      <c r="AK19" s="220" t="s">
        <v>1391</v>
      </c>
      <c r="AL19" s="220" t="s">
        <v>1391</v>
      </c>
      <c r="AM19" s="220" t="s">
        <v>1391</v>
      </c>
      <c r="AN19" s="220" t="s">
        <v>1391</v>
      </c>
      <c r="AO19" s="220" t="s">
        <v>1391</v>
      </c>
      <c r="AP19" s="220" t="s">
        <v>1391</v>
      </c>
      <c r="AQ19" s="220" t="s">
        <v>1391</v>
      </c>
      <c r="AR19" s="220" t="s">
        <v>1391</v>
      </c>
      <c r="AS19" s="220" t="s">
        <v>1391</v>
      </c>
      <c r="AT19" s="220" t="s">
        <v>1391</v>
      </c>
      <c r="AU19" s="220" t="s">
        <v>1391</v>
      </c>
      <c r="AV19" s="220" t="s">
        <v>1437</v>
      </c>
      <c r="AW19" s="220" t="s">
        <v>1391</v>
      </c>
      <c r="AX19" s="220" t="s">
        <v>1391</v>
      </c>
      <c r="AY19" s="220" t="s">
        <v>1391</v>
      </c>
      <c r="AZ19" s="220" t="s">
        <v>1391</v>
      </c>
      <c r="BA19" s="220" t="s">
        <v>1391</v>
      </c>
      <c r="BB19" s="220" t="s">
        <v>1391</v>
      </c>
      <c r="BC19" s="220" t="s">
        <v>1391</v>
      </c>
      <c r="BD19" s="220" t="s">
        <v>1391</v>
      </c>
      <c r="BE19" s="220" t="s">
        <v>1437</v>
      </c>
      <c r="BF19" s="220" t="s">
        <v>1391</v>
      </c>
      <c r="BG19" s="220" t="s">
        <v>1391</v>
      </c>
      <c r="BH19" s="220" t="s">
        <v>1391</v>
      </c>
      <c r="BI19" s="220" t="s">
        <v>1391</v>
      </c>
      <c r="BJ19" s="220" t="s">
        <v>1391</v>
      </c>
      <c r="BK19" s="220" t="s">
        <v>1391</v>
      </c>
      <c r="BL19" s="220" t="s">
        <v>1391</v>
      </c>
      <c r="BM19" s="220" t="s">
        <v>1391</v>
      </c>
      <c r="BN19" s="220" t="s">
        <v>1391</v>
      </c>
      <c r="BO19" s="220" t="s">
        <v>1391</v>
      </c>
      <c r="BP19" s="220" t="s">
        <v>1391</v>
      </c>
      <c r="BQ19" s="220" t="s">
        <v>1391</v>
      </c>
      <c r="BR19" s="220" t="s">
        <v>1391</v>
      </c>
      <c r="BS19" s="220" t="s">
        <v>1391</v>
      </c>
      <c r="BT19" s="220" t="s">
        <v>1391</v>
      </c>
      <c r="BU19" s="220" t="s">
        <v>1391</v>
      </c>
      <c r="BV19" s="220" t="s">
        <v>1391</v>
      </c>
      <c r="BW19" s="220" t="s">
        <v>1391</v>
      </c>
      <c r="BX19" s="220" t="s">
        <v>1391</v>
      </c>
      <c r="BY19" s="220" t="s">
        <v>1391</v>
      </c>
      <c r="BZ19" s="220" t="s">
        <v>1391</v>
      </c>
      <c r="CA19" s="220" t="s">
        <v>1391</v>
      </c>
      <c r="CB19" s="220" t="s">
        <v>1391</v>
      </c>
      <c r="CC19" s="220" t="s">
        <v>1391</v>
      </c>
      <c r="CD19" s="220" t="s">
        <v>1391</v>
      </c>
      <c r="CE19" s="220" t="s">
        <v>1391</v>
      </c>
      <c r="CF19" s="220" t="s">
        <v>1391</v>
      </c>
      <c r="CG19" s="220" t="s">
        <v>1391</v>
      </c>
      <c r="CH19" s="220" t="s">
        <v>1391</v>
      </c>
      <c r="CI19" s="220" t="s">
        <v>1391</v>
      </c>
      <c r="CJ19" s="220" t="s">
        <v>1391</v>
      </c>
      <c r="CK19" s="222" t="s">
        <v>1479</v>
      </c>
      <c r="CL19" s="220" t="s">
        <v>1452</v>
      </c>
      <c r="CM19" s="220" t="s">
        <v>403</v>
      </c>
      <c r="CN19" s="220" t="s">
        <v>412</v>
      </c>
      <c r="CO19" s="220" t="s">
        <v>412</v>
      </c>
      <c r="CP19" s="220"/>
      <c r="CQ19" s="220"/>
      <c r="CR19" s="220"/>
      <c r="CS19" s="220"/>
      <c r="CT19" s="220"/>
      <c r="CU19" s="220"/>
      <c r="CV19" s="220"/>
      <c r="CW19" s="220"/>
      <c r="CX19" s="220" t="s">
        <v>1480</v>
      </c>
    </row>
    <row r="20" ht="287.25" spans="1:102">
      <c r="A20" s="219" t="s">
        <v>869</v>
      </c>
      <c r="B20" s="219">
        <v>1019</v>
      </c>
      <c r="C20" s="219" t="s">
        <v>870</v>
      </c>
      <c r="D20" s="219" t="s">
        <v>1391</v>
      </c>
      <c r="E20" s="219" t="s">
        <v>1391</v>
      </c>
      <c r="F20" s="219" t="s">
        <v>1391</v>
      </c>
      <c r="G20" s="219" t="s">
        <v>1391</v>
      </c>
      <c r="H20" s="219" t="s">
        <v>1391</v>
      </c>
      <c r="I20" s="219" t="s">
        <v>1391</v>
      </c>
      <c r="J20" s="219" t="s">
        <v>1391</v>
      </c>
      <c r="K20" s="219" t="s">
        <v>1391</v>
      </c>
      <c r="L20" s="219" t="s">
        <v>1391</v>
      </c>
      <c r="M20" s="219" t="s">
        <v>1391</v>
      </c>
      <c r="N20" s="219" t="s">
        <v>1391</v>
      </c>
      <c r="O20" s="219" t="s">
        <v>1437</v>
      </c>
      <c r="P20" s="219" t="s">
        <v>1443</v>
      </c>
      <c r="Q20" s="219" t="s">
        <v>1443</v>
      </c>
      <c r="R20" s="219" t="s">
        <v>1443</v>
      </c>
      <c r="S20" s="219" t="s">
        <v>1391</v>
      </c>
      <c r="T20" s="219" t="s">
        <v>1391</v>
      </c>
      <c r="U20" s="219" t="s">
        <v>1391</v>
      </c>
      <c r="V20" s="219" t="s">
        <v>1391</v>
      </c>
      <c r="W20" s="219" t="s">
        <v>1391</v>
      </c>
      <c r="X20" s="219" t="s">
        <v>1391</v>
      </c>
      <c r="Y20" s="219" t="s">
        <v>1391</v>
      </c>
      <c r="Z20" s="219" t="s">
        <v>1443</v>
      </c>
      <c r="AA20" s="219" t="s">
        <v>1391</v>
      </c>
      <c r="AB20" s="219" t="s">
        <v>1443</v>
      </c>
      <c r="AC20" s="219" t="s">
        <v>1391</v>
      </c>
      <c r="AD20" s="219" t="s">
        <v>1391</v>
      </c>
      <c r="AE20" s="219" t="s">
        <v>1437</v>
      </c>
      <c r="AF20" s="219" t="s">
        <v>1391</v>
      </c>
      <c r="AG20" s="219" t="s">
        <v>1437</v>
      </c>
      <c r="AH20" s="219" t="s">
        <v>1391</v>
      </c>
      <c r="AI20" s="219" t="s">
        <v>1391</v>
      </c>
      <c r="AJ20" s="219" t="s">
        <v>1391</v>
      </c>
      <c r="AK20" s="219" t="s">
        <v>1391</v>
      </c>
      <c r="AL20" s="219" t="s">
        <v>1391</v>
      </c>
      <c r="AM20" s="219" t="s">
        <v>1391</v>
      </c>
      <c r="AN20" s="219" t="s">
        <v>1443</v>
      </c>
      <c r="AO20" s="219" t="s">
        <v>1391</v>
      </c>
      <c r="AP20" s="219" t="s">
        <v>1391</v>
      </c>
      <c r="AQ20" s="219" t="s">
        <v>1437</v>
      </c>
      <c r="AR20" s="219" t="s">
        <v>1391</v>
      </c>
      <c r="AS20" s="219" t="s">
        <v>1391</v>
      </c>
      <c r="AT20" s="219" t="s">
        <v>1391</v>
      </c>
      <c r="AU20" s="219" t="s">
        <v>1437</v>
      </c>
      <c r="AV20" s="219" t="s">
        <v>1391</v>
      </c>
      <c r="AW20" s="219" t="s">
        <v>1391</v>
      </c>
      <c r="AX20" s="219" t="s">
        <v>1391</v>
      </c>
      <c r="AY20" s="219" t="s">
        <v>1391</v>
      </c>
      <c r="AZ20" s="219" t="s">
        <v>1391</v>
      </c>
      <c r="BA20" s="219" t="s">
        <v>1391</v>
      </c>
      <c r="BB20" s="219" t="s">
        <v>1391</v>
      </c>
      <c r="BC20" s="219" t="s">
        <v>1391</v>
      </c>
      <c r="BD20" s="219" t="s">
        <v>1391</v>
      </c>
      <c r="BE20" s="219" t="s">
        <v>1391</v>
      </c>
      <c r="BF20" s="219" t="s">
        <v>1391</v>
      </c>
      <c r="BG20" s="219" t="s">
        <v>1391</v>
      </c>
      <c r="BH20" s="219" t="s">
        <v>1391</v>
      </c>
      <c r="BI20" s="219" t="s">
        <v>1391</v>
      </c>
      <c r="BJ20" s="219" t="s">
        <v>1391</v>
      </c>
      <c r="BK20" s="219" t="s">
        <v>1391</v>
      </c>
      <c r="BL20" s="219" t="s">
        <v>1391</v>
      </c>
      <c r="BM20" s="219" t="s">
        <v>1437</v>
      </c>
      <c r="BN20" s="219" t="s">
        <v>1391</v>
      </c>
      <c r="BO20" s="219" t="s">
        <v>1437</v>
      </c>
      <c r="BP20" s="219" t="s">
        <v>1437</v>
      </c>
      <c r="BQ20" s="219" t="s">
        <v>1437</v>
      </c>
      <c r="BR20" s="219" t="s">
        <v>1391</v>
      </c>
      <c r="BS20" s="219" t="s">
        <v>1391</v>
      </c>
      <c r="BT20" s="219" t="s">
        <v>1391</v>
      </c>
      <c r="BU20" s="219" t="s">
        <v>1391</v>
      </c>
      <c r="BV20" s="219" t="s">
        <v>1391</v>
      </c>
      <c r="BW20" s="219" t="s">
        <v>1443</v>
      </c>
      <c r="BX20" s="219" t="s">
        <v>1391</v>
      </c>
      <c r="BY20" s="219" t="s">
        <v>1391</v>
      </c>
      <c r="BZ20" s="219" t="s">
        <v>1391</v>
      </c>
      <c r="CA20" s="219" t="s">
        <v>1391</v>
      </c>
      <c r="CB20" s="219" t="s">
        <v>1391</v>
      </c>
      <c r="CC20" s="219" t="s">
        <v>1391</v>
      </c>
      <c r="CD20" s="219" t="s">
        <v>1391</v>
      </c>
      <c r="CE20" s="219" t="s">
        <v>1391</v>
      </c>
      <c r="CF20" s="219" t="s">
        <v>1443</v>
      </c>
      <c r="CG20" s="219" t="s">
        <v>1391</v>
      </c>
      <c r="CH20" s="219" t="s">
        <v>1391</v>
      </c>
      <c r="CI20" s="219" t="s">
        <v>1391</v>
      </c>
      <c r="CJ20" s="219" t="s">
        <v>1391</v>
      </c>
      <c r="CK20" s="221" t="s">
        <v>1481</v>
      </c>
      <c r="CL20" s="219" t="s">
        <v>1482</v>
      </c>
      <c r="CM20" s="219" t="s">
        <v>29</v>
      </c>
      <c r="CN20" s="219" t="s">
        <v>17</v>
      </c>
      <c r="CO20" s="219" t="s">
        <v>412</v>
      </c>
      <c r="CP20" s="219"/>
      <c r="CQ20" s="219"/>
      <c r="CR20" s="219"/>
      <c r="CS20" s="219"/>
      <c r="CT20" s="219"/>
      <c r="CU20" s="219"/>
      <c r="CV20" s="219"/>
      <c r="CW20" s="219"/>
      <c r="CX20" s="219" t="s">
        <v>1483</v>
      </c>
    </row>
    <row r="21" ht="123" spans="1:102">
      <c r="A21" s="220" t="s">
        <v>873</v>
      </c>
      <c r="B21" s="220">
        <v>1020</v>
      </c>
      <c r="C21" s="220" t="s">
        <v>874</v>
      </c>
      <c r="D21" s="220" t="s">
        <v>1391</v>
      </c>
      <c r="E21" s="220" t="s">
        <v>1443</v>
      </c>
      <c r="F21" s="220" t="s">
        <v>1443</v>
      </c>
      <c r="G21" s="220" t="s">
        <v>1443</v>
      </c>
      <c r="H21" s="220" t="s">
        <v>1443</v>
      </c>
      <c r="I21" s="220" t="s">
        <v>1443</v>
      </c>
      <c r="J21" s="220" t="s">
        <v>1443</v>
      </c>
      <c r="K21" s="220" t="s">
        <v>1443</v>
      </c>
      <c r="L21" s="220" t="s">
        <v>1443</v>
      </c>
      <c r="M21" s="220" t="s">
        <v>1391</v>
      </c>
      <c r="N21" s="220" t="s">
        <v>1391</v>
      </c>
      <c r="O21" s="220" t="s">
        <v>1391</v>
      </c>
      <c r="P21" s="220" t="s">
        <v>1391</v>
      </c>
      <c r="Q21" s="220" t="s">
        <v>1391</v>
      </c>
      <c r="R21" s="220" t="s">
        <v>1391</v>
      </c>
      <c r="S21" s="220" t="s">
        <v>1391</v>
      </c>
      <c r="T21" s="220" t="s">
        <v>1437</v>
      </c>
      <c r="U21" s="220" t="s">
        <v>1391</v>
      </c>
      <c r="V21" s="220" t="s">
        <v>1391</v>
      </c>
      <c r="W21" s="220" t="s">
        <v>1437</v>
      </c>
      <c r="X21" s="220" t="s">
        <v>1391</v>
      </c>
      <c r="Y21" s="220" t="s">
        <v>1391</v>
      </c>
      <c r="Z21" s="220" t="s">
        <v>1391</v>
      </c>
      <c r="AA21" s="220" t="s">
        <v>1437</v>
      </c>
      <c r="AB21" s="220" t="s">
        <v>1391</v>
      </c>
      <c r="AC21" s="220" t="s">
        <v>1391</v>
      </c>
      <c r="AD21" s="220" t="s">
        <v>1391</v>
      </c>
      <c r="AE21" s="220" t="s">
        <v>1391</v>
      </c>
      <c r="AF21" s="220" t="s">
        <v>1391</v>
      </c>
      <c r="AG21" s="220" t="s">
        <v>1391</v>
      </c>
      <c r="AH21" s="220" t="s">
        <v>1391</v>
      </c>
      <c r="AI21" s="220" t="s">
        <v>1391</v>
      </c>
      <c r="AJ21" s="220" t="s">
        <v>1391</v>
      </c>
      <c r="AK21" s="220" t="s">
        <v>1391</v>
      </c>
      <c r="AL21" s="220" t="s">
        <v>1391</v>
      </c>
      <c r="AM21" s="220" t="s">
        <v>1391</v>
      </c>
      <c r="AN21" s="220" t="s">
        <v>1391</v>
      </c>
      <c r="AO21" s="220" t="s">
        <v>1391</v>
      </c>
      <c r="AP21" s="220" t="s">
        <v>1391</v>
      </c>
      <c r="AQ21" s="220" t="s">
        <v>1391</v>
      </c>
      <c r="AR21" s="220" t="s">
        <v>1391</v>
      </c>
      <c r="AS21" s="220" t="s">
        <v>1391</v>
      </c>
      <c r="AT21" s="220" t="s">
        <v>1391</v>
      </c>
      <c r="AU21" s="220" t="s">
        <v>1391</v>
      </c>
      <c r="AV21" s="220" t="s">
        <v>1437</v>
      </c>
      <c r="AW21" s="220" t="s">
        <v>1437</v>
      </c>
      <c r="AX21" s="220" t="s">
        <v>1391</v>
      </c>
      <c r="AY21" s="220" t="s">
        <v>1391</v>
      </c>
      <c r="AZ21" s="220" t="s">
        <v>1391</v>
      </c>
      <c r="BA21" s="220" t="s">
        <v>1391</v>
      </c>
      <c r="BB21" s="220" t="s">
        <v>1391</v>
      </c>
      <c r="BC21" s="220" t="s">
        <v>1391</v>
      </c>
      <c r="BD21" s="220" t="s">
        <v>1391</v>
      </c>
      <c r="BE21" s="220" t="s">
        <v>1391</v>
      </c>
      <c r="BF21" s="220" t="s">
        <v>1391</v>
      </c>
      <c r="BG21" s="220" t="s">
        <v>1391</v>
      </c>
      <c r="BH21" s="220" t="s">
        <v>1391</v>
      </c>
      <c r="BI21" s="220" t="s">
        <v>1391</v>
      </c>
      <c r="BJ21" s="220" t="s">
        <v>1391</v>
      </c>
      <c r="BK21" s="220" t="s">
        <v>1391</v>
      </c>
      <c r="BL21" s="220" t="s">
        <v>1391</v>
      </c>
      <c r="BM21" s="220" t="s">
        <v>1391</v>
      </c>
      <c r="BN21" s="220" t="s">
        <v>1391</v>
      </c>
      <c r="BO21" s="220" t="s">
        <v>1391</v>
      </c>
      <c r="BP21" s="220" t="s">
        <v>1391</v>
      </c>
      <c r="BQ21" s="220" t="s">
        <v>1391</v>
      </c>
      <c r="BR21" s="220" t="s">
        <v>1391</v>
      </c>
      <c r="BS21" s="220" t="s">
        <v>1391</v>
      </c>
      <c r="BT21" s="220" t="s">
        <v>1391</v>
      </c>
      <c r="BU21" s="220" t="s">
        <v>1391</v>
      </c>
      <c r="BV21" s="220" t="s">
        <v>1437</v>
      </c>
      <c r="BW21" s="220" t="s">
        <v>1437</v>
      </c>
      <c r="BX21" s="220" t="s">
        <v>1391</v>
      </c>
      <c r="BY21" s="220" t="s">
        <v>1391</v>
      </c>
      <c r="BZ21" s="220" t="s">
        <v>1391</v>
      </c>
      <c r="CA21" s="220" t="s">
        <v>1391</v>
      </c>
      <c r="CB21" s="220" t="s">
        <v>1391</v>
      </c>
      <c r="CC21" s="220" t="s">
        <v>1391</v>
      </c>
      <c r="CD21" s="220" t="s">
        <v>1391</v>
      </c>
      <c r="CE21" s="220" t="s">
        <v>1391</v>
      </c>
      <c r="CF21" s="220" t="s">
        <v>1391</v>
      </c>
      <c r="CG21" s="220" t="s">
        <v>1391</v>
      </c>
      <c r="CH21" s="220" t="s">
        <v>1391</v>
      </c>
      <c r="CI21" s="220" t="s">
        <v>1391</v>
      </c>
      <c r="CJ21" s="220" t="s">
        <v>1391</v>
      </c>
      <c r="CK21" s="222" t="s">
        <v>1484</v>
      </c>
      <c r="CL21" s="220" t="s">
        <v>1391</v>
      </c>
      <c r="CM21" s="220" t="s">
        <v>53</v>
      </c>
      <c r="CN21" s="220" t="s">
        <v>412</v>
      </c>
      <c r="CO21" s="220" t="s">
        <v>412</v>
      </c>
      <c r="CP21" s="220"/>
      <c r="CQ21" s="220"/>
      <c r="CR21" s="220"/>
      <c r="CS21" s="220"/>
      <c r="CT21" s="220"/>
      <c r="CU21" s="220"/>
      <c r="CV21" s="220"/>
      <c r="CW21" s="220"/>
      <c r="CX21" s="220" t="s">
        <v>1485</v>
      </c>
    </row>
    <row r="22" ht="286.5" spans="1:102">
      <c r="A22" s="219" t="s">
        <v>877</v>
      </c>
      <c r="B22" s="219">
        <v>1021</v>
      </c>
      <c r="C22" s="219" t="s">
        <v>878</v>
      </c>
      <c r="D22" s="219" t="s">
        <v>1437</v>
      </c>
      <c r="E22" s="219" t="s">
        <v>1443</v>
      </c>
      <c r="F22" s="219" t="s">
        <v>1443</v>
      </c>
      <c r="G22" s="219" t="s">
        <v>1443</v>
      </c>
      <c r="H22" s="219" t="s">
        <v>1443</v>
      </c>
      <c r="I22" s="219" t="s">
        <v>1443</v>
      </c>
      <c r="J22" s="219" t="s">
        <v>1443</v>
      </c>
      <c r="K22" s="219" t="s">
        <v>1443</v>
      </c>
      <c r="L22" s="219" t="s">
        <v>1443</v>
      </c>
      <c r="M22" s="219" t="s">
        <v>1391</v>
      </c>
      <c r="N22" s="219" t="s">
        <v>1391</v>
      </c>
      <c r="O22" s="219" t="s">
        <v>1391</v>
      </c>
      <c r="P22" s="219" t="s">
        <v>1391</v>
      </c>
      <c r="Q22" s="219" t="s">
        <v>1391</v>
      </c>
      <c r="R22" s="219" t="s">
        <v>1391</v>
      </c>
      <c r="S22" s="219" t="s">
        <v>1391</v>
      </c>
      <c r="T22" s="219" t="s">
        <v>1437</v>
      </c>
      <c r="U22" s="219" t="s">
        <v>1391</v>
      </c>
      <c r="V22" s="219" t="s">
        <v>1391</v>
      </c>
      <c r="W22" s="219" t="s">
        <v>1391</v>
      </c>
      <c r="X22" s="219" t="s">
        <v>1391</v>
      </c>
      <c r="Y22" s="219" t="s">
        <v>1391</v>
      </c>
      <c r="Z22" s="219" t="s">
        <v>1391</v>
      </c>
      <c r="AA22" s="219" t="s">
        <v>1391</v>
      </c>
      <c r="AB22" s="219" t="s">
        <v>1391</v>
      </c>
      <c r="AC22" s="219" t="s">
        <v>1391</v>
      </c>
      <c r="AD22" s="219" t="s">
        <v>1391</v>
      </c>
      <c r="AE22" s="219" t="s">
        <v>1437</v>
      </c>
      <c r="AF22" s="219" t="s">
        <v>1391</v>
      </c>
      <c r="AG22" s="219" t="s">
        <v>1437</v>
      </c>
      <c r="AH22" s="219" t="s">
        <v>1391</v>
      </c>
      <c r="AI22" s="219" t="s">
        <v>1391</v>
      </c>
      <c r="AJ22" s="219" t="s">
        <v>1391</v>
      </c>
      <c r="AK22" s="219" t="s">
        <v>1391</v>
      </c>
      <c r="AL22" s="219" t="s">
        <v>1391</v>
      </c>
      <c r="AM22" s="219" t="s">
        <v>1443</v>
      </c>
      <c r="AN22" s="219" t="s">
        <v>1391</v>
      </c>
      <c r="AO22" s="219" t="s">
        <v>1391</v>
      </c>
      <c r="AP22" s="219" t="s">
        <v>1391</v>
      </c>
      <c r="AQ22" s="219" t="s">
        <v>1391</v>
      </c>
      <c r="AR22" s="219" t="s">
        <v>1391</v>
      </c>
      <c r="AS22" s="219" t="s">
        <v>1437</v>
      </c>
      <c r="AT22" s="219" t="s">
        <v>1391</v>
      </c>
      <c r="AU22" s="219" t="s">
        <v>1391</v>
      </c>
      <c r="AV22" s="219" t="s">
        <v>1391</v>
      </c>
      <c r="AW22" s="219" t="s">
        <v>1391</v>
      </c>
      <c r="AX22" s="219" t="s">
        <v>1391</v>
      </c>
      <c r="AY22" s="219" t="s">
        <v>1391</v>
      </c>
      <c r="AZ22" s="219" t="s">
        <v>1391</v>
      </c>
      <c r="BA22" s="219" t="s">
        <v>1391</v>
      </c>
      <c r="BB22" s="219" t="s">
        <v>1443</v>
      </c>
      <c r="BC22" s="219" t="s">
        <v>1391</v>
      </c>
      <c r="BD22" s="219" t="s">
        <v>1391</v>
      </c>
      <c r="BE22" s="219" t="s">
        <v>1443</v>
      </c>
      <c r="BF22" s="219" t="s">
        <v>1443</v>
      </c>
      <c r="BG22" s="219" t="s">
        <v>1443</v>
      </c>
      <c r="BH22" s="219" t="s">
        <v>1443</v>
      </c>
      <c r="BI22" s="219" t="s">
        <v>1443</v>
      </c>
      <c r="BJ22" s="219" t="s">
        <v>1443</v>
      </c>
      <c r="BK22" s="219" t="s">
        <v>1443</v>
      </c>
      <c r="BL22" s="219" t="s">
        <v>1443</v>
      </c>
      <c r="BM22" s="219" t="s">
        <v>1443</v>
      </c>
      <c r="BN22" s="219" t="s">
        <v>1443</v>
      </c>
      <c r="BO22" s="219" t="s">
        <v>1443</v>
      </c>
      <c r="BP22" s="219" t="s">
        <v>1443</v>
      </c>
      <c r="BQ22" s="219" t="s">
        <v>1443</v>
      </c>
      <c r="BR22" s="219" t="s">
        <v>1391</v>
      </c>
      <c r="BS22" s="219" t="s">
        <v>1391</v>
      </c>
      <c r="BT22" s="219" t="s">
        <v>1391</v>
      </c>
      <c r="BU22" s="219" t="s">
        <v>1391</v>
      </c>
      <c r="BV22" s="219" t="s">
        <v>1391</v>
      </c>
      <c r="BW22" s="219" t="s">
        <v>1391</v>
      </c>
      <c r="BX22" s="219" t="s">
        <v>1391</v>
      </c>
      <c r="BY22" s="219" t="s">
        <v>1391</v>
      </c>
      <c r="BZ22" s="219" t="s">
        <v>1391</v>
      </c>
      <c r="CA22" s="219" t="s">
        <v>1391</v>
      </c>
      <c r="CB22" s="219" t="s">
        <v>1391</v>
      </c>
      <c r="CC22" s="219" t="s">
        <v>1391</v>
      </c>
      <c r="CD22" s="219" t="s">
        <v>1391</v>
      </c>
      <c r="CE22" s="219" t="s">
        <v>1391</v>
      </c>
      <c r="CF22" s="219" t="s">
        <v>1391</v>
      </c>
      <c r="CG22" s="219" t="s">
        <v>1391</v>
      </c>
      <c r="CH22" s="219" t="s">
        <v>1391</v>
      </c>
      <c r="CI22" s="219" t="s">
        <v>1391</v>
      </c>
      <c r="CJ22" s="219" t="s">
        <v>1391</v>
      </c>
      <c r="CK22" s="221" t="s">
        <v>1486</v>
      </c>
      <c r="CL22" s="219" t="s">
        <v>1391</v>
      </c>
      <c r="CM22" s="219" t="s">
        <v>29</v>
      </c>
      <c r="CN22" s="219" t="s">
        <v>17</v>
      </c>
      <c r="CO22" s="219" t="s">
        <v>412</v>
      </c>
      <c r="CP22" s="219"/>
      <c r="CQ22" s="219"/>
      <c r="CR22" s="219"/>
      <c r="CS22" s="219"/>
      <c r="CT22" s="219"/>
      <c r="CU22" s="219"/>
      <c r="CV22" s="219"/>
      <c r="CW22" s="219"/>
      <c r="CX22" s="219" t="s">
        <v>1487</v>
      </c>
    </row>
    <row r="23" ht="246" spans="1:102">
      <c r="A23" s="220" t="s">
        <v>881</v>
      </c>
      <c r="B23" s="220">
        <v>1022</v>
      </c>
      <c r="C23" s="220" t="s">
        <v>882</v>
      </c>
      <c r="D23" s="220" t="s">
        <v>1437</v>
      </c>
      <c r="E23" s="220" t="s">
        <v>1391</v>
      </c>
      <c r="F23" s="220" t="s">
        <v>1391</v>
      </c>
      <c r="G23" s="220" t="s">
        <v>1391</v>
      </c>
      <c r="H23" s="220" t="s">
        <v>1391</v>
      </c>
      <c r="I23" s="220" t="s">
        <v>1391</v>
      </c>
      <c r="J23" s="220" t="s">
        <v>1391</v>
      </c>
      <c r="K23" s="220" t="s">
        <v>1391</v>
      </c>
      <c r="L23" s="220" t="s">
        <v>1437</v>
      </c>
      <c r="M23" s="220" t="s">
        <v>1391</v>
      </c>
      <c r="N23" s="220" t="s">
        <v>1437</v>
      </c>
      <c r="O23" s="220" t="s">
        <v>1391</v>
      </c>
      <c r="P23" s="220" t="s">
        <v>1391</v>
      </c>
      <c r="Q23" s="220" t="s">
        <v>1391</v>
      </c>
      <c r="R23" s="220" t="s">
        <v>1391</v>
      </c>
      <c r="S23" s="220" t="s">
        <v>1391</v>
      </c>
      <c r="T23" s="220" t="s">
        <v>1391</v>
      </c>
      <c r="U23" s="220" t="s">
        <v>1391</v>
      </c>
      <c r="V23" s="220" t="s">
        <v>1391</v>
      </c>
      <c r="W23" s="220" t="s">
        <v>1391</v>
      </c>
      <c r="X23" s="220" t="s">
        <v>1391</v>
      </c>
      <c r="Y23" s="220" t="s">
        <v>1437</v>
      </c>
      <c r="Z23" s="220" t="s">
        <v>1437</v>
      </c>
      <c r="AA23" s="220" t="s">
        <v>1391</v>
      </c>
      <c r="AB23" s="220" t="s">
        <v>1391</v>
      </c>
      <c r="AC23" s="220" t="s">
        <v>1391</v>
      </c>
      <c r="AD23" s="220" t="s">
        <v>1391</v>
      </c>
      <c r="AE23" s="220" t="s">
        <v>1391</v>
      </c>
      <c r="AF23" s="220" t="s">
        <v>1391</v>
      </c>
      <c r="AG23" s="220" t="s">
        <v>1391</v>
      </c>
      <c r="AH23" s="220" t="s">
        <v>1391</v>
      </c>
      <c r="AI23" s="220" t="s">
        <v>1391</v>
      </c>
      <c r="AJ23" s="220" t="s">
        <v>1391</v>
      </c>
      <c r="AK23" s="220" t="s">
        <v>1391</v>
      </c>
      <c r="AL23" s="220" t="s">
        <v>1391</v>
      </c>
      <c r="AM23" s="220" t="s">
        <v>1391</v>
      </c>
      <c r="AN23" s="220" t="s">
        <v>1391</v>
      </c>
      <c r="AO23" s="220" t="s">
        <v>1391</v>
      </c>
      <c r="AP23" s="220" t="s">
        <v>1391</v>
      </c>
      <c r="AQ23" s="220" t="s">
        <v>1391</v>
      </c>
      <c r="AR23" s="220" t="s">
        <v>1391</v>
      </c>
      <c r="AS23" s="220" t="s">
        <v>1391</v>
      </c>
      <c r="AT23" s="220" t="s">
        <v>1391</v>
      </c>
      <c r="AU23" s="220" t="s">
        <v>1391</v>
      </c>
      <c r="AV23" s="220" t="s">
        <v>1391</v>
      </c>
      <c r="AW23" s="220" t="s">
        <v>1391</v>
      </c>
      <c r="AX23" s="220" t="s">
        <v>1391</v>
      </c>
      <c r="AY23" s="220" t="s">
        <v>1391</v>
      </c>
      <c r="AZ23" s="220" t="s">
        <v>1391</v>
      </c>
      <c r="BA23" s="220" t="s">
        <v>1391</v>
      </c>
      <c r="BB23" s="220" t="s">
        <v>1391</v>
      </c>
      <c r="BC23" s="220" t="s">
        <v>1391</v>
      </c>
      <c r="BD23" s="220" t="s">
        <v>1391</v>
      </c>
      <c r="BE23" s="220" t="s">
        <v>1437</v>
      </c>
      <c r="BF23" s="220" t="s">
        <v>1391</v>
      </c>
      <c r="BG23" s="220" t="s">
        <v>1391</v>
      </c>
      <c r="BH23" s="220" t="s">
        <v>1391</v>
      </c>
      <c r="BI23" s="220" t="s">
        <v>1391</v>
      </c>
      <c r="BJ23" s="220" t="s">
        <v>1391</v>
      </c>
      <c r="BK23" s="220" t="s">
        <v>1391</v>
      </c>
      <c r="BL23" s="220" t="s">
        <v>1391</v>
      </c>
      <c r="BM23" s="220" t="s">
        <v>1391</v>
      </c>
      <c r="BN23" s="220" t="s">
        <v>1391</v>
      </c>
      <c r="BO23" s="220" t="s">
        <v>1391</v>
      </c>
      <c r="BP23" s="220" t="s">
        <v>1391</v>
      </c>
      <c r="BQ23" s="220" t="s">
        <v>1391</v>
      </c>
      <c r="BR23" s="220" t="s">
        <v>1391</v>
      </c>
      <c r="BS23" s="220" t="s">
        <v>1391</v>
      </c>
      <c r="BT23" s="220" t="s">
        <v>1391</v>
      </c>
      <c r="BU23" s="220" t="s">
        <v>1391</v>
      </c>
      <c r="BV23" s="220" t="s">
        <v>1391</v>
      </c>
      <c r="BW23" s="220" t="s">
        <v>1391</v>
      </c>
      <c r="BX23" s="220" t="s">
        <v>1391</v>
      </c>
      <c r="BY23" s="220" t="s">
        <v>1391</v>
      </c>
      <c r="BZ23" s="220" t="s">
        <v>1391</v>
      </c>
      <c r="CA23" s="220" t="s">
        <v>1391</v>
      </c>
      <c r="CB23" s="220" t="s">
        <v>1391</v>
      </c>
      <c r="CC23" s="220" t="s">
        <v>1391</v>
      </c>
      <c r="CD23" s="220" t="s">
        <v>1391</v>
      </c>
      <c r="CE23" s="220" t="s">
        <v>1391</v>
      </c>
      <c r="CF23" s="220" t="s">
        <v>1391</v>
      </c>
      <c r="CG23" s="220" t="s">
        <v>1391</v>
      </c>
      <c r="CH23" s="220" t="s">
        <v>1391</v>
      </c>
      <c r="CI23" s="220" t="s">
        <v>1391</v>
      </c>
      <c r="CJ23" s="220" t="s">
        <v>1391</v>
      </c>
      <c r="CK23" s="222" t="s">
        <v>1488</v>
      </c>
      <c r="CL23" s="220" t="s">
        <v>1439</v>
      </c>
      <c r="CM23" s="220" t="s">
        <v>17</v>
      </c>
      <c r="CN23" s="220" t="s">
        <v>412</v>
      </c>
      <c r="CO23" s="220" t="s">
        <v>412</v>
      </c>
      <c r="CP23" s="220"/>
      <c r="CQ23" s="220"/>
      <c r="CR23" s="220"/>
      <c r="CS23" s="220"/>
      <c r="CT23" s="220"/>
      <c r="CU23" s="220"/>
      <c r="CV23" s="220"/>
      <c r="CW23" s="220"/>
      <c r="CX23" s="220" t="s">
        <v>1489</v>
      </c>
    </row>
    <row r="24" ht="273" spans="1:102">
      <c r="A24" s="219" t="s">
        <v>886</v>
      </c>
      <c r="B24" s="219">
        <v>1023</v>
      </c>
      <c r="C24" s="219" t="s">
        <v>812</v>
      </c>
      <c r="D24" s="219" t="s">
        <v>1437</v>
      </c>
      <c r="E24" s="219" t="s">
        <v>1391</v>
      </c>
      <c r="F24" s="219" t="s">
        <v>1391</v>
      </c>
      <c r="G24" s="219" t="s">
        <v>1391</v>
      </c>
      <c r="H24" s="219" t="s">
        <v>1391</v>
      </c>
      <c r="I24" s="219" t="s">
        <v>1391</v>
      </c>
      <c r="J24" s="219" t="s">
        <v>1391</v>
      </c>
      <c r="K24" s="219" t="s">
        <v>1391</v>
      </c>
      <c r="L24" s="219" t="s">
        <v>1391</v>
      </c>
      <c r="M24" s="219" t="s">
        <v>1391</v>
      </c>
      <c r="N24" s="219" t="s">
        <v>1391</v>
      </c>
      <c r="O24" s="219" t="s">
        <v>1391</v>
      </c>
      <c r="P24" s="219" t="s">
        <v>1391</v>
      </c>
      <c r="Q24" s="219" t="s">
        <v>1391</v>
      </c>
      <c r="R24" s="219" t="s">
        <v>1391</v>
      </c>
      <c r="S24" s="219" t="s">
        <v>1391</v>
      </c>
      <c r="T24" s="219" t="s">
        <v>1391</v>
      </c>
      <c r="U24" s="219" t="s">
        <v>1391</v>
      </c>
      <c r="V24" s="219" t="s">
        <v>1391</v>
      </c>
      <c r="W24" s="219" t="s">
        <v>1391</v>
      </c>
      <c r="X24" s="219" t="s">
        <v>1391</v>
      </c>
      <c r="Y24" s="219" t="s">
        <v>1391</v>
      </c>
      <c r="Z24" s="219" t="s">
        <v>1437</v>
      </c>
      <c r="AA24" s="219" t="s">
        <v>1443</v>
      </c>
      <c r="AB24" s="219" t="s">
        <v>1437</v>
      </c>
      <c r="AC24" s="219" t="s">
        <v>1391</v>
      </c>
      <c r="AD24" s="219" t="s">
        <v>1391</v>
      </c>
      <c r="AE24" s="219" t="s">
        <v>1391</v>
      </c>
      <c r="AF24" s="219" t="s">
        <v>1391</v>
      </c>
      <c r="AG24" s="219" t="s">
        <v>1391</v>
      </c>
      <c r="AH24" s="219" t="s">
        <v>1391</v>
      </c>
      <c r="AI24" s="219" t="s">
        <v>1391</v>
      </c>
      <c r="AJ24" s="219" t="s">
        <v>1391</v>
      </c>
      <c r="AK24" s="219" t="s">
        <v>1391</v>
      </c>
      <c r="AL24" s="219" t="s">
        <v>1391</v>
      </c>
      <c r="AM24" s="219" t="s">
        <v>1391</v>
      </c>
      <c r="AN24" s="219" t="s">
        <v>1391</v>
      </c>
      <c r="AO24" s="219" t="s">
        <v>1391</v>
      </c>
      <c r="AP24" s="219" t="s">
        <v>1391</v>
      </c>
      <c r="AQ24" s="219" t="s">
        <v>1391</v>
      </c>
      <c r="AR24" s="219" t="s">
        <v>1391</v>
      </c>
      <c r="AS24" s="219" t="s">
        <v>1391</v>
      </c>
      <c r="AT24" s="219" t="s">
        <v>1391</v>
      </c>
      <c r="AU24" s="219" t="s">
        <v>1391</v>
      </c>
      <c r="AV24" s="219" t="s">
        <v>1443</v>
      </c>
      <c r="AW24" s="219" t="s">
        <v>1391</v>
      </c>
      <c r="AX24" s="219" t="s">
        <v>1437</v>
      </c>
      <c r="AY24" s="219" t="s">
        <v>1437</v>
      </c>
      <c r="AZ24" s="219" t="s">
        <v>1391</v>
      </c>
      <c r="BA24" s="219" t="s">
        <v>1391</v>
      </c>
      <c r="BB24" s="219" t="s">
        <v>1391</v>
      </c>
      <c r="BC24" s="219" t="s">
        <v>1391</v>
      </c>
      <c r="BD24" s="219" t="s">
        <v>1391</v>
      </c>
      <c r="BE24" s="219" t="s">
        <v>1391</v>
      </c>
      <c r="BF24" s="219" t="s">
        <v>1391</v>
      </c>
      <c r="BG24" s="219" t="s">
        <v>1391</v>
      </c>
      <c r="BH24" s="219" t="s">
        <v>1391</v>
      </c>
      <c r="BI24" s="219" t="s">
        <v>1391</v>
      </c>
      <c r="BJ24" s="219" t="s">
        <v>1391</v>
      </c>
      <c r="BK24" s="219" t="s">
        <v>1391</v>
      </c>
      <c r="BL24" s="219" t="s">
        <v>1391</v>
      </c>
      <c r="BM24" s="219" t="s">
        <v>1391</v>
      </c>
      <c r="BN24" s="219" t="s">
        <v>1391</v>
      </c>
      <c r="BO24" s="219" t="s">
        <v>1391</v>
      </c>
      <c r="BP24" s="219" t="s">
        <v>1391</v>
      </c>
      <c r="BQ24" s="219" t="s">
        <v>1391</v>
      </c>
      <c r="BR24" s="219" t="s">
        <v>1391</v>
      </c>
      <c r="BS24" s="219" t="s">
        <v>1437</v>
      </c>
      <c r="BT24" s="219" t="s">
        <v>1391</v>
      </c>
      <c r="BU24" s="219" t="s">
        <v>1391</v>
      </c>
      <c r="BV24" s="219" t="s">
        <v>1391</v>
      </c>
      <c r="BW24" s="219" t="s">
        <v>1437</v>
      </c>
      <c r="BX24" s="219" t="s">
        <v>1391</v>
      </c>
      <c r="BY24" s="219" t="s">
        <v>1391</v>
      </c>
      <c r="BZ24" s="219" t="s">
        <v>1391</v>
      </c>
      <c r="CA24" s="219" t="s">
        <v>1391</v>
      </c>
      <c r="CB24" s="219" t="s">
        <v>1391</v>
      </c>
      <c r="CC24" s="219" t="s">
        <v>1391</v>
      </c>
      <c r="CD24" s="219" t="s">
        <v>1391</v>
      </c>
      <c r="CE24" s="219" t="s">
        <v>1391</v>
      </c>
      <c r="CF24" s="219" t="s">
        <v>1391</v>
      </c>
      <c r="CG24" s="219" t="s">
        <v>1391</v>
      </c>
      <c r="CH24" s="219" t="s">
        <v>1391</v>
      </c>
      <c r="CI24" s="219" t="s">
        <v>1391</v>
      </c>
      <c r="CJ24" s="219" t="s">
        <v>1391</v>
      </c>
      <c r="CK24" s="221" t="s">
        <v>1490</v>
      </c>
      <c r="CL24" s="219" t="s">
        <v>1452</v>
      </c>
      <c r="CM24" s="219" t="s">
        <v>53</v>
      </c>
      <c r="CN24" s="219" t="s">
        <v>412</v>
      </c>
      <c r="CO24" s="219" t="s">
        <v>412</v>
      </c>
      <c r="CP24" s="219"/>
      <c r="CQ24" s="219"/>
      <c r="CR24" s="219"/>
      <c r="CS24" s="219"/>
      <c r="CT24" s="219"/>
      <c r="CU24" s="219"/>
      <c r="CV24" s="219"/>
      <c r="CW24" s="219"/>
      <c r="CX24" s="219" t="s">
        <v>1491</v>
      </c>
    </row>
    <row r="25" ht="287.25" spans="1:102">
      <c r="A25" s="220" t="s">
        <v>889</v>
      </c>
      <c r="B25" s="220">
        <v>1024</v>
      </c>
      <c r="C25" s="220" t="s">
        <v>882</v>
      </c>
      <c r="D25" s="220" t="s">
        <v>1437</v>
      </c>
      <c r="E25" s="220" t="s">
        <v>1443</v>
      </c>
      <c r="F25" s="220" t="s">
        <v>1443</v>
      </c>
      <c r="G25" s="220" t="s">
        <v>1443</v>
      </c>
      <c r="H25" s="220" t="s">
        <v>1443</v>
      </c>
      <c r="I25" s="220" t="s">
        <v>1443</v>
      </c>
      <c r="J25" s="220" t="s">
        <v>1443</v>
      </c>
      <c r="K25" s="220" t="s">
        <v>1443</v>
      </c>
      <c r="L25" s="220" t="s">
        <v>1443</v>
      </c>
      <c r="M25" s="220" t="s">
        <v>1391</v>
      </c>
      <c r="N25" s="220" t="s">
        <v>1391</v>
      </c>
      <c r="O25" s="220" t="s">
        <v>1391</v>
      </c>
      <c r="P25" s="220" t="s">
        <v>1391</v>
      </c>
      <c r="Q25" s="220" t="s">
        <v>1391</v>
      </c>
      <c r="R25" s="220" t="s">
        <v>1391</v>
      </c>
      <c r="S25" s="220" t="s">
        <v>1391</v>
      </c>
      <c r="T25" s="220" t="s">
        <v>1391</v>
      </c>
      <c r="U25" s="220" t="s">
        <v>1391</v>
      </c>
      <c r="V25" s="220" t="s">
        <v>1391</v>
      </c>
      <c r="W25" s="220" t="s">
        <v>1437</v>
      </c>
      <c r="X25" s="220" t="s">
        <v>1391</v>
      </c>
      <c r="Y25" s="220" t="s">
        <v>1391</v>
      </c>
      <c r="Z25" s="220" t="s">
        <v>1391</v>
      </c>
      <c r="AA25" s="220" t="s">
        <v>1391</v>
      </c>
      <c r="AB25" s="220" t="s">
        <v>1437</v>
      </c>
      <c r="AC25" s="220" t="s">
        <v>1391</v>
      </c>
      <c r="AD25" s="220" t="s">
        <v>1391</v>
      </c>
      <c r="AE25" s="220" t="s">
        <v>1391</v>
      </c>
      <c r="AF25" s="220" t="s">
        <v>1391</v>
      </c>
      <c r="AG25" s="220" t="s">
        <v>1391</v>
      </c>
      <c r="AH25" s="220" t="s">
        <v>1391</v>
      </c>
      <c r="AI25" s="220" t="s">
        <v>1391</v>
      </c>
      <c r="AJ25" s="220" t="s">
        <v>1391</v>
      </c>
      <c r="AK25" s="220" t="s">
        <v>1391</v>
      </c>
      <c r="AL25" s="220" t="s">
        <v>1391</v>
      </c>
      <c r="AM25" s="220" t="s">
        <v>1391</v>
      </c>
      <c r="AN25" s="220" t="s">
        <v>1391</v>
      </c>
      <c r="AO25" s="220" t="s">
        <v>1391</v>
      </c>
      <c r="AP25" s="220" t="s">
        <v>1391</v>
      </c>
      <c r="AQ25" s="220" t="s">
        <v>1391</v>
      </c>
      <c r="AR25" s="220" t="s">
        <v>1391</v>
      </c>
      <c r="AS25" s="220" t="s">
        <v>1391</v>
      </c>
      <c r="AT25" s="220" t="s">
        <v>1391</v>
      </c>
      <c r="AU25" s="220" t="s">
        <v>1391</v>
      </c>
      <c r="AV25" s="220" t="s">
        <v>1437</v>
      </c>
      <c r="AW25" s="220" t="s">
        <v>1437</v>
      </c>
      <c r="AX25" s="220" t="s">
        <v>1391</v>
      </c>
      <c r="AY25" s="220" t="s">
        <v>1391</v>
      </c>
      <c r="AZ25" s="220" t="s">
        <v>1391</v>
      </c>
      <c r="BA25" s="220" t="s">
        <v>1391</v>
      </c>
      <c r="BB25" s="220" t="s">
        <v>1391</v>
      </c>
      <c r="BC25" s="220" t="s">
        <v>1391</v>
      </c>
      <c r="BD25" s="220" t="s">
        <v>1391</v>
      </c>
      <c r="BE25" s="220" t="s">
        <v>1391</v>
      </c>
      <c r="BF25" s="220" t="s">
        <v>1391</v>
      </c>
      <c r="BG25" s="220" t="s">
        <v>1391</v>
      </c>
      <c r="BH25" s="220" t="s">
        <v>1391</v>
      </c>
      <c r="BI25" s="220" t="s">
        <v>1391</v>
      </c>
      <c r="BJ25" s="220" t="s">
        <v>1391</v>
      </c>
      <c r="BK25" s="220" t="s">
        <v>1391</v>
      </c>
      <c r="BL25" s="220" t="s">
        <v>1391</v>
      </c>
      <c r="BM25" s="220" t="s">
        <v>1391</v>
      </c>
      <c r="BN25" s="220" t="s">
        <v>1391</v>
      </c>
      <c r="BO25" s="220" t="s">
        <v>1391</v>
      </c>
      <c r="BP25" s="220" t="s">
        <v>1391</v>
      </c>
      <c r="BQ25" s="220" t="s">
        <v>1391</v>
      </c>
      <c r="BR25" s="220" t="s">
        <v>1391</v>
      </c>
      <c r="BS25" s="220" t="s">
        <v>1391</v>
      </c>
      <c r="BT25" s="220" t="s">
        <v>1391</v>
      </c>
      <c r="BU25" s="220" t="s">
        <v>1391</v>
      </c>
      <c r="BV25" s="220" t="s">
        <v>1391</v>
      </c>
      <c r="BW25" s="220" t="s">
        <v>1437</v>
      </c>
      <c r="BX25" s="220" t="s">
        <v>1391</v>
      </c>
      <c r="BY25" s="220" t="s">
        <v>1391</v>
      </c>
      <c r="BZ25" s="220" t="s">
        <v>1391</v>
      </c>
      <c r="CA25" s="220" t="s">
        <v>1391</v>
      </c>
      <c r="CB25" s="220" t="s">
        <v>1391</v>
      </c>
      <c r="CC25" s="220" t="s">
        <v>1391</v>
      </c>
      <c r="CD25" s="220" t="s">
        <v>1391</v>
      </c>
      <c r="CE25" s="220" t="s">
        <v>1391</v>
      </c>
      <c r="CF25" s="220" t="s">
        <v>1391</v>
      </c>
      <c r="CG25" s="220" t="s">
        <v>1391</v>
      </c>
      <c r="CH25" s="220" t="s">
        <v>1391</v>
      </c>
      <c r="CI25" s="220" t="s">
        <v>1391</v>
      </c>
      <c r="CJ25" s="220" t="s">
        <v>1391</v>
      </c>
      <c r="CK25" s="222" t="s">
        <v>1492</v>
      </c>
      <c r="CL25" s="220" t="s">
        <v>1452</v>
      </c>
      <c r="CM25" s="220" t="s">
        <v>53</v>
      </c>
      <c r="CN25" s="220" t="s">
        <v>412</v>
      </c>
      <c r="CO25" s="220" t="s">
        <v>412</v>
      </c>
      <c r="CP25" s="220"/>
      <c r="CQ25" s="220"/>
      <c r="CR25" s="220"/>
      <c r="CS25" s="220"/>
      <c r="CT25" s="220"/>
      <c r="CU25" s="220"/>
      <c r="CV25" s="220"/>
      <c r="CW25" s="220"/>
      <c r="CX25" s="220" t="s">
        <v>1493</v>
      </c>
    </row>
    <row r="26" ht="69" spans="1:102">
      <c r="A26" s="219" t="s">
        <v>892</v>
      </c>
      <c r="B26" s="219">
        <v>1025</v>
      </c>
      <c r="C26" s="219" t="s">
        <v>863</v>
      </c>
      <c r="D26" s="219" t="s">
        <v>1437</v>
      </c>
      <c r="E26" s="219" t="s">
        <v>1443</v>
      </c>
      <c r="F26" s="219" t="s">
        <v>1443</v>
      </c>
      <c r="G26" s="219" t="s">
        <v>1443</v>
      </c>
      <c r="H26" s="219" t="s">
        <v>1443</v>
      </c>
      <c r="I26" s="219" t="s">
        <v>1443</v>
      </c>
      <c r="J26" s="219" t="s">
        <v>1443</v>
      </c>
      <c r="K26" s="219" t="s">
        <v>1443</v>
      </c>
      <c r="L26" s="219" t="s">
        <v>1443</v>
      </c>
      <c r="M26" s="219" t="s">
        <v>1391</v>
      </c>
      <c r="N26" s="219" t="s">
        <v>1391</v>
      </c>
      <c r="O26" s="219" t="s">
        <v>1391</v>
      </c>
      <c r="P26" s="219" t="s">
        <v>1391</v>
      </c>
      <c r="Q26" s="219" t="s">
        <v>1391</v>
      </c>
      <c r="R26" s="219" t="s">
        <v>1391</v>
      </c>
      <c r="S26" s="219" t="s">
        <v>1391</v>
      </c>
      <c r="T26" s="219" t="s">
        <v>1391</v>
      </c>
      <c r="U26" s="219" t="s">
        <v>1391</v>
      </c>
      <c r="V26" s="219" t="s">
        <v>1391</v>
      </c>
      <c r="W26" s="219" t="s">
        <v>1437</v>
      </c>
      <c r="X26" s="219" t="s">
        <v>1391</v>
      </c>
      <c r="Y26" s="219" t="s">
        <v>1391</v>
      </c>
      <c r="Z26" s="219" t="s">
        <v>1391</v>
      </c>
      <c r="AA26" s="219" t="s">
        <v>1391</v>
      </c>
      <c r="AB26" s="219" t="s">
        <v>1391</v>
      </c>
      <c r="AC26" s="219" t="s">
        <v>1391</v>
      </c>
      <c r="AD26" s="219" t="s">
        <v>1391</v>
      </c>
      <c r="AE26" s="219" t="s">
        <v>1391</v>
      </c>
      <c r="AF26" s="219" t="s">
        <v>1391</v>
      </c>
      <c r="AG26" s="219" t="s">
        <v>1391</v>
      </c>
      <c r="AH26" s="219" t="s">
        <v>1391</v>
      </c>
      <c r="AI26" s="219" t="s">
        <v>1391</v>
      </c>
      <c r="AJ26" s="219" t="s">
        <v>1437</v>
      </c>
      <c r="AK26" s="219" t="s">
        <v>1391</v>
      </c>
      <c r="AL26" s="219" t="s">
        <v>1391</v>
      </c>
      <c r="AM26" s="219" t="s">
        <v>1391</v>
      </c>
      <c r="AN26" s="219" t="s">
        <v>1391</v>
      </c>
      <c r="AO26" s="219" t="s">
        <v>1391</v>
      </c>
      <c r="AP26" s="219" t="s">
        <v>1391</v>
      </c>
      <c r="AQ26" s="219" t="s">
        <v>1391</v>
      </c>
      <c r="AR26" s="219" t="s">
        <v>1391</v>
      </c>
      <c r="AS26" s="219" t="s">
        <v>1391</v>
      </c>
      <c r="AT26" s="219" t="s">
        <v>1391</v>
      </c>
      <c r="AU26" s="219" t="s">
        <v>1391</v>
      </c>
      <c r="AV26" s="219" t="s">
        <v>1437</v>
      </c>
      <c r="AW26" s="219" t="s">
        <v>1391</v>
      </c>
      <c r="AX26" s="219" t="s">
        <v>1391</v>
      </c>
      <c r="AY26" s="219" t="s">
        <v>1391</v>
      </c>
      <c r="AZ26" s="219" t="s">
        <v>1391</v>
      </c>
      <c r="BA26" s="219" t="s">
        <v>1391</v>
      </c>
      <c r="BB26" s="219" t="s">
        <v>1391</v>
      </c>
      <c r="BC26" s="219" t="s">
        <v>1391</v>
      </c>
      <c r="BD26" s="219" t="s">
        <v>1391</v>
      </c>
      <c r="BE26" s="219" t="s">
        <v>1391</v>
      </c>
      <c r="BF26" s="219" t="s">
        <v>1391</v>
      </c>
      <c r="BG26" s="219" t="s">
        <v>1391</v>
      </c>
      <c r="BH26" s="219" t="s">
        <v>1391</v>
      </c>
      <c r="BI26" s="219" t="s">
        <v>1391</v>
      </c>
      <c r="BJ26" s="219" t="s">
        <v>1391</v>
      </c>
      <c r="BK26" s="219" t="s">
        <v>1391</v>
      </c>
      <c r="BL26" s="219" t="s">
        <v>1391</v>
      </c>
      <c r="BM26" s="219" t="s">
        <v>1391</v>
      </c>
      <c r="BN26" s="219" t="s">
        <v>1391</v>
      </c>
      <c r="BO26" s="219" t="s">
        <v>1391</v>
      </c>
      <c r="BP26" s="219" t="s">
        <v>1391</v>
      </c>
      <c r="BQ26" s="219" t="s">
        <v>1391</v>
      </c>
      <c r="BR26" s="219" t="s">
        <v>1391</v>
      </c>
      <c r="BS26" s="219" t="s">
        <v>1391</v>
      </c>
      <c r="BT26" s="219" t="s">
        <v>1391</v>
      </c>
      <c r="BU26" s="219" t="s">
        <v>1391</v>
      </c>
      <c r="BV26" s="219" t="s">
        <v>1437</v>
      </c>
      <c r="BW26" s="219" t="s">
        <v>1437</v>
      </c>
      <c r="BX26" s="219" t="s">
        <v>1391</v>
      </c>
      <c r="BY26" s="219" t="s">
        <v>1391</v>
      </c>
      <c r="BZ26" s="219" t="s">
        <v>1391</v>
      </c>
      <c r="CA26" s="219" t="s">
        <v>1391</v>
      </c>
      <c r="CB26" s="219" t="s">
        <v>1391</v>
      </c>
      <c r="CC26" s="219" t="s">
        <v>1391</v>
      </c>
      <c r="CD26" s="219" t="s">
        <v>1391</v>
      </c>
      <c r="CE26" s="219" t="s">
        <v>1391</v>
      </c>
      <c r="CF26" s="219" t="s">
        <v>1391</v>
      </c>
      <c r="CG26" s="219" t="s">
        <v>1391</v>
      </c>
      <c r="CH26" s="219" t="s">
        <v>1391</v>
      </c>
      <c r="CI26" s="219" t="s">
        <v>1391</v>
      </c>
      <c r="CJ26" s="219" t="s">
        <v>1391</v>
      </c>
      <c r="CK26" s="221" t="s">
        <v>1494</v>
      </c>
      <c r="CL26" s="219" t="s">
        <v>1452</v>
      </c>
      <c r="CM26" s="219" t="s">
        <v>53</v>
      </c>
      <c r="CN26" s="219" t="s">
        <v>412</v>
      </c>
      <c r="CO26" s="219" t="s">
        <v>412</v>
      </c>
      <c r="CP26" s="219"/>
      <c r="CQ26" s="219"/>
      <c r="CR26" s="219"/>
      <c r="CS26" s="219"/>
      <c r="CT26" s="219"/>
      <c r="CU26" s="219"/>
      <c r="CV26" s="219"/>
      <c r="CW26" s="219"/>
      <c r="CX26" s="219" t="s">
        <v>1495</v>
      </c>
    </row>
    <row r="27" ht="69" spans="1:102">
      <c r="A27" s="220" t="s">
        <v>893</v>
      </c>
      <c r="B27" s="220">
        <v>1026</v>
      </c>
      <c r="C27" s="220" t="s">
        <v>882</v>
      </c>
      <c r="D27" s="220" t="s">
        <v>1437</v>
      </c>
      <c r="E27" s="220" t="s">
        <v>1443</v>
      </c>
      <c r="F27" s="220" t="s">
        <v>1443</v>
      </c>
      <c r="G27" s="220" t="s">
        <v>1443</v>
      </c>
      <c r="H27" s="220" t="s">
        <v>1443</v>
      </c>
      <c r="I27" s="220" t="s">
        <v>1443</v>
      </c>
      <c r="J27" s="220" t="s">
        <v>1443</v>
      </c>
      <c r="K27" s="220" t="s">
        <v>1443</v>
      </c>
      <c r="L27" s="220" t="s">
        <v>1443</v>
      </c>
      <c r="M27" s="220" t="s">
        <v>1391</v>
      </c>
      <c r="N27" s="220" t="s">
        <v>1391</v>
      </c>
      <c r="O27" s="220" t="s">
        <v>1391</v>
      </c>
      <c r="P27" s="220" t="s">
        <v>1391</v>
      </c>
      <c r="Q27" s="220" t="s">
        <v>1391</v>
      </c>
      <c r="R27" s="220" t="s">
        <v>1391</v>
      </c>
      <c r="S27" s="220" t="s">
        <v>1391</v>
      </c>
      <c r="T27" s="220" t="s">
        <v>1391</v>
      </c>
      <c r="U27" s="220" t="s">
        <v>1391</v>
      </c>
      <c r="V27" s="220" t="s">
        <v>1391</v>
      </c>
      <c r="W27" s="220" t="s">
        <v>1437</v>
      </c>
      <c r="X27" s="220" t="s">
        <v>1391</v>
      </c>
      <c r="Y27" s="220" t="s">
        <v>1391</v>
      </c>
      <c r="Z27" s="220" t="s">
        <v>1391</v>
      </c>
      <c r="AA27" s="220" t="s">
        <v>1391</v>
      </c>
      <c r="AB27" s="220" t="s">
        <v>1437</v>
      </c>
      <c r="AC27" s="220" t="s">
        <v>1391</v>
      </c>
      <c r="AD27" s="220" t="s">
        <v>1391</v>
      </c>
      <c r="AE27" s="220" t="s">
        <v>1391</v>
      </c>
      <c r="AF27" s="220" t="s">
        <v>1391</v>
      </c>
      <c r="AG27" s="220" t="s">
        <v>1391</v>
      </c>
      <c r="AH27" s="220" t="s">
        <v>1391</v>
      </c>
      <c r="AI27" s="220" t="s">
        <v>1391</v>
      </c>
      <c r="AJ27" s="220" t="s">
        <v>1391</v>
      </c>
      <c r="AK27" s="220" t="s">
        <v>1391</v>
      </c>
      <c r="AL27" s="220" t="s">
        <v>1391</v>
      </c>
      <c r="AM27" s="220" t="s">
        <v>1391</v>
      </c>
      <c r="AN27" s="220" t="s">
        <v>1391</v>
      </c>
      <c r="AO27" s="220" t="s">
        <v>1391</v>
      </c>
      <c r="AP27" s="220" t="s">
        <v>1391</v>
      </c>
      <c r="AQ27" s="220" t="s">
        <v>1391</v>
      </c>
      <c r="AR27" s="220" t="s">
        <v>1391</v>
      </c>
      <c r="AS27" s="220" t="s">
        <v>1391</v>
      </c>
      <c r="AT27" s="220" t="s">
        <v>1391</v>
      </c>
      <c r="AU27" s="220" t="s">
        <v>1391</v>
      </c>
      <c r="AV27" s="220" t="s">
        <v>1437</v>
      </c>
      <c r="AW27" s="220" t="s">
        <v>1437</v>
      </c>
      <c r="AX27" s="220" t="s">
        <v>1391</v>
      </c>
      <c r="AY27" s="220" t="s">
        <v>1391</v>
      </c>
      <c r="AZ27" s="220" t="s">
        <v>1391</v>
      </c>
      <c r="BA27" s="220" t="s">
        <v>1391</v>
      </c>
      <c r="BB27" s="220" t="s">
        <v>1391</v>
      </c>
      <c r="BC27" s="220" t="s">
        <v>1391</v>
      </c>
      <c r="BD27" s="220" t="s">
        <v>1391</v>
      </c>
      <c r="BE27" s="220" t="s">
        <v>1391</v>
      </c>
      <c r="BF27" s="220" t="s">
        <v>1391</v>
      </c>
      <c r="BG27" s="220" t="s">
        <v>1391</v>
      </c>
      <c r="BH27" s="220" t="s">
        <v>1391</v>
      </c>
      <c r="BI27" s="220" t="s">
        <v>1391</v>
      </c>
      <c r="BJ27" s="220" t="s">
        <v>1391</v>
      </c>
      <c r="BK27" s="220" t="s">
        <v>1391</v>
      </c>
      <c r="BL27" s="220" t="s">
        <v>1391</v>
      </c>
      <c r="BM27" s="220" t="s">
        <v>1391</v>
      </c>
      <c r="BN27" s="220" t="s">
        <v>1391</v>
      </c>
      <c r="BO27" s="220" t="s">
        <v>1391</v>
      </c>
      <c r="BP27" s="220" t="s">
        <v>1391</v>
      </c>
      <c r="BQ27" s="220" t="s">
        <v>1391</v>
      </c>
      <c r="BR27" s="220" t="s">
        <v>1391</v>
      </c>
      <c r="BS27" s="220" t="s">
        <v>1391</v>
      </c>
      <c r="BT27" s="220" t="s">
        <v>1391</v>
      </c>
      <c r="BU27" s="220" t="s">
        <v>1391</v>
      </c>
      <c r="BV27" s="220" t="s">
        <v>1391</v>
      </c>
      <c r="BW27" s="220" t="s">
        <v>1437</v>
      </c>
      <c r="BX27" s="220" t="s">
        <v>1391</v>
      </c>
      <c r="BY27" s="220" t="s">
        <v>1391</v>
      </c>
      <c r="BZ27" s="220" t="s">
        <v>1391</v>
      </c>
      <c r="CA27" s="220" t="s">
        <v>1391</v>
      </c>
      <c r="CB27" s="220" t="s">
        <v>1391</v>
      </c>
      <c r="CC27" s="220" t="s">
        <v>1391</v>
      </c>
      <c r="CD27" s="220" t="s">
        <v>1391</v>
      </c>
      <c r="CE27" s="220" t="s">
        <v>1391</v>
      </c>
      <c r="CF27" s="220" t="s">
        <v>1391</v>
      </c>
      <c r="CG27" s="220" t="s">
        <v>1391</v>
      </c>
      <c r="CH27" s="220" t="s">
        <v>1391</v>
      </c>
      <c r="CI27" s="220" t="s">
        <v>1391</v>
      </c>
      <c r="CJ27" s="220" t="s">
        <v>1391</v>
      </c>
      <c r="CK27" s="222" t="s">
        <v>1494</v>
      </c>
      <c r="CL27" s="220" t="s">
        <v>1452</v>
      </c>
      <c r="CM27" s="220" t="s">
        <v>53</v>
      </c>
      <c r="CN27" s="220" t="s">
        <v>412</v>
      </c>
      <c r="CO27" s="220" t="s">
        <v>412</v>
      </c>
      <c r="CP27" s="220"/>
      <c r="CQ27" s="220"/>
      <c r="CR27" s="220"/>
      <c r="CS27" s="220"/>
      <c r="CT27" s="220"/>
      <c r="CU27" s="220"/>
      <c r="CV27" s="220"/>
      <c r="CW27" s="220"/>
      <c r="CX27" s="220" t="s">
        <v>1493</v>
      </c>
    </row>
    <row r="28" ht="69" spans="1:102">
      <c r="A28" s="219" t="s">
        <v>894</v>
      </c>
      <c r="B28" s="219">
        <v>1027</v>
      </c>
      <c r="C28" s="219" t="s">
        <v>882</v>
      </c>
      <c r="D28" s="219" t="s">
        <v>1437</v>
      </c>
      <c r="E28" s="219" t="s">
        <v>1443</v>
      </c>
      <c r="F28" s="219" t="s">
        <v>1443</v>
      </c>
      <c r="G28" s="219" t="s">
        <v>1443</v>
      </c>
      <c r="H28" s="219" t="s">
        <v>1443</v>
      </c>
      <c r="I28" s="219" t="s">
        <v>1443</v>
      </c>
      <c r="J28" s="219" t="s">
        <v>1443</v>
      </c>
      <c r="K28" s="219" t="s">
        <v>1443</v>
      </c>
      <c r="L28" s="219" t="s">
        <v>1443</v>
      </c>
      <c r="M28" s="219" t="s">
        <v>1391</v>
      </c>
      <c r="N28" s="219" t="s">
        <v>1391</v>
      </c>
      <c r="O28" s="219" t="s">
        <v>1391</v>
      </c>
      <c r="P28" s="219" t="s">
        <v>1391</v>
      </c>
      <c r="Q28" s="219" t="s">
        <v>1391</v>
      </c>
      <c r="R28" s="219" t="s">
        <v>1391</v>
      </c>
      <c r="S28" s="219" t="s">
        <v>1391</v>
      </c>
      <c r="T28" s="219" t="s">
        <v>1391</v>
      </c>
      <c r="U28" s="219" t="s">
        <v>1391</v>
      </c>
      <c r="V28" s="219" t="s">
        <v>1391</v>
      </c>
      <c r="W28" s="219" t="s">
        <v>1437</v>
      </c>
      <c r="X28" s="219" t="s">
        <v>1391</v>
      </c>
      <c r="Y28" s="219" t="s">
        <v>1391</v>
      </c>
      <c r="Z28" s="219" t="s">
        <v>1391</v>
      </c>
      <c r="AA28" s="219" t="s">
        <v>1391</v>
      </c>
      <c r="AB28" s="219" t="s">
        <v>1391</v>
      </c>
      <c r="AC28" s="219" t="s">
        <v>1391</v>
      </c>
      <c r="AD28" s="219" t="s">
        <v>1391</v>
      </c>
      <c r="AE28" s="219" t="s">
        <v>1391</v>
      </c>
      <c r="AF28" s="219" t="s">
        <v>1391</v>
      </c>
      <c r="AG28" s="219" t="s">
        <v>1391</v>
      </c>
      <c r="AH28" s="219" t="s">
        <v>1391</v>
      </c>
      <c r="AI28" s="219" t="s">
        <v>1391</v>
      </c>
      <c r="AJ28" s="219" t="s">
        <v>1437</v>
      </c>
      <c r="AK28" s="219" t="s">
        <v>1391</v>
      </c>
      <c r="AL28" s="219" t="s">
        <v>1391</v>
      </c>
      <c r="AM28" s="219" t="s">
        <v>1391</v>
      </c>
      <c r="AN28" s="219" t="s">
        <v>1391</v>
      </c>
      <c r="AO28" s="219" t="s">
        <v>1391</v>
      </c>
      <c r="AP28" s="219" t="s">
        <v>1391</v>
      </c>
      <c r="AQ28" s="219" t="s">
        <v>1391</v>
      </c>
      <c r="AR28" s="219" t="s">
        <v>1391</v>
      </c>
      <c r="AS28" s="219" t="s">
        <v>1391</v>
      </c>
      <c r="AT28" s="219" t="s">
        <v>1391</v>
      </c>
      <c r="AU28" s="219" t="s">
        <v>1391</v>
      </c>
      <c r="AV28" s="219" t="s">
        <v>1391</v>
      </c>
      <c r="AW28" s="219" t="s">
        <v>1437</v>
      </c>
      <c r="AX28" s="219" t="s">
        <v>1391</v>
      </c>
      <c r="AY28" s="219" t="s">
        <v>1391</v>
      </c>
      <c r="AZ28" s="219" t="s">
        <v>1391</v>
      </c>
      <c r="BA28" s="219" t="s">
        <v>1391</v>
      </c>
      <c r="BB28" s="219" t="s">
        <v>1391</v>
      </c>
      <c r="BC28" s="219" t="s">
        <v>1391</v>
      </c>
      <c r="BD28" s="219" t="s">
        <v>1391</v>
      </c>
      <c r="BE28" s="219" t="s">
        <v>1391</v>
      </c>
      <c r="BF28" s="219" t="s">
        <v>1391</v>
      </c>
      <c r="BG28" s="219" t="s">
        <v>1391</v>
      </c>
      <c r="BH28" s="219" t="s">
        <v>1391</v>
      </c>
      <c r="BI28" s="219" t="s">
        <v>1391</v>
      </c>
      <c r="BJ28" s="219" t="s">
        <v>1391</v>
      </c>
      <c r="BK28" s="219" t="s">
        <v>1391</v>
      </c>
      <c r="BL28" s="219" t="s">
        <v>1391</v>
      </c>
      <c r="BM28" s="219" t="s">
        <v>1391</v>
      </c>
      <c r="BN28" s="219" t="s">
        <v>1391</v>
      </c>
      <c r="BO28" s="219" t="s">
        <v>1391</v>
      </c>
      <c r="BP28" s="219" t="s">
        <v>1391</v>
      </c>
      <c r="BQ28" s="219" t="s">
        <v>1391</v>
      </c>
      <c r="BR28" s="219" t="s">
        <v>1391</v>
      </c>
      <c r="BS28" s="219" t="s">
        <v>1391</v>
      </c>
      <c r="BT28" s="219" t="s">
        <v>1391</v>
      </c>
      <c r="BU28" s="219" t="s">
        <v>1391</v>
      </c>
      <c r="BV28" s="219" t="s">
        <v>1437</v>
      </c>
      <c r="BW28" s="219" t="s">
        <v>1437</v>
      </c>
      <c r="BX28" s="219" t="s">
        <v>1391</v>
      </c>
      <c r="BY28" s="219" t="s">
        <v>1391</v>
      </c>
      <c r="BZ28" s="219" t="s">
        <v>1391</v>
      </c>
      <c r="CA28" s="219" t="s">
        <v>1391</v>
      </c>
      <c r="CB28" s="219" t="s">
        <v>1391</v>
      </c>
      <c r="CC28" s="219" t="s">
        <v>1391</v>
      </c>
      <c r="CD28" s="219" t="s">
        <v>1391</v>
      </c>
      <c r="CE28" s="219" t="s">
        <v>1391</v>
      </c>
      <c r="CF28" s="219" t="s">
        <v>1391</v>
      </c>
      <c r="CG28" s="219" t="s">
        <v>1391</v>
      </c>
      <c r="CH28" s="219" t="s">
        <v>1391</v>
      </c>
      <c r="CI28" s="219" t="s">
        <v>1391</v>
      </c>
      <c r="CJ28" s="219" t="s">
        <v>1391</v>
      </c>
      <c r="CK28" s="221" t="s">
        <v>1496</v>
      </c>
      <c r="CL28" s="219" t="s">
        <v>1452</v>
      </c>
      <c r="CM28" s="219" t="s">
        <v>53</v>
      </c>
      <c r="CN28" s="219" t="s">
        <v>412</v>
      </c>
      <c r="CO28" s="219" t="s">
        <v>412</v>
      </c>
      <c r="CP28" s="219"/>
      <c r="CQ28" s="219"/>
      <c r="CR28" s="219"/>
      <c r="CS28" s="219"/>
      <c r="CT28" s="219"/>
      <c r="CU28" s="219"/>
      <c r="CV28" s="219"/>
      <c r="CW28" s="219"/>
      <c r="CX28" s="219" t="s">
        <v>1497</v>
      </c>
    </row>
    <row r="29" ht="55.5" spans="1:102">
      <c r="A29" s="220" t="s">
        <v>896</v>
      </c>
      <c r="B29" s="220">
        <v>1028</v>
      </c>
      <c r="C29" s="220" t="s">
        <v>897</v>
      </c>
      <c r="D29" s="220" t="s">
        <v>1437</v>
      </c>
      <c r="E29" s="220" t="s">
        <v>1443</v>
      </c>
      <c r="F29" s="220" t="s">
        <v>1443</v>
      </c>
      <c r="G29" s="220" t="s">
        <v>1443</v>
      </c>
      <c r="H29" s="220" t="s">
        <v>1443</v>
      </c>
      <c r="I29" s="220" t="s">
        <v>1443</v>
      </c>
      <c r="J29" s="220" t="s">
        <v>1443</v>
      </c>
      <c r="K29" s="220" t="s">
        <v>1443</v>
      </c>
      <c r="L29" s="220" t="s">
        <v>1443</v>
      </c>
      <c r="M29" s="220" t="s">
        <v>1391</v>
      </c>
      <c r="N29" s="220" t="s">
        <v>1391</v>
      </c>
      <c r="O29" s="220" t="s">
        <v>1391</v>
      </c>
      <c r="P29" s="220" t="s">
        <v>1391</v>
      </c>
      <c r="Q29" s="220" t="s">
        <v>1391</v>
      </c>
      <c r="R29" s="220" t="s">
        <v>1391</v>
      </c>
      <c r="S29" s="220" t="s">
        <v>1391</v>
      </c>
      <c r="T29" s="220" t="s">
        <v>1391</v>
      </c>
      <c r="U29" s="220" t="s">
        <v>1391</v>
      </c>
      <c r="V29" s="220" t="s">
        <v>1391</v>
      </c>
      <c r="W29" s="220" t="s">
        <v>1437</v>
      </c>
      <c r="X29" s="220" t="s">
        <v>1391</v>
      </c>
      <c r="Y29" s="220" t="s">
        <v>1391</v>
      </c>
      <c r="Z29" s="220" t="s">
        <v>1391</v>
      </c>
      <c r="AA29" s="220" t="s">
        <v>1391</v>
      </c>
      <c r="AB29" s="220" t="s">
        <v>1391</v>
      </c>
      <c r="AC29" s="220" t="s">
        <v>1391</v>
      </c>
      <c r="AD29" s="220" t="s">
        <v>1391</v>
      </c>
      <c r="AE29" s="220" t="s">
        <v>1391</v>
      </c>
      <c r="AF29" s="220" t="s">
        <v>1391</v>
      </c>
      <c r="AG29" s="220" t="s">
        <v>1391</v>
      </c>
      <c r="AH29" s="220" t="s">
        <v>1391</v>
      </c>
      <c r="AI29" s="220" t="s">
        <v>1391</v>
      </c>
      <c r="AJ29" s="220" t="s">
        <v>1437</v>
      </c>
      <c r="AK29" s="220" t="s">
        <v>1391</v>
      </c>
      <c r="AL29" s="220" t="s">
        <v>1391</v>
      </c>
      <c r="AM29" s="220" t="s">
        <v>1391</v>
      </c>
      <c r="AN29" s="220" t="s">
        <v>1391</v>
      </c>
      <c r="AO29" s="220" t="s">
        <v>1391</v>
      </c>
      <c r="AP29" s="220" t="s">
        <v>1391</v>
      </c>
      <c r="AQ29" s="220" t="s">
        <v>1391</v>
      </c>
      <c r="AR29" s="220" t="s">
        <v>1391</v>
      </c>
      <c r="AS29" s="220" t="s">
        <v>1391</v>
      </c>
      <c r="AT29" s="220" t="s">
        <v>1391</v>
      </c>
      <c r="AU29" s="220" t="s">
        <v>1391</v>
      </c>
      <c r="AV29" s="220" t="s">
        <v>1391</v>
      </c>
      <c r="AW29" s="220" t="s">
        <v>1391</v>
      </c>
      <c r="AX29" s="220" t="s">
        <v>1437</v>
      </c>
      <c r="AY29" s="220" t="s">
        <v>1437</v>
      </c>
      <c r="AZ29" s="220" t="s">
        <v>1391</v>
      </c>
      <c r="BA29" s="220" t="s">
        <v>1391</v>
      </c>
      <c r="BB29" s="220" t="s">
        <v>1391</v>
      </c>
      <c r="BC29" s="220" t="s">
        <v>1391</v>
      </c>
      <c r="BD29" s="220" t="s">
        <v>1391</v>
      </c>
      <c r="BE29" s="220" t="s">
        <v>1391</v>
      </c>
      <c r="BF29" s="220" t="s">
        <v>1391</v>
      </c>
      <c r="BG29" s="220" t="s">
        <v>1391</v>
      </c>
      <c r="BH29" s="220" t="s">
        <v>1391</v>
      </c>
      <c r="BI29" s="220" t="s">
        <v>1391</v>
      </c>
      <c r="BJ29" s="220" t="s">
        <v>1391</v>
      </c>
      <c r="BK29" s="220" t="s">
        <v>1391</v>
      </c>
      <c r="BL29" s="220" t="s">
        <v>1391</v>
      </c>
      <c r="BM29" s="220" t="s">
        <v>1391</v>
      </c>
      <c r="BN29" s="220" t="s">
        <v>1391</v>
      </c>
      <c r="BO29" s="220" t="s">
        <v>1391</v>
      </c>
      <c r="BP29" s="220" t="s">
        <v>1391</v>
      </c>
      <c r="BQ29" s="220" t="s">
        <v>1391</v>
      </c>
      <c r="BR29" s="220" t="s">
        <v>1391</v>
      </c>
      <c r="BS29" s="220" t="s">
        <v>1391</v>
      </c>
      <c r="BT29" s="220" t="s">
        <v>1391</v>
      </c>
      <c r="BU29" s="220" t="s">
        <v>1391</v>
      </c>
      <c r="BV29" s="220" t="s">
        <v>1391</v>
      </c>
      <c r="BW29" s="220" t="s">
        <v>1391</v>
      </c>
      <c r="BX29" s="220" t="s">
        <v>1391</v>
      </c>
      <c r="BY29" s="220" t="s">
        <v>1391</v>
      </c>
      <c r="BZ29" s="220" t="s">
        <v>1391</v>
      </c>
      <c r="CA29" s="220" t="s">
        <v>1391</v>
      </c>
      <c r="CB29" s="220" t="s">
        <v>1391</v>
      </c>
      <c r="CC29" s="220" t="s">
        <v>1391</v>
      </c>
      <c r="CD29" s="220" t="s">
        <v>1391</v>
      </c>
      <c r="CE29" s="220" t="s">
        <v>1391</v>
      </c>
      <c r="CF29" s="220" t="s">
        <v>1391</v>
      </c>
      <c r="CG29" s="220" t="s">
        <v>1391</v>
      </c>
      <c r="CH29" s="220" t="s">
        <v>1391</v>
      </c>
      <c r="CI29" s="220" t="s">
        <v>1391</v>
      </c>
      <c r="CJ29" s="220" t="s">
        <v>1391</v>
      </c>
      <c r="CK29" s="222" t="s">
        <v>1498</v>
      </c>
      <c r="CL29" s="220" t="s">
        <v>1452</v>
      </c>
      <c r="CM29" s="220" t="s">
        <v>53</v>
      </c>
      <c r="CN29" s="220" t="s">
        <v>412</v>
      </c>
      <c r="CO29" s="220" t="s">
        <v>412</v>
      </c>
      <c r="CP29" s="220"/>
      <c r="CQ29" s="220"/>
      <c r="CR29" s="220"/>
      <c r="CS29" s="220"/>
      <c r="CT29" s="220"/>
      <c r="CU29" s="220"/>
      <c r="CV29" s="220"/>
      <c r="CW29" s="220"/>
      <c r="CX29" s="220" t="s">
        <v>1499</v>
      </c>
    </row>
    <row r="30" ht="233.25" spans="1:102">
      <c r="A30" s="219" t="s">
        <v>900</v>
      </c>
      <c r="B30" s="219">
        <v>1029</v>
      </c>
      <c r="C30" s="219" t="s">
        <v>807</v>
      </c>
      <c r="D30" s="219" t="s">
        <v>1391</v>
      </c>
      <c r="E30" s="219" t="s">
        <v>1391</v>
      </c>
      <c r="F30" s="219" t="s">
        <v>1391</v>
      </c>
      <c r="G30" s="219" t="s">
        <v>1391</v>
      </c>
      <c r="H30" s="219" t="s">
        <v>1391</v>
      </c>
      <c r="I30" s="219" t="s">
        <v>1391</v>
      </c>
      <c r="J30" s="219" t="s">
        <v>1391</v>
      </c>
      <c r="K30" s="219" t="s">
        <v>1391</v>
      </c>
      <c r="L30" s="219" t="s">
        <v>1391</v>
      </c>
      <c r="M30" s="219" t="s">
        <v>1391</v>
      </c>
      <c r="N30" s="219" t="s">
        <v>1437</v>
      </c>
      <c r="O30" s="219" t="s">
        <v>1391</v>
      </c>
      <c r="P30" s="219" t="s">
        <v>1443</v>
      </c>
      <c r="Q30" s="219" t="s">
        <v>1443</v>
      </c>
      <c r="R30" s="219" t="s">
        <v>1443</v>
      </c>
      <c r="S30" s="219" t="s">
        <v>1391</v>
      </c>
      <c r="T30" s="219" t="s">
        <v>1391</v>
      </c>
      <c r="U30" s="219" t="s">
        <v>1391</v>
      </c>
      <c r="V30" s="219" t="s">
        <v>1437</v>
      </c>
      <c r="W30" s="219" t="s">
        <v>1391</v>
      </c>
      <c r="X30" s="219" t="s">
        <v>1391</v>
      </c>
      <c r="Y30" s="219" t="s">
        <v>1437</v>
      </c>
      <c r="Z30" s="219" t="s">
        <v>1391</v>
      </c>
      <c r="AA30" s="219" t="s">
        <v>1391</v>
      </c>
      <c r="AB30" s="219" t="s">
        <v>1391</v>
      </c>
      <c r="AC30" s="219" t="s">
        <v>1391</v>
      </c>
      <c r="AD30" s="219" t="s">
        <v>1391</v>
      </c>
      <c r="AE30" s="219" t="s">
        <v>1437</v>
      </c>
      <c r="AF30" s="219" t="s">
        <v>1391</v>
      </c>
      <c r="AG30" s="219" t="s">
        <v>1391</v>
      </c>
      <c r="AH30" s="219" t="s">
        <v>1391</v>
      </c>
      <c r="AI30" s="219" t="s">
        <v>1391</v>
      </c>
      <c r="AJ30" s="219" t="s">
        <v>1391</v>
      </c>
      <c r="AK30" s="219" t="s">
        <v>1391</v>
      </c>
      <c r="AL30" s="219" t="s">
        <v>1391</v>
      </c>
      <c r="AM30" s="219" t="s">
        <v>1391</v>
      </c>
      <c r="AN30" s="219" t="s">
        <v>1391</v>
      </c>
      <c r="AO30" s="219" t="s">
        <v>1391</v>
      </c>
      <c r="AP30" s="219" t="s">
        <v>1391</v>
      </c>
      <c r="AQ30" s="219" t="s">
        <v>1443</v>
      </c>
      <c r="AR30" s="219" t="s">
        <v>1391</v>
      </c>
      <c r="AS30" s="219" t="s">
        <v>1391</v>
      </c>
      <c r="AT30" s="219" t="s">
        <v>1391</v>
      </c>
      <c r="AU30" s="219" t="s">
        <v>1443</v>
      </c>
      <c r="AV30" s="219" t="s">
        <v>1391</v>
      </c>
      <c r="AW30" s="219" t="s">
        <v>1391</v>
      </c>
      <c r="AX30" s="219" t="s">
        <v>1391</v>
      </c>
      <c r="AY30" s="219" t="s">
        <v>1391</v>
      </c>
      <c r="AZ30" s="219" t="s">
        <v>1391</v>
      </c>
      <c r="BA30" s="219" t="s">
        <v>1391</v>
      </c>
      <c r="BB30" s="219" t="s">
        <v>1391</v>
      </c>
      <c r="BC30" s="219" t="s">
        <v>1391</v>
      </c>
      <c r="BD30" s="219" t="s">
        <v>1391</v>
      </c>
      <c r="BE30" s="219" t="s">
        <v>1443</v>
      </c>
      <c r="BF30" s="219" t="s">
        <v>1443</v>
      </c>
      <c r="BG30" s="219" t="s">
        <v>1443</v>
      </c>
      <c r="BH30" s="219" t="s">
        <v>1443</v>
      </c>
      <c r="BI30" s="219" t="s">
        <v>1443</v>
      </c>
      <c r="BJ30" s="219" t="s">
        <v>1443</v>
      </c>
      <c r="BK30" s="219" t="s">
        <v>1443</v>
      </c>
      <c r="BL30" s="219" t="s">
        <v>1443</v>
      </c>
      <c r="BM30" s="219" t="s">
        <v>1443</v>
      </c>
      <c r="BN30" s="219" t="s">
        <v>1443</v>
      </c>
      <c r="BO30" s="219" t="s">
        <v>1443</v>
      </c>
      <c r="BP30" s="219" t="s">
        <v>1443</v>
      </c>
      <c r="BQ30" s="219" t="s">
        <v>1443</v>
      </c>
      <c r="BR30" s="219" t="s">
        <v>1391</v>
      </c>
      <c r="BS30" s="219" t="s">
        <v>1443</v>
      </c>
      <c r="BT30" s="219" t="s">
        <v>1391</v>
      </c>
      <c r="BU30" s="219" t="s">
        <v>1391</v>
      </c>
      <c r="BV30" s="219" t="s">
        <v>1391</v>
      </c>
      <c r="BW30" s="219" t="s">
        <v>1391</v>
      </c>
      <c r="BX30" s="219" t="s">
        <v>1391</v>
      </c>
      <c r="BY30" s="219" t="s">
        <v>1391</v>
      </c>
      <c r="BZ30" s="219" t="s">
        <v>1391</v>
      </c>
      <c r="CA30" s="219" t="s">
        <v>1391</v>
      </c>
      <c r="CB30" s="219" t="s">
        <v>1391</v>
      </c>
      <c r="CC30" s="219" t="s">
        <v>1391</v>
      </c>
      <c r="CD30" s="219" t="s">
        <v>1391</v>
      </c>
      <c r="CE30" s="219" t="s">
        <v>1391</v>
      </c>
      <c r="CF30" s="219" t="s">
        <v>1391</v>
      </c>
      <c r="CG30" s="219" t="s">
        <v>1391</v>
      </c>
      <c r="CH30" s="219" t="s">
        <v>1391</v>
      </c>
      <c r="CI30" s="219" t="s">
        <v>1391</v>
      </c>
      <c r="CJ30" s="219" t="s">
        <v>1391</v>
      </c>
      <c r="CK30" s="221" t="s">
        <v>1500</v>
      </c>
      <c r="CL30" s="219" t="s">
        <v>1391</v>
      </c>
      <c r="CM30" s="219" t="s">
        <v>29</v>
      </c>
      <c r="CN30" s="219" t="s">
        <v>17</v>
      </c>
      <c r="CO30" s="219" t="s">
        <v>412</v>
      </c>
      <c r="CP30" s="219"/>
      <c r="CQ30" s="219"/>
      <c r="CR30" s="219"/>
      <c r="CS30" s="219"/>
      <c r="CT30" s="219"/>
      <c r="CU30" s="219"/>
      <c r="CV30" s="219"/>
      <c r="CW30" s="219"/>
      <c r="CX30" s="219" t="s">
        <v>1501</v>
      </c>
    </row>
    <row r="31" ht="177.75" spans="1:102">
      <c r="A31" s="220" t="s">
        <v>904</v>
      </c>
      <c r="B31" s="220">
        <v>1030</v>
      </c>
      <c r="C31" s="220" t="s">
        <v>825</v>
      </c>
      <c r="D31" s="220" t="s">
        <v>1391</v>
      </c>
      <c r="E31" s="220" t="s">
        <v>1391</v>
      </c>
      <c r="F31" s="220" t="s">
        <v>1391</v>
      </c>
      <c r="G31" s="220" t="s">
        <v>1391</v>
      </c>
      <c r="H31" s="220" t="s">
        <v>1391</v>
      </c>
      <c r="I31" s="220" t="s">
        <v>1391</v>
      </c>
      <c r="J31" s="220" t="s">
        <v>1391</v>
      </c>
      <c r="K31" s="220" t="s">
        <v>1391</v>
      </c>
      <c r="L31" s="220" t="s">
        <v>1391</v>
      </c>
      <c r="M31" s="220" t="s">
        <v>1391</v>
      </c>
      <c r="N31" s="220" t="s">
        <v>1391</v>
      </c>
      <c r="O31" s="220" t="s">
        <v>1391</v>
      </c>
      <c r="P31" s="220" t="s">
        <v>1391</v>
      </c>
      <c r="Q31" s="220" t="s">
        <v>1391</v>
      </c>
      <c r="R31" s="220" t="s">
        <v>1391</v>
      </c>
      <c r="S31" s="220" t="s">
        <v>1391</v>
      </c>
      <c r="T31" s="220" t="s">
        <v>1391</v>
      </c>
      <c r="U31" s="220" t="s">
        <v>1391</v>
      </c>
      <c r="V31" s="220" t="s">
        <v>1391</v>
      </c>
      <c r="W31" s="220" t="s">
        <v>1391</v>
      </c>
      <c r="X31" s="220" t="s">
        <v>1391</v>
      </c>
      <c r="Y31" s="220" t="s">
        <v>1391</v>
      </c>
      <c r="Z31" s="220" t="s">
        <v>1437</v>
      </c>
      <c r="AA31" s="220" t="s">
        <v>1391</v>
      </c>
      <c r="AB31" s="220" t="s">
        <v>1391</v>
      </c>
      <c r="AC31" s="220" t="s">
        <v>1391</v>
      </c>
      <c r="AD31" s="220" t="s">
        <v>1391</v>
      </c>
      <c r="AE31" s="220" t="s">
        <v>1391</v>
      </c>
      <c r="AF31" s="220" t="s">
        <v>1391</v>
      </c>
      <c r="AG31" s="220" t="s">
        <v>1391</v>
      </c>
      <c r="AH31" s="220" t="s">
        <v>1391</v>
      </c>
      <c r="AI31" s="220" t="s">
        <v>1391</v>
      </c>
      <c r="AJ31" s="220" t="s">
        <v>1391</v>
      </c>
      <c r="AK31" s="220" t="s">
        <v>1391</v>
      </c>
      <c r="AL31" s="220" t="s">
        <v>1391</v>
      </c>
      <c r="AM31" s="220" t="s">
        <v>1391</v>
      </c>
      <c r="AN31" s="220" t="s">
        <v>1391</v>
      </c>
      <c r="AO31" s="220" t="s">
        <v>1391</v>
      </c>
      <c r="AP31" s="220" t="s">
        <v>1391</v>
      </c>
      <c r="AQ31" s="220" t="s">
        <v>1437</v>
      </c>
      <c r="AR31" s="220" t="s">
        <v>1391</v>
      </c>
      <c r="AS31" s="220" t="s">
        <v>1391</v>
      </c>
      <c r="AT31" s="220" t="s">
        <v>1391</v>
      </c>
      <c r="AU31" s="220" t="s">
        <v>1437</v>
      </c>
      <c r="AV31" s="220" t="s">
        <v>1437</v>
      </c>
      <c r="AW31" s="220" t="s">
        <v>1391</v>
      </c>
      <c r="AX31" s="220" t="s">
        <v>1437</v>
      </c>
      <c r="AY31" s="220" t="s">
        <v>1437</v>
      </c>
      <c r="AZ31" s="220" t="s">
        <v>1391</v>
      </c>
      <c r="BA31" s="220" t="s">
        <v>1437</v>
      </c>
      <c r="BB31" s="220" t="s">
        <v>1391</v>
      </c>
      <c r="BC31" s="220" t="s">
        <v>1391</v>
      </c>
      <c r="BD31" s="220" t="s">
        <v>1391</v>
      </c>
      <c r="BE31" s="220" t="s">
        <v>1391</v>
      </c>
      <c r="BF31" s="220" t="s">
        <v>1391</v>
      </c>
      <c r="BG31" s="220" t="s">
        <v>1391</v>
      </c>
      <c r="BH31" s="220" t="s">
        <v>1391</v>
      </c>
      <c r="BI31" s="220" t="s">
        <v>1391</v>
      </c>
      <c r="BJ31" s="220" t="s">
        <v>1391</v>
      </c>
      <c r="BK31" s="220" t="s">
        <v>1391</v>
      </c>
      <c r="BL31" s="220" t="s">
        <v>1391</v>
      </c>
      <c r="BM31" s="220" t="s">
        <v>1391</v>
      </c>
      <c r="BN31" s="220" t="s">
        <v>1391</v>
      </c>
      <c r="BO31" s="220" t="s">
        <v>1391</v>
      </c>
      <c r="BP31" s="220" t="s">
        <v>1391</v>
      </c>
      <c r="BQ31" s="220" t="s">
        <v>1391</v>
      </c>
      <c r="BR31" s="220" t="s">
        <v>1391</v>
      </c>
      <c r="BS31" s="220" t="s">
        <v>1391</v>
      </c>
      <c r="BT31" s="220" t="s">
        <v>1391</v>
      </c>
      <c r="BU31" s="220" t="s">
        <v>1391</v>
      </c>
      <c r="BV31" s="220" t="s">
        <v>1391</v>
      </c>
      <c r="BW31" s="220" t="s">
        <v>1391</v>
      </c>
      <c r="BX31" s="220" t="s">
        <v>1391</v>
      </c>
      <c r="BY31" s="220" t="s">
        <v>1391</v>
      </c>
      <c r="BZ31" s="220" t="s">
        <v>1391</v>
      </c>
      <c r="CA31" s="220" t="s">
        <v>1391</v>
      </c>
      <c r="CB31" s="220" t="s">
        <v>1391</v>
      </c>
      <c r="CC31" s="220" t="s">
        <v>1391</v>
      </c>
      <c r="CD31" s="220" t="s">
        <v>1391</v>
      </c>
      <c r="CE31" s="220" t="s">
        <v>1391</v>
      </c>
      <c r="CF31" s="220" t="s">
        <v>1391</v>
      </c>
      <c r="CG31" s="220" t="s">
        <v>1391</v>
      </c>
      <c r="CH31" s="220" t="s">
        <v>1391</v>
      </c>
      <c r="CI31" s="220" t="s">
        <v>1391</v>
      </c>
      <c r="CJ31" s="220" t="s">
        <v>1391</v>
      </c>
      <c r="CK31" s="222" t="s">
        <v>1502</v>
      </c>
      <c r="CL31" s="220" t="s">
        <v>1439</v>
      </c>
      <c r="CM31" s="220" t="s">
        <v>29</v>
      </c>
      <c r="CN31" s="220" t="s">
        <v>412</v>
      </c>
      <c r="CO31" s="220" t="s">
        <v>412</v>
      </c>
      <c r="CP31" s="220"/>
      <c r="CQ31" s="220"/>
      <c r="CR31" s="220"/>
      <c r="CS31" s="220"/>
      <c r="CT31" s="220"/>
      <c r="CU31" s="220"/>
      <c r="CV31" s="220"/>
      <c r="CW31" s="220"/>
      <c r="CX31" s="220" t="s">
        <v>1503</v>
      </c>
    </row>
    <row r="32" ht="190.5" spans="1:102">
      <c r="A32" s="219" t="s">
        <v>908</v>
      </c>
      <c r="B32" s="219">
        <v>1031</v>
      </c>
      <c r="C32" s="219" t="s">
        <v>909</v>
      </c>
      <c r="D32" s="219" t="s">
        <v>1437</v>
      </c>
      <c r="E32" s="219" t="s">
        <v>1391</v>
      </c>
      <c r="F32" s="219" t="s">
        <v>1391</v>
      </c>
      <c r="G32" s="219" t="s">
        <v>1391</v>
      </c>
      <c r="H32" s="219" t="s">
        <v>1391</v>
      </c>
      <c r="I32" s="219" t="s">
        <v>1391</v>
      </c>
      <c r="J32" s="219" t="s">
        <v>1391</v>
      </c>
      <c r="K32" s="219" t="s">
        <v>1391</v>
      </c>
      <c r="L32" s="219" t="s">
        <v>1391</v>
      </c>
      <c r="M32" s="219" t="s">
        <v>1391</v>
      </c>
      <c r="N32" s="219" t="s">
        <v>1391</v>
      </c>
      <c r="O32" s="219" t="s">
        <v>1391</v>
      </c>
      <c r="P32" s="219" t="s">
        <v>1391</v>
      </c>
      <c r="Q32" s="219" t="s">
        <v>1391</v>
      </c>
      <c r="R32" s="219" t="s">
        <v>1391</v>
      </c>
      <c r="S32" s="219" t="s">
        <v>1391</v>
      </c>
      <c r="T32" s="219" t="s">
        <v>1391</v>
      </c>
      <c r="U32" s="219" t="s">
        <v>1391</v>
      </c>
      <c r="V32" s="219" t="s">
        <v>1391</v>
      </c>
      <c r="W32" s="219" t="s">
        <v>1391</v>
      </c>
      <c r="X32" s="219" t="s">
        <v>1391</v>
      </c>
      <c r="Y32" s="219" t="s">
        <v>1391</v>
      </c>
      <c r="Z32" s="219" t="s">
        <v>1391</v>
      </c>
      <c r="AA32" s="219" t="s">
        <v>1391</v>
      </c>
      <c r="AB32" s="219" t="s">
        <v>1391</v>
      </c>
      <c r="AC32" s="219" t="s">
        <v>1437</v>
      </c>
      <c r="AD32" s="219" t="s">
        <v>1437</v>
      </c>
      <c r="AE32" s="219" t="s">
        <v>1391</v>
      </c>
      <c r="AF32" s="219" t="s">
        <v>1391</v>
      </c>
      <c r="AG32" s="219" t="s">
        <v>1437</v>
      </c>
      <c r="AH32" s="219" t="s">
        <v>1391</v>
      </c>
      <c r="AI32" s="219" t="s">
        <v>1391</v>
      </c>
      <c r="AJ32" s="219" t="s">
        <v>1391</v>
      </c>
      <c r="AK32" s="219" t="s">
        <v>1391</v>
      </c>
      <c r="AL32" s="219" t="s">
        <v>1391</v>
      </c>
      <c r="AM32" s="219" t="s">
        <v>1391</v>
      </c>
      <c r="AN32" s="219" t="s">
        <v>1391</v>
      </c>
      <c r="AO32" s="219" t="s">
        <v>1391</v>
      </c>
      <c r="AP32" s="219" t="s">
        <v>1391</v>
      </c>
      <c r="AQ32" s="219" t="s">
        <v>1391</v>
      </c>
      <c r="AR32" s="219" t="s">
        <v>1391</v>
      </c>
      <c r="AS32" s="219" t="s">
        <v>1391</v>
      </c>
      <c r="AT32" s="219" t="s">
        <v>1391</v>
      </c>
      <c r="AU32" s="219" t="s">
        <v>1391</v>
      </c>
      <c r="AV32" s="219" t="s">
        <v>1391</v>
      </c>
      <c r="AW32" s="219" t="s">
        <v>1391</v>
      </c>
      <c r="AX32" s="219" t="s">
        <v>1391</v>
      </c>
      <c r="AY32" s="219" t="s">
        <v>1391</v>
      </c>
      <c r="AZ32" s="219" t="s">
        <v>1391</v>
      </c>
      <c r="BA32" s="219" t="s">
        <v>1437</v>
      </c>
      <c r="BB32" s="219" t="s">
        <v>1437</v>
      </c>
      <c r="BC32" s="219" t="s">
        <v>1391</v>
      </c>
      <c r="BD32" s="219" t="s">
        <v>1391</v>
      </c>
      <c r="BE32" s="219" t="s">
        <v>1437</v>
      </c>
      <c r="BF32" s="219" t="s">
        <v>1437</v>
      </c>
      <c r="BG32" s="219" t="s">
        <v>1437</v>
      </c>
      <c r="BH32" s="219" t="s">
        <v>1437</v>
      </c>
      <c r="BI32" s="219" t="s">
        <v>1437</v>
      </c>
      <c r="BJ32" s="219" t="s">
        <v>1437</v>
      </c>
      <c r="BK32" s="219" t="s">
        <v>1437</v>
      </c>
      <c r="BL32" s="219" t="s">
        <v>1437</v>
      </c>
      <c r="BM32" s="219" t="s">
        <v>1437</v>
      </c>
      <c r="BN32" s="219" t="s">
        <v>1391</v>
      </c>
      <c r="BO32" s="219" t="s">
        <v>1437</v>
      </c>
      <c r="BP32" s="219" t="s">
        <v>1437</v>
      </c>
      <c r="BQ32" s="219" t="s">
        <v>1437</v>
      </c>
      <c r="BR32" s="219" t="s">
        <v>1391</v>
      </c>
      <c r="BS32" s="219" t="s">
        <v>1391</v>
      </c>
      <c r="BT32" s="219" t="s">
        <v>1391</v>
      </c>
      <c r="BU32" s="219" t="s">
        <v>1391</v>
      </c>
      <c r="BV32" s="219" t="s">
        <v>1391</v>
      </c>
      <c r="BW32" s="219" t="s">
        <v>1391</v>
      </c>
      <c r="BX32" s="219" t="s">
        <v>1391</v>
      </c>
      <c r="BY32" s="219" t="s">
        <v>1391</v>
      </c>
      <c r="BZ32" s="219" t="s">
        <v>1391</v>
      </c>
      <c r="CA32" s="219" t="s">
        <v>1391</v>
      </c>
      <c r="CB32" s="219" t="s">
        <v>1391</v>
      </c>
      <c r="CC32" s="219" t="s">
        <v>1391</v>
      </c>
      <c r="CD32" s="219" t="s">
        <v>1391</v>
      </c>
      <c r="CE32" s="219" t="s">
        <v>1391</v>
      </c>
      <c r="CF32" s="219" t="s">
        <v>1391</v>
      </c>
      <c r="CG32" s="219" t="s">
        <v>1391</v>
      </c>
      <c r="CH32" s="219" t="s">
        <v>1391</v>
      </c>
      <c r="CI32" s="219" t="s">
        <v>1391</v>
      </c>
      <c r="CJ32" s="219" t="s">
        <v>1391</v>
      </c>
      <c r="CK32" s="221" t="s">
        <v>1504</v>
      </c>
      <c r="CL32" s="219" t="s">
        <v>1391</v>
      </c>
      <c r="CM32" s="219" t="s">
        <v>29</v>
      </c>
      <c r="CN32" s="219" t="s">
        <v>17</v>
      </c>
      <c r="CO32" s="219" t="s">
        <v>412</v>
      </c>
      <c r="CP32" s="219"/>
      <c r="CQ32" s="219"/>
      <c r="CR32" s="219"/>
      <c r="CS32" s="219"/>
      <c r="CT32" s="219"/>
      <c r="CU32" s="219"/>
      <c r="CV32" s="219"/>
      <c r="CW32" s="219"/>
      <c r="CX32" s="219" t="s">
        <v>1505</v>
      </c>
    </row>
    <row r="33" ht="232.5" spans="1:102">
      <c r="A33" s="220" t="s">
        <v>913</v>
      </c>
      <c r="B33" s="220">
        <v>1032</v>
      </c>
      <c r="C33" s="220" t="s">
        <v>914</v>
      </c>
      <c r="D33" s="220" t="s">
        <v>1391</v>
      </c>
      <c r="E33" s="220" t="s">
        <v>1391</v>
      </c>
      <c r="F33" s="220" t="s">
        <v>1391</v>
      </c>
      <c r="G33" s="220" t="s">
        <v>1391</v>
      </c>
      <c r="H33" s="220" t="s">
        <v>1391</v>
      </c>
      <c r="I33" s="220" t="s">
        <v>1391</v>
      </c>
      <c r="J33" s="220" t="s">
        <v>1391</v>
      </c>
      <c r="K33" s="220" t="s">
        <v>1391</v>
      </c>
      <c r="L33" s="220" t="s">
        <v>1437</v>
      </c>
      <c r="M33" s="220" t="s">
        <v>1391</v>
      </c>
      <c r="N33" s="220" t="s">
        <v>1391</v>
      </c>
      <c r="O33" s="220" t="s">
        <v>1391</v>
      </c>
      <c r="P33" s="220" t="s">
        <v>1391</v>
      </c>
      <c r="Q33" s="220" t="s">
        <v>1391</v>
      </c>
      <c r="R33" s="220" t="s">
        <v>1391</v>
      </c>
      <c r="S33" s="220" t="s">
        <v>1391</v>
      </c>
      <c r="T33" s="220" t="s">
        <v>1437</v>
      </c>
      <c r="U33" s="220" t="s">
        <v>1391</v>
      </c>
      <c r="V33" s="220" t="s">
        <v>1391</v>
      </c>
      <c r="W33" s="220" t="s">
        <v>1391</v>
      </c>
      <c r="X33" s="220" t="s">
        <v>1391</v>
      </c>
      <c r="Y33" s="220" t="s">
        <v>1391</v>
      </c>
      <c r="Z33" s="220" t="s">
        <v>1391</v>
      </c>
      <c r="AA33" s="220" t="s">
        <v>1391</v>
      </c>
      <c r="AB33" s="220" t="s">
        <v>1391</v>
      </c>
      <c r="AC33" s="220" t="s">
        <v>1391</v>
      </c>
      <c r="AD33" s="220" t="s">
        <v>1437</v>
      </c>
      <c r="AE33" s="220" t="s">
        <v>1391</v>
      </c>
      <c r="AF33" s="220" t="s">
        <v>1391</v>
      </c>
      <c r="AG33" s="220" t="s">
        <v>1391</v>
      </c>
      <c r="AH33" s="220" t="s">
        <v>1391</v>
      </c>
      <c r="AI33" s="220" t="s">
        <v>1391</v>
      </c>
      <c r="AJ33" s="220" t="s">
        <v>1391</v>
      </c>
      <c r="AK33" s="220" t="s">
        <v>1391</v>
      </c>
      <c r="AL33" s="220" t="s">
        <v>1391</v>
      </c>
      <c r="AM33" s="220" t="s">
        <v>1391</v>
      </c>
      <c r="AN33" s="220" t="s">
        <v>1391</v>
      </c>
      <c r="AO33" s="220" t="s">
        <v>1391</v>
      </c>
      <c r="AP33" s="220" t="s">
        <v>1391</v>
      </c>
      <c r="AQ33" s="220" t="s">
        <v>1391</v>
      </c>
      <c r="AR33" s="220" t="s">
        <v>1391</v>
      </c>
      <c r="AS33" s="220" t="s">
        <v>1391</v>
      </c>
      <c r="AT33" s="220" t="s">
        <v>1391</v>
      </c>
      <c r="AU33" s="220" t="s">
        <v>1391</v>
      </c>
      <c r="AV33" s="220" t="s">
        <v>1391</v>
      </c>
      <c r="AW33" s="220" t="s">
        <v>1391</v>
      </c>
      <c r="AX33" s="220" t="s">
        <v>1391</v>
      </c>
      <c r="AY33" s="220" t="s">
        <v>1391</v>
      </c>
      <c r="AZ33" s="220" t="s">
        <v>1391</v>
      </c>
      <c r="BA33" s="220" t="s">
        <v>1443</v>
      </c>
      <c r="BB33" s="220" t="s">
        <v>1443</v>
      </c>
      <c r="BC33" s="220" t="s">
        <v>1391</v>
      </c>
      <c r="BD33" s="220" t="s">
        <v>1391</v>
      </c>
      <c r="BE33" s="220" t="s">
        <v>1437</v>
      </c>
      <c r="BF33" s="220" t="s">
        <v>1437</v>
      </c>
      <c r="BG33" s="220" t="s">
        <v>1437</v>
      </c>
      <c r="BH33" s="220" t="s">
        <v>1437</v>
      </c>
      <c r="BI33" s="220" t="s">
        <v>1437</v>
      </c>
      <c r="BJ33" s="220" t="s">
        <v>1437</v>
      </c>
      <c r="BK33" s="220" t="s">
        <v>1437</v>
      </c>
      <c r="BL33" s="220" t="s">
        <v>1437</v>
      </c>
      <c r="BM33" s="220" t="s">
        <v>1437</v>
      </c>
      <c r="BN33" s="220" t="s">
        <v>1391</v>
      </c>
      <c r="BO33" s="220" t="s">
        <v>1437</v>
      </c>
      <c r="BP33" s="220" t="s">
        <v>1437</v>
      </c>
      <c r="BQ33" s="220" t="s">
        <v>1437</v>
      </c>
      <c r="BR33" s="220" t="s">
        <v>1391</v>
      </c>
      <c r="BS33" s="220" t="s">
        <v>1391</v>
      </c>
      <c r="BT33" s="220" t="s">
        <v>1391</v>
      </c>
      <c r="BU33" s="220" t="s">
        <v>1391</v>
      </c>
      <c r="BV33" s="220" t="s">
        <v>1391</v>
      </c>
      <c r="BW33" s="220" t="s">
        <v>1391</v>
      </c>
      <c r="BX33" s="220" t="s">
        <v>1391</v>
      </c>
      <c r="BY33" s="220" t="s">
        <v>1391</v>
      </c>
      <c r="BZ33" s="220" t="s">
        <v>1391</v>
      </c>
      <c r="CA33" s="220" t="s">
        <v>1391</v>
      </c>
      <c r="CB33" s="220" t="s">
        <v>1391</v>
      </c>
      <c r="CC33" s="220" t="s">
        <v>1391</v>
      </c>
      <c r="CD33" s="220" t="s">
        <v>1391</v>
      </c>
      <c r="CE33" s="220" t="s">
        <v>1391</v>
      </c>
      <c r="CF33" s="220" t="s">
        <v>1391</v>
      </c>
      <c r="CG33" s="220" t="s">
        <v>1391</v>
      </c>
      <c r="CH33" s="220" t="s">
        <v>1391</v>
      </c>
      <c r="CI33" s="220" t="s">
        <v>1391</v>
      </c>
      <c r="CJ33" s="220" t="s">
        <v>1391</v>
      </c>
      <c r="CK33" s="222" t="s">
        <v>1506</v>
      </c>
      <c r="CL33" s="220" t="s">
        <v>1452</v>
      </c>
      <c r="CM33" s="220" t="s">
        <v>17</v>
      </c>
      <c r="CN33" s="220" t="s">
        <v>29</v>
      </c>
      <c r="CO33" s="220" t="s">
        <v>412</v>
      </c>
      <c r="CP33" s="220"/>
      <c r="CQ33" s="220"/>
      <c r="CR33" s="220"/>
      <c r="CS33" s="220"/>
      <c r="CT33" s="220"/>
      <c r="CU33" s="220"/>
      <c r="CV33" s="220"/>
      <c r="CW33" s="220"/>
      <c r="CX33" s="220" t="s">
        <v>1507</v>
      </c>
    </row>
    <row r="34" ht="109.5" spans="1:102">
      <c r="A34" s="219" t="s">
        <v>917</v>
      </c>
      <c r="B34" s="219">
        <v>1033</v>
      </c>
      <c r="C34" s="219" t="s">
        <v>918</v>
      </c>
      <c r="D34" s="219" t="s">
        <v>1437</v>
      </c>
      <c r="E34" s="219" t="s">
        <v>1443</v>
      </c>
      <c r="F34" s="219" t="s">
        <v>1443</v>
      </c>
      <c r="G34" s="219" t="s">
        <v>1443</v>
      </c>
      <c r="H34" s="219" t="s">
        <v>1443</v>
      </c>
      <c r="I34" s="219" t="s">
        <v>1443</v>
      </c>
      <c r="J34" s="219" t="s">
        <v>1443</v>
      </c>
      <c r="K34" s="219" t="s">
        <v>1443</v>
      </c>
      <c r="L34" s="219" t="s">
        <v>1443</v>
      </c>
      <c r="M34" s="219" t="s">
        <v>1391</v>
      </c>
      <c r="N34" s="219" t="s">
        <v>1391</v>
      </c>
      <c r="O34" s="219" t="s">
        <v>1391</v>
      </c>
      <c r="P34" s="219" t="s">
        <v>1391</v>
      </c>
      <c r="Q34" s="219" t="s">
        <v>1391</v>
      </c>
      <c r="R34" s="219" t="s">
        <v>1391</v>
      </c>
      <c r="S34" s="219" t="s">
        <v>1391</v>
      </c>
      <c r="T34" s="219" t="s">
        <v>1437</v>
      </c>
      <c r="U34" s="219" t="s">
        <v>1391</v>
      </c>
      <c r="V34" s="219" t="s">
        <v>1391</v>
      </c>
      <c r="W34" s="219" t="s">
        <v>1391</v>
      </c>
      <c r="X34" s="219" t="s">
        <v>1391</v>
      </c>
      <c r="Y34" s="219" t="s">
        <v>1391</v>
      </c>
      <c r="Z34" s="219" t="s">
        <v>1437</v>
      </c>
      <c r="AA34" s="219" t="s">
        <v>1391</v>
      </c>
      <c r="AB34" s="219" t="s">
        <v>1391</v>
      </c>
      <c r="AC34" s="219" t="s">
        <v>1391</v>
      </c>
      <c r="AD34" s="219" t="s">
        <v>1391</v>
      </c>
      <c r="AE34" s="219" t="s">
        <v>1391</v>
      </c>
      <c r="AF34" s="219" t="s">
        <v>1391</v>
      </c>
      <c r="AG34" s="219" t="s">
        <v>1437</v>
      </c>
      <c r="AH34" s="219" t="s">
        <v>1391</v>
      </c>
      <c r="AI34" s="219" t="s">
        <v>1391</v>
      </c>
      <c r="AJ34" s="219" t="s">
        <v>1391</v>
      </c>
      <c r="AK34" s="219" t="s">
        <v>1391</v>
      </c>
      <c r="AL34" s="219" t="s">
        <v>1391</v>
      </c>
      <c r="AM34" s="219" t="s">
        <v>1391</v>
      </c>
      <c r="AN34" s="219" t="s">
        <v>1391</v>
      </c>
      <c r="AO34" s="219" t="s">
        <v>1391</v>
      </c>
      <c r="AP34" s="219" t="s">
        <v>1391</v>
      </c>
      <c r="AQ34" s="219" t="s">
        <v>1391</v>
      </c>
      <c r="AR34" s="219" t="s">
        <v>1391</v>
      </c>
      <c r="AS34" s="219" t="s">
        <v>1391</v>
      </c>
      <c r="AT34" s="219" t="s">
        <v>1391</v>
      </c>
      <c r="AU34" s="219" t="s">
        <v>1391</v>
      </c>
      <c r="AV34" s="219" t="s">
        <v>1391</v>
      </c>
      <c r="AW34" s="219" t="s">
        <v>1391</v>
      </c>
      <c r="AX34" s="219" t="s">
        <v>1391</v>
      </c>
      <c r="AY34" s="219" t="s">
        <v>1391</v>
      </c>
      <c r="AZ34" s="219" t="s">
        <v>1391</v>
      </c>
      <c r="BA34" s="219" t="s">
        <v>1391</v>
      </c>
      <c r="BB34" s="219" t="s">
        <v>1391</v>
      </c>
      <c r="BC34" s="219" t="s">
        <v>1391</v>
      </c>
      <c r="BD34" s="219" t="s">
        <v>1391</v>
      </c>
      <c r="BE34" s="219" t="s">
        <v>1437</v>
      </c>
      <c r="BF34" s="219" t="s">
        <v>1437</v>
      </c>
      <c r="BG34" s="219" t="s">
        <v>1437</v>
      </c>
      <c r="BH34" s="219" t="s">
        <v>1437</v>
      </c>
      <c r="BI34" s="219" t="s">
        <v>1437</v>
      </c>
      <c r="BJ34" s="219" t="s">
        <v>1437</v>
      </c>
      <c r="BK34" s="219" t="s">
        <v>1437</v>
      </c>
      <c r="BL34" s="219" t="s">
        <v>1437</v>
      </c>
      <c r="BM34" s="219" t="s">
        <v>1437</v>
      </c>
      <c r="BN34" s="219" t="s">
        <v>1391</v>
      </c>
      <c r="BO34" s="219" t="s">
        <v>1437</v>
      </c>
      <c r="BP34" s="219" t="s">
        <v>1437</v>
      </c>
      <c r="BQ34" s="219" t="s">
        <v>1437</v>
      </c>
      <c r="BR34" s="219" t="s">
        <v>1391</v>
      </c>
      <c r="BS34" s="219" t="s">
        <v>1391</v>
      </c>
      <c r="BT34" s="219" t="s">
        <v>1391</v>
      </c>
      <c r="BU34" s="219" t="s">
        <v>1391</v>
      </c>
      <c r="BV34" s="219" t="s">
        <v>1391</v>
      </c>
      <c r="BW34" s="219" t="s">
        <v>1391</v>
      </c>
      <c r="BX34" s="219" t="s">
        <v>1391</v>
      </c>
      <c r="BY34" s="219" t="s">
        <v>1391</v>
      </c>
      <c r="BZ34" s="219" t="s">
        <v>1391</v>
      </c>
      <c r="CA34" s="219" t="s">
        <v>1391</v>
      </c>
      <c r="CB34" s="219" t="s">
        <v>1391</v>
      </c>
      <c r="CC34" s="219" t="s">
        <v>1391</v>
      </c>
      <c r="CD34" s="219" t="s">
        <v>1391</v>
      </c>
      <c r="CE34" s="219" t="s">
        <v>1391</v>
      </c>
      <c r="CF34" s="219" t="s">
        <v>1391</v>
      </c>
      <c r="CG34" s="219" t="s">
        <v>1391</v>
      </c>
      <c r="CH34" s="219" t="s">
        <v>1391</v>
      </c>
      <c r="CI34" s="219" t="s">
        <v>1391</v>
      </c>
      <c r="CJ34" s="219" t="s">
        <v>1391</v>
      </c>
      <c r="CK34" s="221" t="s">
        <v>1508</v>
      </c>
      <c r="CL34" s="219" t="s">
        <v>1391</v>
      </c>
      <c r="CM34" s="219" t="s">
        <v>17</v>
      </c>
      <c r="CN34" s="219" t="s">
        <v>412</v>
      </c>
      <c r="CO34" s="219" t="s">
        <v>412</v>
      </c>
      <c r="CP34" s="219"/>
      <c r="CQ34" s="219"/>
      <c r="CR34" s="219"/>
      <c r="CS34" s="219"/>
      <c r="CT34" s="219"/>
      <c r="CU34" s="219"/>
      <c r="CV34" s="219"/>
      <c r="CW34" s="219"/>
      <c r="CX34" s="219" t="s">
        <v>1509</v>
      </c>
    </row>
    <row r="35" ht="219" spans="1:102">
      <c r="A35" s="220" t="s">
        <v>922</v>
      </c>
      <c r="B35" s="220">
        <v>1034</v>
      </c>
      <c r="C35" s="220" t="s">
        <v>923</v>
      </c>
      <c r="D35" s="220" t="s">
        <v>1391</v>
      </c>
      <c r="E35" s="220" t="s">
        <v>1391</v>
      </c>
      <c r="F35" s="220" t="s">
        <v>1391</v>
      </c>
      <c r="G35" s="220" t="s">
        <v>1391</v>
      </c>
      <c r="H35" s="220" t="s">
        <v>1391</v>
      </c>
      <c r="I35" s="220" t="s">
        <v>1391</v>
      </c>
      <c r="J35" s="220" t="s">
        <v>1391</v>
      </c>
      <c r="K35" s="220" t="s">
        <v>1391</v>
      </c>
      <c r="L35" s="220" t="s">
        <v>1391</v>
      </c>
      <c r="M35" s="220" t="s">
        <v>1437</v>
      </c>
      <c r="N35" s="220" t="s">
        <v>1391</v>
      </c>
      <c r="O35" s="220" t="s">
        <v>1391</v>
      </c>
      <c r="P35" s="220" t="s">
        <v>1391</v>
      </c>
      <c r="Q35" s="220" t="s">
        <v>1391</v>
      </c>
      <c r="R35" s="220" t="s">
        <v>1391</v>
      </c>
      <c r="S35" s="220" t="s">
        <v>1391</v>
      </c>
      <c r="T35" s="220" t="s">
        <v>1391</v>
      </c>
      <c r="U35" s="220" t="s">
        <v>1391</v>
      </c>
      <c r="V35" s="220" t="s">
        <v>1391</v>
      </c>
      <c r="W35" s="220" t="s">
        <v>1391</v>
      </c>
      <c r="X35" s="220" t="s">
        <v>1437</v>
      </c>
      <c r="Y35" s="220" t="s">
        <v>1391</v>
      </c>
      <c r="Z35" s="220" t="s">
        <v>1437</v>
      </c>
      <c r="AA35" s="220" t="s">
        <v>1437</v>
      </c>
      <c r="AB35" s="220" t="s">
        <v>1437</v>
      </c>
      <c r="AC35" s="220" t="s">
        <v>1391</v>
      </c>
      <c r="AD35" s="220" t="s">
        <v>1437</v>
      </c>
      <c r="AE35" s="220" t="s">
        <v>1391</v>
      </c>
      <c r="AF35" s="220" t="s">
        <v>1391</v>
      </c>
      <c r="AG35" s="220" t="s">
        <v>1437</v>
      </c>
      <c r="AH35" s="220" t="s">
        <v>1391</v>
      </c>
      <c r="AI35" s="220" t="s">
        <v>1391</v>
      </c>
      <c r="AJ35" s="220" t="s">
        <v>1391</v>
      </c>
      <c r="AK35" s="220" t="s">
        <v>1391</v>
      </c>
      <c r="AL35" s="220" t="s">
        <v>1391</v>
      </c>
      <c r="AM35" s="220" t="s">
        <v>1391</v>
      </c>
      <c r="AN35" s="220" t="s">
        <v>1391</v>
      </c>
      <c r="AO35" s="220" t="s">
        <v>1391</v>
      </c>
      <c r="AP35" s="220" t="s">
        <v>1391</v>
      </c>
      <c r="AQ35" s="220" t="s">
        <v>1391</v>
      </c>
      <c r="AR35" s="220" t="s">
        <v>1391</v>
      </c>
      <c r="AS35" s="220" t="s">
        <v>1391</v>
      </c>
      <c r="AT35" s="220" t="s">
        <v>1391</v>
      </c>
      <c r="AU35" s="220" t="s">
        <v>1391</v>
      </c>
      <c r="AV35" s="220" t="s">
        <v>1391</v>
      </c>
      <c r="AW35" s="220" t="s">
        <v>1391</v>
      </c>
      <c r="AX35" s="220" t="s">
        <v>1391</v>
      </c>
      <c r="AY35" s="220" t="s">
        <v>1391</v>
      </c>
      <c r="AZ35" s="220" t="s">
        <v>1391</v>
      </c>
      <c r="BA35" s="220" t="s">
        <v>1443</v>
      </c>
      <c r="BB35" s="220" t="s">
        <v>1443</v>
      </c>
      <c r="BC35" s="220" t="s">
        <v>1391</v>
      </c>
      <c r="BD35" s="220" t="s">
        <v>1391</v>
      </c>
      <c r="BE35" s="220" t="s">
        <v>1391</v>
      </c>
      <c r="BF35" s="220" t="s">
        <v>1391</v>
      </c>
      <c r="BG35" s="220" t="s">
        <v>1391</v>
      </c>
      <c r="BH35" s="220" t="s">
        <v>1391</v>
      </c>
      <c r="BI35" s="220" t="s">
        <v>1391</v>
      </c>
      <c r="BJ35" s="220" t="s">
        <v>1391</v>
      </c>
      <c r="BK35" s="220" t="s">
        <v>1391</v>
      </c>
      <c r="BL35" s="220" t="s">
        <v>1391</v>
      </c>
      <c r="BM35" s="220" t="s">
        <v>1391</v>
      </c>
      <c r="BN35" s="220" t="s">
        <v>1391</v>
      </c>
      <c r="BO35" s="220" t="s">
        <v>1391</v>
      </c>
      <c r="BP35" s="220" t="s">
        <v>1391</v>
      </c>
      <c r="BQ35" s="220" t="s">
        <v>1391</v>
      </c>
      <c r="BR35" s="220" t="s">
        <v>1391</v>
      </c>
      <c r="BS35" s="220" t="s">
        <v>1391</v>
      </c>
      <c r="BT35" s="220" t="s">
        <v>1391</v>
      </c>
      <c r="BU35" s="220" t="s">
        <v>1391</v>
      </c>
      <c r="BV35" s="220" t="s">
        <v>1391</v>
      </c>
      <c r="BW35" s="220" t="s">
        <v>1391</v>
      </c>
      <c r="BX35" s="220" t="s">
        <v>1391</v>
      </c>
      <c r="BY35" s="220" t="s">
        <v>1391</v>
      </c>
      <c r="BZ35" s="220" t="s">
        <v>1391</v>
      </c>
      <c r="CA35" s="220" t="s">
        <v>1391</v>
      </c>
      <c r="CB35" s="220" t="s">
        <v>1391</v>
      </c>
      <c r="CC35" s="220" t="s">
        <v>1391</v>
      </c>
      <c r="CD35" s="220" t="s">
        <v>1391</v>
      </c>
      <c r="CE35" s="220" t="s">
        <v>1391</v>
      </c>
      <c r="CF35" s="220" t="s">
        <v>1391</v>
      </c>
      <c r="CG35" s="220" t="s">
        <v>1391</v>
      </c>
      <c r="CH35" s="220" t="s">
        <v>1391</v>
      </c>
      <c r="CI35" s="220" t="s">
        <v>1391</v>
      </c>
      <c r="CJ35" s="220" t="s">
        <v>1391</v>
      </c>
      <c r="CK35" s="222" t="s">
        <v>1510</v>
      </c>
      <c r="CL35" s="220" t="s">
        <v>1391</v>
      </c>
      <c r="CM35" s="220" t="s">
        <v>29</v>
      </c>
      <c r="CN35" s="220" t="s">
        <v>412</v>
      </c>
      <c r="CO35" s="220" t="s">
        <v>412</v>
      </c>
      <c r="CP35" s="220"/>
      <c r="CQ35" s="220"/>
      <c r="CR35" s="220"/>
      <c r="CS35" s="220"/>
      <c r="CT35" s="220"/>
      <c r="CU35" s="220"/>
      <c r="CV35" s="220"/>
      <c r="CW35" s="220"/>
      <c r="CX35" s="220" t="s">
        <v>1511</v>
      </c>
    </row>
    <row r="36" ht="150" spans="1:102">
      <c r="A36" s="219" t="s">
        <v>925</v>
      </c>
      <c r="B36" s="219">
        <v>1035</v>
      </c>
      <c r="C36" s="219" t="s">
        <v>926</v>
      </c>
      <c r="D36" s="219" t="s">
        <v>1437</v>
      </c>
      <c r="E36" s="219" t="s">
        <v>1443</v>
      </c>
      <c r="F36" s="219" t="s">
        <v>1443</v>
      </c>
      <c r="G36" s="219" t="s">
        <v>1443</v>
      </c>
      <c r="H36" s="219" t="s">
        <v>1443</v>
      </c>
      <c r="I36" s="219" t="s">
        <v>1443</v>
      </c>
      <c r="J36" s="219" t="s">
        <v>1443</v>
      </c>
      <c r="K36" s="219" t="s">
        <v>1443</v>
      </c>
      <c r="L36" s="219" t="s">
        <v>1443</v>
      </c>
      <c r="M36" s="219" t="s">
        <v>1437</v>
      </c>
      <c r="N36" s="219" t="s">
        <v>1391</v>
      </c>
      <c r="O36" s="219" t="s">
        <v>1391</v>
      </c>
      <c r="P36" s="219" t="s">
        <v>1391</v>
      </c>
      <c r="Q36" s="219" t="s">
        <v>1391</v>
      </c>
      <c r="R36" s="219" t="s">
        <v>1391</v>
      </c>
      <c r="S36" s="219" t="s">
        <v>1391</v>
      </c>
      <c r="T36" s="219" t="s">
        <v>1391</v>
      </c>
      <c r="U36" s="219" t="s">
        <v>1391</v>
      </c>
      <c r="V36" s="219" t="s">
        <v>1391</v>
      </c>
      <c r="W36" s="219" t="s">
        <v>1391</v>
      </c>
      <c r="X36" s="219" t="s">
        <v>1391</v>
      </c>
      <c r="Y36" s="219" t="s">
        <v>1391</v>
      </c>
      <c r="Z36" s="219" t="s">
        <v>1391</v>
      </c>
      <c r="AA36" s="219" t="s">
        <v>1437</v>
      </c>
      <c r="AB36" s="219" t="s">
        <v>1437</v>
      </c>
      <c r="AC36" s="219" t="s">
        <v>1391</v>
      </c>
      <c r="AD36" s="219" t="s">
        <v>1391</v>
      </c>
      <c r="AE36" s="219" t="s">
        <v>1391</v>
      </c>
      <c r="AF36" s="219" t="s">
        <v>1391</v>
      </c>
      <c r="AG36" s="219" t="s">
        <v>1391</v>
      </c>
      <c r="AH36" s="219" t="s">
        <v>1391</v>
      </c>
      <c r="AI36" s="219" t="s">
        <v>1391</v>
      </c>
      <c r="AJ36" s="219" t="s">
        <v>1391</v>
      </c>
      <c r="AK36" s="219" t="s">
        <v>1391</v>
      </c>
      <c r="AL36" s="219" t="s">
        <v>1391</v>
      </c>
      <c r="AM36" s="219" t="s">
        <v>1391</v>
      </c>
      <c r="AN36" s="219" t="s">
        <v>1391</v>
      </c>
      <c r="AO36" s="219" t="s">
        <v>1391</v>
      </c>
      <c r="AP36" s="219" t="s">
        <v>1391</v>
      </c>
      <c r="AQ36" s="219" t="s">
        <v>1391</v>
      </c>
      <c r="AR36" s="219" t="s">
        <v>1391</v>
      </c>
      <c r="AS36" s="219" t="s">
        <v>1443</v>
      </c>
      <c r="AT36" s="219" t="s">
        <v>1391</v>
      </c>
      <c r="AU36" s="219" t="s">
        <v>1391</v>
      </c>
      <c r="AV36" s="219" t="s">
        <v>1391</v>
      </c>
      <c r="AW36" s="219" t="s">
        <v>1391</v>
      </c>
      <c r="AX36" s="219" t="s">
        <v>1391</v>
      </c>
      <c r="AY36" s="219" t="s">
        <v>1437</v>
      </c>
      <c r="AZ36" s="219" t="s">
        <v>1391</v>
      </c>
      <c r="BA36" s="219" t="s">
        <v>1391</v>
      </c>
      <c r="BB36" s="219" t="s">
        <v>1391</v>
      </c>
      <c r="BC36" s="219" t="s">
        <v>1391</v>
      </c>
      <c r="BD36" s="219" t="s">
        <v>1391</v>
      </c>
      <c r="BE36" s="219" t="s">
        <v>1391</v>
      </c>
      <c r="BF36" s="219" t="s">
        <v>1391</v>
      </c>
      <c r="BG36" s="219" t="s">
        <v>1391</v>
      </c>
      <c r="BH36" s="219" t="s">
        <v>1391</v>
      </c>
      <c r="BI36" s="219" t="s">
        <v>1391</v>
      </c>
      <c r="BJ36" s="219" t="s">
        <v>1391</v>
      </c>
      <c r="BK36" s="219" t="s">
        <v>1391</v>
      </c>
      <c r="BL36" s="219" t="s">
        <v>1391</v>
      </c>
      <c r="BM36" s="219" t="s">
        <v>1391</v>
      </c>
      <c r="BN36" s="219" t="s">
        <v>1391</v>
      </c>
      <c r="BO36" s="219" t="s">
        <v>1391</v>
      </c>
      <c r="BP36" s="219" t="s">
        <v>1391</v>
      </c>
      <c r="BQ36" s="219" t="s">
        <v>1391</v>
      </c>
      <c r="BR36" s="219" t="s">
        <v>1391</v>
      </c>
      <c r="BS36" s="219" t="s">
        <v>1391</v>
      </c>
      <c r="BT36" s="219" t="s">
        <v>1391</v>
      </c>
      <c r="BU36" s="219" t="s">
        <v>1391</v>
      </c>
      <c r="BV36" s="219" t="s">
        <v>1391</v>
      </c>
      <c r="BW36" s="219" t="s">
        <v>1443</v>
      </c>
      <c r="BX36" s="219" t="s">
        <v>1391</v>
      </c>
      <c r="BY36" s="219" t="s">
        <v>1391</v>
      </c>
      <c r="BZ36" s="219" t="s">
        <v>1443</v>
      </c>
      <c r="CA36" s="219" t="s">
        <v>1391</v>
      </c>
      <c r="CB36" s="219" t="s">
        <v>1391</v>
      </c>
      <c r="CC36" s="219" t="s">
        <v>1391</v>
      </c>
      <c r="CD36" s="219" t="s">
        <v>1391</v>
      </c>
      <c r="CE36" s="219" t="s">
        <v>1391</v>
      </c>
      <c r="CF36" s="219" t="s">
        <v>1391</v>
      </c>
      <c r="CG36" s="219" t="s">
        <v>1391</v>
      </c>
      <c r="CH36" s="219" t="s">
        <v>1391</v>
      </c>
      <c r="CI36" s="219" t="s">
        <v>1391</v>
      </c>
      <c r="CJ36" s="219" t="s">
        <v>1391</v>
      </c>
      <c r="CK36" s="221" t="s">
        <v>1512</v>
      </c>
      <c r="CL36" s="219" t="s">
        <v>1391</v>
      </c>
      <c r="CM36" s="219" t="s">
        <v>403</v>
      </c>
      <c r="CN36" s="219" t="s">
        <v>412</v>
      </c>
      <c r="CO36" s="219" t="s">
        <v>412</v>
      </c>
      <c r="CP36" s="219"/>
      <c r="CQ36" s="219"/>
      <c r="CR36" s="219"/>
      <c r="CS36" s="219"/>
      <c r="CT36" s="219"/>
      <c r="CU36" s="219"/>
      <c r="CV36" s="219"/>
      <c r="CW36" s="219"/>
      <c r="CX36" s="219" t="s">
        <v>1513</v>
      </c>
    </row>
    <row r="37" ht="219" spans="1:102">
      <c r="A37" s="220" t="s">
        <v>930</v>
      </c>
      <c r="B37" s="220">
        <v>1036</v>
      </c>
      <c r="C37" s="220" t="s">
        <v>931</v>
      </c>
      <c r="D37" s="220" t="s">
        <v>1437</v>
      </c>
      <c r="E37" s="220" t="s">
        <v>1443</v>
      </c>
      <c r="F37" s="220" t="s">
        <v>1443</v>
      </c>
      <c r="G37" s="220" t="s">
        <v>1443</v>
      </c>
      <c r="H37" s="220" t="s">
        <v>1443</v>
      </c>
      <c r="I37" s="220" t="s">
        <v>1443</v>
      </c>
      <c r="J37" s="220" t="s">
        <v>1443</v>
      </c>
      <c r="K37" s="220" t="s">
        <v>1443</v>
      </c>
      <c r="L37" s="220" t="s">
        <v>1443</v>
      </c>
      <c r="M37" s="220" t="s">
        <v>1391</v>
      </c>
      <c r="N37" s="220" t="s">
        <v>1391</v>
      </c>
      <c r="O37" s="220" t="s">
        <v>1391</v>
      </c>
      <c r="P37" s="220" t="s">
        <v>1391</v>
      </c>
      <c r="Q37" s="220" t="s">
        <v>1391</v>
      </c>
      <c r="R37" s="220" t="s">
        <v>1391</v>
      </c>
      <c r="S37" s="220" t="s">
        <v>1391</v>
      </c>
      <c r="T37" s="220" t="s">
        <v>1391</v>
      </c>
      <c r="U37" s="220" t="s">
        <v>1391</v>
      </c>
      <c r="V37" s="220" t="s">
        <v>1391</v>
      </c>
      <c r="W37" s="220" t="s">
        <v>1391</v>
      </c>
      <c r="X37" s="220" t="s">
        <v>1391</v>
      </c>
      <c r="Y37" s="220" t="s">
        <v>1391</v>
      </c>
      <c r="Z37" s="220" t="s">
        <v>1437</v>
      </c>
      <c r="AA37" s="220" t="s">
        <v>1437</v>
      </c>
      <c r="AB37" s="220" t="s">
        <v>1391</v>
      </c>
      <c r="AC37" s="220" t="s">
        <v>1443</v>
      </c>
      <c r="AD37" s="220" t="s">
        <v>1443</v>
      </c>
      <c r="AE37" s="220" t="s">
        <v>1391</v>
      </c>
      <c r="AF37" s="220" t="s">
        <v>1391</v>
      </c>
      <c r="AG37" s="220" t="s">
        <v>1437</v>
      </c>
      <c r="AH37" s="220" t="s">
        <v>1391</v>
      </c>
      <c r="AI37" s="220" t="s">
        <v>1391</v>
      </c>
      <c r="AJ37" s="220" t="s">
        <v>1391</v>
      </c>
      <c r="AK37" s="220" t="s">
        <v>1391</v>
      </c>
      <c r="AL37" s="220" t="s">
        <v>1391</v>
      </c>
      <c r="AM37" s="220" t="s">
        <v>1391</v>
      </c>
      <c r="AN37" s="220" t="s">
        <v>1391</v>
      </c>
      <c r="AO37" s="220" t="s">
        <v>1391</v>
      </c>
      <c r="AP37" s="220" t="s">
        <v>1391</v>
      </c>
      <c r="AQ37" s="220" t="s">
        <v>1391</v>
      </c>
      <c r="AR37" s="220" t="s">
        <v>1391</v>
      </c>
      <c r="AS37" s="220" t="s">
        <v>1391</v>
      </c>
      <c r="AT37" s="220" t="s">
        <v>1391</v>
      </c>
      <c r="AU37" s="220" t="s">
        <v>1391</v>
      </c>
      <c r="AV37" s="220" t="s">
        <v>1391</v>
      </c>
      <c r="AW37" s="220" t="s">
        <v>1391</v>
      </c>
      <c r="AX37" s="220" t="s">
        <v>1391</v>
      </c>
      <c r="AY37" s="220" t="s">
        <v>1443</v>
      </c>
      <c r="AZ37" s="220" t="s">
        <v>1391</v>
      </c>
      <c r="BA37" s="220" t="s">
        <v>1443</v>
      </c>
      <c r="BB37" s="220" t="s">
        <v>1391</v>
      </c>
      <c r="BC37" s="220" t="s">
        <v>1391</v>
      </c>
      <c r="BD37" s="220" t="s">
        <v>1391</v>
      </c>
      <c r="BE37" s="220" t="s">
        <v>1443</v>
      </c>
      <c r="BF37" s="220" t="s">
        <v>1443</v>
      </c>
      <c r="BG37" s="220" t="s">
        <v>1443</v>
      </c>
      <c r="BH37" s="220" t="s">
        <v>1443</v>
      </c>
      <c r="BI37" s="220" t="s">
        <v>1443</v>
      </c>
      <c r="BJ37" s="220" t="s">
        <v>1443</v>
      </c>
      <c r="BK37" s="220" t="s">
        <v>1443</v>
      </c>
      <c r="BL37" s="220" t="s">
        <v>1443</v>
      </c>
      <c r="BM37" s="220" t="s">
        <v>1443</v>
      </c>
      <c r="BN37" s="220" t="s">
        <v>1443</v>
      </c>
      <c r="BO37" s="220" t="s">
        <v>1443</v>
      </c>
      <c r="BP37" s="220" t="s">
        <v>1443</v>
      </c>
      <c r="BQ37" s="220" t="s">
        <v>1443</v>
      </c>
      <c r="BR37" s="220" t="s">
        <v>1391</v>
      </c>
      <c r="BS37" s="220" t="s">
        <v>1391</v>
      </c>
      <c r="BT37" s="220" t="s">
        <v>1391</v>
      </c>
      <c r="BU37" s="220" t="s">
        <v>1391</v>
      </c>
      <c r="BV37" s="220" t="s">
        <v>1391</v>
      </c>
      <c r="BW37" s="220" t="s">
        <v>1391</v>
      </c>
      <c r="BX37" s="220" t="s">
        <v>1391</v>
      </c>
      <c r="BY37" s="220" t="s">
        <v>1391</v>
      </c>
      <c r="BZ37" s="220" t="s">
        <v>1437</v>
      </c>
      <c r="CA37" s="220" t="s">
        <v>1391</v>
      </c>
      <c r="CB37" s="220" t="s">
        <v>1391</v>
      </c>
      <c r="CC37" s="220" t="s">
        <v>1391</v>
      </c>
      <c r="CD37" s="220" t="s">
        <v>1391</v>
      </c>
      <c r="CE37" s="220" t="s">
        <v>1391</v>
      </c>
      <c r="CF37" s="220" t="s">
        <v>1391</v>
      </c>
      <c r="CG37" s="220" t="s">
        <v>1391</v>
      </c>
      <c r="CH37" s="220" t="s">
        <v>1391</v>
      </c>
      <c r="CI37" s="220" t="s">
        <v>1391</v>
      </c>
      <c r="CJ37" s="220" t="s">
        <v>1391</v>
      </c>
      <c r="CK37" s="222" t="s">
        <v>1514</v>
      </c>
      <c r="CL37" s="220" t="s">
        <v>1391</v>
      </c>
      <c r="CM37" s="220" t="s">
        <v>29</v>
      </c>
      <c r="CN37" s="220" t="s">
        <v>403</v>
      </c>
      <c r="CO37" s="220" t="s">
        <v>412</v>
      </c>
      <c r="CP37" s="220"/>
      <c r="CQ37" s="220"/>
      <c r="CR37" s="220"/>
      <c r="CS37" s="220"/>
      <c r="CT37" s="220"/>
      <c r="CU37" s="220"/>
      <c r="CV37" s="220"/>
      <c r="CW37" s="220"/>
      <c r="CX37" s="220" t="s">
        <v>1515</v>
      </c>
    </row>
    <row r="38" ht="163.5" spans="1:102">
      <c r="A38" s="219" t="s">
        <v>934</v>
      </c>
      <c r="B38" s="219">
        <v>1037</v>
      </c>
      <c r="C38" s="219" t="s">
        <v>874</v>
      </c>
      <c r="D38" s="219" t="s">
        <v>1391</v>
      </c>
      <c r="E38" s="219" t="s">
        <v>1443</v>
      </c>
      <c r="F38" s="219" t="s">
        <v>1443</v>
      </c>
      <c r="G38" s="219" t="s">
        <v>1443</v>
      </c>
      <c r="H38" s="219" t="s">
        <v>1443</v>
      </c>
      <c r="I38" s="219" t="s">
        <v>1443</v>
      </c>
      <c r="J38" s="219" t="s">
        <v>1443</v>
      </c>
      <c r="K38" s="219" t="s">
        <v>1443</v>
      </c>
      <c r="L38" s="219" t="s">
        <v>1443</v>
      </c>
      <c r="M38" s="219" t="s">
        <v>1391</v>
      </c>
      <c r="N38" s="219" t="s">
        <v>1391</v>
      </c>
      <c r="O38" s="219" t="s">
        <v>1391</v>
      </c>
      <c r="P38" s="219" t="s">
        <v>1391</v>
      </c>
      <c r="Q38" s="219" t="s">
        <v>1391</v>
      </c>
      <c r="R38" s="219" t="s">
        <v>1391</v>
      </c>
      <c r="S38" s="219" t="s">
        <v>1391</v>
      </c>
      <c r="T38" s="219" t="s">
        <v>1391</v>
      </c>
      <c r="U38" s="219" t="s">
        <v>1391</v>
      </c>
      <c r="V38" s="219" t="s">
        <v>1391</v>
      </c>
      <c r="W38" s="219" t="s">
        <v>1437</v>
      </c>
      <c r="X38" s="219" t="s">
        <v>1391</v>
      </c>
      <c r="Y38" s="219" t="s">
        <v>1391</v>
      </c>
      <c r="Z38" s="219" t="s">
        <v>1437</v>
      </c>
      <c r="AA38" s="219" t="s">
        <v>1437</v>
      </c>
      <c r="AB38" s="219" t="s">
        <v>1391</v>
      </c>
      <c r="AC38" s="219" t="s">
        <v>1391</v>
      </c>
      <c r="AD38" s="219" t="s">
        <v>1391</v>
      </c>
      <c r="AE38" s="219" t="s">
        <v>1391</v>
      </c>
      <c r="AF38" s="219" t="s">
        <v>1391</v>
      </c>
      <c r="AG38" s="219" t="s">
        <v>1391</v>
      </c>
      <c r="AH38" s="219" t="s">
        <v>1391</v>
      </c>
      <c r="AI38" s="219" t="s">
        <v>1391</v>
      </c>
      <c r="AJ38" s="219" t="s">
        <v>1391</v>
      </c>
      <c r="AK38" s="219" t="s">
        <v>1391</v>
      </c>
      <c r="AL38" s="219" t="s">
        <v>1391</v>
      </c>
      <c r="AM38" s="219" t="s">
        <v>1391</v>
      </c>
      <c r="AN38" s="219" t="s">
        <v>1391</v>
      </c>
      <c r="AO38" s="219" t="s">
        <v>1391</v>
      </c>
      <c r="AP38" s="219" t="s">
        <v>1391</v>
      </c>
      <c r="AQ38" s="219" t="s">
        <v>1391</v>
      </c>
      <c r="AR38" s="219" t="s">
        <v>1391</v>
      </c>
      <c r="AS38" s="219" t="s">
        <v>1391</v>
      </c>
      <c r="AT38" s="219" t="s">
        <v>1391</v>
      </c>
      <c r="AU38" s="219" t="s">
        <v>1391</v>
      </c>
      <c r="AV38" s="219" t="s">
        <v>1437</v>
      </c>
      <c r="AW38" s="219" t="s">
        <v>1437</v>
      </c>
      <c r="AX38" s="219" t="s">
        <v>1391</v>
      </c>
      <c r="AY38" s="219" t="s">
        <v>1391</v>
      </c>
      <c r="AZ38" s="219" t="s">
        <v>1391</v>
      </c>
      <c r="BA38" s="219" t="s">
        <v>1391</v>
      </c>
      <c r="BB38" s="219" t="s">
        <v>1391</v>
      </c>
      <c r="BC38" s="219" t="s">
        <v>1391</v>
      </c>
      <c r="BD38" s="219" t="s">
        <v>1391</v>
      </c>
      <c r="BE38" s="219" t="s">
        <v>1391</v>
      </c>
      <c r="BF38" s="219" t="s">
        <v>1391</v>
      </c>
      <c r="BG38" s="219" t="s">
        <v>1391</v>
      </c>
      <c r="BH38" s="219" t="s">
        <v>1391</v>
      </c>
      <c r="BI38" s="219" t="s">
        <v>1391</v>
      </c>
      <c r="BJ38" s="219" t="s">
        <v>1391</v>
      </c>
      <c r="BK38" s="219" t="s">
        <v>1391</v>
      </c>
      <c r="BL38" s="219" t="s">
        <v>1391</v>
      </c>
      <c r="BM38" s="219" t="s">
        <v>1391</v>
      </c>
      <c r="BN38" s="219" t="s">
        <v>1391</v>
      </c>
      <c r="BO38" s="219" t="s">
        <v>1391</v>
      </c>
      <c r="BP38" s="219" t="s">
        <v>1391</v>
      </c>
      <c r="BQ38" s="219" t="s">
        <v>1391</v>
      </c>
      <c r="BR38" s="219" t="s">
        <v>1391</v>
      </c>
      <c r="BS38" s="219" t="s">
        <v>1391</v>
      </c>
      <c r="BT38" s="219" t="s">
        <v>1391</v>
      </c>
      <c r="BU38" s="219" t="s">
        <v>1391</v>
      </c>
      <c r="BV38" s="219" t="s">
        <v>1391</v>
      </c>
      <c r="BW38" s="219" t="s">
        <v>1391</v>
      </c>
      <c r="BX38" s="219" t="s">
        <v>1391</v>
      </c>
      <c r="BY38" s="219" t="s">
        <v>1391</v>
      </c>
      <c r="BZ38" s="219" t="s">
        <v>1391</v>
      </c>
      <c r="CA38" s="219" t="s">
        <v>1391</v>
      </c>
      <c r="CB38" s="219" t="s">
        <v>1437</v>
      </c>
      <c r="CC38" s="219" t="s">
        <v>1391</v>
      </c>
      <c r="CD38" s="219" t="s">
        <v>1391</v>
      </c>
      <c r="CE38" s="219" t="s">
        <v>1391</v>
      </c>
      <c r="CF38" s="219" t="s">
        <v>1391</v>
      </c>
      <c r="CG38" s="219" t="s">
        <v>1391</v>
      </c>
      <c r="CH38" s="219" t="s">
        <v>1391</v>
      </c>
      <c r="CI38" s="219" t="s">
        <v>1391</v>
      </c>
      <c r="CJ38" s="219" t="s">
        <v>1391</v>
      </c>
      <c r="CK38" s="221" t="s">
        <v>1516</v>
      </c>
      <c r="CL38" s="219" t="s">
        <v>1452</v>
      </c>
      <c r="CM38" s="219" t="s">
        <v>403</v>
      </c>
      <c r="CN38" s="219" t="s">
        <v>412</v>
      </c>
      <c r="CO38" s="219" t="s">
        <v>412</v>
      </c>
      <c r="CP38" s="219"/>
      <c r="CQ38" s="219"/>
      <c r="CR38" s="219"/>
      <c r="CS38" s="219"/>
      <c r="CT38" s="219"/>
      <c r="CU38" s="219"/>
      <c r="CV38" s="219"/>
      <c r="CW38" s="219"/>
      <c r="CX38" s="219" t="s">
        <v>1517</v>
      </c>
    </row>
    <row r="39" ht="123" spans="1:102">
      <c r="A39" s="220" t="s">
        <v>937</v>
      </c>
      <c r="B39" s="220">
        <v>1038</v>
      </c>
      <c r="C39" s="220" t="s">
        <v>897</v>
      </c>
      <c r="D39" s="220" t="s">
        <v>1391</v>
      </c>
      <c r="E39" s="220" t="s">
        <v>1391</v>
      </c>
      <c r="F39" s="220" t="s">
        <v>1391</v>
      </c>
      <c r="G39" s="220" t="s">
        <v>1391</v>
      </c>
      <c r="H39" s="220" t="s">
        <v>1391</v>
      </c>
      <c r="I39" s="220" t="s">
        <v>1391</v>
      </c>
      <c r="J39" s="220" t="s">
        <v>1391</v>
      </c>
      <c r="K39" s="220" t="s">
        <v>1391</v>
      </c>
      <c r="L39" s="220" t="s">
        <v>1391</v>
      </c>
      <c r="M39" s="220" t="s">
        <v>1437</v>
      </c>
      <c r="N39" s="220" t="s">
        <v>1391</v>
      </c>
      <c r="O39" s="220" t="s">
        <v>1391</v>
      </c>
      <c r="P39" s="220" t="s">
        <v>1391</v>
      </c>
      <c r="Q39" s="220" t="s">
        <v>1391</v>
      </c>
      <c r="R39" s="220" t="s">
        <v>1391</v>
      </c>
      <c r="S39" s="220" t="s">
        <v>1391</v>
      </c>
      <c r="T39" s="220" t="s">
        <v>1391</v>
      </c>
      <c r="U39" s="220" t="s">
        <v>1391</v>
      </c>
      <c r="V39" s="220" t="s">
        <v>1391</v>
      </c>
      <c r="W39" s="220" t="s">
        <v>1437</v>
      </c>
      <c r="X39" s="220" t="s">
        <v>1391</v>
      </c>
      <c r="Y39" s="220" t="s">
        <v>1391</v>
      </c>
      <c r="Z39" s="220" t="s">
        <v>1437</v>
      </c>
      <c r="AA39" s="220" t="s">
        <v>1437</v>
      </c>
      <c r="AB39" s="220" t="s">
        <v>1391</v>
      </c>
      <c r="AC39" s="220" t="s">
        <v>1391</v>
      </c>
      <c r="AD39" s="220" t="s">
        <v>1391</v>
      </c>
      <c r="AE39" s="220" t="s">
        <v>1391</v>
      </c>
      <c r="AF39" s="220" t="s">
        <v>1391</v>
      </c>
      <c r="AG39" s="220" t="s">
        <v>1391</v>
      </c>
      <c r="AH39" s="220" t="s">
        <v>1391</v>
      </c>
      <c r="AI39" s="220" t="s">
        <v>1391</v>
      </c>
      <c r="AJ39" s="220" t="s">
        <v>1391</v>
      </c>
      <c r="AK39" s="220" t="s">
        <v>1391</v>
      </c>
      <c r="AL39" s="220" t="s">
        <v>1391</v>
      </c>
      <c r="AM39" s="220" t="s">
        <v>1391</v>
      </c>
      <c r="AN39" s="220" t="s">
        <v>1391</v>
      </c>
      <c r="AO39" s="220" t="s">
        <v>1391</v>
      </c>
      <c r="AP39" s="220" t="s">
        <v>1391</v>
      </c>
      <c r="AQ39" s="220" t="s">
        <v>1391</v>
      </c>
      <c r="AR39" s="220" t="s">
        <v>1391</v>
      </c>
      <c r="AS39" s="220" t="s">
        <v>1391</v>
      </c>
      <c r="AT39" s="220" t="s">
        <v>1391</v>
      </c>
      <c r="AU39" s="220" t="s">
        <v>1391</v>
      </c>
      <c r="AV39" s="220" t="s">
        <v>1437</v>
      </c>
      <c r="AW39" s="220" t="s">
        <v>1437</v>
      </c>
      <c r="AX39" s="220" t="s">
        <v>1391</v>
      </c>
      <c r="AY39" s="220" t="s">
        <v>1391</v>
      </c>
      <c r="AZ39" s="220" t="s">
        <v>1391</v>
      </c>
      <c r="BA39" s="220" t="s">
        <v>1391</v>
      </c>
      <c r="BB39" s="220" t="s">
        <v>1391</v>
      </c>
      <c r="BC39" s="220" t="s">
        <v>1391</v>
      </c>
      <c r="BD39" s="220" t="s">
        <v>1391</v>
      </c>
      <c r="BE39" s="220" t="s">
        <v>1391</v>
      </c>
      <c r="BF39" s="220" t="s">
        <v>1391</v>
      </c>
      <c r="BG39" s="220" t="s">
        <v>1391</v>
      </c>
      <c r="BH39" s="220" t="s">
        <v>1391</v>
      </c>
      <c r="BI39" s="220" t="s">
        <v>1391</v>
      </c>
      <c r="BJ39" s="220" t="s">
        <v>1391</v>
      </c>
      <c r="BK39" s="220" t="s">
        <v>1391</v>
      </c>
      <c r="BL39" s="220" t="s">
        <v>1391</v>
      </c>
      <c r="BM39" s="220" t="s">
        <v>1391</v>
      </c>
      <c r="BN39" s="220" t="s">
        <v>1391</v>
      </c>
      <c r="BO39" s="220" t="s">
        <v>1391</v>
      </c>
      <c r="BP39" s="220" t="s">
        <v>1391</v>
      </c>
      <c r="BQ39" s="220" t="s">
        <v>1391</v>
      </c>
      <c r="BR39" s="220" t="s">
        <v>1391</v>
      </c>
      <c r="BS39" s="220" t="s">
        <v>1391</v>
      </c>
      <c r="BT39" s="220" t="s">
        <v>1391</v>
      </c>
      <c r="BU39" s="220" t="s">
        <v>1391</v>
      </c>
      <c r="BV39" s="220" t="s">
        <v>1391</v>
      </c>
      <c r="BW39" s="220" t="s">
        <v>1391</v>
      </c>
      <c r="BX39" s="220" t="s">
        <v>1391</v>
      </c>
      <c r="BY39" s="220" t="s">
        <v>1391</v>
      </c>
      <c r="BZ39" s="220" t="s">
        <v>1391</v>
      </c>
      <c r="CA39" s="220" t="s">
        <v>1391</v>
      </c>
      <c r="CB39" s="220" t="s">
        <v>1437</v>
      </c>
      <c r="CC39" s="220" t="s">
        <v>1391</v>
      </c>
      <c r="CD39" s="220" t="s">
        <v>1391</v>
      </c>
      <c r="CE39" s="220" t="s">
        <v>1391</v>
      </c>
      <c r="CF39" s="220" t="s">
        <v>1391</v>
      </c>
      <c r="CG39" s="220" t="s">
        <v>1391</v>
      </c>
      <c r="CH39" s="220" t="s">
        <v>1391</v>
      </c>
      <c r="CI39" s="220" t="s">
        <v>1391</v>
      </c>
      <c r="CJ39" s="220" t="s">
        <v>1391</v>
      </c>
      <c r="CK39" s="222" t="s">
        <v>1518</v>
      </c>
      <c r="CL39" s="220" t="s">
        <v>1452</v>
      </c>
      <c r="CM39" s="220" t="s">
        <v>53</v>
      </c>
      <c r="CN39" s="220" t="s">
        <v>412</v>
      </c>
      <c r="CO39" s="220" t="s">
        <v>412</v>
      </c>
      <c r="CP39" s="220"/>
      <c r="CQ39" s="220"/>
      <c r="CR39" s="220"/>
      <c r="CS39" s="220"/>
      <c r="CT39" s="220"/>
      <c r="CU39" s="220"/>
      <c r="CV39" s="220"/>
      <c r="CW39" s="220"/>
      <c r="CX39" s="220" t="s">
        <v>1519</v>
      </c>
    </row>
    <row r="40" ht="96" spans="1:102">
      <c r="A40" s="219" t="s">
        <v>940</v>
      </c>
      <c r="B40" s="219">
        <v>1039</v>
      </c>
      <c r="C40" s="219" t="s">
        <v>897</v>
      </c>
      <c r="D40" s="219" t="s">
        <v>1437</v>
      </c>
      <c r="E40" s="219" t="s">
        <v>1443</v>
      </c>
      <c r="F40" s="219" t="s">
        <v>1443</v>
      </c>
      <c r="G40" s="219" t="s">
        <v>1443</v>
      </c>
      <c r="H40" s="219" t="s">
        <v>1443</v>
      </c>
      <c r="I40" s="219" t="s">
        <v>1443</v>
      </c>
      <c r="J40" s="219" t="s">
        <v>1443</v>
      </c>
      <c r="K40" s="219" t="s">
        <v>1443</v>
      </c>
      <c r="L40" s="219" t="s">
        <v>1443</v>
      </c>
      <c r="M40" s="219" t="s">
        <v>1437</v>
      </c>
      <c r="N40" s="219" t="s">
        <v>1391</v>
      </c>
      <c r="O40" s="219" t="s">
        <v>1437</v>
      </c>
      <c r="P40" s="219" t="s">
        <v>1391</v>
      </c>
      <c r="Q40" s="219" t="s">
        <v>1391</v>
      </c>
      <c r="R40" s="219" t="s">
        <v>1391</v>
      </c>
      <c r="S40" s="219" t="s">
        <v>1391</v>
      </c>
      <c r="T40" s="219" t="s">
        <v>1443</v>
      </c>
      <c r="U40" s="219" t="s">
        <v>1443</v>
      </c>
      <c r="V40" s="219" t="s">
        <v>1391</v>
      </c>
      <c r="W40" s="219" t="s">
        <v>1391</v>
      </c>
      <c r="X40" s="219" t="s">
        <v>1391</v>
      </c>
      <c r="Y40" s="219" t="s">
        <v>1391</v>
      </c>
      <c r="Z40" s="219" t="s">
        <v>1437</v>
      </c>
      <c r="AA40" s="219" t="s">
        <v>1391</v>
      </c>
      <c r="AB40" s="219" t="s">
        <v>1437</v>
      </c>
      <c r="AC40" s="219" t="s">
        <v>1391</v>
      </c>
      <c r="AD40" s="219" t="s">
        <v>1391</v>
      </c>
      <c r="AE40" s="219" t="s">
        <v>1391</v>
      </c>
      <c r="AF40" s="219" t="s">
        <v>1391</v>
      </c>
      <c r="AG40" s="219" t="s">
        <v>1391</v>
      </c>
      <c r="AH40" s="219" t="s">
        <v>1391</v>
      </c>
      <c r="AI40" s="219" t="s">
        <v>1391</v>
      </c>
      <c r="AJ40" s="219" t="s">
        <v>1391</v>
      </c>
      <c r="AK40" s="219" t="s">
        <v>1391</v>
      </c>
      <c r="AL40" s="219" t="s">
        <v>1391</v>
      </c>
      <c r="AM40" s="219" t="s">
        <v>1391</v>
      </c>
      <c r="AN40" s="219" t="s">
        <v>1391</v>
      </c>
      <c r="AO40" s="219" t="s">
        <v>1391</v>
      </c>
      <c r="AP40" s="219" t="s">
        <v>1391</v>
      </c>
      <c r="AQ40" s="219" t="s">
        <v>1391</v>
      </c>
      <c r="AR40" s="219" t="s">
        <v>1391</v>
      </c>
      <c r="AS40" s="219" t="s">
        <v>1391</v>
      </c>
      <c r="AT40" s="219" t="s">
        <v>1391</v>
      </c>
      <c r="AU40" s="219" t="s">
        <v>1391</v>
      </c>
      <c r="AV40" s="219" t="s">
        <v>1391</v>
      </c>
      <c r="AW40" s="219" t="s">
        <v>1391</v>
      </c>
      <c r="AX40" s="219" t="s">
        <v>1391</v>
      </c>
      <c r="AY40" s="219" t="s">
        <v>1391</v>
      </c>
      <c r="AZ40" s="219" t="s">
        <v>1391</v>
      </c>
      <c r="BA40" s="219" t="s">
        <v>1391</v>
      </c>
      <c r="BB40" s="219" t="s">
        <v>1391</v>
      </c>
      <c r="BC40" s="219" t="s">
        <v>1391</v>
      </c>
      <c r="BD40" s="219" t="s">
        <v>1391</v>
      </c>
      <c r="BE40" s="219" t="s">
        <v>1391</v>
      </c>
      <c r="BF40" s="219" t="s">
        <v>1391</v>
      </c>
      <c r="BG40" s="219" t="s">
        <v>1391</v>
      </c>
      <c r="BH40" s="219" t="s">
        <v>1391</v>
      </c>
      <c r="BI40" s="219" t="s">
        <v>1391</v>
      </c>
      <c r="BJ40" s="219" t="s">
        <v>1391</v>
      </c>
      <c r="BK40" s="219" t="s">
        <v>1391</v>
      </c>
      <c r="BL40" s="219" t="s">
        <v>1391</v>
      </c>
      <c r="BM40" s="219" t="s">
        <v>1437</v>
      </c>
      <c r="BN40" s="219" t="s">
        <v>1391</v>
      </c>
      <c r="BO40" s="219" t="s">
        <v>1437</v>
      </c>
      <c r="BP40" s="219" t="s">
        <v>1437</v>
      </c>
      <c r="BQ40" s="219" t="s">
        <v>1437</v>
      </c>
      <c r="BR40" s="219" t="s">
        <v>1391</v>
      </c>
      <c r="BS40" s="219" t="s">
        <v>1391</v>
      </c>
      <c r="BT40" s="219" t="s">
        <v>1391</v>
      </c>
      <c r="BU40" s="219" t="s">
        <v>1391</v>
      </c>
      <c r="BV40" s="219" t="s">
        <v>1391</v>
      </c>
      <c r="BW40" s="219" t="s">
        <v>1391</v>
      </c>
      <c r="BX40" s="219" t="s">
        <v>1391</v>
      </c>
      <c r="BY40" s="219" t="s">
        <v>1391</v>
      </c>
      <c r="BZ40" s="219" t="s">
        <v>1391</v>
      </c>
      <c r="CA40" s="219" t="s">
        <v>1391</v>
      </c>
      <c r="CB40" s="219" t="s">
        <v>1391</v>
      </c>
      <c r="CC40" s="219" t="s">
        <v>1391</v>
      </c>
      <c r="CD40" s="219" t="s">
        <v>1391</v>
      </c>
      <c r="CE40" s="219" t="s">
        <v>1391</v>
      </c>
      <c r="CF40" s="219" t="s">
        <v>1391</v>
      </c>
      <c r="CG40" s="219" t="s">
        <v>1391</v>
      </c>
      <c r="CH40" s="219" t="s">
        <v>1391</v>
      </c>
      <c r="CI40" s="219" t="s">
        <v>1391</v>
      </c>
      <c r="CJ40" s="219" t="s">
        <v>1391</v>
      </c>
      <c r="CK40" s="221" t="s">
        <v>1520</v>
      </c>
      <c r="CL40" s="219" t="s">
        <v>1391</v>
      </c>
      <c r="CM40" s="219" t="s">
        <v>403</v>
      </c>
      <c r="CN40" s="219" t="s">
        <v>29</v>
      </c>
      <c r="CO40" s="219" t="s">
        <v>412</v>
      </c>
      <c r="CP40" s="219"/>
      <c r="CQ40" s="219"/>
      <c r="CR40" s="219"/>
      <c r="CS40" s="219"/>
      <c r="CT40" s="219"/>
      <c r="CU40" s="219"/>
      <c r="CV40" s="219"/>
      <c r="CW40" s="219"/>
      <c r="CX40" s="219" t="s">
        <v>1521</v>
      </c>
    </row>
    <row r="41" ht="109.5" spans="1:102">
      <c r="A41" s="220" t="s">
        <v>944</v>
      </c>
      <c r="B41" s="220">
        <v>1040</v>
      </c>
      <c r="C41" s="220" t="s">
        <v>945</v>
      </c>
      <c r="D41" s="220" t="s">
        <v>1391</v>
      </c>
      <c r="E41" s="220" t="s">
        <v>1443</v>
      </c>
      <c r="F41" s="220" t="s">
        <v>1443</v>
      </c>
      <c r="G41" s="220" t="s">
        <v>1443</v>
      </c>
      <c r="H41" s="220" t="s">
        <v>1443</v>
      </c>
      <c r="I41" s="220" t="s">
        <v>1443</v>
      </c>
      <c r="J41" s="220" t="s">
        <v>1443</v>
      </c>
      <c r="K41" s="220" t="s">
        <v>1443</v>
      </c>
      <c r="L41" s="220" t="s">
        <v>1443</v>
      </c>
      <c r="M41" s="220" t="s">
        <v>1437</v>
      </c>
      <c r="N41" s="220" t="s">
        <v>1437</v>
      </c>
      <c r="O41" s="220" t="s">
        <v>1391</v>
      </c>
      <c r="P41" s="220" t="s">
        <v>1391</v>
      </c>
      <c r="Q41" s="220" t="s">
        <v>1391</v>
      </c>
      <c r="R41" s="220" t="s">
        <v>1391</v>
      </c>
      <c r="S41" s="220" t="s">
        <v>1391</v>
      </c>
      <c r="T41" s="220" t="s">
        <v>1391</v>
      </c>
      <c r="U41" s="220" t="s">
        <v>1391</v>
      </c>
      <c r="V41" s="220" t="s">
        <v>1391</v>
      </c>
      <c r="W41" s="220" t="s">
        <v>1391</v>
      </c>
      <c r="X41" s="220" t="s">
        <v>1437</v>
      </c>
      <c r="Y41" s="220" t="s">
        <v>1391</v>
      </c>
      <c r="Z41" s="220" t="s">
        <v>1391</v>
      </c>
      <c r="AA41" s="220" t="s">
        <v>1391</v>
      </c>
      <c r="AB41" s="220" t="s">
        <v>1391</v>
      </c>
      <c r="AC41" s="220" t="s">
        <v>1391</v>
      </c>
      <c r="AD41" s="220" t="s">
        <v>1391</v>
      </c>
      <c r="AE41" s="220" t="s">
        <v>1391</v>
      </c>
      <c r="AF41" s="220" t="s">
        <v>1391</v>
      </c>
      <c r="AG41" s="220" t="s">
        <v>1437</v>
      </c>
      <c r="AH41" s="220" t="s">
        <v>1391</v>
      </c>
      <c r="AI41" s="220" t="s">
        <v>1391</v>
      </c>
      <c r="AJ41" s="220" t="s">
        <v>1391</v>
      </c>
      <c r="AK41" s="220" t="s">
        <v>1391</v>
      </c>
      <c r="AL41" s="220" t="s">
        <v>1391</v>
      </c>
      <c r="AM41" s="220" t="s">
        <v>1391</v>
      </c>
      <c r="AN41" s="220" t="s">
        <v>1391</v>
      </c>
      <c r="AO41" s="220" t="s">
        <v>1391</v>
      </c>
      <c r="AP41" s="220" t="s">
        <v>1391</v>
      </c>
      <c r="AQ41" s="220" t="s">
        <v>1391</v>
      </c>
      <c r="AR41" s="220" t="s">
        <v>1391</v>
      </c>
      <c r="AS41" s="220" t="s">
        <v>1391</v>
      </c>
      <c r="AT41" s="220" t="s">
        <v>1391</v>
      </c>
      <c r="AU41" s="220" t="s">
        <v>1391</v>
      </c>
      <c r="AV41" s="220" t="s">
        <v>1391</v>
      </c>
      <c r="AW41" s="220" t="s">
        <v>1391</v>
      </c>
      <c r="AX41" s="220" t="s">
        <v>1391</v>
      </c>
      <c r="AY41" s="220" t="s">
        <v>1391</v>
      </c>
      <c r="AZ41" s="220" t="s">
        <v>1391</v>
      </c>
      <c r="BA41" s="220" t="s">
        <v>1391</v>
      </c>
      <c r="BB41" s="220" t="s">
        <v>1391</v>
      </c>
      <c r="BC41" s="220" t="s">
        <v>1391</v>
      </c>
      <c r="BD41" s="220" t="s">
        <v>1391</v>
      </c>
      <c r="BE41" s="220" t="s">
        <v>1437</v>
      </c>
      <c r="BF41" s="220" t="s">
        <v>1437</v>
      </c>
      <c r="BG41" s="220" t="s">
        <v>1437</v>
      </c>
      <c r="BH41" s="220" t="s">
        <v>1437</v>
      </c>
      <c r="BI41" s="220" t="s">
        <v>1437</v>
      </c>
      <c r="BJ41" s="220" t="s">
        <v>1437</v>
      </c>
      <c r="BK41" s="220" t="s">
        <v>1437</v>
      </c>
      <c r="BL41" s="220" t="s">
        <v>1437</v>
      </c>
      <c r="BM41" s="220" t="s">
        <v>1437</v>
      </c>
      <c r="BN41" s="220" t="s">
        <v>1437</v>
      </c>
      <c r="BO41" s="220" t="s">
        <v>1437</v>
      </c>
      <c r="BP41" s="220" t="s">
        <v>1437</v>
      </c>
      <c r="BQ41" s="220" t="s">
        <v>1437</v>
      </c>
      <c r="BR41" s="220" t="s">
        <v>1391</v>
      </c>
      <c r="BS41" s="220" t="s">
        <v>1391</v>
      </c>
      <c r="BT41" s="220" t="s">
        <v>1391</v>
      </c>
      <c r="BU41" s="220" t="s">
        <v>1391</v>
      </c>
      <c r="BV41" s="220" t="s">
        <v>1391</v>
      </c>
      <c r="BW41" s="220" t="s">
        <v>1391</v>
      </c>
      <c r="BX41" s="220" t="s">
        <v>1391</v>
      </c>
      <c r="BY41" s="220" t="s">
        <v>1391</v>
      </c>
      <c r="BZ41" s="220" t="s">
        <v>1391</v>
      </c>
      <c r="CA41" s="220" t="s">
        <v>1391</v>
      </c>
      <c r="CB41" s="220" t="s">
        <v>1391</v>
      </c>
      <c r="CC41" s="220" t="s">
        <v>1391</v>
      </c>
      <c r="CD41" s="220" t="s">
        <v>1391</v>
      </c>
      <c r="CE41" s="220" t="s">
        <v>1391</v>
      </c>
      <c r="CF41" s="220" t="s">
        <v>1391</v>
      </c>
      <c r="CG41" s="220" t="s">
        <v>1391</v>
      </c>
      <c r="CH41" s="220" t="s">
        <v>1391</v>
      </c>
      <c r="CI41" s="220" t="s">
        <v>1391</v>
      </c>
      <c r="CJ41" s="220" t="s">
        <v>1391</v>
      </c>
      <c r="CK41" s="222" t="s">
        <v>1522</v>
      </c>
      <c r="CL41" s="220" t="s">
        <v>1391</v>
      </c>
      <c r="CM41" s="220" t="s">
        <v>29</v>
      </c>
      <c r="CN41" s="220" t="s">
        <v>17</v>
      </c>
      <c r="CO41" s="220" t="s">
        <v>412</v>
      </c>
      <c r="CP41" s="220"/>
      <c r="CQ41" s="220"/>
      <c r="CR41" s="220"/>
      <c r="CS41" s="220"/>
      <c r="CT41" s="220"/>
      <c r="CU41" s="220"/>
      <c r="CV41" s="220"/>
      <c r="CW41" s="220"/>
      <c r="CX41" s="220" t="s">
        <v>1523</v>
      </c>
    </row>
    <row r="42" ht="69" spans="1:102">
      <c r="A42" s="219" t="s">
        <v>948</v>
      </c>
      <c r="B42" s="219">
        <v>1041</v>
      </c>
      <c r="C42" s="219" t="s">
        <v>949</v>
      </c>
      <c r="D42" s="219" t="s">
        <v>1437</v>
      </c>
      <c r="E42" s="219" t="s">
        <v>1443</v>
      </c>
      <c r="F42" s="219" t="s">
        <v>1443</v>
      </c>
      <c r="G42" s="219" t="s">
        <v>1443</v>
      </c>
      <c r="H42" s="219" t="s">
        <v>1443</v>
      </c>
      <c r="I42" s="219" t="s">
        <v>1443</v>
      </c>
      <c r="J42" s="219" t="s">
        <v>1443</v>
      </c>
      <c r="K42" s="219" t="s">
        <v>1443</v>
      </c>
      <c r="L42" s="219" t="s">
        <v>1443</v>
      </c>
      <c r="M42" s="219" t="s">
        <v>1437</v>
      </c>
      <c r="N42" s="219" t="s">
        <v>1391</v>
      </c>
      <c r="O42" s="219" t="s">
        <v>1391</v>
      </c>
      <c r="P42" s="219" t="s">
        <v>1391</v>
      </c>
      <c r="Q42" s="219" t="s">
        <v>1391</v>
      </c>
      <c r="R42" s="219" t="s">
        <v>1391</v>
      </c>
      <c r="S42" s="219" t="s">
        <v>1391</v>
      </c>
      <c r="T42" s="219" t="s">
        <v>1391</v>
      </c>
      <c r="U42" s="219" t="s">
        <v>1391</v>
      </c>
      <c r="V42" s="219" t="s">
        <v>1391</v>
      </c>
      <c r="W42" s="219" t="s">
        <v>1391</v>
      </c>
      <c r="X42" s="219" t="s">
        <v>1391</v>
      </c>
      <c r="Y42" s="219" t="s">
        <v>1391</v>
      </c>
      <c r="Z42" s="219" t="s">
        <v>1437</v>
      </c>
      <c r="AA42" s="219" t="s">
        <v>1391</v>
      </c>
      <c r="AB42" s="219" t="s">
        <v>1391</v>
      </c>
      <c r="AC42" s="219" t="s">
        <v>1391</v>
      </c>
      <c r="AD42" s="219" t="s">
        <v>1391</v>
      </c>
      <c r="AE42" s="219" t="s">
        <v>1391</v>
      </c>
      <c r="AF42" s="219" t="s">
        <v>1391</v>
      </c>
      <c r="AG42" s="219" t="s">
        <v>1391</v>
      </c>
      <c r="AH42" s="219" t="s">
        <v>1391</v>
      </c>
      <c r="AI42" s="219" t="s">
        <v>1391</v>
      </c>
      <c r="AJ42" s="219" t="s">
        <v>1391</v>
      </c>
      <c r="AK42" s="219" t="s">
        <v>1391</v>
      </c>
      <c r="AL42" s="219" t="s">
        <v>1391</v>
      </c>
      <c r="AM42" s="219" t="s">
        <v>1391</v>
      </c>
      <c r="AN42" s="219" t="s">
        <v>1391</v>
      </c>
      <c r="AO42" s="219" t="s">
        <v>1391</v>
      </c>
      <c r="AP42" s="219" t="s">
        <v>1391</v>
      </c>
      <c r="AQ42" s="219" t="s">
        <v>1391</v>
      </c>
      <c r="AR42" s="219" t="s">
        <v>1391</v>
      </c>
      <c r="AS42" s="219" t="s">
        <v>1391</v>
      </c>
      <c r="AT42" s="219" t="s">
        <v>1391</v>
      </c>
      <c r="AU42" s="219" t="s">
        <v>1391</v>
      </c>
      <c r="AV42" s="219" t="s">
        <v>1437</v>
      </c>
      <c r="AW42" s="219" t="s">
        <v>1391</v>
      </c>
      <c r="AX42" s="219" t="s">
        <v>1391</v>
      </c>
      <c r="AY42" s="219" t="s">
        <v>1391</v>
      </c>
      <c r="AZ42" s="219" t="s">
        <v>1391</v>
      </c>
      <c r="BA42" s="219" t="s">
        <v>1391</v>
      </c>
      <c r="BB42" s="219" t="s">
        <v>1391</v>
      </c>
      <c r="BC42" s="219" t="s">
        <v>1391</v>
      </c>
      <c r="BD42" s="219" t="s">
        <v>1391</v>
      </c>
      <c r="BE42" s="219" t="s">
        <v>1391</v>
      </c>
      <c r="BF42" s="219" t="s">
        <v>1391</v>
      </c>
      <c r="BG42" s="219" t="s">
        <v>1391</v>
      </c>
      <c r="BH42" s="219" t="s">
        <v>1391</v>
      </c>
      <c r="BI42" s="219" t="s">
        <v>1391</v>
      </c>
      <c r="BJ42" s="219" t="s">
        <v>1391</v>
      </c>
      <c r="BK42" s="219" t="s">
        <v>1391</v>
      </c>
      <c r="BL42" s="219" t="s">
        <v>1391</v>
      </c>
      <c r="BM42" s="219" t="s">
        <v>1391</v>
      </c>
      <c r="BN42" s="219" t="s">
        <v>1391</v>
      </c>
      <c r="BO42" s="219" t="s">
        <v>1391</v>
      </c>
      <c r="BP42" s="219" t="s">
        <v>1391</v>
      </c>
      <c r="BQ42" s="219" t="s">
        <v>1391</v>
      </c>
      <c r="BR42" s="219" t="s">
        <v>1391</v>
      </c>
      <c r="BS42" s="219" t="s">
        <v>1391</v>
      </c>
      <c r="BT42" s="219" t="s">
        <v>1391</v>
      </c>
      <c r="BU42" s="219" t="s">
        <v>1391</v>
      </c>
      <c r="BV42" s="219" t="s">
        <v>1391</v>
      </c>
      <c r="BW42" s="219" t="s">
        <v>1391</v>
      </c>
      <c r="BX42" s="219" t="s">
        <v>1391</v>
      </c>
      <c r="BY42" s="219" t="s">
        <v>1391</v>
      </c>
      <c r="BZ42" s="219" t="s">
        <v>1391</v>
      </c>
      <c r="CA42" s="219" t="s">
        <v>1391</v>
      </c>
      <c r="CB42" s="219" t="s">
        <v>1391</v>
      </c>
      <c r="CC42" s="219" t="s">
        <v>1391</v>
      </c>
      <c r="CD42" s="219" t="s">
        <v>1391</v>
      </c>
      <c r="CE42" s="219" t="s">
        <v>1391</v>
      </c>
      <c r="CF42" s="219" t="s">
        <v>1391</v>
      </c>
      <c r="CG42" s="219" t="s">
        <v>1391</v>
      </c>
      <c r="CH42" s="219" t="s">
        <v>1391</v>
      </c>
      <c r="CI42" s="219" t="s">
        <v>1391</v>
      </c>
      <c r="CJ42" s="219" t="s">
        <v>1391</v>
      </c>
      <c r="CK42" s="221" t="s">
        <v>1524</v>
      </c>
      <c r="CL42" s="219" t="s">
        <v>1452</v>
      </c>
      <c r="CM42" s="219" t="s">
        <v>29</v>
      </c>
      <c r="CN42" s="219" t="s">
        <v>403</v>
      </c>
      <c r="CO42" s="219" t="s">
        <v>412</v>
      </c>
      <c r="CP42" s="219"/>
      <c r="CQ42" s="219"/>
      <c r="CR42" s="219"/>
      <c r="CS42" s="219"/>
      <c r="CT42" s="219"/>
      <c r="CU42" s="219"/>
      <c r="CV42" s="219"/>
      <c r="CW42" s="219"/>
      <c r="CX42" s="219" t="s">
        <v>1525</v>
      </c>
    </row>
    <row r="43" ht="69" spans="1:102">
      <c r="A43" s="220" t="s">
        <v>952</v>
      </c>
      <c r="B43" s="220">
        <v>1042</v>
      </c>
      <c r="C43" s="220" t="s">
        <v>949</v>
      </c>
      <c r="D43" s="220" t="s">
        <v>1437</v>
      </c>
      <c r="E43" s="220" t="s">
        <v>1443</v>
      </c>
      <c r="F43" s="220" t="s">
        <v>1443</v>
      </c>
      <c r="G43" s="220" t="s">
        <v>1443</v>
      </c>
      <c r="H43" s="220" t="s">
        <v>1443</v>
      </c>
      <c r="I43" s="220" t="s">
        <v>1443</v>
      </c>
      <c r="J43" s="220" t="s">
        <v>1443</v>
      </c>
      <c r="K43" s="220" t="s">
        <v>1443</v>
      </c>
      <c r="L43" s="220" t="s">
        <v>1443</v>
      </c>
      <c r="M43" s="220"/>
      <c r="N43" s="220" t="s">
        <v>1391</v>
      </c>
      <c r="O43" s="220" t="s">
        <v>1391</v>
      </c>
      <c r="P43" s="220" t="s">
        <v>1391</v>
      </c>
      <c r="Q43" s="220" t="s">
        <v>1391</v>
      </c>
      <c r="R43" s="220" t="s">
        <v>1391</v>
      </c>
      <c r="S43" s="220" t="s">
        <v>1391</v>
      </c>
      <c r="T43" s="220" t="s">
        <v>1391</v>
      </c>
      <c r="U43" s="220" t="s">
        <v>1391</v>
      </c>
      <c r="V43" s="220" t="s">
        <v>1391</v>
      </c>
      <c r="W43" s="220" t="s">
        <v>1391</v>
      </c>
      <c r="X43" s="220" t="s">
        <v>1391</v>
      </c>
      <c r="Y43" s="220" t="s">
        <v>1391</v>
      </c>
      <c r="Z43" s="220" t="s">
        <v>1437</v>
      </c>
      <c r="AA43" s="220" t="s">
        <v>1437</v>
      </c>
      <c r="AB43" s="220" t="s">
        <v>1391</v>
      </c>
      <c r="AC43" s="220" t="s">
        <v>1391</v>
      </c>
      <c r="AD43" s="220" t="s">
        <v>1391</v>
      </c>
      <c r="AE43" s="220" t="s">
        <v>1391</v>
      </c>
      <c r="AF43" s="220" t="s">
        <v>1391</v>
      </c>
      <c r="AG43" s="220" t="s">
        <v>1391</v>
      </c>
      <c r="AH43" s="220" t="s">
        <v>1391</v>
      </c>
      <c r="AI43" s="220" t="s">
        <v>1391</v>
      </c>
      <c r="AJ43" s="220" t="s">
        <v>1391</v>
      </c>
      <c r="AK43" s="220" t="s">
        <v>1391</v>
      </c>
      <c r="AL43" s="220" t="s">
        <v>1391</v>
      </c>
      <c r="AM43" s="220" t="s">
        <v>1391</v>
      </c>
      <c r="AN43" s="220" t="s">
        <v>1391</v>
      </c>
      <c r="AO43" s="220" t="s">
        <v>1391</v>
      </c>
      <c r="AP43" s="220" t="s">
        <v>1391</v>
      </c>
      <c r="AQ43" s="220" t="s">
        <v>1391</v>
      </c>
      <c r="AR43" s="220" t="s">
        <v>1391</v>
      </c>
      <c r="AS43" s="220" t="s">
        <v>1391</v>
      </c>
      <c r="AT43" s="220" t="s">
        <v>1391</v>
      </c>
      <c r="AU43" s="220" t="s">
        <v>1391</v>
      </c>
      <c r="AV43" s="220" t="s">
        <v>1437</v>
      </c>
      <c r="AW43" s="220" t="s">
        <v>1391</v>
      </c>
      <c r="AX43" s="220" t="s">
        <v>1391</v>
      </c>
      <c r="AY43" s="220" t="s">
        <v>1391</v>
      </c>
      <c r="AZ43" s="220" t="s">
        <v>1391</v>
      </c>
      <c r="BA43" s="220" t="s">
        <v>1391</v>
      </c>
      <c r="BB43" s="220" t="s">
        <v>1391</v>
      </c>
      <c r="BC43" s="220" t="s">
        <v>1391</v>
      </c>
      <c r="BD43" s="220" t="s">
        <v>1391</v>
      </c>
      <c r="BE43" s="220" t="s">
        <v>1391</v>
      </c>
      <c r="BF43" s="220" t="s">
        <v>1391</v>
      </c>
      <c r="BG43" s="220" t="s">
        <v>1391</v>
      </c>
      <c r="BH43" s="220" t="s">
        <v>1391</v>
      </c>
      <c r="BI43" s="220" t="s">
        <v>1391</v>
      </c>
      <c r="BJ43" s="220" t="s">
        <v>1391</v>
      </c>
      <c r="BK43" s="220" t="s">
        <v>1391</v>
      </c>
      <c r="BL43" s="220" t="s">
        <v>1391</v>
      </c>
      <c r="BM43" s="220" t="s">
        <v>1391</v>
      </c>
      <c r="BN43" s="220" t="s">
        <v>1391</v>
      </c>
      <c r="BO43" s="220" t="s">
        <v>1391</v>
      </c>
      <c r="BP43" s="220" t="s">
        <v>1391</v>
      </c>
      <c r="BQ43" s="220" t="s">
        <v>1391</v>
      </c>
      <c r="BR43" s="220" t="s">
        <v>1391</v>
      </c>
      <c r="BS43" s="220" t="s">
        <v>1391</v>
      </c>
      <c r="BT43" s="220" t="s">
        <v>1391</v>
      </c>
      <c r="BU43" s="220" t="s">
        <v>1391</v>
      </c>
      <c r="BV43" s="220" t="s">
        <v>1391</v>
      </c>
      <c r="BW43" s="220" t="s">
        <v>1391</v>
      </c>
      <c r="BX43" s="220" t="s">
        <v>1391</v>
      </c>
      <c r="BY43" s="220" t="s">
        <v>1391</v>
      </c>
      <c r="BZ43" s="220" t="s">
        <v>1391</v>
      </c>
      <c r="CA43" s="220" t="s">
        <v>1391</v>
      </c>
      <c r="CB43" s="220" t="s">
        <v>1391</v>
      </c>
      <c r="CC43" s="220" t="s">
        <v>1391</v>
      </c>
      <c r="CD43" s="220" t="s">
        <v>1391</v>
      </c>
      <c r="CE43" s="220" t="s">
        <v>1391</v>
      </c>
      <c r="CF43" s="220" t="s">
        <v>1391</v>
      </c>
      <c r="CG43" s="220" t="s">
        <v>1391</v>
      </c>
      <c r="CH43" s="220" t="s">
        <v>1391</v>
      </c>
      <c r="CI43" s="220" t="s">
        <v>1391</v>
      </c>
      <c r="CJ43" s="220" t="s">
        <v>1391</v>
      </c>
      <c r="CK43" s="222" t="s">
        <v>1526</v>
      </c>
      <c r="CL43" s="220" t="s">
        <v>1439</v>
      </c>
      <c r="CM43" s="220" t="s">
        <v>29</v>
      </c>
      <c r="CN43" s="220" t="s">
        <v>403</v>
      </c>
      <c r="CO43" s="220" t="s">
        <v>412</v>
      </c>
      <c r="CP43" s="220"/>
      <c r="CQ43" s="220"/>
      <c r="CR43" s="220"/>
      <c r="CS43" s="220"/>
      <c r="CT43" s="220"/>
      <c r="CU43" s="220"/>
      <c r="CV43" s="220"/>
      <c r="CW43" s="220"/>
      <c r="CX43" s="220" t="s">
        <v>1527</v>
      </c>
    </row>
    <row r="44" ht="96" spans="1:102">
      <c r="A44" s="219" t="s">
        <v>954</v>
      </c>
      <c r="B44" s="219">
        <v>1043</v>
      </c>
      <c r="C44" s="219" t="s">
        <v>878</v>
      </c>
      <c r="D44" s="219" t="s">
        <v>1437</v>
      </c>
      <c r="E44" s="219" t="s">
        <v>1443</v>
      </c>
      <c r="F44" s="219" t="s">
        <v>1443</v>
      </c>
      <c r="G44" s="219" t="s">
        <v>1443</v>
      </c>
      <c r="H44" s="219" t="s">
        <v>1443</v>
      </c>
      <c r="I44" s="219" t="s">
        <v>1443</v>
      </c>
      <c r="J44" s="219" t="s">
        <v>1443</v>
      </c>
      <c r="K44" s="219" t="s">
        <v>1443</v>
      </c>
      <c r="L44" s="219" t="s">
        <v>1443</v>
      </c>
      <c r="M44" s="219" t="s">
        <v>1437</v>
      </c>
      <c r="N44" s="219" t="s">
        <v>1391</v>
      </c>
      <c r="O44" s="219" t="s">
        <v>1391</v>
      </c>
      <c r="P44" s="219" t="s">
        <v>1391</v>
      </c>
      <c r="Q44" s="219" t="s">
        <v>1391</v>
      </c>
      <c r="R44" s="219" t="s">
        <v>1391</v>
      </c>
      <c r="S44" s="219" t="s">
        <v>1391</v>
      </c>
      <c r="T44" s="219" t="s">
        <v>1391</v>
      </c>
      <c r="U44" s="219" t="s">
        <v>1391</v>
      </c>
      <c r="V44" s="219" t="s">
        <v>1391</v>
      </c>
      <c r="W44" s="219" t="s">
        <v>1391</v>
      </c>
      <c r="X44" s="219" t="s">
        <v>1391</v>
      </c>
      <c r="Y44" s="219" t="s">
        <v>1391</v>
      </c>
      <c r="Z44" s="219" t="s">
        <v>1437</v>
      </c>
      <c r="AA44" s="219" t="s">
        <v>1391</v>
      </c>
      <c r="AB44" s="219" t="s">
        <v>1437</v>
      </c>
      <c r="AC44" s="219" t="s">
        <v>1437</v>
      </c>
      <c r="AD44" s="219" t="s">
        <v>1391</v>
      </c>
      <c r="AE44" s="219" t="s">
        <v>1391</v>
      </c>
      <c r="AF44" s="219" t="s">
        <v>1391</v>
      </c>
      <c r="AG44" s="219" t="s">
        <v>1437</v>
      </c>
      <c r="AH44" s="219" t="s">
        <v>1391</v>
      </c>
      <c r="AI44" s="219" t="s">
        <v>1391</v>
      </c>
      <c r="AJ44" s="219" t="s">
        <v>1391</v>
      </c>
      <c r="AK44" s="219" t="s">
        <v>1391</v>
      </c>
      <c r="AL44" s="219" t="s">
        <v>1391</v>
      </c>
      <c r="AM44" s="219" t="s">
        <v>1391</v>
      </c>
      <c r="AN44" s="219" t="s">
        <v>1391</v>
      </c>
      <c r="AO44" s="219" t="s">
        <v>1391</v>
      </c>
      <c r="AP44" s="219" t="s">
        <v>1391</v>
      </c>
      <c r="AQ44" s="219" t="s">
        <v>1391</v>
      </c>
      <c r="AR44" s="219" t="s">
        <v>1391</v>
      </c>
      <c r="AS44" s="219" t="s">
        <v>1391</v>
      </c>
      <c r="AT44" s="219" t="s">
        <v>1391</v>
      </c>
      <c r="AU44" s="219" t="s">
        <v>1391</v>
      </c>
      <c r="AV44" s="219" t="s">
        <v>1391</v>
      </c>
      <c r="AW44" s="219" t="s">
        <v>1391</v>
      </c>
      <c r="AX44" s="219" t="s">
        <v>1391</v>
      </c>
      <c r="AY44" s="219" t="s">
        <v>1391</v>
      </c>
      <c r="AZ44" s="219" t="s">
        <v>1391</v>
      </c>
      <c r="BA44" s="219" t="s">
        <v>1391</v>
      </c>
      <c r="BB44" s="219" t="s">
        <v>1391</v>
      </c>
      <c r="BC44" s="219" t="s">
        <v>1391</v>
      </c>
      <c r="BD44" s="219" t="s">
        <v>1391</v>
      </c>
      <c r="BE44" s="219" t="s">
        <v>1391</v>
      </c>
      <c r="BF44" s="219" t="s">
        <v>1391</v>
      </c>
      <c r="BG44" s="219" t="s">
        <v>1391</v>
      </c>
      <c r="BH44" s="219" t="s">
        <v>1391</v>
      </c>
      <c r="BI44" s="219" t="s">
        <v>1391</v>
      </c>
      <c r="BJ44" s="219" t="s">
        <v>1391</v>
      </c>
      <c r="BK44" s="219" t="s">
        <v>1391</v>
      </c>
      <c r="BL44" s="219" t="s">
        <v>1391</v>
      </c>
      <c r="BM44" s="219" t="s">
        <v>1391</v>
      </c>
      <c r="BN44" s="219" t="s">
        <v>1391</v>
      </c>
      <c r="BO44" s="219" t="s">
        <v>1391</v>
      </c>
      <c r="BP44" s="219" t="s">
        <v>1391</v>
      </c>
      <c r="BQ44" s="219" t="s">
        <v>1391</v>
      </c>
      <c r="BR44" s="219" t="s">
        <v>1391</v>
      </c>
      <c r="BS44" s="219" t="s">
        <v>1391</v>
      </c>
      <c r="BT44" s="219" t="s">
        <v>1391</v>
      </c>
      <c r="BU44" s="219" t="s">
        <v>1391</v>
      </c>
      <c r="BV44" s="219" t="s">
        <v>1391</v>
      </c>
      <c r="BW44" s="219" t="s">
        <v>1391</v>
      </c>
      <c r="BX44" s="219" t="s">
        <v>1391</v>
      </c>
      <c r="BY44" s="219" t="s">
        <v>1391</v>
      </c>
      <c r="BZ44" s="219" t="s">
        <v>1391</v>
      </c>
      <c r="CA44" s="219" t="s">
        <v>1391</v>
      </c>
      <c r="CB44" s="219" t="s">
        <v>1391</v>
      </c>
      <c r="CC44" s="219" t="s">
        <v>1391</v>
      </c>
      <c r="CD44" s="219" t="s">
        <v>1391</v>
      </c>
      <c r="CE44" s="219" t="s">
        <v>1391</v>
      </c>
      <c r="CF44" s="219" t="s">
        <v>1391</v>
      </c>
      <c r="CG44" s="219" t="s">
        <v>1391</v>
      </c>
      <c r="CH44" s="219" t="s">
        <v>1391</v>
      </c>
      <c r="CI44" s="219" t="s">
        <v>1391</v>
      </c>
      <c r="CJ44" s="219" t="s">
        <v>1391</v>
      </c>
      <c r="CK44" s="221" t="s">
        <v>1528</v>
      </c>
      <c r="CL44" s="219" t="s">
        <v>1452</v>
      </c>
      <c r="CM44" s="219" t="s">
        <v>29</v>
      </c>
      <c r="CN44" s="219" t="s">
        <v>412</v>
      </c>
      <c r="CO44" s="219" t="s">
        <v>412</v>
      </c>
      <c r="CP44" s="219"/>
      <c r="CQ44" s="219"/>
      <c r="CR44" s="219"/>
      <c r="CS44" s="219"/>
      <c r="CT44" s="219"/>
      <c r="CU44" s="219"/>
      <c r="CV44" s="219"/>
      <c r="CW44" s="219"/>
      <c r="CX44" s="219" t="s">
        <v>1529</v>
      </c>
    </row>
    <row r="45" ht="69" spans="1:102">
      <c r="A45" s="220" t="s">
        <v>956</v>
      </c>
      <c r="B45" s="220">
        <v>1044</v>
      </c>
      <c r="C45" s="220" t="s">
        <v>802</v>
      </c>
      <c r="D45" s="220" t="s">
        <v>1391</v>
      </c>
      <c r="E45" s="220" t="s">
        <v>1391</v>
      </c>
      <c r="F45" s="220" t="s">
        <v>1391</v>
      </c>
      <c r="G45" s="220" t="s">
        <v>1391</v>
      </c>
      <c r="H45" s="220" t="s">
        <v>1391</v>
      </c>
      <c r="I45" s="220" t="s">
        <v>1391</v>
      </c>
      <c r="J45" s="220" t="s">
        <v>1391</v>
      </c>
      <c r="K45" s="220" t="s">
        <v>1391</v>
      </c>
      <c r="L45" s="220" t="s">
        <v>1391</v>
      </c>
      <c r="M45" s="220" t="s">
        <v>1391</v>
      </c>
      <c r="N45" s="220" t="s">
        <v>1391</v>
      </c>
      <c r="O45" s="220" t="s">
        <v>1391</v>
      </c>
      <c r="P45" s="220" t="s">
        <v>1391</v>
      </c>
      <c r="Q45" s="220" t="s">
        <v>1391</v>
      </c>
      <c r="R45" s="220" t="s">
        <v>1391</v>
      </c>
      <c r="S45" s="220" t="s">
        <v>1391</v>
      </c>
      <c r="T45" s="220" t="s">
        <v>1391</v>
      </c>
      <c r="U45" s="220" t="s">
        <v>1391</v>
      </c>
      <c r="V45" s="220" t="s">
        <v>1391</v>
      </c>
      <c r="W45" s="220" t="s">
        <v>1437</v>
      </c>
      <c r="X45" s="220" t="s">
        <v>1391</v>
      </c>
      <c r="Y45" s="220" t="s">
        <v>1391</v>
      </c>
      <c r="Z45" s="220" t="s">
        <v>1437</v>
      </c>
      <c r="AA45" s="220" t="s">
        <v>1391</v>
      </c>
      <c r="AB45" s="220" t="s">
        <v>1437</v>
      </c>
      <c r="AC45" s="220" t="s">
        <v>1391</v>
      </c>
      <c r="AD45" s="220" t="s">
        <v>1391</v>
      </c>
      <c r="AE45" s="220" t="s">
        <v>1391</v>
      </c>
      <c r="AF45" s="220" t="s">
        <v>1391</v>
      </c>
      <c r="AG45" s="220" t="s">
        <v>1391</v>
      </c>
      <c r="AH45" s="220" t="s">
        <v>1391</v>
      </c>
      <c r="AI45" s="220" t="s">
        <v>1391</v>
      </c>
      <c r="AJ45" s="220" t="s">
        <v>1391</v>
      </c>
      <c r="AK45" s="220" t="s">
        <v>1391</v>
      </c>
      <c r="AL45" s="220" t="s">
        <v>1391</v>
      </c>
      <c r="AM45" s="220" t="s">
        <v>1391</v>
      </c>
      <c r="AN45" s="220" t="s">
        <v>1391</v>
      </c>
      <c r="AO45" s="220" t="s">
        <v>1391</v>
      </c>
      <c r="AP45" s="220" t="s">
        <v>1391</v>
      </c>
      <c r="AQ45" s="220" t="s">
        <v>1391</v>
      </c>
      <c r="AR45" s="220" t="s">
        <v>1391</v>
      </c>
      <c r="AS45" s="220" t="s">
        <v>1437</v>
      </c>
      <c r="AT45" s="220" t="s">
        <v>1391</v>
      </c>
      <c r="AU45" s="220" t="s">
        <v>1391</v>
      </c>
      <c r="AV45" s="220" t="s">
        <v>1437</v>
      </c>
      <c r="AW45" s="220" t="s">
        <v>1391</v>
      </c>
      <c r="AX45" s="220" t="s">
        <v>1391</v>
      </c>
      <c r="AY45" s="220" t="s">
        <v>1391</v>
      </c>
      <c r="AZ45" s="220" t="s">
        <v>1391</v>
      </c>
      <c r="BA45" s="220" t="s">
        <v>1391</v>
      </c>
      <c r="BB45" s="220" t="s">
        <v>1391</v>
      </c>
      <c r="BC45" s="220" t="s">
        <v>1391</v>
      </c>
      <c r="BD45" s="220" t="s">
        <v>1391</v>
      </c>
      <c r="BE45" s="220" t="s">
        <v>1391</v>
      </c>
      <c r="BF45" s="220" t="s">
        <v>1391</v>
      </c>
      <c r="BG45" s="220" t="s">
        <v>1391</v>
      </c>
      <c r="BH45" s="220" t="s">
        <v>1391</v>
      </c>
      <c r="BI45" s="220" t="s">
        <v>1391</v>
      </c>
      <c r="BJ45" s="220" t="s">
        <v>1391</v>
      </c>
      <c r="BK45" s="220" t="s">
        <v>1391</v>
      </c>
      <c r="BL45" s="220" t="s">
        <v>1391</v>
      </c>
      <c r="BM45" s="220" t="s">
        <v>1391</v>
      </c>
      <c r="BN45" s="220" t="s">
        <v>1391</v>
      </c>
      <c r="BO45" s="220" t="s">
        <v>1391</v>
      </c>
      <c r="BP45" s="220" t="s">
        <v>1391</v>
      </c>
      <c r="BQ45" s="220" t="s">
        <v>1391</v>
      </c>
      <c r="BR45" s="220" t="s">
        <v>1391</v>
      </c>
      <c r="BS45" s="220" t="s">
        <v>1391</v>
      </c>
      <c r="BT45" s="220" t="s">
        <v>1391</v>
      </c>
      <c r="BU45" s="220" t="s">
        <v>1391</v>
      </c>
      <c r="BV45" s="220" t="s">
        <v>1391</v>
      </c>
      <c r="BW45" s="220" t="s">
        <v>1391</v>
      </c>
      <c r="BX45" s="220" t="s">
        <v>1391</v>
      </c>
      <c r="BY45" s="220" t="s">
        <v>1391</v>
      </c>
      <c r="BZ45" s="220" t="s">
        <v>1391</v>
      </c>
      <c r="CA45" s="220" t="s">
        <v>1391</v>
      </c>
      <c r="CB45" s="220" t="s">
        <v>1391</v>
      </c>
      <c r="CC45" s="220" t="s">
        <v>1391</v>
      </c>
      <c r="CD45" s="220" t="s">
        <v>1391</v>
      </c>
      <c r="CE45" s="220" t="s">
        <v>1391</v>
      </c>
      <c r="CF45" s="220" t="s">
        <v>1391</v>
      </c>
      <c r="CG45" s="220" t="s">
        <v>1391</v>
      </c>
      <c r="CH45" s="220" t="s">
        <v>1391</v>
      </c>
      <c r="CI45" s="220" t="s">
        <v>1391</v>
      </c>
      <c r="CJ45" s="220" t="s">
        <v>1391</v>
      </c>
      <c r="CK45" s="222" t="s">
        <v>1530</v>
      </c>
      <c r="CL45" s="220" t="s">
        <v>1439</v>
      </c>
      <c r="CM45" s="220" t="s">
        <v>53</v>
      </c>
      <c r="CN45" s="220" t="s">
        <v>412</v>
      </c>
      <c r="CO45" s="220" t="s">
        <v>412</v>
      </c>
      <c r="CP45" s="220"/>
      <c r="CQ45" s="220"/>
      <c r="CR45" s="220"/>
      <c r="CS45" s="220"/>
      <c r="CT45" s="220"/>
      <c r="CU45" s="220"/>
      <c r="CV45" s="220"/>
      <c r="CW45" s="220"/>
      <c r="CX45" s="220" t="s">
        <v>1440</v>
      </c>
    </row>
    <row r="46" ht="69" spans="1:102">
      <c r="A46" s="219" t="s">
        <v>958</v>
      </c>
      <c r="B46" s="219">
        <v>1045</v>
      </c>
      <c r="C46" s="219" t="s">
        <v>959</v>
      </c>
      <c r="D46" s="219" t="s">
        <v>1437</v>
      </c>
      <c r="E46" s="219" t="s">
        <v>1443</v>
      </c>
      <c r="F46" s="219" t="s">
        <v>1443</v>
      </c>
      <c r="G46" s="219" t="s">
        <v>1443</v>
      </c>
      <c r="H46" s="219" t="s">
        <v>1443</v>
      </c>
      <c r="I46" s="219" t="s">
        <v>1443</v>
      </c>
      <c r="J46" s="219" t="s">
        <v>1443</v>
      </c>
      <c r="K46" s="219" t="s">
        <v>1443</v>
      </c>
      <c r="L46" s="219" t="s">
        <v>1443</v>
      </c>
      <c r="M46" s="219" t="s">
        <v>1391</v>
      </c>
      <c r="N46" s="219" t="s">
        <v>1391</v>
      </c>
      <c r="O46" s="219" t="s">
        <v>1391</v>
      </c>
      <c r="P46" s="219" t="s">
        <v>1391</v>
      </c>
      <c r="Q46" s="219" t="s">
        <v>1391</v>
      </c>
      <c r="R46" s="219" t="s">
        <v>1391</v>
      </c>
      <c r="S46" s="219" t="s">
        <v>1391</v>
      </c>
      <c r="T46" s="219" t="s">
        <v>1391</v>
      </c>
      <c r="U46" s="219" t="s">
        <v>1391</v>
      </c>
      <c r="V46" s="219" t="s">
        <v>1391</v>
      </c>
      <c r="W46" s="219" t="s">
        <v>1437</v>
      </c>
      <c r="X46" s="219" t="s">
        <v>1391</v>
      </c>
      <c r="Y46" s="219" t="s">
        <v>1391</v>
      </c>
      <c r="Z46" s="219" t="s">
        <v>1391</v>
      </c>
      <c r="AA46" s="219" t="s">
        <v>1391</v>
      </c>
      <c r="AB46" s="219" t="s">
        <v>1391</v>
      </c>
      <c r="AC46" s="219" t="s">
        <v>1391</v>
      </c>
      <c r="AD46" s="219" t="s">
        <v>1391</v>
      </c>
      <c r="AE46" s="219" t="s">
        <v>1391</v>
      </c>
      <c r="AF46" s="219" t="s">
        <v>1391</v>
      </c>
      <c r="AG46" s="219" t="s">
        <v>1391</v>
      </c>
      <c r="AH46" s="219" t="s">
        <v>1391</v>
      </c>
      <c r="AI46" s="219" t="s">
        <v>1391</v>
      </c>
      <c r="AJ46" s="219" t="s">
        <v>1391</v>
      </c>
      <c r="AK46" s="219" t="s">
        <v>1391</v>
      </c>
      <c r="AL46" s="219" t="s">
        <v>1391</v>
      </c>
      <c r="AM46" s="219" t="s">
        <v>1391</v>
      </c>
      <c r="AN46" s="219" t="s">
        <v>1391</v>
      </c>
      <c r="AO46" s="219" t="s">
        <v>1391</v>
      </c>
      <c r="AP46" s="219" t="s">
        <v>1391</v>
      </c>
      <c r="AQ46" s="219" t="s">
        <v>1391</v>
      </c>
      <c r="AR46" s="219" t="s">
        <v>1391</v>
      </c>
      <c r="AS46" s="219" t="s">
        <v>1437</v>
      </c>
      <c r="AT46" s="219" t="s">
        <v>1391</v>
      </c>
      <c r="AU46" s="219" t="s">
        <v>1391</v>
      </c>
      <c r="AV46" s="219" t="s">
        <v>1437</v>
      </c>
      <c r="AW46" s="219" t="s">
        <v>1391</v>
      </c>
      <c r="AX46" s="219" t="s">
        <v>1391</v>
      </c>
      <c r="AY46" s="219" t="s">
        <v>1391</v>
      </c>
      <c r="AZ46" s="219" t="s">
        <v>1391</v>
      </c>
      <c r="BA46" s="219" t="s">
        <v>1391</v>
      </c>
      <c r="BB46" s="219" t="s">
        <v>1391</v>
      </c>
      <c r="BC46" s="219" t="s">
        <v>1391</v>
      </c>
      <c r="BD46" s="219" t="s">
        <v>1391</v>
      </c>
      <c r="BE46" s="219" t="s">
        <v>1391</v>
      </c>
      <c r="BF46" s="219" t="s">
        <v>1391</v>
      </c>
      <c r="BG46" s="219" t="s">
        <v>1391</v>
      </c>
      <c r="BH46" s="219" t="s">
        <v>1391</v>
      </c>
      <c r="BI46" s="219" t="s">
        <v>1391</v>
      </c>
      <c r="BJ46" s="219" t="s">
        <v>1391</v>
      </c>
      <c r="BK46" s="219" t="s">
        <v>1391</v>
      </c>
      <c r="BL46" s="219" t="s">
        <v>1391</v>
      </c>
      <c r="BM46" s="219" t="s">
        <v>1391</v>
      </c>
      <c r="BN46" s="219" t="s">
        <v>1391</v>
      </c>
      <c r="BO46" s="219" t="s">
        <v>1391</v>
      </c>
      <c r="BP46" s="219" t="s">
        <v>1391</v>
      </c>
      <c r="BQ46" s="219" t="s">
        <v>1391</v>
      </c>
      <c r="BR46" s="219" t="s">
        <v>1391</v>
      </c>
      <c r="BS46" s="219" t="s">
        <v>1391</v>
      </c>
      <c r="BT46" s="219" t="s">
        <v>1391</v>
      </c>
      <c r="BU46" s="219" t="s">
        <v>1391</v>
      </c>
      <c r="BV46" s="219" t="s">
        <v>1391</v>
      </c>
      <c r="BW46" s="219" t="s">
        <v>1391</v>
      </c>
      <c r="BX46" s="219" t="s">
        <v>1391</v>
      </c>
      <c r="BY46" s="219" t="s">
        <v>1391</v>
      </c>
      <c r="BZ46" s="219" t="s">
        <v>1391</v>
      </c>
      <c r="CA46" s="219" t="s">
        <v>1391</v>
      </c>
      <c r="CB46" s="219" t="s">
        <v>1391</v>
      </c>
      <c r="CC46" s="219" t="s">
        <v>1391</v>
      </c>
      <c r="CD46" s="219" t="s">
        <v>1391</v>
      </c>
      <c r="CE46" s="219" t="s">
        <v>1391</v>
      </c>
      <c r="CF46" s="219" t="s">
        <v>1391</v>
      </c>
      <c r="CG46" s="219" t="s">
        <v>1391</v>
      </c>
      <c r="CH46" s="219" t="s">
        <v>1391</v>
      </c>
      <c r="CI46" s="219" t="s">
        <v>1391</v>
      </c>
      <c r="CJ46" s="219" t="s">
        <v>1391</v>
      </c>
      <c r="CK46" s="221" t="s">
        <v>1530</v>
      </c>
      <c r="CL46" s="219" t="s">
        <v>1531</v>
      </c>
      <c r="CM46" s="219" t="s">
        <v>53</v>
      </c>
      <c r="CN46" s="219" t="s">
        <v>412</v>
      </c>
      <c r="CO46" s="219" t="s">
        <v>412</v>
      </c>
      <c r="CP46" s="219"/>
      <c r="CQ46" s="219"/>
      <c r="CR46" s="219"/>
      <c r="CS46" s="219"/>
      <c r="CT46" s="219"/>
      <c r="CU46" s="219"/>
      <c r="CV46" s="219"/>
      <c r="CW46" s="219"/>
      <c r="CX46" s="219" t="s">
        <v>1532</v>
      </c>
    </row>
    <row r="47" ht="342" spans="1:102">
      <c r="A47" s="220" t="s">
        <v>960</v>
      </c>
      <c r="B47" s="220">
        <v>1046</v>
      </c>
      <c r="C47" s="220" t="s">
        <v>909</v>
      </c>
      <c r="D47" s="220" t="s">
        <v>1437</v>
      </c>
      <c r="E47" s="220" t="s">
        <v>1443</v>
      </c>
      <c r="F47" s="220" t="s">
        <v>1443</v>
      </c>
      <c r="G47" s="220" t="s">
        <v>1443</v>
      </c>
      <c r="H47" s="220" t="s">
        <v>1443</v>
      </c>
      <c r="I47" s="220" t="s">
        <v>1443</v>
      </c>
      <c r="J47" s="220" t="s">
        <v>1443</v>
      </c>
      <c r="K47" s="220" t="s">
        <v>1443</v>
      </c>
      <c r="L47" s="220" t="s">
        <v>1443</v>
      </c>
      <c r="M47" s="220" t="s">
        <v>1391</v>
      </c>
      <c r="N47" s="220" t="s">
        <v>1391</v>
      </c>
      <c r="O47" s="220" t="s">
        <v>1391</v>
      </c>
      <c r="P47" s="220" t="s">
        <v>1391</v>
      </c>
      <c r="Q47" s="220" t="s">
        <v>1391</v>
      </c>
      <c r="R47" s="220" t="s">
        <v>1391</v>
      </c>
      <c r="S47" s="220" t="s">
        <v>1391</v>
      </c>
      <c r="T47" s="220" t="s">
        <v>1391</v>
      </c>
      <c r="U47" s="220" t="s">
        <v>1391</v>
      </c>
      <c r="V47" s="220" t="s">
        <v>1391</v>
      </c>
      <c r="W47" s="220" t="s">
        <v>1391</v>
      </c>
      <c r="X47" s="220" t="s">
        <v>1391</v>
      </c>
      <c r="Y47" s="220" t="s">
        <v>1391</v>
      </c>
      <c r="Z47" s="220" t="s">
        <v>1437</v>
      </c>
      <c r="AA47" s="220" t="s">
        <v>1391</v>
      </c>
      <c r="AB47" s="220" t="s">
        <v>1391</v>
      </c>
      <c r="AC47" s="220" t="s">
        <v>1391</v>
      </c>
      <c r="AD47" s="220" t="s">
        <v>1391</v>
      </c>
      <c r="AE47" s="220" t="s">
        <v>1391</v>
      </c>
      <c r="AF47" s="220" t="s">
        <v>1391</v>
      </c>
      <c r="AG47" s="220" t="s">
        <v>1391</v>
      </c>
      <c r="AH47" s="220" t="s">
        <v>1391</v>
      </c>
      <c r="AI47" s="220" t="s">
        <v>1391</v>
      </c>
      <c r="AJ47" s="220" t="s">
        <v>1437</v>
      </c>
      <c r="AK47" s="220" t="s">
        <v>1391</v>
      </c>
      <c r="AL47" s="220" t="s">
        <v>1391</v>
      </c>
      <c r="AM47" s="220" t="s">
        <v>1391</v>
      </c>
      <c r="AN47" s="220" t="s">
        <v>1391</v>
      </c>
      <c r="AO47" s="220" t="s">
        <v>1391</v>
      </c>
      <c r="AP47" s="220" t="s">
        <v>1391</v>
      </c>
      <c r="AQ47" s="220" t="s">
        <v>1391</v>
      </c>
      <c r="AR47" s="220" t="s">
        <v>1391</v>
      </c>
      <c r="AS47" s="220" t="s">
        <v>1391</v>
      </c>
      <c r="AT47" s="220" t="s">
        <v>1391</v>
      </c>
      <c r="AU47" s="220" t="s">
        <v>1391</v>
      </c>
      <c r="AV47" s="220" t="s">
        <v>1437</v>
      </c>
      <c r="AW47" s="220" t="s">
        <v>1391</v>
      </c>
      <c r="AX47" s="220" t="s">
        <v>1391</v>
      </c>
      <c r="AY47" s="220" t="s">
        <v>1391</v>
      </c>
      <c r="AZ47" s="220" t="s">
        <v>1391</v>
      </c>
      <c r="BA47" s="220" t="s">
        <v>1391</v>
      </c>
      <c r="BB47" s="220" t="s">
        <v>1391</v>
      </c>
      <c r="BC47" s="220" t="s">
        <v>1391</v>
      </c>
      <c r="BD47" s="220" t="s">
        <v>1391</v>
      </c>
      <c r="BE47" s="220" t="s">
        <v>1391</v>
      </c>
      <c r="BF47" s="220" t="s">
        <v>1391</v>
      </c>
      <c r="BG47" s="220" t="s">
        <v>1391</v>
      </c>
      <c r="BH47" s="220" t="s">
        <v>1391</v>
      </c>
      <c r="BI47" s="220" t="s">
        <v>1391</v>
      </c>
      <c r="BJ47" s="220" t="s">
        <v>1391</v>
      </c>
      <c r="BK47" s="220" t="s">
        <v>1391</v>
      </c>
      <c r="BL47" s="220" t="s">
        <v>1391</v>
      </c>
      <c r="BM47" s="220" t="s">
        <v>1391</v>
      </c>
      <c r="BN47" s="220" t="s">
        <v>1391</v>
      </c>
      <c r="BO47" s="220" t="s">
        <v>1391</v>
      </c>
      <c r="BP47" s="220" t="s">
        <v>1391</v>
      </c>
      <c r="BQ47" s="220" t="s">
        <v>1391</v>
      </c>
      <c r="BR47" s="220" t="s">
        <v>1391</v>
      </c>
      <c r="BS47" s="220" t="s">
        <v>1391</v>
      </c>
      <c r="BT47" s="220" t="s">
        <v>1391</v>
      </c>
      <c r="BU47" s="220" t="s">
        <v>1391</v>
      </c>
      <c r="BV47" s="220" t="s">
        <v>1391</v>
      </c>
      <c r="BW47" s="220" t="s">
        <v>1391</v>
      </c>
      <c r="BX47" s="220" t="s">
        <v>1391</v>
      </c>
      <c r="BY47" s="220" t="s">
        <v>1391</v>
      </c>
      <c r="BZ47" s="220" t="s">
        <v>1391</v>
      </c>
      <c r="CA47" s="220" t="s">
        <v>1391</v>
      </c>
      <c r="CB47" s="220" t="s">
        <v>1391</v>
      </c>
      <c r="CC47" s="220" t="s">
        <v>1391</v>
      </c>
      <c r="CD47" s="220" t="s">
        <v>1391</v>
      </c>
      <c r="CE47" s="220" t="s">
        <v>1391</v>
      </c>
      <c r="CF47" s="220" t="s">
        <v>1391</v>
      </c>
      <c r="CG47" s="220" t="s">
        <v>1391</v>
      </c>
      <c r="CH47" s="220" t="s">
        <v>1391</v>
      </c>
      <c r="CI47" s="220" t="s">
        <v>1391</v>
      </c>
      <c r="CJ47" s="220" t="s">
        <v>1391</v>
      </c>
      <c r="CK47" s="222" t="s">
        <v>1533</v>
      </c>
      <c r="CL47" s="220" t="s">
        <v>1439</v>
      </c>
      <c r="CM47" s="220" t="s">
        <v>53</v>
      </c>
      <c r="CN47" s="220" t="s">
        <v>412</v>
      </c>
      <c r="CO47" s="220" t="s">
        <v>412</v>
      </c>
      <c r="CP47" s="220"/>
      <c r="CQ47" s="220"/>
      <c r="CR47" s="220"/>
      <c r="CS47" s="220"/>
      <c r="CT47" s="220"/>
      <c r="CU47" s="220"/>
      <c r="CV47" s="220"/>
      <c r="CW47" s="220"/>
      <c r="CX47" s="220" t="s">
        <v>1534</v>
      </c>
    </row>
    <row r="48" ht="164.25" spans="1:102">
      <c r="A48" s="219" t="s">
        <v>963</v>
      </c>
      <c r="B48" s="219">
        <v>1047</v>
      </c>
      <c r="C48" s="219" t="s">
        <v>897</v>
      </c>
      <c r="D48" s="219" t="s">
        <v>1437</v>
      </c>
      <c r="E48" s="219" t="s">
        <v>1391</v>
      </c>
      <c r="F48" s="219" t="s">
        <v>1391</v>
      </c>
      <c r="G48" s="219" t="s">
        <v>1391</v>
      </c>
      <c r="H48" s="219" t="s">
        <v>1391</v>
      </c>
      <c r="I48" s="219" t="s">
        <v>1391</v>
      </c>
      <c r="J48" s="219" t="s">
        <v>1391</v>
      </c>
      <c r="K48" s="219" t="s">
        <v>1391</v>
      </c>
      <c r="L48" s="219" t="s">
        <v>1391</v>
      </c>
      <c r="M48" s="219" t="s">
        <v>1391</v>
      </c>
      <c r="N48" s="219" t="s">
        <v>1391</v>
      </c>
      <c r="O48" s="219" t="s">
        <v>1391</v>
      </c>
      <c r="P48" s="219" t="s">
        <v>1391</v>
      </c>
      <c r="Q48" s="219" t="s">
        <v>1391</v>
      </c>
      <c r="R48" s="219" t="s">
        <v>1391</v>
      </c>
      <c r="S48" s="219" t="s">
        <v>1391</v>
      </c>
      <c r="T48" s="219" t="s">
        <v>1391</v>
      </c>
      <c r="U48" s="219" t="s">
        <v>1391</v>
      </c>
      <c r="V48" s="219" t="s">
        <v>1391</v>
      </c>
      <c r="W48" s="219" t="s">
        <v>1437</v>
      </c>
      <c r="X48" s="219" t="s">
        <v>1391</v>
      </c>
      <c r="Y48" s="219" t="s">
        <v>1391</v>
      </c>
      <c r="Z48" s="219" t="s">
        <v>1437</v>
      </c>
      <c r="AA48" s="219" t="s">
        <v>1391</v>
      </c>
      <c r="AB48" s="219" t="s">
        <v>1391</v>
      </c>
      <c r="AC48" s="219" t="s">
        <v>1391</v>
      </c>
      <c r="AD48" s="219" t="s">
        <v>1391</v>
      </c>
      <c r="AE48" s="219" t="s">
        <v>1391</v>
      </c>
      <c r="AF48" s="219" t="s">
        <v>1391</v>
      </c>
      <c r="AG48" s="219" t="s">
        <v>1391</v>
      </c>
      <c r="AH48" s="219" t="s">
        <v>1391</v>
      </c>
      <c r="AI48" s="219" t="s">
        <v>1391</v>
      </c>
      <c r="AJ48" s="219" t="s">
        <v>1391</v>
      </c>
      <c r="AK48" s="219" t="s">
        <v>1391</v>
      </c>
      <c r="AL48" s="219" t="s">
        <v>1391</v>
      </c>
      <c r="AM48" s="219" t="s">
        <v>1391</v>
      </c>
      <c r="AN48" s="219" t="s">
        <v>1391</v>
      </c>
      <c r="AO48" s="219" t="s">
        <v>1391</v>
      </c>
      <c r="AP48" s="219" t="s">
        <v>1391</v>
      </c>
      <c r="AQ48" s="219" t="s">
        <v>1391</v>
      </c>
      <c r="AR48" s="219" t="s">
        <v>1391</v>
      </c>
      <c r="AS48" s="219" t="s">
        <v>1391</v>
      </c>
      <c r="AT48" s="219" t="s">
        <v>1391</v>
      </c>
      <c r="AU48" s="219" t="s">
        <v>1391</v>
      </c>
      <c r="AV48" s="219" t="s">
        <v>1437</v>
      </c>
      <c r="AW48" s="219" t="s">
        <v>1391</v>
      </c>
      <c r="AX48" s="219" t="s">
        <v>1437</v>
      </c>
      <c r="AY48" s="219" t="s">
        <v>1437</v>
      </c>
      <c r="AZ48" s="219" t="s">
        <v>1391</v>
      </c>
      <c r="BA48" s="219" t="s">
        <v>1437</v>
      </c>
      <c r="BB48" s="219" t="s">
        <v>1391</v>
      </c>
      <c r="BC48" s="219" t="s">
        <v>1391</v>
      </c>
      <c r="BD48" s="219" t="s">
        <v>1437</v>
      </c>
      <c r="BE48" s="219" t="s">
        <v>1391</v>
      </c>
      <c r="BF48" s="219" t="s">
        <v>1391</v>
      </c>
      <c r="BG48" s="219" t="s">
        <v>1391</v>
      </c>
      <c r="BH48" s="219" t="s">
        <v>1391</v>
      </c>
      <c r="BI48" s="219" t="s">
        <v>1391</v>
      </c>
      <c r="BJ48" s="219" t="s">
        <v>1391</v>
      </c>
      <c r="BK48" s="219" t="s">
        <v>1391</v>
      </c>
      <c r="BL48" s="219" t="s">
        <v>1391</v>
      </c>
      <c r="BM48" s="219" t="s">
        <v>1391</v>
      </c>
      <c r="BN48" s="219" t="s">
        <v>1391</v>
      </c>
      <c r="BO48" s="219" t="s">
        <v>1391</v>
      </c>
      <c r="BP48" s="219" t="s">
        <v>1391</v>
      </c>
      <c r="BQ48" s="219" t="s">
        <v>1391</v>
      </c>
      <c r="BR48" s="219" t="s">
        <v>1391</v>
      </c>
      <c r="BS48" s="219" t="s">
        <v>1391</v>
      </c>
      <c r="BT48" s="219" t="s">
        <v>1391</v>
      </c>
      <c r="BU48" s="219" t="s">
        <v>1391</v>
      </c>
      <c r="BV48" s="219" t="s">
        <v>1391</v>
      </c>
      <c r="BW48" s="219" t="s">
        <v>1391</v>
      </c>
      <c r="BX48" s="219" t="s">
        <v>1391</v>
      </c>
      <c r="BY48" s="219" t="s">
        <v>1391</v>
      </c>
      <c r="BZ48" s="219" t="s">
        <v>1391</v>
      </c>
      <c r="CA48" s="219" t="s">
        <v>1391</v>
      </c>
      <c r="CB48" s="219" t="s">
        <v>1391</v>
      </c>
      <c r="CC48" s="219" t="s">
        <v>1391</v>
      </c>
      <c r="CD48" s="219" t="s">
        <v>1391</v>
      </c>
      <c r="CE48" s="219" t="s">
        <v>1391</v>
      </c>
      <c r="CF48" s="219" t="s">
        <v>1391</v>
      </c>
      <c r="CG48" s="219" t="s">
        <v>1391</v>
      </c>
      <c r="CH48" s="219" t="s">
        <v>1391</v>
      </c>
      <c r="CI48" s="219" t="s">
        <v>1391</v>
      </c>
      <c r="CJ48" s="219" t="s">
        <v>1391</v>
      </c>
      <c r="CK48" s="221" t="s">
        <v>1535</v>
      </c>
      <c r="CL48" s="219" t="s">
        <v>1452</v>
      </c>
      <c r="CM48" s="219" t="s">
        <v>53</v>
      </c>
      <c r="CN48" s="219" t="s">
        <v>412</v>
      </c>
      <c r="CO48" s="219" t="s">
        <v>412</v>
      </c>
      <c r="CP48" s="219"/>
      <c r="CQ48" s="219"/>
      <c r="CR48" s="219"/>
      <c r="CS48" s="219"/>
      <c r="CT48" s="219"/>
      <c r="CU48" s="219"/>
      <c r="CV48" s="219"/>
      <c r="CW48" s="219"/>
      <c r="CX48" s="219" t="s">
        <v>1536</v>
      </c>
    </row>
    <row r="49" ht="96" spans="1:102">
      <c r="A49" s="220" t="s">
        <v>966</v>
      </c>
      <c r="B49" s="220">
        <v>1048</v>
      </c>
      <c r="C49" s="220" t="s">
        <v>878</v>
      </c>
      <c r="D49" s="220" t="s">
        <v>1391</v>
      </c>
      <c r="E49" s="220" t="s">
        <v>1391</v>
      </c>
      <c r="F49" s="220" t="s">
        <v>1391</v>
      </c>
      <c r="G49" s="220" t="s">
        <v>1391</v>
      </c>
      <c r="H49" s="220" t="s">
        <v>1391</v>
      </c>
      <c r="I49" s="220" t="s">
        <v>1391</v>
      </c>
      <c r="J49" s="220" t="s">
        <v>1391</v>
      </c>
      <c r="K49" s="220" t="s">
        <v>1391</v>
      </c>
      <c r="L49" s="220" t="s">
        <v>1391</v>
      </c>
      <c r="M49" s="220" t="s">
        <v>1391</v>
      </c>
      <c r="N49" s="220" t="s">
        <v>1391</v>
      </c>
      <c r="O49" s="220" t="s">
        <v>1391</v>
      </c>
      <c r="P49" s="220" t="s">
        <v>1437</v>
      </c>
      <c r="Q49" s="220" t="s">
        <v>1437</v>
      </c>
      <c r="R49" s="220" t="s">
        <v>1391</v>
      </c>
      <c r="S49" s="220" t="s">
        <v>1437</v>
      </c>
      <c r="T49" s="220" t="s">
        <v>1391</v>
      </c>
      <c r="U49" s="220" t="s">
        <v>1437</v>
      </c>
      <c r="V49" s="220" t="s">
        <v>1391</v>
      </c>
      <c r="W49" s="220" t="s">
        <v>1391</v>
      </c>
      <c r="X49" s="220" t="s">
        <v>1391</v>
      </c>
      <c r="Y49" s="220" t="s">
        <v>1391</v>
      </c>
      <c r="Z49" s="220" t="s">
        <v>1437</v>
      </c>
      <c r="AA49" s="220" t="s">
        <v>1391</v>
      </c>
      <c r="AB49" s="220" t="s">
        <v>1391</v>
      </c>
      <c r="AC49" s="220" t="s">
        <v>1391</v>
      </c>
      <c r="AD49" s="220" t="s">
        <v>1391</v>
      </c>
      <c r="AE49" s="220" t="s">
        <v>1391</v>
      </c>
      <c r="AF49" s="220" t="s">
        <v>1391</v>
      </c>
      <c r="AG49" s="220" t="s">
        <v>1391</v>
      </c>
      <c r="AH49" s="220" t="s">
        <v>1391</v>
      </c>
      <c r="AI49" s="220" t="s">
        <v>1391</v>
      </c>
      <c r="AJ49" s="220" t="s">
        <v>1391</v>
      </c>
      <c r="AK49" s="220" t="s">
        <v>1391</v>
      </c>
      <c r="AL49" s="220" t="s">
        <v>1391</v>
      </c>
      <c r="AM49" s="220" t="s">
        <v>1391</v>
      </c>
      <c r="AN49" s="220" t="s">
        <v>1437</v>
      </c>
      <c r="AO49" s="220" t="s">
        <v>1391</v>
      </c>
      <c r="AP49" s="220" t="s">
        <v>1391</v>
      </c>
      <c r="AQ49" s="220" t="s">
        <v>1391</v>
      </c>
      <c r="AR49" s="220" t="s">
        <v>1391</v>
      </c>
      <c r="AS49" s="220" t="s">
        <v>1391</v>
      </c>
      <c r="AT49" s="220" t="s">
        <v>1391</v>
      </c>
      <c r="AU49" s="220" t="s">
        <v>1391</v>
      </c>
      <c r="AV49" s="220" t="s">
        <v>1391</v>
      </c>
      <c r="AW49" s="220" t="s">
        <v>1391</v>
      </c>
      <c r="AX49" s="220" t="s">
        <v>1391</v>
      </c>
      <c r="AY49" s="220" t="s">
        <v>1391</v>
      </c>
      <c r="AZ49" s="220" t="s">
        <v>1391</v>
      </c>
      <c r="BA49" s="220" t="s">
        <v>1437</v>
      </c>
      <c r="BB49" s="220" t="s">
        <v>1391</v>
      </c>
      <c r="BC49" s="220" t="s">
        <v>1391</v>
      </c>
      <c r="BD49" s="220" t="s">
        <v>1391</v>
      </c>
      <c r="BE49" s="220" t="s">
        <v>1391</v>
      </c>
      <c r="BF49" s="220" t="s">
        <v>1391</v>
      </c>
      <c r="BG49" s="220" t="s">
        <v>1391</v>
      </c>
      <c r="BH49" s="220" t="s">
        <v>1391</v>
      </c>
      <c r="BI49" s="220" t="s">
        <v>1391</v>
      </c>
      <c r="BJ49" s="220" t="s">
        <v>1391</v>
      </c>
      <c r="BK49" s="220" t="s">
        <v>1391</v>
      </c>
      <c r="BL49" s="220" t="s">
        <v>1391</v>
      </c>
      <c r="BM49" s="220" t="s">
        <v>1391</v>
      </c>
      <c r="BN49" s="220" t="s">
        <v>1391</v>
      </c>
      <c r="BO49" s="220" t="s">
        <v>1391</v>
      </c>
      <c r="BP49" s="220" t="s">
        <v>1391</v>
      </c>
      <c r="BQ49" s="220" t="s">
        <v>1391</v>
      </c>
      <c r="BR49" s="220" t="s">
        <v>1391</v>
      </c>
      <c r="BS49" s="220" t="s">
        <v>1437</v>
      </c>
      <c r="BT49" s="220" t="s">
        <v>1391</v>
      </c>
      <c r="BU49" s="220" t="s">
        <v>1391</v>
      </c>
      <c r="BV49" s="220" t="s">
        <v>1391</v>
      </c>
      <c r="BW49" s="220" t="s">
        <v>1391</v>
      </c>
      <c r="BX49" s="220" t="s">
        <v>1391</v>
      </c>
      <c r="BY49" s="220" t="s">
        <v>1391</v>
      </c>
      <c r="BZ49" s="220" t="s">
        <v>1391</v>
      </c>
      <c r="CA49" s="220" t="s">
        <v>1391</v>
      </c>
      <c r="CB49" s="220" t="s">
        <v>1391</v>
      </c>
      <c r="CC49" s="220" t="s">
        <v>1391</v>
      </c>
      <c r="CD49" s="220" t="s">
        <v>1391</v>
      </c>
      <c r="CE49" s="220" t="s">
        <v>1391</v>
      </c>
      <c r="CF49" s="220" t="s">
        <v>1391</v>
      </c>
      <c r="CG49" s="220" t="s">
        <v>1391</v>
      </c>
      <c r="CH49" s="220" t="s">
        <v>1391</v>
      </c>
      <c r="CI49" s="220" t="s">
        <v>1391</v>
      </c>
      <c r="CJ49" s="220" t="s">
        <v>1391</v>
      </c>
      <c r="CK49" s="222" t="s">
        <v>1537</v>
      </c>
      <c r="CL49" s="220" t="s">
        <v>1452</v>
      </c>
      <c r="CM49" s="220" t="s">
        <v>29</v>
      </c>
      <c r="CN49" s="220" t="s">
        <v>412</v>
      </c>
      <c r="CO49" s="220" t="s">
        <v>412</v>
      </c>
      <c r="CP49" s="220"/>
      <c r="CQ49" s="220"/>
      <c r="CR49" s="220"/>
      <c r="CS49" s="220"/>
      <c r="CT49" s="220"/>
      <c r="CU49" s="220"/>
      <c r="CV49" s="220"/>
      <c r="CW49" s="220"/>
      <c r="CX49" s="220" t="s">
        <v>1538</v>
      </c>
    </row>
    <row r="50" ht="204.75" spans="1:102">
      <c r="A50" s="219" t="s">
        <v>969</v>
      </c>
      <c r="B50" s="219">
        <v>1049</v>
      </c>
      <c r="C50" s="219" t="s">
        <v>970</v>
      </c>
      <c r="D50" s="219" t="s">
        <v>1391</v>
      </c>
      <c r="E50" s="219" t="s">
        <v>1443</v>
      </c>
      <c r="F50" s="219" t="s">
        <v>1443</v>
      </c>
      <c r="G50" s="219" t="s">
        <v>1443</v>
      </c>
      <c r="H50" s="219" t="s">
        <v>1443</v>
      </c>
      <c r="I50" s="219" t="s">
        <v>1443</v>
      </c>
      <c r="J50" s="219" t="s">
        <v>1443</v>
      </c>
      <c r="K50" s="219" t="s">
        <v>1443</v>
      </c>
      <c r="L50" s="219" t="s">
        <v>1443</v>
      </c>
      <c r="M50" s="219" t="s">
        <v>1391</v>
      </c>
      <c r="N50" s="219" t="s">
        <v>1437</v>
      </c>
      <c r="O50" s="219" t="s">
        <v>1437</v>
      </c>
      <c r="P50" s="219" t="s">
        <v>1391</v>
      </c>
      <c r="Q50" s="219" t="s">
        <v>1391</v>
      </c>
      <c r="R50" s="219" t="s">
        <v>1391</v>
      </c>
      <c r="S50" s="219" t="s">
        <v>1391</v>
      </c>
      <c r="T50" s="219" t="s">
        <v>1391</v>
      </c>
      <c r="U50" s="219" t="s">
        <v>1391</v>
      </c>
      <c r="V50" s="219" t="s">
        <v>1391</v>
      </c>
      <c r="W50" s="219" t="s">
        <v>1391</v>
      </c>
      <c r="X50" s="219" t="s">
        <v>1437</v>
      </c>
      <c r="Y50" s="219" t="s">
        <v>1391</v>
      </c>
      <c r="Z50" s="219" t="s">
        <v>1391</v>
      </c>
      <c r="AA50" s="219" t="s">
        <v>1391</v>
      </c>
      <c r="AB50" s="219" t="s">
        <v>1437</v>
      </c>
      <c r="AC50" s="219" t="s">
        <v>1391</v>
      </c>
      <c r="AD50" s="219" t="s">
        <v>1391</v>
      </c>
      <c r="AE50" s="219" t="s">
        <v>1391</v>
      </c>
      <c r="AF50" s="219" t="s">
        <v>1391</v>
      </c>
      <c r="AG50" s="219" t="s">
        <v>1437</v>
      </c>
      <c r="AH50" s="219" t="s">
        <v>1391</v>
      </c>
      <c r="AI50" s="219" t="s">
        <v>1391</v>
      </c>
      <c r="AJ50" s="219" t="s">
        <v>1391</v>
      </c>
      <c r="AK50" s="219" t="s">
        <v>1391</v>
      </c>
      <c r="AL50" s="219" t="s">
        <v>1391</v>
      </c>
      <c r="AM50" s="219" t="s">
        <v>1391</v>
      </c>
      <c r="AN50" s="219" t="s">
        <v>1391</v>
      </c>
      <c r="AO50" s="219" t="s">
        <v>1391</v>
      </c>
      <c r="AP50" s="219" t="s">
        <v>1391</v>
      </c>
      <c r="AQ50" s="219" t="s">
        <v>1391</v>
      </c>
      <c r="AR50" s="219" t="s">
        <v>1391</v>
      </c>
      <c r="AS50" s="219" t="s">
        <v>1391</v>
      </c>
      <c r="AT50" s="219" t="s">
        <v>1391</v>
      </c>
      <c r="AU50" s="219" t="s">
        <v>1391</v>
      </c>
      <c r="AV50" s="219" t="s">
        <v>1391</v>
      </c>
      <c r="AW50" s="219" t="s">
        <v>1391</v>
      </c>
      <c r="AX50" s="219" t="s">
        <v>1391</v>
      </c>
      <c r="AY50" s="219" t="s">
        <v>1391</v>
      </c>
      <c r="AZ50" s="219" t="s">
        <v>1391</v>
      </c>
      <c r="BA50" s="219" t="s">
        <v>1391</v>
      </c>
      <c r="BB50" s="219" t="s">
        <v>1391</v>
      </c>
      <c r="BC50" s="219" t="s">
        <v>1391</v>
      </c>
      <c r="BD50" s="219" t="s">
        <v>1391</v>
      </c>
      <c r="BE50" s="219" t="s">
        <v>1391</v>
      </c>
      <c r="BF50" s="219" t="s">
        <v>1391</v>
      </c>
      <c r="BG50" s="219" t="s">
        <v>1391</v>
      </c>
      <c r="BH50" s="219" t="s">
        <v>1391</v>
      </c>
      <c r="BI50" s="219" t="s">
        <v>1391</v>
      </c>
      <c r="BJ50" s="219" t="s">
        <v>1391</v>
      </c>
      <c r="BK50" s="219" t="s">
        <v>1391</v>
      </c>
      <c r="BL50" s="219" t="s">
        <v>1391</v>
      </c>
      <c r="BM50" s="219" t="s">
        <v>1391</v>
      </c>
      <c r="BN50" s="219" t="s">
        <v>1391</v>
      </c>
      <c r="BO50" s="219" t="s">
        <v>1391</v>
      </c>
      <c r="BP50" s="219" t="s">
        <v>1391</v>
      </c>
      <c r="BQ50" s="219" t="s">
        <v>1391</v>
      </c>
      <c r="BR50" s="219" t="s">
        <v>1391</v>
      </c>
      <c r="BS50" s="219" t="s">
        <v>1391</v>
      </c>
      <c r="BT50" s="219" t="s">
        <v>1391</v>
      </c>
      <c r="BU50" s="219" t="s">
        <v>1391</v>
      </c>
      <c r="BV50" s="219" t="s">
        <v>1391</v>
      </c>
      <c r="BW50" s="219" t="s">
        <v>1391</v>
      </c>
      <c r="BX50" s="219" t="s">
        <v>1391</v>
      </c>
      <c r="BY50" s="219" t="s">
        <v>1391</v>
      </c>
      <c r="BZ50" s="219" t="s">
        <v>1391</v>
      </c>
      <c r="CA50" s="219" t="s">
        <v>1391</v>
      </c>
      <c r="CB50" s="219" t="s">
        <v>1391</v>
      </c>
      <c r="CC50" s="219" t="s">
        <v>1391</v>
      </c>
      <c r="CD50" s="219" t="s">
        <v>1391</v>
      </c>
      <c r="CE50" s="219" t="s">
        <v>1391</v>
      </c>
      <c r="CF50" s="219" t="s">
        <v>1391</v>
      </c>
      <c r="CG50" s="219" t="s">
        <v>1391</v>
      </c>
      <c r="CH50" s="219" t="s">
        <v>1391</v>
      </c>
      <c r="CI50" s="219" t="s">
        <v>1391</v>
      </c>
      <c r="CJ50" s="219" t="s">
        <v>1391</v>
      </c>
      <c r="CK50" s="221" t="s">
        <v>1539</v>
      </c>
      <c r="CL50" s="219" t="s">
        <v>1439</v>
      </c>
      <c r="CM50" s="219" t="s">
        <v>403</v>
      </c>
      <c r="CN50" s="219" t="s">
        <v>29</v>
      </c>
      <c r="CO50" s="219" t="s">
        <v>17</v>
      </c>
      <c r="CP50" s="219"/>
      <c r="CQ50" s="219"/>
      <c r="CR50" s="219"/>
      <c r="CS50" s="219"/>
      <c r="CT50" s="219"/>
      <c r="CU50" s="219"/>
      <c r="CV50" s="219"/>
      <c r="CW50" s="219"/>
      <c r="CX50" s="219" t="s">
        <v>1540</v>
      </c>
    </row>
    <row r="51" ht="82.5" spans="1:102">
      <c r="A51" s="220" t="s">
        <v>974</v>
      </c>
      <c r="B51" s="220">
        <v>1050</v>
      </c>
      <c r="C51" s="220" t="s">
        <v>825</v>
      </c>
      <c r="D51" s="220" t="s">
        <v>1391</v>
      </c>
      <c r="E51" s="220" t="s">
        <v>1443</v>
      </c>
      <c r="F51" s="220" t="s">
        <v>1443</v>
      </c>
      <c r="G51" s="220" t="s">
        <v>1443</v>
      </c>
      <c r="H51" s="220" t="s">
        <v>1443</v>
      </c>
      <c r="I51" s="220" t="s">
        <v>1443</v>
      </c>
      <c r="J51" s="220" t="s">
        <v>1443</v>
      </c>
      <c r="K51" s="220" t="s">
        <v>1443</v>
      </c>
      <c r="L51" s="220" t="s">
        <v>1443</v>
      </c>
      <c r="M51" s="220" t="s">
        <v>1391</v>
      </c>
      <c r="N51" s="220" t="s">
        <v>1391</v>
      </c>
      <c r="O51" s="220" t="s">
        <v>1437</v>
      </c>
      <c r="P51" s="220" t="s">
        <v>1391</v>
      </c>
      <c r="Q51" s="220" t="s">
        <v>1391</v>
      </c>
      <c r="R51" s="220" t="s">
        <v>1391</v>
      </c>
      <c r="S51" s="220" t="s">
        <v>1391</v>
      </c>
      <c r="T51" s="220" t="s">
        <v>1437</v>
      </c>
      <c r="U51" s="220" t="s">
        <v>1391</v>
      </c>
      <c r="V51" s="220" t="s">
        <v>1391</v>
      </c>
      <c r="W51" s="220" t="s">
        <v>1391</v>
      </c>
      <c r="X51" s="220" t="s">
        <v>1391</v>
      </c>
      <c r="Y51" s="220" t="s">
        <v>1391</v>
      </c>
      <c r="Z51" s="220" t="s">
        <v>1437</v>
      </c>
      <c r="AA51" s="220" t="s">
        <v>1391</v>
      </c>
      <c r="AB51" s="220" t="s">
        <v>1437</v>
      </c>
      <c r="AC51" s="220" t="s">
        <v>1391</v>
      </c>
      <c r="AD51" s="220" t="s">
        <v>1391</v>
      </c>
      <c r="AE51" s="220" t="s">
        <v>1391</v>
      </c>
      <c r="AF51" s="220" t="s">
        <v>1391</v>
      </c>
      <c r="AG51" s="220" t="s">
        <v>1391</v>
      </c>
      <c r="AH51" s="220" t="s">
        <v>1391</v>
      </c>
      <c r="AI51" s="220" t="s">
        <v>1391</v>
      </c>
      <c r="AJ51" s="220" t="s">
        <v>1391</v>
      </c>
      <c r="AK51" s="220" t="s">
        <v>1391</v>
      </c>
      <c r="AL51" s="220" t="s">
        <v>1391</v>
      </c>
      <c r="AM51" s="220" t="s">
        <v>1391</v>
      </c>
      <c r="AN51" s="220" t="s">
        <v>1391</v>
      </c>
      <c r="AO51" s="220" t="s">
        <v>1391</v>
      </c>
      <c r="AP51" s="220" t="s">
        <v>1391</v>
      </c>
      <c r="AQ51" s="220" t="s">
        <v>1391</v>
      </c>
      <c r="AR51" s="220" t="s">
        <v>1391</v>
      </c>
      <c r="AS51" s="220" t="s">
        <v>1391</v>
      </c>
      <c r="AT51" s="220" t="s">
        <v>1391</v>
      </c>
      <c r="AU51" s="220" t="s">
        <v>1391</v>
      </c>
      <c r="AV51" s="220" t="s">
        <v>1391</v>
      </c>
      <c r="AW51" s="220" t="s">
        <v>1391</v>
      </c>
      <c r="AX51" s="220" t="s">
        <v>1391</v>
      </c>
      <c r="AY51" s="220" t="s">
        <v>1391</v>
      </c>
      <c r="AZ51" s="220" t="s">
        <v>1391</v>
      </c>
      <c r="BA51" s="220" t="s">
        <v>1437</v>
      </c>
      <c r="BB51" s="220" t="s">
        <v>1391</v>
      </c>
      <c r="BC51" s="220" t="s">
        <v>1391</v>
      </c>
      <c r="BD51" s="220" t="s">
        <v>1391</v>
      </c>
      <c r="BE51" s="220" t="s">
        <v>1391</v>
      </c>
      <c r="BF51" s="220" t="s">
        <v>1391</v>
      </c>
      <c r="BG51" s="220" t="s">
        <v>1391</v>
      </c>
      <c r="BH51" s="220" t="s">
        <v>1391</v>
      </c>
      <c r="BI51" s="220" t="s">
        <v>1391</v>
      </c>
      <c r="BJ51" s="220" t="s">
        <v>1391</v>
      </c>
      <c r="BK51" s="220" t="s">
        <v>1391</v>
      </c>
      <c r="BL51" s="220" t="s">
        <v>1391</v>
      </c>
      <c r="BM51" s="220" t="s">
        <v>1391</v>
      </c>
      <c r="BN51" s="220" t="s">
        <v>1391</v>
      </c>
      <c r="BO51" s="220" t="s">
        <v>1391</v>
      </c>
      <c r="BP51" s="220" t="s">
        <v>1391</v>
      </c>
      <c r="BQ51" s="220" t="s">
        <v>1391</v>
      </c>
      <c r="BR51" s="220" t="s">
        <v>1391</v>
      </c>
      <c r="BS51" s="220" t="s">
        <v>1391</v>
      </c>
      <c r="BT51" s="220" t="s">
        <v>1391</v>
      </c>
      <c r="BU51" s="220" t="s">
        <v>1391</v>
      </c>
      <c r="BV51" s="220" t="s">
        <v>1391</v>
      </c>
      <c r="BW51" s="220" t="s">
        <v>1391</v>
      </c>
      <c r="BX51" s="220" t="s">
        <v>1391</v>
      </c>
      <c r="BY51" s="220" t="s">
        <v>1391</v>
      </c>
      <c r="BZ51" s="220" t="s">
        <v>1391</v>
      </c>
      <c r="CA51" s="220" t="s">
        <v>1391</v>
      </c>
      <c r="CB51" s="220" t="s">
        <v>1391</v>
      </c>
      <c r="CC51" s="220" t="s">
        <v>1391</v>
      </c>
      <c r="CD51" s="220" t="s">
        <v>1391</v>
      </c>
      <c r="CE51" s="220" t="s">
        <v>1391</v>
      </c>
      <c r="CF51" s="220" t="s">
        <v>1391</v>
      </c>
      <c r="CG51" s="220" t="s">
        <v>1391</v>
      </c>
      <c r="CH51" s="220" t="s">
        <v>1391</v>
      </c>
      <c r="CI51" s="220" t="s">
        <v>1391</v>
      </c>
      <c r="CJ51" s="220" t="s">
        <v>1391</v>
      </c>
      <c r="CK51" s="222" t="s">
        <v>1541</v>
      </c>
      <c r="CL51" s="220" t="s">
        <v>1452</v>
      </c>
      <c r="CM51" s="220" t="s">
        <v>29</v>
      </c>
      <c r="CN51" s="220" t="s">
        <v>412</v>
      </c>
      <c r="CO51" s="220" t="s">
        <v>412</v>
      </c>
      <c r="CP51" s="220"/>
      <c r="CQ51" s="220"/>
      <c r="CR51" s="220"/>
      <c r="CS51" s="220"/>
      <c r="CT51" s="220"/>
      <c r="CU51" s="220"/>
      <c r="CV51" s="220"/>
      <c r="CW51" s="220"/>
      <c r="CX51" s="220" t="s">
        <v>1542</v>
      </c>
    </row>
    <row r="52" ht="96" spans="1:102">
      <c r="A52" s="219" t="s">
        <v>977</v>
      </c>
      <c r="B52" s="219">
        <v>1051</v>
      </c>
      <c r="C52" s="219" t="s">
        <v>807</v>
      </c>
      <c r="D52" s="219" t="s">
        <v>1437</v>
      </c>
      <c r="E52" s="219" t="s">
        <v>1443</v>
      </c>
      <c r="F52" s="219" t="s">
        <v>1443</v>
      </c>
      <c r="G52" s="219" t="s">
        <v>1443</v>
      </c>
      <c r="H52" s="219" t="s">
        <v>1443</v>
      </c>
      <c r="I52" s="219" t="s">
        <v>1443</v>
      </c>
      <c r="J52" s="219" t="s">
        <v>1443</v>
      </c>
      <c r="K52" s="219" t="s">
        <v>1443</v>
      </c>
      <c r="L52" s="219" t="s">
        <v>1443</v>
      </c>
      <c r="M52" s="219" t="s">
        <v>1391</v>
      </c>
      <c r="N52" s="219" t="s">
        <v>1391</v>
      </c>
      <c r="O52" s="219" t="s">
        <v>1437</v>
      </c>
      <c r="P52" s="219" t="s">
        <v>1391</v>
      </c>
      <c r="Q52" s="219" t="s">
        <v>1391</v>
      </c>
      <c r="R52" s="219" t="s">
        <v>1391</v>
      </c>
      <c r="S52" s="219" t="s">
        <v>1391</v>
      </c>
      <c r="T52" s="219" t="s">
        <v>1437</v>
      </c>
      <c r="U52" s="219" t="s">
        <v>1391</v>
      </c>
      <c r="V52" s="219" t="s">
        <v>1391</v>
      </c>
      <c r="W52" s="219" t="s">
        <v>1391</v>
      </c>
      <c r="X52" s="219" t="s">
        <v>1391</v>
      </c>
      <c r="Y52" s="219" t="s">
        <v>1391</v>
      </c>
      <c r="Z52" s="219" t="s">
        <v>1391</v>
      </c>
      <c r="AA52" s="219" t="s">
        <v>1391</v>
      </c>
      <c r="AB52" s="219" t="s">
        <v>1437</v>
      </c>
      <c r="AC52" s="219" t="s">
        <v>1391</v>
      </c>
      <c r="AD52" s="219" t="s">
        <v>1391</v>
      </c>
      <c r="AE52" s="219" t="s">
        <v>1391</v>
      </c>
      <c r="AF52" s="219" t="s">
        <v>1391</v>
      </c>
      <c r="AG52" s="219" t="s">
        <v>1391</v>
      </c>
      <c r="AH52" s="219" t="s">
        <v>1391</v>
      </c>
      <c r="AI52" s="219" t="s">
        <v>1391</v>
      </c>
      <c r="AJ52" s="219" t="s">
        <v>1391</v>
      </c>
      <c r="AK52" s="219" t="s">
        <v>1391</v>
      </c>
      <c r="AL52" s="219" t="s">
        <v>1391</v>
      </c>
      <c r="AM52" s="219" t="s">
        <v>1391</v>
      </c>
      <c r="AN52" s="219" t="s">
        <v>1391</v>
      </c>
      <c r="AO52" s="219" t="s">
        <v>1391</v>
      </c>
      <c r="AP52" s="219" t="s">
        <v>1391</v>
      </c>
      <c r="AQ52" s="219" t="s">
        <v>1391</v>
      </c>
      <c r="AR52" s="219" t="s">
        <v>1391</v>
      </c>
      <c r="AS52" s="219" t="s">
        <v>1391</v>
      </c>
      <c r="AT52" s="219" t="s">
        <v>1391</v>
      </c>
      <c r="AU52" s="219" t="s">
        <v>1391</v>
      </c>
      <c r="AV52" s="219" t="s">
        <v>1437</v>
      </c>
      <c r="AW52" s="219" t="s">
        <v>1391</v>
      </c>
      <c r="AX52" s="219" t="s">
        <v>1391</v>
      </c>
      <c r="AY52" s="219" t="s">
        <v>1391</v>
      </c>
      <c r="AZ52" s="219" t="s">
        <v>1391</v>
      </c>
      <c r="BA52" s="219" t="s">
        <v>1437</v>
      </c>
      <c r="BB52" s="219" t="s">
        <v>1391</v>
      </c>
      <c r="BC52" s="219" t="s">
        <v>1391</v>
      </c>
      <c r="BD52" s="219" t="s">
        <v>1391</v>
      </c>
      <c r="BE52" s="219" t="s">
        <v>1391</v>
      </c>
      <c r="BF52" s="219" t="s">
        <v>1391</v>
      </c>
      <c r="BG52" s="219" t="s">
        <v>1391</v>
      </c>
      <c r="BH52" s="219" t="s">
        <v>1391</v>
      </c>
      <c r="BI52" s="219" t="s">
        <v>1391</v>
      </c>
      <c r="BJ52" s="219" t="s">
        <v>1391</v>
      </c>
      <c r="BK52" s="219" t="s">
        <v>1391</v>
      </c>
      <c r="BL52" s="219" t="s">
        <v>1391</v>
      </c>
      <c r="BM52" s="219" t="s">
        <v>1391</v>
      </c>
      <c r="BN52" s="219" t="s">
        <v>1391</v>
      </c>
      <c r="BO52" s="219" t="s">
        <v>1391</v>
      </c>
      <c r="BP52" s="219" t="s">
        <v>1391</v>
      </c>
      <c r="BQ52" s="219" t="s">
        <v>1391</v>
      </c>
      <c r="BR52" s="219" t="s">
        <v>1391</v>
      </c>
      <c r="BS52" s="219" t="s">
        <v>1391</v>
      </c>
      <c r="BT52" s="219" t="s">
        <v>1391</v>
      </c>
      <c r="BU52" s="219" t="s">
        <v>1391</v>
      </c>
      <c r="BV52" s="219" t="s">
        <v>1391</v>
      </c>
      <c r="BW52" s="219" t="s">
        <v>1391</v>
      </c>
      <c r="BX52" s="219" t="s">
        <v>1391</v>
      </c>
      <c r="BY52" s="219" t="s">
        <v>1391</v>
      </c>
      <c r="BZ52" s="219" t="s">
        <v>1391</v>
      </c>
      <c r="CA52" s="219" t="s">
        <v>1391</v>
      </c>
      <c r="CB52" s="219" t="s">
        <v>1391</v>
      </c>
      <c r="CC52" s="219" t="s">
        <v>1391</v>
      </c>
      <c r="CD52" s="219" t="s">
        <v>1391</v>
      </c>
      <c r="CE52" s="219" t="s">
        <v>1391</v>
      </c>
      <c r="CF52" s="219" t="s">
        <v>1391</v>
      </c>
      <c r="CG52" s="219" t="s">
        <v>1391</v>
      </c>
      <c r="CH52" s="219" t="s">
        <v>1391</v>
      </c>
      <c r="CI52" s="219" t="s">
        <v>1391</v>
      </c>
      <c r="CJ52" s="219" t="s">
        <v>1391</v>
      </c>
      <c r="CK52" s="221" t="s">
        <v>1543</v>
      </c>
      <c r="CL52" s="219" t="s">
        <v>1452</v>
      </c>
      <c r="CM52" s="219" t="s">
        <v>29</v>
      </c>
      <c r="CN52" s="219" t="s">
        <v>17</v>
      </c>
      <c r="CO52" s="219" t="s">
        <v>412</v>
      </c>
      <c r="CP52" s="219"/>
      <c r="CQ52" s="219"/>
      <c r="CR52" s="219"/>
      <c r="CS52" s="219"/>
      <c r="CT52" s="219"/>
      <c r="CU52" s="219"/>
      <c r="CV52" s="219"/>
      <c r="CW52" s="219"/>
      <c r="CX52" s="219" t="s">
        <v>1544</v>
      </c>
    </row>
    <row r="53" ht="150" spans="1:102">
      <c r="A53" s="220" t="s">
        <v>980</v>
      </c>
      <c r="B53" s="220">
        <v>1052</v>
      </c>
      <c r="C53" s="220" t="s">
        <v>878</v>
      </c>
      <c r="D53" s="220" t="s">
        <v>1391</v>
      </c>
      <c r="E53" s="220" t="s">
        <v>1391</v>
      </c>
      <c r="F53" s="220" t="s">
        <v>1391</v>
      </c>
      <c r="G53" s="220" t="s">
        <v>1391</v>
      </c>
      <c r="H53" s="220" t="s">
        <v>1391</v>
      </c>
      <c r="I53" s="220" t="s">
        <v>1391</v>
      </c>
      <c r="J53" s="220" t="s">
        <v>1391</v>
      </c>
      <c r="K53" s="220" t="s">
        <v>1391</v>
      </c>
      <c r="L53" s="220" t="s">
        <v>1391</v>
      </c>
      <c r="M53" s="220" t="s">
        <v>1391</v>
      </c>
      <c r="N53" s="220" t="s">
        <v>1391</v>
      </c>
      <c r="O53" s="220" t="s">
        <v>1437</v>
      </c>
      <c r="P53" s="220" t="s">
        <v>1391</v>
      </c>
      <c r="Q53" s="220" t="s">
        <v>1391</v>
      </c>
      <c r="R53" s="220" t="s">
        <v>1391</v>
      </c>
      <c r="S53" s="220" t="s">
        <v>1391</v>
      </c>
      <c r="T53" s="220" t="s">
        <v>1437</v>
      </c>
      <c r="U53" s="220" t="s">
        <v>1391</v>
      </c>
      <c r="V53" s="220" t="s">
        <v>1391</v>
      </c>
      <c r="W53" s="220" t="s">
        <v>1391</v>
      </c>
      <c r="X53" s="220" t="s">
        <v>1391</v>
      </c>
      <c r="Y53" s="220" t="s">
        <v>1391</v>
      </c>
      <c r="Z53" s="220" t="s">
        <v>1437</v>
      </c>
      <c r="AA53" s="220" t="s">
        <v>1391</v>
      </c>
      <c r="AB53" s="220" t="s">
        <v>1391</v>
      </c>
      <c r="AC53" s="220" t="s">
        <v>1391</v>
      </c>
      <c r="AD53" s="220" t="s">
        <v>1391</v>
      </c>
      <c r="AE53" s="220" t="s">
        <v>1391</v>
      </c>
      <c r="AF53" s="220" t="s">
        <v>1391</v>
      </c>
      <c r="AG53" s="220" t="s">
        <v>1391</v>
      </c>
      <c r="AH53" s="220" t="s">
        <v>1391</v>
      </c>
      <c r="AI53" s="220" t="s">
        <v>1391</v>
      </c>
      <c r="AJ53" s="220" t="s">
        <v>1391</v>
      </c>
      <c r="AK53" s="220" t="s">
        <v>1391</v>
      </c>
      <c r="AL53" s="220" t="s">
        <v>1391</v>
      </c>
      <c r="AM53" s="220" t="s">
        <v>1391</v>
      </c>
      <c r="AN53" s="220" t="s">
        <v>1391</v>
      </c>
      <c r="AO53" s="220" t="s">
        <v>1391</v>
      </c>
      <c r="AP53" s="220" t="s">
        <v>1391</v>
      </c>
      <c r="AQ53" s="220" t="s">
        <v>1391</v>
      </c>
      <c r="AR53" s="220" t="s">
        <v>1391</v>
      </c>
      <c r="AS53" s="220" t="s">
        <v>1391</v>
      </c>
      <c r="AT53" s="220" t="s">
        <v>1391</v>
      </c>
      <c r="AU53" s="220" t="s">
        <v>1391</v>
      </c>
      <c r="AV53" s="220" t="s">
        <v>1437</v>
      </c>
      <c r="AW53" s="220" t="s">
        <v>1391</v>
      </c>
      <c r="AX53" s="220" t="s">
        <v>1391</v>
      </c>
      <c r="AY53" s="220" t="s">
        <v>1391</v>
      </c>
      <c r="AZ53" s="220" t="s">
        <v>1391</v>
      </c>
      <c r="BA53" s="220" t="s">
        <v>1437</v>
      </c>
      <c r="BB53" s="220" t="s">
        <v>1437</v>
      </c>
      <c r="BC53" s="220" t="s">
        <v>1391</v>
      </c>
      <c r="BD53" s="220" t="s">
        <v>1391</v>
      </c>
      <c r="BE53" s="220" t="s">
        <v>1391</v>
      </c>
      <c r="BF53" s="220" t="s">
        <v>1391</v>
      </c>
      <c r="BG53" s="220" t="s">
        <v>1391</v>
      </c>
      <c r="BH53" s="220" t="s">
        <v>1391</v>
      </c>
      <c r="BI53" s="220" t="s">
        <v>1391</v>
      </c>
      <c r="BJ53" s="220" t="s">
        <v>1391</v>
      </c>
      <c r="BK53" s="220" t="s">
        <v>1391</v>
      </c>
      <c r="BL53" s="220" t="s">
        <v>1391</v>
      </c>
      <c r="BM53" s="220" t="s">
        <v>1391</v>
      </c>
      <c r="BN53" s="220" t="s">
        <v>1391</v>
      </c>
      <c r="BO53" s="220" t="s">
        <v>1391</v>
      </c>
      <c r="BP53" s="220" t="s">
        <v>1391</v>
      </c>
      <c r="BQ53" s="220" t="s">
        <v>1391</v>
      </c>
      <c r="BR53" s="220" t="s">
        <v>1391</v>
      </c>
      <c r="BS53" s="220" t="s">
        <v>1391</v>
      </c>
      <c r="BT53" s="220" t="s">
        <v>1391</v>
      </c>
      <c r="BU53" s="220" t="s">
        <v>1391</v>
      </c>
      <c r="BV53" s="220" t="s">
        <v>1391</v>
      </c>
      <c r="BW53" s="220" t="s">
        <v>1391</v>
      </c>
      <c r="BX53" s="220" t="s">
        <v>1391</v>
      </c>
      <c r="BY53" s="220" t="s">
        <v>1391</v>
      </c>
      <c r="BZ53" s="220" t="s">
        <v>1391</v>
      </c>
      <c r="CA53" s="220" t="s">
        <v>1391</v>
      </c>
      <c r="CB53" s="220" t="s">
        <v>1391</v>
      </c>
      <c r="CC53" s="220" t="s">
        <v>1391</v>
      </c>
      <c r="CD53" s="220" t="s">
        <v>1391</v>
      </c>
      <c r="CE53" s="220" t="s">
        <v>1391</v>
      </c>
      <c r="CF53" s="220" t="s">
        <v>1391</v>
      </c>
      <c r="CG53" s="220" t="s">
        <v>1391</v>
      </c>
      <c r="CH53" s="220" t="s">
        <v>1391</v>
      </c>
      <c r="CI53" s="220" t="s">
        <v>1391</v>
      </c>
      <c r="CJ53" s="220" t="s">
        <v>1391</v>
      </c>
      <c r="CK53" s="222" t="s">
        <v>1545</v>
      </c>
      <c r="CL53" s="220" t="s">
        <v>1452</v>
      </c>
      <c r="CM53" s="220" t="s">
        <v>29</v>
      </c>
      <c r="CN53" s="220" t="s">
        <v>412</v>
      </c>
      <c r="CO53" s="220" t="s">
        <v>412</v>
      </c>
      <c r="CP53" s="220"/>
      <c r="CQ53" s="220"/>
      <c r="CR53" s="220"/>
      <c r="CS53" s="220"/>
      <c r="CT53" s="220"/>
      <c r="CU53" s="220"/>
      <c r="CV53" s="220"/>
      <c r="CW53" s="220"/>
      <c r="CX53" s="220" t="s">
        <v>1546</v>
      </c>
    </row>
    <row r="54" ht="69" spans="1:102">
      <c r="A54" s="219" t="s">
        <v>983</v>
      </c>
      <c r="B54" s="219">
        <v>1053</v>
      </c>
      <c r="C54" s="219" t="s">
        <v>830</v>
      </c>
      <c r="D54" s="219" t="s">
        <v>1437</v>
      </c>
      <c r="E54" s="219" t="s">
        <v>1443</v>
      </c>
      <c r="F54" s="219" t="s">
        <v>1443</v>
      </c>
      <c r="G54" s="219" t="s">
        <v>1443</v>
      </c>
      <c r="H54" s="219" t="s">
        <v>1443</v>
      </c>
      <c r="I54" s="219" t="s">
        <v>1443</v>
      </c>
      <c r="J54" s="219" t="s">
        <v>1443</v>
      </c>
      <c r="K54" s="219" t="s">
        <v>1443</v>
      </c>
      <c r="L54" s="219" t="s">
        <v>1443</v>
      </c>
      <c r="M54" s="219" t="s">
        <v>1391</v>
      </c>
      <c r="N54" s="219" t="s">
        <v>1391</v>
      </c>
      <c r="O54" s="219" t="s">
        <v>1437</v>
      </c>
      <c r="P54" s="219" t="s">
        <v>1391</v>
      </c>
      <c r="Q54" s="219" t="s">
        <v>1391</v>
      </c>
      <c r="R54" s="219" t="s">
        <v>1391</v>
      </c>
      <c r="S54" s="219" t="s">
        <v>1391</v>
      </c>
      <c r="T54" s="219" t="s">
        <v>1437</v>
      </c>
      <c r="U54" s="219" t="s">
        <v>1391</v>
      </c>
      <c r="V54" s="219" t="s">
        <v>1391</v>
      </c>
      <c r="W54" s="219" t="s">
        <v>1391</v>
      </c>
      <c r="X54" s="219" t="s">
        <v>1391</v>
      </c>
      <c r="Y54" s="219" t="s">
        <v>1391</v>
      </c>
      <c r="Z54" s="219" t="s">
        <v>1391</v>
      </c>
      <c r="AA54" s="219" t="s">
        <v>1391</v>
      </c>
      <c r="AB54" s="219" t="s">
        <v>1391</v>
      </c>
      <c r="AC54" s="219" t="s">
        <v>1391</v>
      </c>
      <c r="AD54" s="219" t="s">
        <v>1391</v>
      </c>
      <c r="AE54" s="219" t="s">
        <v>1391</v>
      </c>
      <c r="AF54" s="219" t="s">
        <v>1391</v>
      </c>
      <c r="AG54" s="219" t="s">
        <v>1391</v>
      </c>
      <c r="AH54" s="219" t="s">
        <v>1391</v>
      </c>
      <c r="AI54" s="219" t="s">
        <v>1391</v>
      </c>
      <c r="AJ54" s="219" t="s">
        <v>1391</v>
      </c>
      <c r="AK54" s="219" t="s">
        <v>1391</v>
      </c>
      <c r="AL54" s="219" t="s">
        <v>1391</v>
      </c>
      <c r="AM54" s="219" t="s">
        <v>1391</v>
      </c>
      <c r="AN54" s="219" t="s">
        <v>1391</v>
      </c>
      <c r="AO54" s="219" t="s">
        <v>1391</v>
      </c>
      <c r="AP54" s="219" t="s">
        <v>1391</v>
      </c>
      <c r="AQ54" s="219" t="s">
        <v>1391</v>
      </c>
      <c r="AR54" s="219" t="s">
        <v>1391</v>
      </c>
      <c r="AS54" s="219" t="s">
        <v>1391</v>
      </c>
      <c r="AT54" s="219" t="s">
        <v>1391</v>
      </c>
      <c r="AU54" s="219" t="s">
        <v>1391</v>
      </c>
      <c r="AV54" s="219" t="s">
        <v>1437</v>
      </c>
      <c r="AW54" s="219" t="s">
        <v>1391</v>
      </c>
      <c r="AX54" s="219" t="s">
        <v>1391</v>
      </c>
      <c r="AY54" s="219" t="s">
        <v>1391</v>
      </c>
      <c r="AZ54" s="219" t="s">
        <v>1391</v>
      </c>
      <c r="BA54" s="219" t="s">
        <v>1437</v>
      </c>
      <c r="BB54" s="219" t="s">
        <v>1437</v>
      </c>
      <c r="BC54" s="219" t="s">
        <v>1391</v>
      </c>
      <c r="BD54" s="219" t="s">
        <v>1391</v>
      </c>
      <c r="BE54" s="219" t="s">
        <v>1391</v>
      </c>
      <c r="BF54" s="219" t="s">
        <v>1391</v>
      </c>
      <c r="BG54" s="219" t="s">
        <v>1391</v>
      </c>
      <c r="BH54" s="219" t="s">
        <v>1391</v>
      </c>
      <c r="BI54" s="219" t="s">
        <v>1391</v>
      </c>
      <c r="BJ54" s="219" t="s">
        <v>1391</v>
      </c>
      <c r="BK54" s="219" t="s">
        <v>1391</v>
      </c>
      <c r="BL54" s="219" t="s">
        <v>1391</v>
      </c>
      <c r="BM54" s="219" t="s">
        <v>1391</v>
      </c>
      <c r="BN54" s="219" t="s">
        <v>1391</v>
      </c>
      <c r="BO54" s="219" t="s">
        <v>1391</v>
      </c>
      <c r="BP54" s="219" t="s">
        <v>1391</v>
      </c>
      <c r="BQ54" s="219" t="s">
        <v>1391</v>
      </c>
      <c r="BR54" s="219" t="s">
        <v>1391</v>
      </c>
      <c r="BS54" s="219" t="s">
        <v>1391</v>
      </c>
      <c r="BT54" s="219" t="s">
        <v>1391</v>
      </c>
      <c r="BU54" s="219" t="s">
        <v>1391</v>
      </c>
      <c r="BV54" s="219" t="s">
        <v>1391</v>
      </c>
      <c r="BW54" s="219" t="s">
        <v>1391</v>
      </c>
      <c r="BX54" s="219" t="s">
        <v>1391</v>
      </c>
      <c r="BY54" s="219" t="s">
        <v>1391</v>
      </c>
      <c r="BZ54" s="219" t="s">
        <v>1391</v>
      </c>
      <c r="CA54" s="219" t="s">
        <v>1391</v>
      </c>
      <c r="CB54" s="219" t="s">
        <v>1391</v>
      </c>
      <c r="CC54" s="219" t="s">
        <v>1391</v>
      </c>
      <c r="CD54" s="219" t="s">
        <v>1391</v>
      </c>
      <c r="CE54" s="219" t="s">
        <v>1391</v>
      </c>
      <c r="CF54" s="219" t="s">
        <v>1391</v>
      </c>
      <c r="CG54" s="219" t="s">
        <v>1391</v>
      </c>
      <c r="CH54" s="219" t="s">
        <v>1391</v>
      </c>
      <c r="CI54" s="219" t="s">
        <v>1391</v>
      </c>
      <c r="CJ54" s="219" t="s">
        <v>1391</v>
      </c>
      <c r="CK54" s="221" t="s">
        <v>1547</v>
      </c>
      <c r="CL54" s="219" t="s">
        <v>1452</v>
      </c>
      <c r="CM54" s="219" t="s">
        <v>29</v>
      </c>
      <c r="CN54" s="219" t="s">
        <v>412</v>
      </c>
      <c r="CO54" s="219" t="s">
        <v>412</v>
      </c>
      <c r="CP54" s="219"/>
      <c r="CQ54" s="219"/>
      <c r="CR54" s="219"/>
      <c r="CS54" s="219"/>
      <c r="CT54" s="219"/>
      <c r="CU54" s="219"/>
      <c r="CV54" s="219"/>
      <c r="CW54" s="219"/>
      <c r="CX54" s="219" t="s">
        <v>1548</v>
      </c>
    </row>
    <row r="55" ht="217.5" spans="1:102">
      <c r="A55" s="220" t="s">
        <v>984</v>
      </c>
      <c r="B55" s="220">
        <v>1054</v>
      </c>
      <c r="C55" s="220" t="s">
        <v>985</v>
      </c>
      <c r="D55" s="220" t="s">
        <v>1437</v>
      </c>
      <c r="E55" s="220" t="s">
        <v>1443</v>
      </c>
      <c r="F55" s="220" t="s">
        <v>1443</v>
      </c>
      <c r="G55" s="220" t="s">
        <v>1443</v>
      </c>
      <c r="H55" s="220" t="s">
        <v>1443</v>
      </c>
      <c r="I55" s="220" t="s">
        <v>1443</v>
      </c>
      <c r="J55" s="220" t="s">
        <v>1443</v>
      </c>
      <c r="K55" s="220" t="s">
        <v>1443</v>
      </c>
      <c r="L55" s="220" t="s">
        <v>1443</v>
      </c>
      <c r="M55" s="220" t="s">
        <v>1391</v>
      </c>
      <c r="N55" s="220" t="s">
        <v>1391</v>
      </c>
      <c r="O55" s="220" t="s">
        <v>1391</v>
      </c>
      <c r="P55" s="220" t="s">
        <v>1391</v>
      </c>
      <c r="Q55" s="220" t="s">
        <v>1391</v>
      </c>
      <c r="R55" s="220" t="s">
        <v>1391</v>
      </c>
      <c r="S55" s="220" t="s">
        <v>1391</v>
      </c>
      <c r="T55" s="220" t="s">
        <v>1391</v>
      </c>
      <c r="U55" s="220" t="s">
        <v>1391</v>
      </c>
      <c r="V55" s="220" t="s">
        <v>1391</v>
      </c>
      <c r="W55" s="220" t="s">
        <v>1391</v>
      </c>
      <c r="X55" s="220" t="s">
        <v>1391</v>
      </c>
      <c r="Y55" s="220" t="s">
        <v>1391</v>
      </c>
      <c r="Z55" s="220" t="s">
        <v>1437</v>
      </c>
      <c r="AA55" s="220" t="s">
        <v>1391</v>
      </c>
      <c r="AB55" s="220" t="s">
        <v>1391</v>
      </c>
      <c r="AC55" s="220" t="s">
        <v>1391</v>
      </c>
      <c r="AD55" s="220" t="s">
        <v>1391</v>
      </c>
      <c r="AE55" s="220" t="s">
        <v>1391</v>
      </c>
      <c r="AF55" s="220" t="s">
        <v>1391</v>
      </c>
      <c r="AG55" s="220" t="s">
        <v>1391</v>
      </c>
      <c r="AH55" s="220" t="s">
        <v>1391</v>
      </c>
      <c r="AI55" s="220" t="s">
        <v>1391</v>
      </c>
      <c r="AJ55" s="220" t="s">
        <v>1391</v>
      </c>
      <c r="AK55" s="220" t="s">
        <v>1391</v>
      </c>
      <c r="AL55" s="220" t="s">
        <v>1391</v>
      </c>
      <c r="AM55" s="220" t="s">
        <v>1391</v>
      </c>
      <c r="AN55" s="220" t="s">
        <v>1391</v>
      </c>
      <c r="AO55" s="220" t="s">
        <v>1391</v>
      </c>
      <c r="AP55" s="220" t="s">
        <v>1391</v>
      </c>
      <c r="AQ55" s="220" t="s">
        <v>1391</v>
      </c>
      <c r="AR55" s="220" t="s">
        <v>1391</v>
      </c>
      <c r="AS55" s="220" t="s">
        <v>1391</v>
      </c>
      <c r="AT55" s="220" t="s">
        <v>1391</v>
      </c>
      <c r="AU55" s="220" t="s">
        <v>1391</v>
      </c>
      <c r="AV55" s="220" t="s">
        <v>1437</v>
      </c>
      <c r="AW55" s="220" t="s">
        <v>1437</v>
      </c>
      <c r="AX55" s="220" t="s">
        <v>1391</v>
      </c>
      <c r="AY55" s="220" t="s">
        <v>1391</v>
      </c>
      <c r="AZ55" s="220" t="s">
        <v>1391</v>
      </c>
      <c r="BA55" s="220" t="s">
        <v>1391</v>
      </c>
      <c r="BB55" s="220" t="s">
        <v>1391</v>
      </c>
      <c r="BC55" s="220" t="s">
        <v>1391</v>
      </c>
      <c r="BD55" s="220" t="s">
        <v>1391</v>
      </c>
      <c r="BE55" s="220" t="s">
        <v>1391</v>
      </c>
      <c r="BF55" s="220" t="s">
        <v>1391</v>
      </c>
      <c r="BG55" s="220" t="s">
        <v>1391</v>
      </c>
      <c r="BH55" s="220" t="s">
        <v>1391</v>
      </c>
      <c r="BI55" s="220" t="s">
        <v>1391</v>
      </c>
      <c r="BJ55" s="220" t="s">
        <v>1391</v>
      </c>
      <c r="BK55" s="220" t="s">
        <v>1391</v>
      </c>
      <c r="BL55" s="220" t="s">
        <v>1391</v>
      </c>
      <c r="BM55" s="220" t="s">
        <v>1391</v>
      </c>
      <c r="BN55" s="220" t="s">
        <v>1391</v>
      </c>
      <c r="BO55" s="220" t="s">
        <v>1391</v>
      </c>
      <c r="BP55" s="220" t="s">
        <v>1391</v>
      </c>
      <c r="BQ55" s="220" t="s">
        <v>1391</v>
      </c>
      <c r="BR55" s="220" t="s">
        <v>1391</v>
      </c>
      <c r="BS55" s="220" t="s">
        <v>1391</v>
      </c>
      <c r="BT55" s="220" t="s">
        <v>1391</v>
      </c>
      <c r="BU55" s="220" t="s">
        <v>1391</v>
      </c>
      <c r="BV55" s="220" t="s">
        <v>1437</v>
      </c>
      <c r="BW55" s="220" t="s">
        <v>1391</v>
      </c>
      <c r="BX55" s="220" t="s">
        <v>1391</v>
      </c>
      <c r="BY55" s="220" t="s">
        <v>1391</v>
      </c>
      <c r="BZ55" s="220" t="s">
        <v>1391</v>
      </c>
      <c r="CA55" s="220" t="s">
        <v>1391</v>
      </c>
      <c r="CB55" s="220" t="s">
        <v>1391</v>
      </c>
      <c r="CC55" s="220" t="s">
        <v>1391</v>
      </c>
      <c r="CD55" s="220" t="s">
        <v>1391</v>
      </c>
      <c r="CE55" s="220" t="s">
        <v>1391</v>
      </c>
      <c r="CF55" s="220" t="s">
        <v>1391</v>
      </c>
      <c r="CG55" s="220" t="s">
        <v>1391</v>
      </c>
      <c r="CH55" s="220" t="s">
        <v>1391</v>
      </c>
      <c r="CI55" s="220" t="s">
        <v>1391</v>
      </c>
      <c r="CJ55" s="220" t="s">
        <v>1391</v>
      </c>
      <c r="CK55" s="222" t="s">
        <v>1549</v>
      </c>
      <c r="CL55" s="220" t="s">
        <v>1452</v>
      </c>
      <c r="CM55" s="220" t="s">
        <v>53</v>
      </c>
      <c r="CN55" s="220" t="s">
        <v>412</v>
      </c>
      <c r="CO55" s="220" t="s">
        <v>412</v>
      </c>
      <c r="CP55" s="220"/>
      <c r="CQ55" s="220"/>
      <c r="CR55" s="220"/>
      <c r="CS55" s="220"/>
      <c r="CT55" s="220"/>
      <c r="CU55" s="220"/>
      <c r="CV55" s="220"/>
      <c r="CW55" s="220"/>
      <c r="CX55" s="220" t="s">
        <v>1550</v>
      </c>
    </row>
    <row r="56" ht="409.5" spans="1:102">
      <c r="A56" s="219" t="s">
        <v>988</v>
      </c>
      <c r="B56" s="219">
        <v>1055</v>
      </c>
      <c r="C56" s="219" t="s">
        <v>989</v>
      </c>
      <c r="D56" s="219" t="s">
        <v>1437</v>
      </c>
      <c r="E56" s="219" t="s">
        <v>1391</v>
      </c>
      <c r="F56" s="219" t="s">
        <v>1391</v>
      </c>
      <c r="G56" s="219" t="s">
        <v>1437</v>
      </c>
      <c r="H56" s="219" t="s">
        <v>1391</v>
      </c>
      <c r="I56" s="219" t="s">
        <v>1391</v>
      </c>
      <c r="J56" s="219" t="s">
        <v>1391</v>
      </c>
      <c r="K56" s="219" t="s">
        <v>1391</v>
      </c>
      <c r="L56" s="219" t="s">
        <v>1437</v>
      </c>
      <c r="M56" s="219" t="s">
        <v>1391</v>
      </c>
      <c r="N56" s="219" t="s">
        <v>1391</v>
      </c>
      <c r="O56" s="219" t="s">
        <v>1391</v>
      </c>
      <c r="P56" s="219" t="s">
        <v>1391</v>
      </c>
      <c r="Q56" s="219" t="s">
        <v>1391</v>
      </c>
      <c r="R56" s="219" t="s">
        <v>1391</v>
      </c>
      <c r="S56" s="219" t="s">
        <v>1391</v>
      </c>
      <c r="T56" s="219" t="s">
        <v>1391</v>
      </c>
      <c r="U56" s="219" t="s">
        <v>1391</v>
      </c>
      <c r="V56" s="219" t="s">
        <v>1391</v>
      </c>
      <c r="W56" s="219" t="s">
        <v>1391</v>
      </c>
      <c r="X56" s="219" t="s">
        <v>1391</v>
      </c>
      <c r="Y56" s="219" t="s">
        <v>1391</v>
      </c>
      <c r="Z56" s="219" t="s">
        <v>1391</v>
      </c>
      <c r="AA56" s="219" t="s">
        <v>1391</v>
      </c>
      <c r="AB56" s="219" t="s">
        <v>1437</v>
      </c>
      <c r="AC56" s="219" t="s">
        <v>1391</v>
      </c>
      <c r="AD56" s="219" t="s">
        <v>1391</v>
      </c>
      <c r="AE56" s="219" t="s">
        <v>1391</v>
      </c>
      <c r="AF56" s="219" t="s">
        <v>1391</v>
      </c>
      <c r="AG56" s="219" t="s">
        <v>1391</v>
      </c>
      <c r="AH56" s="219" t="s">
        <v>1391</v>
      </c>
      <c r="AI56" s="219" t="s">
        <v>1391</v>
      </c>
      <c r="AJ56" s="219" t="s">
        <v>1391</v>
      </c>
      <c r="AK56" s="219" t="s">
        <v>1391</v>
      </c>
      <c r="AL56" s="219" t="s">
        <v>1391</v>
      </c>
      <c r="AM56" s="219" t="s">
        <v>1391</v>
      </c>
      <c r="AN56" s="219" t="s">
        <v>1391</v>
      </c>
      <c r="AO56" s="219" t="s">
        <v>1391</v>
      </c>
      <c r="AP56" s="219" t="s">
        <v>1391</v>
      </c>
      <c r="AQ56" s="219" t="s">
        <v>1391</v>
      </c>
      <c r="AR56" s="219" t="s">
        <v>1391</v>
      </c>
      <c r="AS56" s="219" t="s">
        <v>1391</v>
      </c>
      <c r="AT56" s="219" t="s">
        <v>1391</v>
      </c>
      <c r="AU56" s="219" t="s">
        <v>1391</v>
      </c>
      <c r="AV56" s="219" t="s">
        <v>1391</v>
      </c>
      <c r="AW56" s="219" t="s">
        <v>1437</v>
      </c>
      <c r="AX56" s="219" t="s">
        <v>1391</v>
      </c>
      <c r="AY56" s="219" t="s">
        <v>1391</v>
      </c>
      <c r="AZ56" s="219" t="s">
        <v>1391</v>
      </c>
      <c r="BA56" s="219" t="s">
        <v>1391</v>
      </c>
      <c r="BB56" s="219" t="s">
        <v>1391</v>
      </c>
      <c r="BC56" s="219" t="s">
        <v>1391</v>
      </c>
      <c r="BD56" s="219" t="s">
        <v>1391</v>
      </c>
      <c r="BE56" s="219" t="s">
        <v>1391</v>
      </c>
      <c r="BF56" s="219" t="s">
        <v>1391</v>
      </c>
      <c r="BG56" s="219" t="s">
        <v>1391</v>
      </c>
      <c r="BH56" s="219" t="s">
        <v>1391</v>
      </c>
      <c r="BI56" s="219" t="s">
        <v>1391</v>
      </c>
      <c r="BJ56" s="219" t="s">
        <v>1391</v>
      </c>
      <c r="BK56" s="219" t="s">
        <v>1391</v>
      </c>
      <c r="BL56" s="219" t="s">
        <v>1391</v>
      </c>
      <c r="BM56" s="219" t="s">
        <v>1391</v>
      </c>
      <c r="BN56" s="219" t="s">
        <v>1391</v>
      </c>
      <c r="BO56" s="219" t="s">
        <v>1391</v>
      </c>
      <c r="BP56" s="219" t="s">
        <v>1391</v>
      </c>
      <c r="BQ56" s="219" t="s">
        <v>1391</v>
      </c>
      <c r="BR56" s="219" t="s">
        <v>1391</v>
      </c>
      <c r="BS56" s="219" t="s">
        <v>1391</v>
      </c>
      <c r="BT56" s="219" t="s">
        <v>1391</v>
      </c>
      <c r="BU56" s="219" t="s">
        <v>1391</v>
      </c>
      <c r="BV56" s="219" t="s">
        <v>1437</v>
      </c>
      <c r="BW56" s="219" t="s">
        <v>1391</v>
      </c>
      <c r="BX56" s="219" t="s">
        <v>1391</v>
      </c>
      <c r="BY56" s="219" t="s">
        <v>1391</v>
      </c>
      <c r="BZ56" s="219" t="s">
        <v>1391</v>
      </c>
      <c r="CA56" s="219" t="s">
        <v>1391</v>
      </c>
      <c r="CB56" s="219" t="s">
        <v>1391</v>
      </c>
      <c r="CC56" s="219" t="s">
        <v>1391</v>
      </c>
      <c r="CD56" s="219" t="s">
        <v>1391</v>
      </c>
      <c r="CE56" s="219" t="s">
        <v>1391</v>
      </c>
      <c r="CF56" s="219" t="s">
        <v>1391</v>
      </c>
      <c r="CG56" s="219" t="s">
        <v>1391</v>
      </c>
      <c r="CH56" s="219" t="s">
        <v>1391</v>
      </c>
      <c r="CI56" s="219" t="s">
        <v>1391</v>
      </c>
      <c r="CJ56" s="219" t="s">
        <v>1391</v>
      </c>
      <c r="CK56" s="221" t="s">
        <v>1551</v>
      </c>
      <c r="CL56" s="219" t="s">
        <v>1391</v>
      </c>
      <c r="CM56" s="219" t="s">
        <v>403</v>
      </c>
      <c r="CN56" s="219" t="s">
        <v>412</v>
      </c>
      <c r="CO56" s="219" t="s">
        <v>412</v>
      </c>
      <c r="CP56" s="219"/>
      <c r="CQ56" s="219"/>
      <c r="CR56" s="219"/>
      <c r="CS56" s="219"/>
      <c r="CT56" s="219"/>
      <c r="CU56" s="219"/>
      <c r="CV56" s="219"/>
      <c r="CW56" s="219"/>
      <c r="CX56" s="219" t="s">
        <v>1552</v>
      </c>
    </row>
    <row r="57" ht="109.5" spans="1:102">
      <c r="A57" s="220" t="s">
        <v>992</v>
      </c>
      <c r="B57" s="220">
        <v>1056</v>
      </c>
      <c r="C57" s="220" t="s">
        <v>909</v>
      </c>
      <c r="D57" s="220" t="s">
        <v>1391</v>
      </c>
      <c r="E57" s="220" t="s">
        <v>1391</v>
      </c>
      <c r="F57" s="220" t="s">
        <v>1391</v>
      </c>
      <c r="G57" s="220" t="s">
        <v>1391</v>
      </c>
      <c r="H57" s="220" t="s">
        <v>1391</v>
      </c>
      <c r="I57" s="220" t="s">
        <v>1391</v>
      </c>
      <c r="J57" s="220" t="s">
        <v>1391</v>
      </c>
      <c r="K57" s="220" t="s">
        <v>1391</v>
      </c>
      <c r="L57" s="220" t="s">
        <v>1391</v>
      </c>
      <c r="M57" s="220" t="s">
        <v>1391</v>
      </c>
      <c r="N57" s="220" t="s">
        <v>1391</v>
      </c>
      <c r="O57" s="220" t="s">
        <v>1391</v>
      </c>
      <c r="P57" s="220" t="s">
        <v>1391</v>
      </c>
      <c r="Q57" s="220" t="s">
        <v>1391</v>
      </c>
      <c r="R57" s="220" t="s">
        <v>1391</v>
      </c>
      <c r="S57" s="220" t="s">
        <v>1391</v>
      </c>
      <c r="T57" s="220" t="s">
        <v>1391</v>
      </c>
      <c r="U57" s="220" t="s">
        <v>1391</v>
      </c>
      <c r="V57" s="220" t="s">
        <v>1391</v>
      </c>
      <c r="W57" s="220" t="s">
        <v>1437</v>
      </c>
      <c r="X57" s="220" t="s">
        <v>1391</v>
      </c>
      <c r="Y57" s="220" t="s">
        <v>1391</v>
      </c>
      <c r="Z57" s="220" t="s">
        <v>1391</v>
      </c>
      <c r="AA57" s="220" t="s">
        <v>1391</v>
      </c>
      <c r="AB57" s="220" t="s">
        <v>1391</v>
      </c>
      <c r="AC57" s="220" t="s">
        <v>1391</v>
      </c>
      <c r="AD57" s="220" t="s">
        <v>1391</v>
      </c>
      <c r="AE57" s="220" t="s">
        <v>1391</v>
      </c>
      <c r="AF57" s="220" t="s">
        <v>1391</v>
      </c>
      <c r="AG57" s="220" t="s">
        <v>1391</v>
      </c>
      <c r="AH57" s="220" t="s">
        <v>1391</v>
      </c>
      <c r="AI57" s="220" t="s">
        <v>1391</v>
      </c>
      <c r="AJ57" s="220" t="s">
        <v>1391</v>
      </c>
      <c r="AK57" s="220" t="s">
        <v>1391</v>
      </c>
      <c r="AL57" s="220" t="s">
        <v>1391</v>
      </c>
      <c r="AM57" s="220" t="s">
        <v>1391</v>
      </c>
      <c r="AN57" s="220" t="s">
        <v>1391</v>
      </c>
      <c r="AO57" s="220" t="s">
        <v>1391</v>
      </c>
      <c r="AP57" s="220" t="s">
        <v>1391</v>
      </c>
      <c r="AQ57" s="220" t="s">
        <v>1391</v>
      </c>
      <c r="AR57" s="220" t="s">
        <v>1391</v>
      </c>
      <c r="AS57" s="220" t="s">
        <v>1391</v>
      </c>
      <c r="AT57" s="220" t="s">
        <v>1437</v>
      </c>
      <c r="AU57" s="220" t="s">
        <v>1391</v>
      </c>
      <c r="AV57" s="220" t="s">
        <v>1391</v>
      </c>
      <c r="AW57" s="220" t="s">
        <v>1391</v>
      </c>
      <c r="AX57" s="220" t="s">
        <v>1437</v>
      </c>
      <c r="AY57" s="220" t="s">
        <v>1391</v>
      </c>
      <c r="AZ57" s="220" t="s">
        <v>1437</v>
      </c>
      <c r="BA57" s="220" t="s">
        <v>1437</v>
      </c>
      <c r="BB57" s="220" t="s">
        <v>1437</v>
      </c>
      <c r="BC57" s="220" t="s">
        <v>1391</v>
      </c>
      <c r="BD57" s="220" t="s">
        <v>1391</v>
      </c>
      <c r="BE57" s="220" t="s">
        <v>1391</v>
      </c>
      <c r="BF57" s="220" t="s">
        <v>1391</v>
      </c>
      <c r="BG57" s="220" t="s">
        <v>1391</v>
      </c>
      <c r="BH57" s="220" t="s">
        <v>1391</v>
      </c>
      <c r="BI57" s="220" t="s">
        <v>1391</v>
      </c>
      <c r="BJ57" s="220" t="s">
        <v>1391</v>
      </c>
      <c r="BK57" s="220" t="s">
        <v>1391</v>
      </c>
      <c r="BL57" s="220" t="s">
        <v>1391</v>
      </c>
      <c r="BM57" s="220" t="s">
        <v>1391</v>
      </c>
      <c r="BN57" s="220" t="s">
        <v>1391</v>
      </c>
      <c r="BO57" s="220" t="s">
        <v>1391</v>
      </c>
      <c r="BP57" s="220" t="s">
        <v>1391</v>
      </c>
      <c r="BQ57" s="220" t="s">
        <v>1391</v>
      </c>
      <c r="BR57" s="220" t="s">
        <v>1391</v>
      </c>
      <c r="BS57" s="220" t="s">
        <v>1391</v>
      </c>
      <c r="BT57" s="220" t="s">
        <v>1391</v>
      </c>
      <c r="BU57" s="220" t="s">
        <v>1391</v>
      </c>
      <c r="BV57" s="220" t="s">
        <v>1391</v>
      </c>
      <c r="BW57" s="220" t="s">
        <v>1391</v>
      </c>
      <c r="BX57" s="220" t="s">
        <v>1391</v>
      </c>
      <c r="BY57" s="220" t="s">
        <v>1391</v>
      </c>
      <c r="BZ57" s="220" t="s">
        <v>1391</v>
      </c>
      <c r="CA57" s="220" t="s">
        <v>1391</v>
      </c>
      <c r="CB57" s="220" t="s">
        <v>1391</v>
      </c>
      <c r="CC57" s="220" t="s">
        <v>1391</v>
      </c>
      <c r="CD57" s="220" t="s">
        <v>1391</v>
      </c>
      <c r="CE57" s="220" t="s">
        <v>1391</v>
      </c>
      <c r="CF57" s="220" t="s">
        <v>1391</v>
      </c>
      <c r="CG57" s="220" t="s">
        <v>1391</v>
      </c>
      <c r="CH57" s="220" t="s">
        <v>1437</v>
      </c>
      <c r="CI57" s="220" t="s">
        <v>1391</v>
      </c>
      <c r="CJ57" s="220" t="s">
        <v>1391</v>
      </c>
      <c r="CK57" s="222" t="s">
        <v>1553</v>
      </c>
      <c r="CL57" s="220" t="s">
        <v>1439</v>
      </c>
      <c r="CM57" s="220" t="s">
        <v>53</v>
      </c>
      <c r="CN57" s="220" t="s">
        <v>412</v>
      </c>
      <c r="CO57" s="220" t="s">
        <v>412</v>
      </c>
      <c r="CP57" s="220"/>
      <c r="CQ57" s="220"/>
      <c r="CR57" s="220"/>
      <c r="CS57" s="220"/>
      <c r="CT57" s="220"/>
      <c r="CU57" s="220"/>
      <c r="CV57" s="220"/>
      <c r="CW57" s="220"/>
      <c r="CX57" s="220" t="s">
        <v>1554</v>
      </c>
    </row>
    <row r="58" ht="219.75" spans="1:102">
      <c r="A58" s="219" t="s">
        <v>995</v>
      </c>
      <c r="B58" s="219">
        <v>1057</v>
      </c>
      <c r="C58" s="219" t="s">
        <v>848</v>
      </c>
      <c r="D58" s="219" t="s">
        <v>1437</v>
      </c>
      <c r="E58" s="219" t="s">
        <v>1443</v>
      </c>
      <c r="F58" s="219" t="s">
        <v>1443</v>
      </c>
      <c r="G58" s="219" t="s">
        <v>1443</v>
      </c>
      <c r="H58" s="219" t="s">
        <v>1443</v>
      </c>
      <c r="I58" s="219" t="s">
        <v>1443</v>
      </c>
      <c r="J58" s="219" t="s">
        <v>1443</v>
      </c>
      <c r="K58" s="219" t="s">
        <v>1443</v>
      </c>
      <c r="L58" s="219" t="s">
        <v>1443</v>
      </c>
      <c r="M58" s="219" t="s">
        <v>1391</v>
      </c>
      <c r="N58" s="219" t="s">
        <v>1391</v>
      </c>
      <c r="O58" s="219" t="s">
        <v>1391</v>
      </c>
      <c r="P58" s="219" t="s">
        <v>1391</v>
      </c>
      <c r="Q58" s="219" t="s">
        <v>1391</v>
      </c>
      <c r="R58" s="219" t="s">
        <v>1391</v>
      </c>
      <c r="S58" s="219" t="s">
        <v>1391</v>
      </c>
      <c r="T58" s="219" t="s">
        <v>1391</v>
      </c>
      <c r="U58" s="219" t="s">
        <v>1391</v>
      </c>
      <c r="V58" s="219" t="s">
        <v>1391</v>
      </c>
      <c r="W58" s="219" t="s">
        <v>1391</v>
      </c>
      <c r="X58" s="219" t="s">
        <v>1391</v>
      </c>
      <c r="Y58" s="219" t="s">
        <v>1391</v>
      </c>
      <c r="Z58" s="219" t="s">
        <v>1391</v>
      </c>
      <c r="AA58" s="219" t="s">
        <v>1391</v>
      </c>
      <c r="AB58" s="219" t="s">
        <v>1437</v>
      </c>
      <c r="AC58" s="219" t="s">
        <v>1437</v>
      </c>
      <c r="AD58" s="219" t="s">
        <v>1391</v>
      </c>
      <c r="AE58" s="219" t="s">
        <v>1391</v>
      </c>
      <c r="AF58" s="219" t="s">
        <v>1391</v>
      </c>
      <c r="AG58" s="219" t="s">
        <v>1391</v>
      </c>
      <c r="AH58" s="219" t="s">
        <v>1391</v>
      </c>
      <c r="AI58" s="219" t="s">
        <v>1391</v>
      </c>
      <c r="AJ58" s="219" t="s">
        <v>1391</v>
      </c>
      <c r="AK58" s="219" t="s">
        <v>1391</v>
      </c>
      <c r="AL58" s="219" t="s">
        <v>1391</v>
      </c>
      <c r="AM58" s="219" t="s">
        <v>1391</v>
      </c>
      <c r="AN58" s="219" t="s">
        <v>1391</v>
      </c>
      <c r="AO58" s="219" t="s">
        <v>1391</v>
      </c>
      <c r="AP58" s="219" t="s">
        <v>1391</v>
      </c>
      <c r="AQ58" s="219" t="s">
        <v>1391</v>
      </c>
      <c r="AR58" s="219" t="s">
        <v>1391</v>
      </c>
      <c r="AS58" s="219" t="s">
        <v>1391</v>
      </c>
      <c r="AT58" s="219" t="s">
        <v>1391</v>
      </c>
      <c r="AU58" s="219" t="s">
        <v>1391</v>
      </c>
      <c r="AV58" s="219" t="s">
        <v>1391</v>
      </c>
      <c r="AW58" s="219" t="s">
        <v>1391</v>
      </c>
      <c r="AX58" s="219" t="s">
        <v>1437</v>
      </c>
      <c r="AY58" s="219" t="s">
        <v>1391</v>
      </c>
      <c r="AZ58" s="219" t="s">
        <v>1391</v>
      </c>
      <c r="BA58" s="219" t="s">
        <v>1391</v>
      </c>
      <c r="BB58" s="219" t="s">
        <v>1391</v>
      </c>
      <c r="BC58" s="219" t="s">
        <v>1391</v>
      </c>
      <c r="BD58" s="219" t="s">
        <v>1391</v>
      </c>
      <c r="BE58" s="219" t="s">
        <v>1391</v>
      </c>
      <c r="BF58" s="219" t="s">
        <v>1391</v>
      </c>
      <c r="BG58" s="219" t="s">
        <v>1391</v>
      </c>
      <c r="BH58" s="219" t="s">
        <v>1391</v>
      </c>
      <c r="BI58" s="219" t="s">
        <v>1391</v>
      </c>
      <c r="BJ58" s="219" t="s">
        <v>1391</v>
      </c>
      <c r="BK58" s="219" t="s">
        <v>1391</v>
      </c>
      <c r="BL58" s="219" t="s">
        <v>1391</v>
      </c>
      <c r="BM58" s="219" t="s">
        <v>1391</v>
      </c>
      <c r="BN58" s="219" t="s">
        <v>1391</v>
      </c>
      <c r="BO58" s="219" t="s">
        <v>1391</v>
      </c>
      <c r="BP58" s="219" t="s">
        <v>1391</v>
      </c>
      <c r="BQ58" s="219" t="s">
        <v>1391</v>
      </c>
      <c r="BR58" s="219" t="s">
        <v>1391</v>
      </c>
      <c r="BS58" s="219" t="s">
        <v>1391</v>
      </c>
      <c r="BT58" s="219" t="s">
        <v>1391</v>
      </c>
      <c r="BU58" s="219" t="s">
        <v>1391</v>
      </c>
      <c r="BV58" s="219" t="s">
        <v>1391</v>
      </c>
      <c r="BW58" s="219" t="s">
        <v>1391</v>
      </c>
      <c r="BX58" s="219" t="s">
        <v>1391</v>
      </c>
      <c r="BY58" s="219" t="s">
        <v>1391</v>
      </c>
      <c r="BZ58" s="219" t="s">
        <v>1437</v>
      </c>
      <c r="CA58" s="219" t="s">
        <v>1391</v>
      </c>
      <c r="CB58" s="219" t="s">
        <v>1391</v>
      </c>
      <c r="CC58" s="219" t="s">
        <v>1391</v>
      </c>
      <c r="CD58" s="219" t="s">
        <v>1391</v>
      </c>
      <c r="CE58" s="219" t="s">
        <v>1391</v>
      </c>
      <c r="CF58" s="219" t="s">
        <v>1391</v>
      </c>
      <c r="CG58" s="219" t="s">
        <v>1391</v>
      </c>
      <c r="CH58" s="219" t="s">
        <v>1391</v>
      </c>
      <c r="CI58" s="219" t="s">
        <v>1391</v>
      </c>
      <c r="CJ58" s="219" t="s">
        <v>1391</v>
      </c>
      <c r="CK58" s="221" t="s">
        <v>1555</v>
      </c>
      <c r="CL58" s="219" t="s">
        <v>1439</v>
      </c>
      <c r="CM58" s="219" t="s">
        <v>403</v>
      </c>
      <c r="CN58" s="219" t="s">
        <v>412</v>
      </c>
      <c r="CO58" s="219" t="s">
        <v>412</v>
      </c>
      <c r="CP58" s="219"/>
      <c r="CQ58" s="219"/>
      <c r="CR58" s="219"/>
      <c r="CS58" s="219"/>
      <c r="CT58" s="219"/>
      <c r="CU58" s="219"/>
      <c r="CV58" s="219"/>
      <c r="CW58" s="219"/>
      <c r="CX58" s="219" t="s">
        <v>1556</v>
      </c>
    </row>
    <row r="59" ht="178.5" spans="1:102">
      <c r="A59" s="220" t="s">
        <v>998</v>
      </c>
      <c r="B59" s="220">
        <v>1058</v>
      </c>
      <c r="C59" s="220" t="s">
        <v>878</v>
      </c>
      <c r="D59" s="220" t="s">
        <v>1391</v>
      </c>
      <c r="E59" s="220" t="s">
        <v>1391</v>
      </c>
      <c r="F59" s="220" t="s">
        <v>1391</v>
      </c>
      <c r="G59" s="220" t="s">
        <v>1391</v>
      </c>
      <c r="H59" s="220" t="s">
        <v>1391</v>
      </c>
      <c r="I59" s="220" t="s">
        <v>1391</v>
      </c>
      <c r="J59" s="220" t="s">
        <v>1391</v>
      </c>
      <c r="K59" s="220" t="s">
        <v>1391</v>
      </c>
      <c r="L59" s="220" t="s">
        <v>1391</v>
      </c>
      <c r="M59" s="220" t="s">
        <v>1391</v>
      </c>
      <c r="N59" s="220" t="s">
        <v>1391</v>
      </c>
      <c r="O59" s="220" t="s">
        <v>1391</v>
      </c>
      <c r="P59" s="220" t="s">
        <v>1391</v>
      </c>
      <c r="Q59" s="220" t="s">
        <v>1391</v>
      </c>
      <c r="R59" s="220" t="s">
        <v>1391</v>
      </c>
      <c r="S59" s="220" t="s">
        <v>1391</v>
      </c>
      <c r="T59" s="220" t="s">
        <v>1437</v>
      </c>
      <c r="U59" s="220" t="s">
        <v>1391</v>
      </c>
      <c r="V59" s="220" t="s">
        <v>1391</v>
      </c>
      <c r="W59" s="220" t="s">
        <v>1391</v>
      </c>
      <c r="X59" s="220" t="s">
        <v>1391</v>
      </c>
      <c r="Y59" s="220" t="s">
        <v>1391</v>
      </c>
      <c r="Z59" s="220" t="s">
        <v>1391</v>
      </c>
      <c r="AA59" s="220" t="s">
        <v>1391</v>
      </c>
      <c r="AB59" s="220" t="s">
        <v>1391</v>
      </c>
      <c r="AC59" s="220" t="s">
        <v>1391</v>
      </c>
      <c r="AD59" s="220" t="s">
        <v>1391</v>
      </c>
      <c r="AE59" s="220" t="s">
        <v>1437</v>
      </c>
      <c r="AF59" s="220" t="s">
        <v>1391</v>
      </c>
      <c r="AG59" s="220" t="s">
        <v>1391</v>
      </c>
      <c r="AH59" s="220" t="s">
        <v>1391</v>
      </c>
      <c r="AI59" s="220" t="s">
        <v>1391</v>
      </c>
      <c r="AJ59" s="220" t="s">
        <v>1391</v>
      </c>
      <c r="AK59" s="220" t="s">
        <v>1391</v>
      </c>
      <c r="AL59" s="220" t="s">
        <v>1391</v>
      </c>
      <c r="AM59" s="220" t="s">
        <v>1391</v>
      </c>
      <c r="AN59" s="220" t="s">
        <v>1391</v>
      </c>
      <c r="AO59" s="220" t="s">
        <v>1391</v>
      </c>
      <c r="AP59" s="220" t="s">
        <v>1391</v>
      </c>
      <c r="AQ59" s="220" t="s">
        <v>1437</v>
      </c>
      <c r="AR59" s="220" t="s">
        <v>1391</v>
      </c>
      <c r="AS59" s="220" t="s">
        <v>1391</v>
      </c>
      <c r="AT59" s="220" t="s">
        <v>1391</v>
      </c>
      <c r="AU59" s="220" t="s">
        <v>1437</v>
      </c>
      <c r="AV59" s="220" t="s">
        <v>1391</v>
      </c>
      <c r="AW59" s="220" t="s">
        <v>1391</v>
      </c>
      <c r="AX59" s="220" t="s">
        <v>1437</v>
      </c>
      <c r="AY59" s="220" t="s">
        <v>1437</v>
      </c>
      <c r="AZ59" s="220" t="s">
        <v>1437</v>
      </c>
      <c r="BA59" s="220" t="s">
        <v>1437</v>
      </c>
      <c r="BB59" s="220" t="s">
        <v>1391</v>
      </c>
      <c r="BC59" s="220" t="s">
        <v>1391</v>
      </c>
      <c r="BD59" s="220" t="s">
        <v>1391</v>
      </c>
      <c r="BE59" s="220" t="s">
        <v>1391</v>
      </c>
      <c r="BF59" s="220" t="s">
        <v>1391</v>
      </c>
      <c r="BG59" s="220" t="s">
        <v>1391</v>
      </c>
      <c r="BH59" s="220" t="s">
        <v>1391</v>
      </c>
      <c r="BI59" s="220" t="s">
        <v>1391</v>
      </c>
      <c r="BJ59" s="220" t="s">
        <v>1391</v>
      </c>
      <c r="BK59" s="220" t="s">
        <v>1391</v>
      </c>
      <c r="BL59" s="220" t="s">
        <v>1391</v>
      </c>
      <c r="BM59" s="220" t="s">
        <v>1391</v>
      </c>
      <c r="BN59" s="220" t="s">
        <v>1391</v>
      </c>
      <c r="BO59" s="220" t="s">
        <v>1391</v>
      </c>
      <c r="BP59" s="220" t="s">
        <v>1391</v>
      </c>
      <c r="BQ59" s="220" t="s">
        <v>1391</v>
      </c>
      <c r="BR59" s="220" t="s">
        <v>1391</v>
      </c>
      <c r="BS59" s="220" t="s">
        <v>1391</v>
      </c>
      <c r="BT59" s="220" t="s">
        <v>1391</v>
      </c>
      <c r="BU59" s="220" t="s">
        <v>1391</v>
      </c>
      <c r="BV59" s="220" t="s">
        <v>1391</v>
      </c>
      <c r="BW59" s="220" t="s">
        <v>1391</v>
      </c>
      <c r="BX59" s="220" t="s">
        <v>1391</v>
      </c>
      <c r="BY59" s="220" t="s">
        <v>1391</v>
      </c>
      <c r="BZ59" s="220" t="s">
        <v>1391</v>
      </c>
      <c r="CA59" s="220" t="s">
        <v>1391</v>
      </c>
      <c r="CB59" s="220" t="s">
        <v>1391</v>
      </c>
      <c r="CC59" s="220" t="s">
        <v>1391</v>
      </c>
      <c r="CD59" s="220" t="s">
        <v>1391</v>
      </c>
      <c r="CE59" s="220" t="s">
        <v>1391</v>
      </c>
      <c r="CF59" s="220" t="s">
        <v>1391</v>
      </c>
      <c r="CG59" s="220" t="s">
        <v>1391</v>
      </c>
      <c r="CH59" s="220" t="s">
        <v>1391</v>
      </c>
      <c r="CI59" s="220" t="s">
        <v>1391</v>
      </c>
      <c r="CJ59" s="220" t="s">
        <v>1391</v>
      </c>
      <c r="CK59" s="222" t="s">
        <v>1557</v>
      </c>
      <c r="CL59" s="220" t="s">
        <v>1452</v>
      </c>
      <c r="CM59" s="220" t="s">
        <v>29</v>
      </c>
      <c r="CN59" s="220" t="s">
        <v>17</v>
      </c>
      <c r="CO59" s="220" t="s">
        <v>412</v>
      </c>
      <c r="CP59" s="220"/>
      <c r="CQ59" s="220"/>
      <c r="CR59" s="220"/>
      <c r="CS59" s="220"/>
      <c r="CT59" s="220"/>
      <c r="CU59" s="220"/>
      <c r="CV59" s="220"/>
      <c r="CW59" s="220"/>
      <c r="CX59" s="220" t="s">
        <v>1558</v>
      </c>
    </row>
    <row r="60" ht="109.5" spans="1:102">
      <c r="A60" s="219" t="s">
        <v>1001</v>
      </c>
      <c r="B60" s="219">
        <v>1059</v>
      </c>
      <c r="C60" s="219" t="s">
        <v>874</v>
      </c>
      <c r="D60" s="219" t="s">
        <v>1391</v>
      </c>
      <c r="E60" s="219" t="s">
        <v>1391</v>
      </c>
      <c r="F60" s="219" t="s">
        <v>1437</v>
      </c>
      <c r="G60" s="219" t="s">
        <v>1391</v>
      </c>
      <c r="H60" s="219" t="s">
        <v>1391</v>
      </c>
      <c r="I60" s="219" t="s">
        <v>1391</v>
      </c>
      <c r="J60" s="219" t="s">
        <v>1391</v>
      </c>
      <c r="K60" s="219" t="s">
        <v>1391</v>
      </c>
      <c r="L60" s="219" t="s">
        <v>1391</v>
      </c>
      <c r="M60" s="219" t="s">
        <v>1391</v>
      </c>
      <c r="N60" s="219" t="s">
        <v>1391</v>
      </c>
      <c r="O60" s="219" t="s">
        <v>1391</v>
      </c>
      <c r="P60" s="219" t="s">
        <v>1391</v>
      </c>
      <c r="Q60" s="219" t="s">
        <v>1391</v>
      </c>
      <c r="R60" s="219" t="s">
        <v>1391</v>
      </c>
      <c r="S60" s="219" t="s">
        <v>1391</v>
      </c>
      <c r="T60" s="219" t="s">
        <v>1437</v>
      </c>
      <c r="U60" s="219" t="s">
        <v>1391</v>
      </c>
      <c r="V60" s="219" t="s">
        <v>1391</v>
      </c>
      <c r="W60" s="219" t="s">
        <v>1391</v>
      </c>
      <c r="X60" s="219" t="s">
        <v>1391</v>
      </c>
      <c r="Y60" s="219" t="s">
        <v>1391</v>
      </c>
      <c r="Z60" s="219" t="s">
        <v>1437</v>
      </c>
      <c r="AA60" s="219" t="s">
        <v>1391</v>
      </c>
      <c r="AB60" s="219" t="s">
        <v>1391</v>
      </c>
      <c r="AC60" s="219" t="s">
        <v>1391</v>
      </c>
      <c r="AD60" s="219" t="s">
        <v>1391</v>
      </c>
      <c r="AE60" s="219" t="s">
        <v>1391</v>
      </c>
      <c r="AF60" s="219" t="s">
        <v>1391</v>
      </c>
      <c r="AG60" s="219" t="s">
        <v>1437</v>
      </c>
      <c r="AH60" s="219" t="s">
        <v>1391</v>
      </c>
      <c r="AI60" s="219" t="s">
        <v>1391</v>
      </c>
      <c r="AJ60" s="219" t="s">
        <v>1391</v>
      </c>
      <c r="AK60" s="219" t="s">
        <v>1391</v>
      </c>
      <c r="AL60" s="219" t="s">
        <v>1391</v>
      </c>
      <c r="AM60" s="219" t="s">
        <v>1391</v>
      </c>
      <c r="AN60" s="219" t="s">
        <v>1391</v>
      </c>
      <c r="AO60" s="219" t="s">
        <v>1391</v>
      </c>
      <c r="AP60" s="219" t="s">
        <v>1391</v>
      </c>
      <c r="AQ60" s="219" t="s">
        <v>1391</v>
      </c>
      <c r="AR60" s="219" t="s">
        <v>1391</v>
      </c>
      <c r="AS60" s="219" t="s">
        <v>1437</v>
      </c>
      <c r="AT60" s="219" t="s">
        <v>1391</v>
      </c>
      <c r="AU60" s="219" t="s">
        <v>1391</v>
      </c>
      <c r="AV60" s="219" t="s">
        <v>1391</v>
      </c>
      <c r="AW60" s="219" t="s">
        <v>1391</v>
      </c>
      <c r="AX60" s="219" t="s">
        <v>1391</v>
      </c>
      <c r="AY60" s="219" t="s">
        <v>1391</v>
      </c>
      <c r="AZ60" s="219" t="s">
        <v>1391</v>
      </c>
      <c r="BA60" s="219" t="s">
        <v>1391</v>
      </c>
      <c r="BB60" s="219" t="s">
        <v>1391</v>
      </c>
      <c r="BC60" s="219" t="s">
        <v>1391</v>
      </c>
      <c r="BD60" s="219" t="s">
        <v>1391</v>
      </c>
      <c r="BE60" s="219" t="s">
        <v>1437</v>
      </c>
      <c r="BF60" s="219" t="s">
        <v>1391</v>
      </c>
      <c r="BG60" s="219" t="s">
        <v>1391</v>
      </c>
      <c r="BH60" s="219" t="s">
        <v>1391</v>
      </c>
      <c r="BI60" s="219" t="s">
        <v>1391</v>
      </c>
      <c r="BJ60" s="219" t="s">
        <v>1391</v>
      </c>
      <c r="BK60" s="219" t="s">
        <v>1391</v>
      </c>
      <c r="BL60" s="219" t="s">
        <v>1391</v>
      </c>
      <c r="BM60" s="219" t="s">
        <v>1437</v>
      </c>
      <c r="BN60" s="219" t="s">
        <v>1391</v>
      </c>
      <c r="BO60" s="219" t="s">
        <v>1437</v>
      </c>
      <c r="BP60" s="219" t="s">
        <v>1437</v>
      </c>
      <c r="BQ60" s="219" t="s">
        <v>1437</v>
      </c>
      <c r="BR60" s="219" t="s">
        <v>1391</v>
      </c>
      <c r="BS60" s="219" t="s">
        <v>1391</v>
      </c>
      <c r="BT60" s="219" t="s">
        <v>1391</v>
      </c>
      <c r="BU60" s="219" t="s">
        <v>1391</v>
      </c>
      <c r="BV60" s="219" t="s">
        <v>1391</v>
      </c>
      <c r="BW60" s="219" t="s">
        <v>1391</v>
      </c>
      <c r="BX60" s="219" t="s">
        <v>1391</v>
      </c>
      <c r="BY60" s="219" t="s">
        <v>1391</v>
      </c>
      <c r="BZ60" s="219" t="s">
        <v>1391</v>
      </c>
      <c r="CA60" s="219" t="s">
        <v>1391</v>
      </c>
      <c r="CB60" s="219" t="s">
        <v>1391</v>
      </c>
      <c r="CC60" s="219" t="s">
        <v>1391</v>
      </c>
      <c r="CD60" s="219" t="s">
        <v>1391</v>
      </c>
      <c r="CE60" s="219" t="s">
        <v>1391</v>
      </c>
      <c r="CF60" s="219" t="s">
        <v>1391</v>
      </c>
      <c r="CG60" s="219" t="s">
        <v>1391</v>
      </c>
      <c r="CH60" s="219" t="s">
        <v>1391</v>
      </c>
      <c r="CI60" s="219" t="s">
        <v>1391</v>
      </c>
      <c r="CJ60" s="219" t="s">
        <v>1391</v>
      </c>
      <c r="CK60" s="221" t="s">
        <v>1559</v>
      </c>
      <c r="CL60" s="219" t="s">
        <v>1452</v>
      </c>
      <c r="CM60" s="219" t="s">
        <v>53</v>
      </c>
      <c r="CN60" s="219" t="s">
        <v>412</v>
      </c>
      <c r="CO60" s="219" t="s">
        <v>412</v>
      </c>
      <c r="CP60" s="219"/>
      <c r="CQ60" s="219"/>
      <c r="CR60" s="219"/>
      <c r="CS60" s="219"/>
      <c r="CT60" s="219"/>
      <c r="CU60" s="219"/>
      <c r="CV60" s="219"/>
      <c r="CW60" s="219"/>
      <c r="CX60" s="219" t="s">
        <v>1560</v>
      </c>
    </row>
    <row r="61" ht="136.5" spans="1:102">
      <c r="A61" s="220" t="s">
        <v>1004</v>
      </c>
      <c r="B61" s="220">
        <v>1060</v>
      </c>
      <c r="C61" s="220" t="s">
        <v>878</v>
      </c>
      <c r="D61" s="220" t="s">
        <v>1391</v>
      </c>
      <c r="E61" s="220" t="s">
        <v>1391</v>
      </c>
      <c r="F61" s="220" t="s">
        <v>1391</v>
      </c>
      <c r="G61" s="220" t="s">
        <v>1391</v>
      </c>
      <c r="H61" s="220" t="s">
        <v>1391</v>
      </c>
      <c r="I61" s="220" t="s">
        <v>1391</v>
      </c>
      <c r="J61" s="220" t="s">
        <v>1391</v>
      </c>
      <c r="K61" s="220" t="s">
        <v>1391</v>
      </c>
      <c r="L61" s="220" t="s">
        <v>1391</v>
      </c>
      <c r="M61" s="220" t="s">
        <v>1391</v>
      </c>
      <c r="N61" s="220" t="s">
        <v>1437</v>
      </c>
      <c r="O61" s="220" t="s">
        <v>1391</v>
      </c>
      <c r="P61" s="220" t="s">
        <v>1391</v>
      </c>
      <c r="Q61" s="220" t="s">
        <v>1391</v>
      </c>
      <c r="R61" s="220" t="s">
        <v>1391</v>
      </c>
      <c r="S61" s="220" t="s">
        <v>1391</v>
      </c>
      <c r="T61" s="220" t="s">
        <v>1437</v>
      </c>
      <c r="U61" s="220" t="s">
        <v>1391</v>
      </c>
      <c r="V61" s="220" t="s">
        <v>1391</v>
      </c>
      <c r="W61" s="220" t="s">
        <v>1391</v>
      </c>
      <c r="X61" s="220" t="s">
        <v>1437</v>
      </c>
      <c r="Y61" s="220" t="s">
        <v>1437</v>
      </c>
      <c r="Z61" s="220" t="s">
        <v>1391</v>
      </c>
      <c r="AA61" s="220" t="s">
        <v>1391</v>
      </c>
      <c r="AB61" s="220" t="s">
        <v>1391</v>
      </c>
      <c r="AC61" s="220" t="s">
        <v>1391</v>
      </c>
      <c r="AD61" s="220" t="s">
        <v>1391</v>
      </c>
      <c r="AE61" s="220" t="s">
        <v>1391</v>
      </c>
      <c r="AF61" s="220" t="s">
        <v>1391</v>
      </c>
      <c r="AG61" s="220" t="s">
        <v>1391</v>
      </c>
      <c r="AH61" s="220" t="s">
        <v>1391</v>
      </c>
      <c r="AI61" s="220" t="s">
        <v>1391</v>
      </c>
      <c r="AJ61" s="220" t="s">
        <v>1391</v>
      </c>
      <c r="AK61" s="220" t="s">
        <v>1391</v>
      </c>
      <c r="AL61" s="220" t="s">
        <v>1391</v>
      </c>
      <c r="AM61" s="220" t="s">
        <v>1391</v>
      </c>
      <c r="AN61" s="220" t="s">
        <v>1391</v>
      </c>
      <c r="AO61" s="220" t="s">
        <v>1391</v>
      </c>
      <c r="AP61" s="220" t="s">
        <v>1391</v>
      </c>
      <c r="AQ61" s="220" t="s">
        <v>1391</v>
      </c>
      <c r="AR61" s="220" t="s">
        <v>1391</v>
      </c>
      <c r="AS61" s="220" t="s">
        <v>1391</v>
      </c>
      <c r="AT61" s="220" t="s">
        <v>1391</v>
      </c>
      <c r="AU61" s="220" t="s">
        <v>1391</v>
      </c>
      <c r="AV61" s="220" t="s">
        <v>1391</v>
      </c>
      <c r="AW61" s="220" t="s">
        <v>1391</v>
      </c>
      <c r="AX61" s="220" t="s">
        <v>1391</v>
      </c>
      <c r="AY61" s="220" t="s">
        <v>1391</v>
      </c>
      <c r="AZ61" s="220" t="s">
        <v>1437</v>
      </c>
      <c r="BA61" s="220" t="s">
        <v>1437</v>
      </c>
      <c r="BB61" s="220" t="s">
        <v>1391</v>
      </c>
      <c r="BC61" s="220" t="s">
        <v>1391</v>
      </c>
      <c r="BD61" s="220" t="s">
        <v>1391</v>
      </c>
      <c r="BE61" s="220" t="s">
        <v>1391</v>
      </c>
      <c r="BF61" s="220" t="s">
        <v>1391</v>
      </c>
      <c r="BG61" s="220" t="s">
        <v>1391</v>
      </c>
      <c r="BH61" s="220" t="s">
        <v>1391</v>
      </c>
      <c r="BI61" s="220" t="s">
        <v>1391</v>
      </c>
      <c r="BJ61" s="220" t="s">
        <v>1391</v>
      </c>
      <c r="BK61" s="220" t="s">
        <v>1391</v>
      </c>
      <c r="BL61" s="220" t="s">
        <v>1391</v>
      </c>
      <c r="BM61" s="220" t="s">
        <v>1391</v>
      </c>
      <c r="BN61" s="220" t="s">
        <v>1437</v>
      </c>
      <c r="BO61" s="220" t="s">
        <v>1391</v>
      </c>
      <c r="BP61" s="220" t="s">
        <v>1391</v>
      </c>
      <c r="BQ61" s="220" t="s">
        <v>1391</v>
      </c>
      <c r="BR61" s="220" t="s">
        <v>1391</v>
      </c>
      <c r="BS61" s="220" t="s">
        <v>1437</v>
      </c>
      <c r="BT61" s="220" t="s">
        <v>1391</v>
      </c>
      <c r="BU61" s="220" t="s">
        <v>1391</v>
      </c>
      <c r="BV61" s="220" t="s">
        <v>1391</v>
      </c>
      <c r="BW61" s="220" t="s">
        <v>1391</v>
      </c>
      <c r="BX61" s="220" t="s">
        <v>1391</v>
      </c>
      <c r="BY61" s="220" t="s">
        <v>1391</v>
      </c>
      <c r="BZ61" s="220" t="s">
        <v>1391</v>
      </c>
      <c r="CA61" s="220" t="s">
        <v>1391</v>
      </c>
      <c r="CB61" s="220" t="s">
        <v>1391</v>
      </c>
      <c r="CC61" s="220" t="s">
        <v>1391</v>
      </c>
      <c r="CD61" s="220" t="s">
        <v>1391</v>
      </c>
      <c r="CE61" s="220" t="s">
        <v>1391</v>
      </c>
      <c r="CF61" s="220" t="s">
        <v>1391</v>
      </c>
      <c r="CG61" s="220" t="s">
        <v>1391</v>
      </c>
      <c r="CH61" s="220" t="s">
        <v>1391</v>
      </c>
      <c r="CI61" s="220" t="s">
        <v>1391</v>
      </c>
      <c r="CJ61" s="220" t="s">
        <v>1391</v>
      </c>
      <c r="CK61" s="222" t="s">
        <v>1561</v>
      </c>
      <c r="CL61" s="220" t="s">
        <v>1391</v>
      </c>
      <c r="CM61" s="220" t="s">
        <v>29</v>
      </c>
      <c r="CN61" s="220" t="s">
        <v>17</v>
      </c>
      <c r="CO61" s="220" t="s">
        <v>412</v>
      </c>
      <c r="CP61" s="220"/>
      <c r="CQ61" s="220"/>
      <c r="CR61" s="220"/>
      <c r="CS61" s="220"/>
      <c r="CT61" s="220"/>
      <c r="CU61" s="220"/>
      <c r="CV61" s="220"/>
      <c r="CW61" s="220"/>
      <c r="CX61" s="220" t="s">
        <v>1562</v>
      </c>
    </row>
    <row r="62" ht="236.25" spans="1:102">
      <c r="A62" s="219" t="s">
        <v>1007</v>
      </c>
      <c r="B62" s="219">
        <v>1061</v>
      </c>
      <c r="C62" s="219" t="s">
        <v>825</v>
      </c>
      <c r="D62" s="219" t="s">
        <v>1437</v>
      </c>
      <c r="E62" s="219" t="s">
        <v>1443</v>
      </c>
      <c r="F62" s="219" t="s">
        <v>1443</v>
      </c>
      <c r="G62" s="219" t="s">
        <v>1443</v>
      </c>
      <c r="H62" s="219" t="s">
        <v>1443</v>
      </c>
      <c r="I62" s="219" t="s">
        <v>1443</v>
      </c>
      <c r="J62" s="219" t="s">
        <v>1443</v>
      </c>
      <c r="K62" s="219" t="s">
        <v>1443</v>
      </c>
      <c r="L62" s="219" t="s">
        <v>1443</v>
      </c>
      <c r="M62" s="219" t="s">
        <v>1391</v>
      </c>
      <c r="N62" s="219" t="s">
        <v>1391</v>
      </c>
      <c r="O62" s="219" t="s">
        <v>1391</v>
      </c>
      <c r="P62" s="219" t="s">
        <v>1391</v>
      </c>
      <c r="Q62" s="219" t="s">
        <v>1391</v>
      </c>
      <c r="R62" s="219" t="s">
        <v>1391</v>
      </c>
      <c r="S62" s="219" t="s">
        <v>1391</v>
      </c>
      <c r="T62" s="219" t="s">
        <v>1391</v>
      </c>
      <c r="U62" s="219" t="s">
        <v>1391</v>
      </c>
      <c r="V62" s="219" t="s">
        <v>1391</v>
      </c>
      <c r="W62" s="219" t="s">
        <v>1391</v>
      </c>
      <c r="X62" s="219" t="s">
        <v>1391</v>
      </c>
      <c r="Y62" s="219" t="s">
        <v>1391</v>
      </c>
      <c r="Z62" s="219" t="s">
        <v>1391</v>
      </c>
      <c r="AA62" s="219" t="s">
        <v>1391</v>
      </c>
      <c r="AB62" s="219" t="s">
        <v>1437</v>
      </c>
      <c r="AC62" s="219" t="s">
        <v>1391</v>
      </c>
      <c r="AD62" s="219" t="s">
        <v>1391</v>
      </c>
      <c r="AE62" s="219" t="s">
        <v>1391</v>
      </c>
      <c r="AF62" s="219" t="s">
        <v>1391</v>
      </c>
      <c r="AG62" s="219" t="s">
        <v>1391</v>
      </c>
      <c r="AH62" s="219" t="s">
        <v>1391</v>
      </c>
      <c r="AI62" s="219" t="s">
        <v>1391</v>
      </c>
      <c r="AJ62" s="219" t="s">
        <v>1391</v>
      </c>
      <c r="AK62" s="219" t="s">
        <v>1391</v>
      </c>
      <c r="AL62" s="219" t="s">
        <v>1391</v>
      </c>
      <c r="AM62" s="219" t="s">
        <v>1391</v>
      </c>
      <c r="AN62" s="219" t="s">
        <v>1391</v>
      </c>
      <c r="AO62" s="219" t="s">
        <v>1391</v>
      </c>
      <c r="AP62" s="219" t="s">
        <v>1391</v>
      </c>
      <c r="AQ62" s="219" t="s">
        <v>1391</v>
      </c>
      <c r="AR62" s="219" t="s">
        <v>1391</v>
      </c>
      <c r="AS62" s="219" t="s">
        <v>1391</v>
      </c>
      <c r="AT62" s="219" t="s">
        <v>1391</v>
      </c>
      <c r="AU62" s="219" t="s">
        <v>1391</v>
      </c>
      <c r="AV62" s="219" t="s">
        <v>1391</v>
      </c>
      <c r="AW62" s="219" t="s">
        <v>1437</v>
      </c>
      <c r="AX62" s="219" t="s">
        <v>1391</v>
      </c>
      <c r="AY62" s="219" t="s">
        <v>1391</v>
      </c>
      <c r="AZ62" s="219" t="s">
        <v>1391</v>
      </c>
      <c r="BA62" s="219" t="s">
        <v>1391</v>
      </c>
      <c r="BB62" s="219" t="s">
        <v>1391</v>
      </c>
      <c r="BC62" s="219" t="s">
        <v>1391</v>
      </c>
      <c r="BD62" s="219" t="s">
        <v>1391</v>
      </c>
      <c r="BE62" s="219" t="s">
        <v>1391</v>
      </c>
      <c r="BF62" s="219" t="s">
        <v>1391</v>
      </c>
      <c r="BG62" s="219" t="s">
        <v>1391</v>
      </c>
      <c r="BH62" s="219" t="s">
        <v>1391</v>
      </c>
      <c r="BI62" s="219" t="s">
        <v>1391</v>
      </c>
      <c r="BJ62" s="219" t="s">
        <v>1391</v>
      </c>
      <c r="BK62" s="219" t="s">
        <v>1391</v>
      </c>
      <c r="BL62" s="219" t="s">
        <v>1391</v>
      </c>
      <c r="BM62" s="219" t="s">
        <v>1391</v>
      </c>
      <c r="BN62" s="219" t="s">
        <v>1391</v>
      </c>
      <c r="BO62" s="219" t="s">
        <v>1391</v>
      </c>
      <c r="BP62" s="219" t="s">
        <v>1391</v>
      </c>
      <c r="BQ62" s="219" t="s">
        <v>1391</v>
      </c>
      <c r="BR62" s="219" t="s">
        <v>1391</v>
      </c>
      <c r="BS62" s="219" t="s">
        <v>1391</v>
      </c>
      <c r="BT62" s="219" t="s">
        <v>1391</v>
      </c>
      <c r="BU62" s="219" t="s">
        <v>1391</v>
      </c>
      <c r="BV62" s="219" t="s">
        <v>1437</v>
      </c>
      <c r="BW62" s="219" t="s">
        <v>1437</v>
      </c>
      <c r="BX62" s="219" t="s">
        <v>1391</v>
      </c>
      <c r="BY62" s="219" t="s">
        <v>1391</v>
      </c>
      <c r="BZ62" s="219" t="s">
        <v>1391</v>
      </c>
      <c r="CA62" s="219" t="s">
        <v>1391</v>
      </c>
      <c r="CB62" s="219" t="s">
        <v>1391</v>
      </c>
      <c r="CC62" s="219" t="s">
        <v>1391</v>
      </c>
      <c r="CD62" s="219" t="s">
        <v>1391</v>
      </c>
      <c r="CE62" s="219" t="s">
        <v>1391</v>
      </c>
      <c r="CF62" s="219" t="s">
        <v>1391</v>
      </c>
      <c r="CG62" s="219" t="s">
        <v>1391</v>
      </c>
      <c r="CH62" s="219" t="s">
        <v>1391</v>
      </c>
      <c r="CI62" s="219" t="s">
        <v>1391</v>
      </c>
      <c r="CJ62" s="219" t="s">
        <v>1391</v>
      </c>
      <c r="CK62" s="221" t="s">
        <v>1563</v>
      </c>
      <c r="CL62" s="219" t="s">
        <v>1452</v>
      </c>
      <c r="CM62" s="219" t="s">
        <v>53</v>
      </c>
      <c r="CN62" s="219" t="s">
        <v>412</v>
      </c>
      <c r="CO62" s="219" t="s">
        <v>412</v>
      </c>
      <c r="CP62" s="219"/>
      <c r="CQ62" s="219"/>
      <c r="CR62" s="219"/>
      <c r="CS62" s="219"/>
      <c r="CT62" s="219"/>
      <c r="CU62" s="219"/>
      <c r="CV62" s="219"/>
      <c r="CW62" s="219"/>
      <c r="CX62" s="219" t="s">
        <v>1564</v>
      </c>
    </row>
    <row r="63" ht="124.5" spans="1:102">
      <c r="A63" s="220" t="s">
        <v>1010</v>
      </c>
      <c r="B63" s="220">
        <v>1062</v>
      </c>
      <c r="C63" s="220" t="s">
        <v>1011</v>
      </c>
      <c r="D63" s="220" t="s">
        <v>1391</v>
      </c>
      <c r="E63" s="220" t="s">
        <v>1391</v>
      </c>
      <c r="F63" s="220" t="s">
        <v>1437</v>
      </c>
      <c r="G63" s="220" t="s">
        <v>1391</v>
      </c>
      <c r="H63" s="220" t="s">
        <v>1391</v>
      </c>
      <c r="I63" s="220" t="s">
        <v>1391</v>
      </c>
      <c r="J63" s="220" t="s">
        <v>1391</v>
      </c>
      <c r="K63" s="220" t="s">
        <v>1391</v>
      </c>
      <c r="L63" s="220" t="s">
        <v>1391</v>
      </c>
      <c r="M63" s="220" t="s">
        <v>1391</v>
      </c>
      <c r="N63" s="220" t="s">
        <v>1391</v>
      </c>
      <c r="O63" s="220" t="s">
        <v>1391</v>
      </c>
      <c r="P63" s="220" t="s">
        <v>1391</v>
      </c>
      <c r="Q63" s="220" t="s">
        <v>1391</v>
      </c>
      <c r="R63" s="220" t="s">
        <v>1391</v>
      </c>
      <c r="S63" s="220" t="s">
        <v>1391</v>
      </c>
      <c r="T63" s="220" t="s">
        <v>1391</v>
      </c>
      <c r="U63" s="220" t="s">
        <v>1391</v>
      </c>
      <c r="V63" s="220" t="s">
        <v>1391</v>
      </c>
      <c r="W63" s="220" t="s">
        <v>1437</v>
      </c>
      <c r="X63" s="220" t="s">
        <v>1391</v>
      </c>
      <c r="Y63" s="220" t="s">
        <v>1391</v>
      </c>
      <c r="Z63" s="220" t="s">
        <v>1437</v>
      </c>
      <c r="AA63" s="220" t="s">
        <v>1391</v>
      </c>
      <c r="AB63" s="220" t="s">
        <v>1391</v>
      </c>
      <c r="AC63" s="220" t="s">
        <v>1391</v>
      </c>
      <c r="AD63" s="220" t="s">
        <v>1391</v>
      </c>
      <c r="AE63" s="220" t="s">
        <v>1391</v>
      </c>
      <c r="AF63" s="220" t="s">
        <v>1391</v>
      </c>
      <c r="AG63" s="220" t="s">
        <v>1391</v>
      </c>
      <c r="AH63" s="220" t="s">
        <v>1391</v>
      </c>
      <c r="AI63" s="220" t="s">
        <v>1391</v>
      </c>
      <c r="AJ63" s="220" t="s">
        <v>1391</v>
      </c>
      <c r="AK63" s="220" t="s">
        <v>1391</v>
      </c>
      <c r="AL63" s="220" t="s">
        <v>1391</v>
      </c>
      <c r="AM63" s="220" t="s">
        <v>1391</v>
      </c>
      <c r="AN63" s="220" t="s">
        <v>1437</v>
      </c>
      <c r="AO63" s="220" t="s">
        <v>1391</v>
      </c>
      <c r="AP63" s="220" t="s">
        <v>1391</v>
      </c>
      <c r="AQ63" s="220" t="s">
        <v>1391</v>
      </c>
      <c r="AR63" s="220" t="s">
        <v>1391</v>
      </c>
      <c r="AS63" s="220" t="s">
        <v>1391</v>
      </c>
      <c r="AT63" s="220" t="s">
        <v>1391</v>
      </c>
      <c r="AU63" s="220" t="s">
        <v>1391</v>
      </c>
      <c r="AV63" s="220" t="s">
        <v>1391</v>
      </c>
      <c r="AW63" s="220" t="s">
        <v>1391</v>
      </c>
      <c r="AX63" s="220" t="s">
        <v>1391</v>
      </c>
      <c r="AY63" s="220" t="s">
        <v>1391</v>
      </c>
      <c r="AZ63" s="220" t="s">
        <v>1391</v>
      </c>
      <c r="BA63" s="220" t="s">
        <v>1391</v>
      </c>
      <c r="BB63" s="220" t="s">
        <v>1391</v>
      </c>
      <c r="BC63" s="220" t="s">
        <v>1391</v>
      </c>
      <c r="BD63" s="220" t="s">
        <v>1391</v>
      </c>
      <c r="BE63" s="220" t="s">
        <v>1391</v>
      </c>
      <c r="BF63" s="220" t="s">
        <v>1391</v>
      </c>
      <c r="BG63" s="220" t="s">
        <v>1391</v>
      </c>
      <c r="BH63" s="220" t="s">
        <v>1391</v>
      </c>
      <c r="BI63" s="220" t="s">
        <v>1391</v>
      </c>
      <c r="BJ63" s="220" t="s">
        <v>1391</v>
      </c>
      <c r="BK63" s="220" t="s">
        <v>1391</v>
      </c>
      <c r="BL63" s="220" t="s">
        <v>1391</v>
      </c>
      <c r="BM63" s="220" t="s">
        <v>1391</v>
      </c>
      <c r="BN63" s="220" t="s">
        <v>1391</v>
      </c>
      <c r="BO63" s="220" t="s">
        <v>1391</v>
      </c>
      <c r="BP63" s="220" t="s">
        <v>1391</v>
      </c>
      <c r="BQ63" s="220" t="s">
        <v>1391</v>
      </c>
      <c r="BR63" s="220" t="s">
        <v>1391</v>
      </c>
      <c r="BS63" s="220" t="s">
        <v>1391</v>
      </c>
      <c r="BT63" s="220" t="s">
        <v>1437</v>
      </c>
      <c r="BU63" s="220" t="s">
        <v>1437</v>
      </c>
      <c r="BV63" s="220" t="s">
        <v>1391</v>
      </c>
      <c r="BW63" s="220" t="s">
        <v>1437</v>
      </c>
      <c r="BX63" s="220" t="s">
        <v>1391</v>
      </c>
      <c r="BY63" s="220" t="s">
        <v>1391</v>
      </c>
      <c r="BZ63" s="220" t="s">
        <v>1391</v>
      </c>
      <c r="CA63" s="220" t="s">
        <v>1391</v>
      </c>
      <c r="CB63" s="220" t="s">
        <v>1391</v>
      </c>
      <c r="CC63" s="220" t="s">
        <v>1391</v>
      </c>
      <c r="CD63" s="220" t="s">
        <v>1391</v>
      </c>
      <c r="CE63" s="220" t="s">
        <v>1391</v>
      </c>
      <c r="CF63" s="220" t="s">
        <v>1391</v>
      </c>
      <c r="CG63" s="220" t="s">
        <v>1391</v>
      </c>
      <c r="CH63" s="220" t="s">
        <v>1391</v>
      </c>
      <c r="CI63" s="220" t="s">
        <v>1391</v>
      </c>
      <c r="CJ63" s="220" t="s">
        <v>1391</v>
      </c>
      <c r="CK63" s="222" t="s">
        <v>1565</v>
      </c>
      <c r="CL63" s="220" t="s">
        <v>1391</v>
      </c>
      <c r="CM63" s="220" t="s">
        <v>53</v>
      </c>
      <c r="CN63" s="220" t="s">
        <v>412</v>
      </c>
      <c r="CO63" s="220" t="s">
        <v>412</v>
      </c>
      <c r="CP63" s="220"/>
      <c r="CQ63" s="220"/>
      <c r="CR63" s="220"/>
      <c r="CS63" s="220"/>
      <c r="CT63" s="220"/>
      <c r="CU63" s="220"/>
      <c r="CV63" s="220"/>
      <c r="CW63" s="220"/>
      <c r="CX63" s="220" t="s">
        <v>1566</v>
      </c>
    </row>
    <row r="64" ht="250.5" spans="1:102">
      <c r="A64" s="219" t="s">
        <v>1014</v>
      </c>
      <c r="B64" s="219">
        <v>1063</v>
      </c>
      <c r="C64" s="219" t="s">
        <v>1015</v>
      </c>
      <c r="D64" s="219" t="s">
        <v>1437</v>
      </c>
      <c r="E64" s="219" t="s">
        <v>1443</v>
      </c>
      <c r="F64" s="219" t="s">
        <v>1443</v>
      </c>
      <c r="G64" s="219" t="s">
        <v>1443</v>
      </c>
      <c r="H64" s="219" t="s">
        <v>1443</v>
      </c>
      <c r="I64" s="219" t="s">
        <v>1443</v>
      </c>
      <c r="J64" s="219" t="s">
        <v>1443</v>
      </c>
      <c r="K64" s="219" t="s">
        <v>1443</v>
      </c>
      <c r="L64" s="219" t="s">
        <v>1443</v>
      </c>
      <c r="M64" s="219" t="s">
        <v>1437</v>
      </c>
      <c r="N64" s="219" t="s">
        <v>1391</v>
      </c>
      <c r="O64" s="219" t="s">
        <v>1391</v>
      </c>
      <c r="P64" s="219" t="s">
        <v>1391</v>
      </c>
      <c r="Q64" s="219" t="s">
        <v>1391</v>
      </c>
      <c r="R64" s="219" t="s">
        <v>1391</v>
      </c>
      <c r="S64" s="219" t="s">
        <v>1391</v>
      </c>
      <c r="T64" s="219" t="s">
        <v>1391</v>
      </c>
      <c r="U64" s="219" t="s">
        <v>1391</v>
      </c>
      <c r="V64" s="219" t="s">
        <v>1391</v>
      </c>
      <c r="W64" s="219" t="s">
        <v>1391</v>
      </c>
      <c r="X64" s="219" t="s">
        <v>1391</v>
      </c>
      <c r="Y64" s="219" t="s">
        <v>1391</v>
      </c>
      <c r="Z64" s="219" t="s">
        <v>1437</v>
      </c>
      <c r="AA64" s="219" t="s">
        <v>1391</v>
      </c>
      <c r="AB64" s="219" t="s">
        <v>1437</v>
      </c>
      <c r="AC64" s="219" t="s">
        <v>1391</v>
      </c>
      <c r="AD64" s="219" t="s">
        <v>1391</v>
      </c>
      <c r="AE64" s="219" t="s">
        <v>1391</v>
      </c>
      <c r="AF64" s="219" t="s">
        <v>1391</v>
      </c>
      <c r="AG64" s="219" t="s">
        <v>1391</v>
      </c>
      <c r="AH64" s="219" t="s">
        <v>1391</v>
      </c>
      <c r="AI64" s="219" t="s">
        <v>1391</v>
      </c>
      <c r="AJ64" s="219" t="s">
        <v>1391</v>
      </c>
      <c r="AK64" s="219" t="s">
        <v>1391</v>
      </c>
      <c r="AL64" s="219" t="s">
        <v>1391</v>
      </c>
      <c r="AM64" s="219" t="s">
        <v>1391</v>
      </c>
      <c r="AN64" s="219" t="s">
        <v>1391</v>
      </c>
      <c r="AO64" s="219" t="s">
        <v>1391</v>
      </c>
      <c r="AP64" s="219" t="s">
        <v>1391</v>
      </c>
      <c r="AQ64" s="219" t="s">
        <v>1391</v>
      </c>
      <c r="AR64" s="219" t="s">
        <v>1391</v>
      </c>
      <c r="AS64" s="219" t="s">
        <v>1391</v>
      </c>
      <c r="AT64" s="219" t="s">
        <v>1391</v>
      </c>
      <c r="AU64" s="219" t="s">
        <v>1391</v>
      </c>
      <c r="AV64" s="219" t="s">
        <v>1437</v>
      </c>
      <c r="AW64" s="219" t="s">
        <v>1391</v>
      </c>
      <c r="AX64" s="219" t="s">
        <v>1391</v>
      </c>
      <c r="AY64" s="219" t="s">
        <v>1437</v>
      </c>
      <c r="AZ64" s="219" t="s">
        <v>1391</v>
      </c>
      <c r="BA64" s="219" t="s">
        <v>1391</v>
      </c>
      <c r="BB64" s="219" t="s">
        <v>1391</v>
      </c>
      <c r="BC64" s="219" t="s">
        <v>1391</v>
      </c>
      <c r="BD64" s="219" t="s">
        <v>1391</v>
      </c>
      <c r="BE64" s="219" t="s">
        <v>1391</v>
      </c>
      <c r="BF64" s="219" t="s">
        <v>1391</v>
      </c>
      <c r="BG64" s="219" t="s">
        <v>1391</v>
      </c>
      <c r="BH64" s="219" t="s">
        <v>1391</v>
      </c>
      <c r="BI64" s="219" t="s">
        <v>1391</v>
      </c>
      <c r="BJ64" s="219" t="s">
        <v>1391</v>
      </c>
      <c r="BK64" s="219" t="s">
        <v>1391</v>
      </c>
      <c r="BL64" s="219" t="s">
        <v>1391</v>
      </c>
      <c r="BM64" s="219" t="s">
        <v>1391</v>
      </c>
      <c r="BN64" s="219" t="s">
        <v>1391</v>
      </c>
      <c r="BO64" s="219" t="s">
        <v>1391</v>
      </c>
      <c r="BP64" s="219" t="s">
        <v>1391</v>
      </c>
      <c r="BQ64" s="219" t="s">
        <v>1391</v>
      </c>
      <c r="BR64" s="219" t="s">
        <v>1391</v>
      </c>
      <c r="BS64" s="219" t="s">
        <v>1391</v>
      </c>
      <c r="BT64" s="219" t="s">
        <v>1391</v>
      </c>
      <c r="BU64" s="219" t="s">
        <v>1391</v>
      </c>
      <c r="BV64" s="219" t="s">
        <v>1391</v>
      </c>
      <c r="BW64" s="219" t="s">
        <v>1391</v>
      </c>
      <c r="BX64" s="219" t="s">
        <v>1391</v>
      </c>
      <c r="BY64" s="219" t="s">
        <v>1391</v>
      </c>
      <c r="BZ64" s="219" t="s">
        <v>1437</v>
      </c>
      <c r="CA64" s="219" t="s">
        <v>1391</v>
      </c>
      <c r="CB64" s="219" t="s">
        <v>1391</v>
      </c>
      <c r="CC64" s="219" t="s">
        <v>1391</v>
      </c>
      <c r="CD64" s="219" t="s">
        <v>1391</v>
      </c>
      <c r="CE64" s="219" t="s">
        <v>1391</v>
      </c>
      <c r="CF64" s="219" t="s">
        <v>1391</v>
      </c>
      <c r="CG64" s="219" t="s">
        <v>1391</v>
      </c>
      <c r="CH64" s="219" t="s">
        <v>1391</v>
      </c>
      <c r="CI64" s="219" t="s">
        <v>1391</v>
      </c>
      <c r="CJ64" s="219" t="s">
        <v>1391</v>
      </c>
      <c r="CK64" s="221" t="s">
        <v>1567</v>
      </c>
      <c r="CL64" s="219" t="s">
        <v>1391</v>
      </c>
      <c r="CM64" s="219" t="s">
        <v>403</v>
      </c>
      <c r="CN64" s="219" t="s">
        <v>29</v>
      </c>
      <c r="CO64" s="219" t="s">
        <v>412</v>
      </c>
      <c r="CP64" s="219"/>
      <c r="CQ64" s="219"/>
      <c r="CR64" s="219"/>
      <c r="CS64" s="219"/>
      <c r="CT64" s="219"/>
      <c r="CU64" s="219"/>
      <c r="CV64" s="219"/>
      <c r="CW64" s="219"/>
      <c r="CX64" s="219" t="s">
        <v>1568</v>
      </c>
    </row>
    <row r="65" ht="409.5" spans="1:102">
      <c r="A65" s="220" t="s">
        <v>1018</v>
      </c>
      <c r="B65" s="220">
        <v>1064</v>
      </c>
      <c r="C65" s="220" t="s">
        <v>1019</v>
      </c>
      <c r="D65" s="220" t="s">
        <v>1437</v>
      </c>
      <c r="E65" s="220" t="s">
        <v>1443</v>
      </c>
      <c r="F65" s="220" t="s">
        <v>1443</v>
      </c>
      <c r="G65" s="220" t="s">
        <v>1443</v>
      </c>
      <c r="H65" s="220" t="s">
        <v>1443</v>
      </c>
      <c r="I65" s="220" t="s">
        <v>1443</v>
      </c>
      <c r="J65" s="220" t="s">
        <v>1443</v>
      </c>
      <c r="K65" s="220" t="s">
        <v>1443</v>
      </c>
      <c r="L65" s="220" t="s">
        <v>1443</v>
      </c>
      <c r="M65" s="220" t="s">
        <v>1391</v>
      </c>
      <c r="N65" s="220" t="s">
        <v>1391</v>
      </c>
      <c r="O65" s="220" t="s">
        <v>1391</v>
      </c>
      <c r="P65" s="220" t="s">
        <v>1391</v>
      </c>
      <c r="Q65" s="220" t="s">
        <v>1391</v>
      </c>
      <c r="R65" s="220" t="s">
        <v>1391</v>
      </c>
      <c r="S65" s="220" t="s">
        <v>1391</v>
      </c>
      <c r="T65" s="220" t="s">
        <v>1391</v>
      </c>
      <c r="U65" s="220" t="s">
        <v>1391</v>
      </c>
      <c r="V65" s="220" t="s">
        <v>1391</v>
      </c>
      <c r="W65" s="220" t="s">
        <v>1391</v>
      </c>
      <c r="X65" s="220" t="s">
        <v>1391</v>
      </c>
      <c r="Y65" s="220" t="s">
        <v>1391</v>
      </c>
      <c r="Z65" s="220" t="s">
        <v>1437</v>
      </c>
      <c r="AA65" s="220" t="s">
        <v>1391</v>
      </c>
      <c r="AB65" s="220" t="s">
        <v>1437</v>
      </c>
      <c r="AC65" s="220" t="s">
        <v>1391</v>
      </c>
      <c r="AD65" s="220" t="s">
        <v>1391</v>
      </c>
      <c r="AE65" s="220" t="s">
        <v>1391</v>
      </c>
      <c r="AF65" s="220" t="s">
        <v>1391</v>
      </c>
      <c r="AG65" s="220" t="s">
        <v>1391</v>
      </c>
      <c r="AH65" s="220" t="s">
        <v>1391</v>
      </c>
      <c r="AI65" s="220" t="s">
        <v>1391</v>
      </c>
      <c r="AJ65" s="220" t="s">
        <v>1391</v>
      </c>
      <c r="AK65" s="220" t="s">
        <v>1391</v>
      </c>
      <c r="AL65" s="220" t="s">
        <v>1391</v>
      </c>
      <c r="AM65" s="220" t="s">
        <v>1391</v>
      </c>
      <c r="AN65" s="220" t="s">
        <v>1391</v>
      </c>
      <c r="AO65" s="220" t="s">
        <v>1391</v>
      </c>
      <c r="AP65" s="220" t="s">
        <v>1391</v>
      </c>
      <c r="AQ65" s="220" t="s">
        <v>1391</v>
      </c>
      <c r="AR65" s="220" t="s">
        <v>1391</v>
      </c>
      <c r="AS65" s="220" t="s">
        <v>1437</v>
      </c>
      <c r="AT65" s="220" t="s">
        <v>1391</v>
      </c>
      <c r="AU65" s="220" t="s">
        <v>1391</v>
      </c>
      <c r="AV65" s="220" t="s">
        <v>1391</v>
      </c>
      <c r="AW65" s="220" t="s">
        <v>1391</v>
      </c>
      <c r="AX65" s="220" t="s">
        <v>1391</v>
      </c>
      <c r="AY65" s="220" t="s">
        <v>1391</v>
      </c>
      <c r="AZ65" s="220" t="s">
        <v>1391</v>
      </c>
      <c r="BA65" s="220" t="s">
        <v>1391</v>
      </c>
      <c r="BB65" s="220" t="s">
        <v>1391</v>
      </c>
      <c r="BC65" s="220" t="s">
        <v>1391</v>
      </c>
      <c r="BD65" s="220" t="s">
        <v>1391</v>
      </c>
      <c r="BE65" s="220" t="s">
        <v>1437</v>
      </c>
      <c r="BF65" s="220" t="s">
        <v>1437</v>
      </c>
      <c r="BG65" s="220" t="s">
        <v>1437</v>
      </c>
      <c r="BH65" s="220" t="s">
        <v>1437</v>
      </c>
      <c r="BI65" s="220" t="s">
        <v>1437</v>
      </c>
      <c r="BJ65" s="220" t="s">
        <v>1437</v>
      </c>
      <c r="BK65" s="220" t="s">
        <v>1437</v>
      </c>
      <c r="BL65" s="220" t="s">
        <v>1437</v>
      </c>
      <c r="BM65" s="220" t="s">
        <v>1437</v>
      </c>
      <c r="BN65" s="220" t="s">
        <v>1391</v>
      </c>
      <c r="BO65" s="220" t="s">
        <v>1437</v>
      </c>
      <c r="BP65" s="220" t="s">
        <v>1437</v>
      </c>
      <c r="BQ65" s="220" t="s">
        <v>1437</v>
      </c>
      <c r="BR65" s="220" t="s">
        <v>1391</v>
      </c>
      <c r="BS65" s="220" t="s">
        <v>1391</v>
      </c>
      <c r="BT65" s="220" t="s">
        <v>1391</v>
      </c>
      <c r="BU65" s="220" t="s">
        <v>1391</v>
      </c>
      <c r="BV65" s="220" t="s">
        <v>1391</v>
      </c>
      <c r="BW65" s="220" t="s">
        <v>1391</v>
      </c>
      <c r="BX65" s="220" t="s">
        <v>1391</v>
      </c>
      <c r="BY65" s="220" t="s">
        <v>1391</v>
      </c>
      <c r="BZ65" s="220" t="s">
        <v>1391</v>
      </c>
      <c r="CA65" s="220" t="s">
        <v>1391</v>
      </c>
      <c r="CB65" s="220" t="s">
        <v>1391</v>
      </c>
      <c r="CC65" s="220" t="s">
        <v>1391</v>
      </c>
      <c r="CD65" s="220" t="s">
        <v>1391</v>
      </c>
      <c r="CE65" s="220" t="s">
        <v>1391</v>
      </c>
      <c r="CF65" s="220" t="s">
        <v>1391</v>
      </c>
      <c r="CG65" s="220" t="s">
        <v>1391</v>
      </c>
      <c r="CH65" s="220" t="s">
        <v>1391</v>
      </c>
      <c r="CI65" s="220" t="s">
        <v>1391</v>
      </c>
      <c r="CJ65" s="220" t="s">
        <v>1391</v>
      </c>
      <c r="CK65" s="222" t="s">
        <v>1569</v>
      </c>
      <c r="CL65" s="220" t="s">
        <v>1391</v>
      </c>
      <c r="CM65" s="220" t="s">
        <v>403</v>
      </c>
      <c r="CN65" s="220" t="s">
        <v>412</v>
      </c>
      <c r="CO65" s="220" t="s">
        <v>412</v>
      </c>
      <c r="CP65" s="220"/>
      <c r="CQ65" s="220"/>
      <c r="CR65" s="220"/>
      <c r="CS65" s="220"/>
      <c r="CT65" s="220"/>
      <c r="CU65" s="220"/>
      <c r="CV65" s="220"/>
      <c r="CW65" s="220"/>
      <c r="CX65" s="220" t="s">
        <v>1570</v>
      </c>
    </row>
    <row r="66" ht="409.5" spans="1:102">
      <c r="A66" s="219" t="s">
        <v>1022</v>
      </c>
      <c r="B66" s="219">
        <v>1065</v>
      </c>
      <c r="C66" s="219" t="s">
        <v>807</v>
      </c>
      <c r="D66" s="219" t="s">
        <v>1437</v>
      </c>
      <c r="E66" s="219" t="s">
        <v>1443</v>
      </c>
      <c r="F66" s="219" t="s">
        <v>1443</v>
      </c>
      <c r="G66" s="219" t="s">
        <v>1443</v>
      </c>
      <c r="H66" s="219" t="s">
        <v>1443</v>
      </c>
      <c r="I66" s="219" t="s">
        <v>1443</v>
      </c>
      <c r="J66" s="219" t="s">
        <v>1443</v>
      </c>
      <c r="K66" s="219" t="s">
        <v>1443</v>
      </c>
      <c r="L66" s="219" t="s">
        <v>1443</v>
      </c>
      <c r="M66" s="219" t="s">
        <v>1391</v>
      </c>
      <c r="N66" s="219" t="s">
        <v>1391</v>
      </c>
      <c r="O66" s="219" t="s">
        <v>1391</v>
      </c>
      <c r="P66" s="219" t="s">
        <v>1391</v>
      </c>
      <c r="Q66" s="219" t="s">
        <v>1391</v>
      </c>
      <c r="R66" s="219" t="s">
        <v>1391</v>
      </c>
      <c r="S66" s="219" t="s">
        <v>1391</v>
      </c>
      <c r="T66" s="219" t="s">
        <v>1437</v>
      </c>
      <c r="U66" s="219" t="s">
        <v>1391</v>
      </c>
      <c r="V66" s="219" t="s">
        <v>1391</v>
      </c>
      <c r="W66" s="219" t="s">
        <v>1391</v>
      </c>
      <c r="X66" s="219" t="s">
        <v>1391</v>
      </c>
      <c r="Y66" s="219" t="s">
        <v>1391</v>
      </c>
      <c r="Z66" s="219" t="s">
        <v>1391</v>
      </c>
      <c r="AA66" s="219" t="s">
        <v>1391</v>
      </c>
      <c r="AB66" s="219" t="s">
        <v>1391</v>
      </c>
      <c r="AC66" s="219" t="s">
        <v>1391</v>
      </c>
      <c r="AD66" s="219" t="s">
        <v>1391</v>
      </c>
      <c r="AE66" s="219" t="s">
        <v>1391</v>
      </c>
      <c r="AF66" s="219" t="s">
        <v>1391</v>
      </c>
      <c r="AG66" s="219" t="s">
        <v>1391</v>
      </c>
      <c r="AH66" s="219" t="s">
        <v>1391</v>
      </c>
      <c r="AI66" s="219" t="s">
        <v>1391</v>
      </c>
      <c r="AJ66" s="219" t="s">
        <v>1391</v>
      </c>
      <c r="AK66" s="219" t="s">
        <v>1391</v>
      </c>
      <c r="AL66" s="219" t="s">
        <v>1391</v>
      </c>
      <c r="AM66" s="219" t="s">
        <v>1391</v>
      </c>
      <c r="AN66" s="219" t="s">
        <v>1391</v>
      </c>
      <c r="AO66" s="219" t="s">
        <v>1391</v>
      </c>
      <c r="AP66" s="219" t="s">
        <v>1391</v>
      </c>
      <c r="AQ66" s="219" t="s">
        <v>1391</v>
      </c>
      <c r="AR66" s="219" t="s">
        <v>1391</v>
      </c>
      <c r="AS66" s="219" t="s">
        <v>1391</v>
      </c>
      <c r="AT66" s="219" t="s">
        <v>1391</v>
      </c>
      <c r="AU66" s="219" t="s">
        <v>1391</v>
      </c>
      <c r="AV66" s="219" t="s">
        <v>1391</v>
      </c>
      <c r="AW66" s="219" t="s">
        <v>1391</v>
      </c>
      <c r="AX66" s="219" t="s">
        <v>1391</v>
      </c>
      <c r="AY66" s="219" t="s">
        <v>1391</v>
      </c>
      <c r="AZ66" s="219" t="s">
        <v>1391</v>
      </c>
      <c r="BA66" s="219" t="s">
        <v>1391</v>
      </c>
      <c r="BB66" s="219" t="s">
        <v>1391</v>
      </c>
      <c r="BC66" s="219" t="s">
        <v>1391</v>
      </c>
      <c r="BD66" s="219" t="s">
        <v>1391</v>
      </c>
      <c r="BE66" s="219" t="s">
        <v>1437</v>
      </c>
      <c r="BF66" s="219" t="s">
        <v>1437</v>
      </c>
      <c r="BG66" s="219" t="s">
        <v>1437</v>
      </c>
      <c r="BH66" s="219" t="s">
        <v>1437</v>
      </c>
      <c r="BI66" s="219" t="s">
        <v>1437</v>
      </c>
      <c r="BJ66" s="219" t="s">
        <v>1437</v>
      </c>
      <c r="BK66" s="219" t="s">
        <v>1437</v>
      </c>
      <c r="BL66" s="219" t="s">
        <v>1437</v>
      </c>
      <c r="BM66" s="219" t="s">
        <v>1437</v>
      </c>
      <c r="BN66" s="219" t="s">
        <v>1391</v>
      </c>
      <c r="BO66" s="219" t="s">
        <v>1437</v>
      </c>
      <c r="BP66" s="219" t="s">
        <v>1437</v>
      </c>
      <c r="BQ66" s="219" t="s">
        <v>1437</v>
      </c>
      <c r="BR66" s="219" t="s">
        <v>1391</v>
      </c>
      <c r="BS66" s="219" t="s">
        <v>1391</v>
      </c>
      <c r="BT66" s="219" t="s">
        <v>1391</v>
      </c>
      <c r="BU66" s="219" t="s">
        <v>1391</v>
      </c>
      <c r="BV66" s="219" t="s">
        <v>1391</v>
      </c>
      <c r="BW66" s="219" t="s">
        <v>1391</v>
      </c>
      <c r="BX66" s="219" t="s">
        <v>1391</v>
      </c>
      <c r="BY66" s="219" t="s">
        <v>1391</v>
      </c>
      <c r="BZ66" s="219" t="s">
        <v>1391</v>
      </c>
      <c r="CA66" s="219" t="s">
        <v>1391</v>
      </c>
      <c r="CB66" s="219" t="s">
        <v>1391</v>
      </c>
      <c r="CC66" s="219" t="s">
        <v>1391</v>
      </c>
      <c r="CD66" s="219" t="s">
        <v>1391</v>
      </c>
      <c r="CE66" s="219" t="s">
        <v>1391</v>
      </c>
      <c r="CF66" s="219" t="s">
        <v>1391</v>
      </c>
      <c r="CG66" s="219" t="s">
        <v>1391</v>
      </c>
      <c r="CH66" s="219" t="s">
        <v>1391</v>
      </c>
      <c r="CI66" s="219" t="s">
        <v>1391</v>
      </c>
      <c r="CJ66" s="219" t="s">
        <v>1391</v>
      </c>
      <c r="CK66" s="221" t="s">
        <v>1571</v>
      </c>
      <c r="CL66" s="219" t="s">
        <v>1439</v>
      </c>
      <c r="CM66" s="219" t="s">
        <v>29</v>
      </c>
      <c r="CN66" s="219" t="s">
        <v>17</v>
      </c>
      <c r="CO66" s="219" t="s">
        <v>412</v>
      </c>
      <c r="CP66" s="219"/>
      <c r="CQ66" s="219"/>
      <c r="CR66" s="219"/>
      <c r="CS66" s="219"/>
      <c r="CT66" s="219"/>
      <c r="CU66" s="219"/>
      <c r="CV66" s="219"/>
      <c r="CW66" s="219"/>
      <c r="CX66" s="219" t="s">
        <v>1572</v>
      </c>
    </row>
    <row r="67" ht="196.5" spans="1:102">
      <c r="A67" s="220" t="s">
        <v>1024</v>
      </c>
      <c r="B67" s="220">
        <v>1066</v>
      </c>
      <c r="C67" s="220" t="s">
        <v>1025</v>
      </c>
      <c r="D67" s="220" t="s">
        <v>1391</v>
      </c>
      <c r="E67" s="220" t="s">
        <v>1391</v>
      </c>
      <c r="F67" s="220" t="s">
        <v>1391</v>
      </c>
      <c r="G67" s="220" t="s">
        <v>1391</v>
      </c>
      <c r="H67" s="220" t="s">
        <v>1391</v>
      </c>
      <c r="I67" s="220" t="s">
        <v>1391</v>
      </c>
      <c r="J67" s="220" t="s">
        <v>1391</v>
      </c>
      <c r="K67" s="220" t="s">
        <v>1391</v>
      </c>
      <c r="L67" s="220" t="s">
        <v>1391</v>
      </c>
      <c r="M67" s="220" t="s">
        <v>1391</v>
      </c>
      <c r="N67" s="220" t="s">
        <v>1391</v>
      </c>
      <c r="O67" s="220" t="s">
        <v>1437</v>
      </c>
      <c r="P67" s="220" t="s">
        <v>1391</v>
      </c>
      <c r="Q67" s="220" t="s">
        <v>1391</v>
      </c>
      <c r="R67" s="220" t="s">
        <v>1391</v>
      </c>
      <c r="S67" s="220" t="s">
        <v>1391</v>
      </c>
      <c r="T67" s="220" t="s">
        <v>1391</v>
      </c>
      <c r="U67" s="220" t="s">
        <v>1391</v>
      </c>
      <c r="V67" s="220" t="s">
        <v>1437</v>
      </c>
      <c r="W67" s="220" t="s">
        <v>1391</v>
      </c>
      <c r="X67" s="220" t="s">
        <v>1391</v>
      </c>
      <c r="Y67" s="220" t="s">
        <v>1391</v>
      </c>
      <c r="Z67" s="220" t="s">
        <v>1391</v>
      </c>
      <c r="AA67" s="220" t="s">
        <v>1391</v>
      </c>
      <c r="AB67" s="220" t="s">
        <v>1391</v>
      </c>
      <c r="AC67" s="220" t="s">
        <v>1391</v>
      </c>
      <c r="AD67" s="220" t="s">
        <v>1391</v>
      </c>
      <c r="AE67" s="220" t="s">
        <v>1391</v>
      </c>
      <c r="AF67" s="220" t="s">
        <v>1391</v>
      </c>
      <c r="AG67" s="220" t="s">
        <v>1391</v>
      </c>
      <c r="AH67" s="220" t="s">
        <v>1391</v>
      </c>
      <c r="AI67" s="220" t="s">
        <v>1391</v>
      </c>
      <c r="AJ67" s="220" t="s">
        <v>1391</v>
      </c>
      <c r="AK67" s="220" t="s">
        <v>1391</v>
      </c>
      <c r="AL67" s="220" t="s">
        <v>1391</v>
      </c>
      <c r="AM67" s="220" t="s">
        <v>1391</v>
      </c>
      <c r="AN67" s="220" t="s">
        <v>1391</v>
      </c>
      <c r="AO67" s="220" t="s">
        <v>1391</v>
      </c>
      <c r="AP67" s="220" t="s">
        <v>1391</v>
      </c>
      <c r="AQ67" s="220" t="s">
        <v>1391</v>
      </c>
      <c r="AR67" s="220" t="s">
        <v>1391</v>
      </c>
      <c r="AS67" s="220" t="s">
        <v>1391</v>
      </c>
      <c r="AT67" s="220" t="s">
        <v>1391</v>
      </c>
      <c r="AU67" s="220" t="s">
        <v>1391</v>
      </c>
      <c r="AV67" s="220" t="s">
        <v>1391</v>
      </c>
      <c r="AW67" s="220" t="s">
        <v>1437</v>
      </c>
      <c r="AX67" s="220" t="s">
        <v>1437</v>
      </c>
      <c r="AY67" s="220" t="s">
        <v>1391</v>
      </c>
      <c r="AZ67" s="220" t="s">
        <v>1391</v>
      </c>
      <c r="BA67" s="220" t="s">
        <v>1391</v>
      </c>
      <c r="BB67" s="220" t="s">
        <v>1391</v>
      </c>
      <c r="BC67" s="220" t="s">
        <v>1391</v>
      </c>
      <c r="BD67" s="220" t="s">
        <v>1391</v>
      </c>
      <c r="BE67" s="220" t="s">
        <v>1391</v>
      </c>
      <c r="BF67" s="220" t="s">
        <v>1391</v>
      </c>
      <c r="BG67" s="220" t="s">
        <v>1391</v>
      </c>
      <c r="BH67" s="220" t="s">
        <v>1391</v>
      </c>
      <c r="BI67" s="220" t="s">
        <v>1391</v>
      </c>
      <c r="BJ67" s="220" t="s">
        <v>1391</v>
      </c>
      <c r="BK67" s="220" t="s">
        <v>1391</v>
      </c>
      <c r="BL67" s="220" t="s">
        <v>1391</v>
      </c>
      <c r="BM67" s="220" t="s">
        <v>1391</v>
      </c>
      <c r="BN67" s="220" t="s">
        <v>1391</v>
      </c>
      <c r="BO67" s="220" t="s">
        <v>1437</v>
      </c>
      <c r="BP67" s="220" t="s">
        <v>1391</v>
      </c>
      <c r="BQ67" s="220" t="s">
        <v>1391</v>
      </c>
      <c r="BR67" s="220" t="s">
        <v>1391</v>
      </c>
      <c r="BS67" s="220" t="s">
        <v>1391</v>
      </c>
      <c r="BT67" s="220" t="s">
        <v>1391</v>
      </c>
      <c r="BU67" s="220" t="s">
        <v>1391</v>
      </c>
      <c r="BV67" s="220" t="s">
        <v>1391</v>
      </c>
      <c r="BW67" s="220" t="s">
        <v>1437</v>
      </c>
      <c r="BX67" s="220" t="s">
        <v>1391</v>
      </c>
      <c r="BY67" s="220" t="s">
        <v>1391</v>
      </c>
      <c r="BZ67" s="220" t="s">
        <v>1391</v>
      </c>
      <c r="CA67" s="220" t="s">
        <v>1391</v>
      </c>
      <c r="CB67" s="220" t="s">
        <v>1391</v>
      </c>
      <c r="CC67" s="220" t="s">
        <v>1391</v>
      </c>
      <c r="CD67" s="220" t="s">
        <v>1391</v>
      </c>
      <c r="CE67" s="220" t="s">
        <v>1391</v>
      </c>
      <c r="CF67" s="220" t="s">
        <v>1391</v>
      </c>
      <c r="CG67" s="220" t="s">
        <v>1391</v>
      </c>
      <c r="CH67" s="220" t="s">
        <v>1391</v>
      </c>
      <c r="CI67" s="220" t="s">
        <v>1391</v>
      </c>
      <c r="CJ67" s="220" t="s">
        <v>1391</v>
      </c>
      <c r="CK67" s="222" t="s">
        <v>1573</v>
      </c>
      <c r="CL67" s="220" t="s">
        <v>1391</v>
      </c>
      <c r="CM67" s="220" t="s">
        <v>403</v>
      </c>
      <c r="CN67" s="220" t="s">
        <v>412</v>
      </c>
      <c r="CO67" s="220" t="s">
        <v>412</v>
      </c>
      <c r="CP67" s="220"/>
      <c r="CQ67" s="220"/>
      <c r="CR67" s="220"/>
      <c r="CS67" s="220"/>
      <c r="CT67" s="220"/>
      <c r="CU67" s="220"/>
      <c r="CV67" s="220"/>
      <c r="CW67" s="220"/>
      <c r="CX67" s="220" t="s">
        <v>1574</v>
      </c>
    </row>
    <row r="68" ht="292.5" spans="1:102">
      <c r="A68" s="219" t="s">
        <v>1028</v>
      </c>
      <c r="B68" s="219">
        <v>1067</v>
      </c>
      <c r="C68" s="219" t="s">
        <v>970</v>
      </c>
      <c r="D68" s="219" t="s">
        <v>1391</v>
      </c>
      <c r="E68" s="219" t="s">
        <v>1391</v>
      </c>
      <c r="F68" s="219" t="s">
        <v>1391</v>
      </c>
      <c r="G68" s="219" t="s">
        <v>1391</v>
      </c>
      <c r="H68" s="219" t="s">
        <v>1391</v>
      </c>
      <c r="I68" s="219" t="s">
        <v>1391</v>
      </c>
      <c r="J68" s="219" t="s">
        <v>1391</v>
      </c>
      <c r="K68" s="219" t="s">
        <v>1391</v>
      </c>
      <c r="L68" s="219" t="s">
        <v>1391</v>
      </c>
      <c r="M68" s="219" t="s">
        <v>1443</v>
      </c>
      <c r="N68" s="219" t="s">
        <v>1437</v>
      </c>
      <c r="O68" s="219" t="s">
        <v>1437</v>
      </c>
      <c r="P68" s="219" t="s">
        <v>1391</v>
      </c>
      <c r="Q68" s="219" t="s">
        <v>1391</v>
      </c>
      <c r="R68" s="219" t="s">
        <v>1391</v>
      </c>
      <c r="S68" s="219" t="s">
        <v>1391</v>
      </c>
      <c r="T68" s="219" t="s">
        <v>1391</v>
      </c>
      <c r="U68" s="219" t="s">
        <v>1391</v>
      </c>
      <c r="V68" s="219" t="s">
        <v>1391</v>
      </c>
      <c r="W68" s="219" t="s">
        <v>1391</v>
      </c>
      <c r="X68" s="219" t="s">
        <v>1437</v>
      </c>
      <c r="Y68" s="219" t="s">
        <v>1391</v>
      </c>
      <c r="Z68" s="219" t="s">
        <v>1391</v>
      </c>
      <c r="AA68" s="219" t="s">
        <v>1391</v>
      </c>
      <c r="AB68" s="219" t="s">
        <v>1437</v>
      </c>
      <c r="AC68" s="219" t="s">
        <v>1391</v>
      </c>
      <c r="AD68" s="219" t="s">
        <v>1575</v>
      </c>
      <c r="AE68" s="219" t="s">
        <v>1391</v>
      </c>
      <c r="AF68" s="219" t="s">
        <v>1391</v>
      </c>
      <c r="AG68" s="219" t="s">
        <v>1437</v>
      </c>
      <c r="AH68" s="219" t="s">
        <v>1391</v>
      </c>
      <c r="AI68" s="219" t="s">
        <v>1391</v>
      </c>
      <c r="AJ68" s="219" t="s">
        <v>1391</v>
      </c>
      <c r="AK68" s="219" t="s">
        <v>1391</v>
      </c>
      <c r="AL68" s="219" t="s">
        <v>1391</v>
      </c>
      <c r="AM68" s="219" t="s">
        <v>1391</v>
      </c>
      <c r="AN68" s="219" t="s">
        <v>1391</v>
      </c>
      <c r="AO68" s="219" t="s">
        <v>1391</v>
      </c>
      <c r="AP68" s="219" t="s">
        <v>1391</v>
      </c>
      <c r="AQ68" s="219" t="s">
        <v>1391</v>
      </c>
      <c r="AR68" s="219" t="s">
        <v>1391</v>
      </c>
      <c r="AS68" s="219" t="s">
        <v>1391</v>
      </c>
      <c r="AT68" s="219" t="s">
        <v>1391</v>
      </c>
      <c r="AU68" s="219" t="s">
        <v>1391</v>
      </c>
      <c r="AV68" s="219" t="s">
        <v>1391</v>
      </c>
      <c r="AW68" s="219" t="s">
        <v>1391</v>
      </c>
      <c r="AX68" s="219" t="s">
        <v>1437</v>
      </c>
      <c r="AY68" s="219" t="s">
        <v>1437</v>
      </c>
      <c r="AZ68" s="219" t="s">
        <v>1391</v>
      </c>
      <c r="BA68" s="219" t="s">
        <v>1391</v>
      </c>
      <c r="BB68" s="219" t="s">
        <v>1391</v>
      </c>
      <c r="BC68" s="219" t="s">
        <v>1391</v>
      </c>
      <c r="BD68" s="219" t="s">
        <v>1391</v>
      </c>
      <c r="BE68" s="219" t="s">
        <v>1391</v>
      </c>
      <c r="BF68" s="219" t="s">
        <v>1391</v>
      </c>
      <c r="BG68" s="219" t="s">
        <v>1391</v>
      </c>
      <c r="BH68" s="219" t="s">
        <v>1391</v>
      </c>
      <c r="BI68" s="219" t="s">
        <v>1391</v>
      </c>
      <c r="BJ68" s="219" t="s">
        <v>1391</v>
      </c>
      <c r="BK68" s="219" t="s">
        <v>1391</v>
      </c>
      <c r="BL68" s="219" t="s">
        <v>1391</v>
      </c>
      <c r="BM68" s="219" t="s">
        <v>1391</v>
      </c>
      <c r="BN68" s="219" t="s">
        <v>1391</v>
      </c>
      <c r="BO68" s="219" t="s">
        <v>1391</v>
      </c>
      <c r="BP68" s="219" t="s">
        <v>1391</v>
      </c>
      <c r="BQ68" s="219" t="s">
        <v>1391</v>
      </c>
      <c r="BR68" s="219" t="s">
        <v>1391</v>
      </c>
      <c r="BS68" s="219" t="s">
        <v>1391</v>
      </c>
      <c r="BT68" s="219" t="s">
        <v>1391</v>
      </c>
      <c r="BU68" s="219" t="s">
        <v>1391</v>
      </c>
      <c r="BV68" s="219" t="s">
        <v>1391</v>
      </c>
      <c r="BW68" s="219" t="s">
        <v>1391</v>
      </c>
      <c r="BX68" s="219" t="s">
        <v>1391</v>
      </c>
      <c r="BY68" s="219" t="s">
        <v>1391</v>
      </c>
      <c r="BZ68" s="219" t="s">
        <v>1391</v>
      </c>
      <c r="CA68" s="219" t="s">
        <v>1391</v>
      </c>
      <c r="CB68" s="219" t="s">
        <v>1391</v>
      </c>
      <c r="CC68" s="219" t="s">
        <v>1391</v>
      </c>
      <c r="CD68" s="219" t="s">
        <v>1391</v>
      </c>
      <c r="CE68" s="219" t="s">
        <v>1391</v>
      </c>
      <c r="CF68" s="219" t="s">
        <v>1391</v>
      </c>
      <c r="CG68" s="219" t="s">
        <v>1391</v>
      </c>
      <c r="CH68" s="219" t="s">
        <v>1391</v>
      </c>
      <c r="CI68" s="219" t="s">
        <v>1391</v>
      </c>
      <c r="CJ68" s="219" t="s">
        <v>1391</v>
      </c>
      <c r="CK68" s="221" t="s">
        <v>1576</v>
      </c>
      <c r="CL68" s="219" t="s">
        <v>1452</v>
      </c>
      <c r="CM68" s="219" t="s">
        <v>403</v>
      </c>
      <c r="CN68" s="219" t="s">
        <v>29</v>
      </c>
      <c r="CO68" s="219" t="s">
        <v>412</v>
      </c>
      <c r="CP68" s="219"/>
      <c r="CQ68" s="219"/>
      <c r="CR68" s="219"/>
      <c r="CS68" s="219"/>
      <c r="CT68" s="219"/>
      <c r="CU68" s="219"/>
      <c r="CV68" s="219"/>
      <c r="CW68" s="219"/>
      <c r="CX68" s="219" t="s">
        <v>1577</v>
      </c>
    </row>
    <row r="69" ht="110.25" spans="1:102">
      <c r="A69" s="220" t="s">
        <v>1031</v>
      </c>
      <c r="B69" s="220">
        <v>1068</v>
      </c>
      <c r="C69" s="220" t="s">
        <v>1032</v>
      </c>
      <c r="D69" s="220" t="s">
        <v>1437</v>
      </c>
      <c r="E69" s="220" t="s">
        <v>1443</v>
      </c>
      <c r="F69" s="220" t="s">
        <v>1443</v>
      </c>
      <c r="G69" s="220" t="s">
        <v>1443</v>
      </c>
      <c r="H69" s="220" t="s">
        <v>1443</v>
      </c>
      <c r="I69" s="220" t="s">
        <v>1391</v>
      </c>
      <c r="J69" s="220" t="s">
        <v>1391</v>
      </c>
      <c r="K69" s="220" t="s">
        <v>1391</v>
      </c>
      <c r="L69" s="220" t="s">
        <v>1443</v>
      </c>
      <c r="M69" s="220" t="s">
        <v>1391</v>
      </c>
      <c r="N69" s="220" t="s">
        <v>1391</v>
      </c>
      <c r="O69" s="220" t="s">
        <v>1391</v>
      </c>
      <c r="P69" s="220" t="s">
        <v>1391</v>
      </c>
      <c r="Q69" s="220" t="s">
        <v>1391</v>
      </c>
      <c r="R69" s="220" t="s">
        <v>1391</v>
      </c>
      <c r="S69" s="220" t="s">
        <v>1391</v>
      </c>
      <c r="T69" s="220" t="s">
        <v>1391</v>
      </c>
      <c r="U69" s="220" t="s">
        <v>1391</v>
      </c>
      <c r="V69" s="220" t="s">
        <v>1391</v>
      </c>
      <c r="W69" s="220" t="s">
        <v>1391</v>
      </c>
      <c r="X69" s="220" t="s">
        <v>1391</v>
      </c>
      <c r="Y69" s="220" t="s">
        <v>1391</v>
      </c>
      <c r="Z69" s="220" t="s">
        <v>1391</v>
      </c>
      <c r="AA69" s="220" t="s">
        <v>1391</v>
      </c>
      <c r="AB69" s="220" t="s">
        <v>1437</v>
      </c>
      <c r="AC69" s="220" t="s">
        <v>1391</v>
      </c>
      <c r="AD69" s="220" t="s">
        <v>1391</v>
      </c>
      <c r="AE69" s="220" t="s">
        <v>1391</v>
      </c>
      <c r="AF69" s="220" t="s">
        <v>1391</v>
      </c>
      <c r="AG69" s="220" t="s">
        <v>1437</v>
      </c>
      <c r="AH69" s="220" t="s">
        <v>1391</v>
      </c>
      <c r="AI69" s="220" t="s">
        <v>1391</v>
      </c>
      <c r="AJ69" s="220" t="s">
        <v>1391</v>
      </c>
      <c r="AK69" s="220" t="s">
        <v>1391</v>
      </c>
      <c r="AL69" s="220" t="s">
        <v>1391</v>
      </c>
      <c r="AM69" s="220" t="s">
        <v>1391</v>
      </c>
      <c r="AN69" s="220" t="s">
        <v>1391</v>
      </c>
      <c r="AO69" s="220" t="s">
        <v>1391</v>
      </c>
      <c r="AP69" s="220" t="s">
        <v>1391</v>
      </c>
      <c r="AQ69" s="220" t="s">
        <v>1391</v>
      </c>
      <c r="AR69" s="220" t="s">
        <v>1391</v>
      </c>
      <c r="AS69" s="220" t="s">
        <v>1391</v>
      </c>
      <c r="AT69" s="220" t="s">
        <v>1391</v>
      </c>
      <c r="AU69" s="220" t="s">
        <v>1391</v>
      </c>
      <c r="AV69" s="220" t="s">
        <v>1391</v>
      </c>
      <c r="AW69" s="220" t="s">
        <v>1391</v>
      </c>
      <c r="AX69" s="220" t="s">
        <v>1391</v>
      </c>
      <c r="AY69" s="220" t="s">
        <v>1391</v>
      </c>
      <c r="AZ69" s="220" t="s">
        <v>1391</v>
      </c>
      <c r="BA69" s="220" t="s">
        <v>1437</v>
      </c>
      <c r="BB69" s="220" t="s">
        <v>1437</v>
      </c>
      <c r="BC69" s="220" t="s">
        <v>1391</v>
      </c>
      <c r="BD69" s="220" t="s">
        <v>1391</v>
      </c>
      <c r="BE69" s="220" t="s">
        <v>1437</v>
      </c>
      <c r="BF69" s="220" t="s">
        <v>1391</v>
      </c>
      <c r="BG69" s="220" t="s">
        <v>1391</v>
      </c>
      <c r="BH69" s="220" t="s">
        <v>1391</v>
      </c>
      <c r="BI69" s="220" t="s">
        <v>1391</v>
      </c>
      <c r="BJ69" s="220" t="s">
        <v>1391</v>
      </c>
      <c r="BK69" s="220" t="s">
        <v>1391</v>
      </c>
      <c r="BL69" s="220" t="s">
        <v>1391</v>
      </c>
      <c r="BM69" s="220" t="s">
        <v>1391</v>
      </c>
      <c r="BN69" s="220" t="s">
        <v>1391</v>
      </c>
      <c r="BO69" s="220" t="s">
        <v>1391</v>
      </c>
      <c r="BP69" s="220" t="s">
        <v>1391</v>
      </c>
      <c r="BQ69" s="220" t="s">
        <v>1391</v>
      </c>
      <c r="BR69" s="220" t="s">
        <v>1391</v>
      </c>
      <c r="BS69" s="220" t="s">
        <v>1437</v>
      </c>
      <c r="BT69" s="220" t="s">
        <v>1391</v>
      </c>
      <c r="BU69" s="220" t="s">
        <v>1391</v>
      </c>
      <c r="BV69" s="220" t="s">
        <v>1391</v>
      </c>
      <c r="BW69" s="220" t="s">
        <v>1391</v>
      </c>
      <c r="BX69" s="220" t="s">
        <v>1391</v>
      </c>
      <c r="BY69" s="220" t="s">
        <v>1391</v>
      </c>
      <c r="BZ69" s="220" t="s">
        <v>1391</v>
      </c>
      <c r="CA69" s="220" t="s">
        <v>1391</v>
      </c>
      <c r="CB69" s="220" t="s">
        <v>1391</v>
      </c>
      <c r="CC69" s="220" t="s">
        <v>1391</v>
      </c>
      <c r="CD69" s="220" t="s">
        <v>1391</v>
      </c>
      <c r="CE69" s="220" t="s">
        <v>1391</v>
      </c>
      <c r="CF69" s="220" t="s">
        <v>1391</v>
      </c>
      <c r="CG69" s="220" t="s">
        <v>1391</v>
      </c>
      <c r="CH69" s="220" t="s">
        <v>1391</v>
      </c>
      <c r="CI69" s="220" t="s">
        <v>1391</v>
      </c>
      <c r="CJ69" s="220" t="s">
        <v>1391</v>
      </c>
      <c r="CK69" s="222" t="s">
        <v>1578</v>
      </c>
      <c r="CL69" s="220" t="s">
        <v>1391</v>
      </c>
      <c r="CM69" s="220" t="s">
        <v>17</v>
      </c>
      <c r="CN69" s="220" t="s">
        <v>412</v>
      </c>
      <c r="CO69" s="220" t="s">
        <v>412</v>
      </c>
      <c r="CP69" s="220"/>
      <c r="CQ69" s="220"/>
      <c r="CR69" s="220"/>
      <c r="CS69" s="220"/>
      <c r="CT69" s="220"/>
      <c r="CU69" s="220"/>
      <c r="CV69" s="220"/>
      <c r="CW69" s="220"/>
      <c r="CX69" s="220" t="s">
        <v>1579</v>
      </c>
    </row>
    <row r="70" ht="153.75" spans="1:102">
      <c r="A70" s="219" t="s">
        <v>1035</v>
      </c>
      <c r="B70" s="219">
        <v>1069</v>
      </c>
      <c r="C70" s="219" t="s">
        <v>949</v>
      </c>
      <c r="D70" s="219" t="s">
        <v>1437</v>
      </c>
      <c r="E70" s="219" t="s">
        <v>1391</v>
      </c>
      <c r="F70" s="219" t="s">
        <v>1437</v>
      </c>
      <c r="G70" s="219" t="s">
        <v>1391</v>
      </c>
      <c r="H70" s="219" t="s">
        <v>1391</v>
      </c>
      <c r="I70" s="219" t="s">
        <v>1391</v>
      </c>
      <c r="J70" s="219" t="s">
        <v>1391</v>
      </c>
      <c r="K70" s="219" t="s">
        <v>1391</v>
      </c>
      <c r="L70" s="219" t="s">
        <v>1437</v>
      </c>
      <c r="M70" s="219" t="s">
        <v>1391</v>
      </c>
      <c r="N70" s="219" t="s">
        <v>1391</v>
      </c>
      <c r="O70" s="219" t="s">
        <v>1391</v>
      </c>
      <c r="P70" s="219" t="s">
        <v>1391</v>
      </c>
      <c r="Q70" s="219" t="s">
        <v>1391</v>
      </c>
      <c r="R70" s="219" t="s">
        <v>1391</v>
      </c>
      <c r="S70" s="219" t="s">
        <v>1391</v>
      </c>
      <c r="T70" s="219" t="s">
        <v>1391</v>
      </c>
      <c r="U70" s="219" t="s">
        <v>1391</v>
      </c>
      <c r="V70" s="219" t="s">
        <v>1391</v>
      </c>
      <c r="W70" s="219" t="s">
        <v>1437</v>
      </c>
      <c r="X70" s="219" t="s">
        <v>1391</v>
      </c>
      <c r="Y70" s="219" t="s">
        <v>1391</v>
      </c>
      <c r="Z70" s="219" t="s">
        <v>1391</v>
      </c>
      <c r="AA70" s="219" t="s">
        <v>1391</v>
      </c>
      <c r="AB70" s="219" t="s">
        <v>1437</v>
      </c>
      <c r="AC70" s="219" t="s">
        <v>1391</v>
      </c>
      <c r="AD70" s="219" t="s">
        <v>1391</v>
      </c>
      <c r="AE70" s="219" t="s">
        <v>1391</v>
      </c>
      <c r="AF70" s="219" t="s">
        <v>1391</v>
      </c>
      <c r="AG70" s="219" t="s">
        <v>1391</v>
      </c>
      <c r="AH70" s="219" t="s">
        <v>1391</v>
      </c>
      <c r="AI70" s="219" t="s">
        <v>1391</v>
      </c>
      <c r="AJ70" s="219" t="s">
        <v>1391</v>
      </c>
      <c r="AK70" s="219" t="s">
        <v>1391</v>
      </c>
      <c r="AL70" s="219" t="s">
        <v>1391</v>
      </c>
      <c r="AM70" s="219" t="s">
        <v>1391</v>
      </c>
      <c r="AN70" s="219" t="s">
        <v>1391</v>
      </c>
      <c r="AO70" s="219" t="s">
        <v>1391</v>
      </c>
      <c r="AP70" s="219" t="s">
        <v>1391</v>
      </c>
      <c r="AQ70" s="219" t="s">
        <v>1391</v>
      </c>
      <c r="AR70" s="219" t="s">
        <v>1391</v>
      </c>
      <c r="AS70" s="219" t="s">
        <v>1437</v>
      </c>
      <c r="AT70" s="219" t="s">
        <v>1391</v>
      </c>
      <c r="AU70" s="219" t="s">
        <v>1391</v>
      </c>
      <c r="AV70" s="219" t="s">
        <v>1391</v>
      </c>
      <c r="AW70" s="219" t="s">
        <v>1437</v>
      </c>
      <c r="AX70" s="219" t="s">
        <v>1391</v>
      </c>
      <c r="AY70" s="219" t="s">
        <v>1391</v>
      </c>
      <c r="AZ70" s="219" t="s">
        <v>1391</v>
      </c>
      <c r="BA70" s="219" t="s">
        <v>1391</v>
      </c>
      <c r="BB70" s="219" t="s">
        <v>1391</v>
      </c>
      <c r="BC70" s="219" t="s">
        <v>1391</v>
      </c>
      <c r="BD70" s="219" t="s">
        <v>1391</v>
      </c>
      <c r="BE70" s="219" t="s">
        <v>1391</v>
      </c>
      <c r="BF70" s="219" t="s">
        <v>1391</v>
      </c>
      <c r="BG70" s="219" t="s">
        <v>1391</v>
      </c>
      <c r="BH70" s="219" t="s">
        <v>1391</v>
      </c>
      <c r="BI70" s="219" t="s">
        <v>1391</v>
      </c>
      <c r="BJ70" s="219" t="s">
        <v>1391</v>
      </c>
      <c r="BK70" s="219" t="s">
        <v>1391</v>
      </c>
      <c r="BL70" s="219" t="s">
        <v>1391</v>
      </c>
      <c r="BM70" s="219" t="s">
        <v>1391</v>
      </c>
      <c r="BN70" s="219" t="s">
        <v>1391</v>
      </c>
      <c r="BO70" s="219" t="s">
        <v>1391</v>
      </c>
      <c r="BP70" s="219" t="s">
        <v>1391</v>
      </c>
      <c r="BQ70" s="219" t="s">
        <v>1391</v>
      </c>
      <c r="BR70" s="219" t="s">
        <v>1391</v>
      </c>
      <c r="BS70" s="219" t="s">
        <v>1391</v>
      </c>
      <c r="BT70" s="219" t="s">
        <v>1391</v>
      </c>
      <c r="BU70" s="219" t="s">
        <v>1391</v>
      </c>
      <c r="BV70" s="219" t="s">
        <v>1437</v>
      </c>
      <c r="BW70" s="219" t="s">
        <v>1391</v>
      </c>
      <c r="BX70" s="219" t="s">
        <v>1391</v>
      </c>
      <c r="BY70" s="219" t="s">
        <v>1391</v>
      </c>
      <c r="BZ70" s="219" t="s">
        <v>1391</v>
      </c>
      <c r="CA70" s="219" t="s">
        <v>1391</v>
      </c>
      <c r="CB70" s="219" t="s">
        <v>1391</v>
      </c>
      <c r="CC70" s="219" t="s">
        <v>1391</v>
      </c>
      <c r="CD70" s="219" t="s">
        <v>1391</v>
      </c>
      <c r="CE70" s="219" t="s">
        <v>1391</v>
      </c>
      <c r="CF70" s="219" t="s">
        <v>1391</v>
      </c>
      <c r="CG70" s="219" t="s">
        <v>1391</v>
      </c>
      <c r="CH70" s="219" t="s">
        <v>1391</v>
      </c>
      <c r="CI70" s="219" t="s">
        <v>1391</v>
      </c>
      <c r="CJ70" s="219" t="s">
        <v>1391</v>
      </c>
      <c r="CK70" s="221" t="s">
        <v>1580</v>
      </c>
      <c r="CL70" s="219" t="s">
        <v>1391</v>
      </c>
      <c r="CM70" s="219" t="s">
        <v>53</v>
      </c>
      <c r="CN70" s="219" t="s">
        <v>412</v>
      </c>
      <c r="CO70" s="219" t="s">
        <v>412</v>
      </c>
      <c r="CP70" s="219"/>
      <c r="CQ70" s="219"/>
      <c r="CR70" s="219"/>
      <c r="CS70" s="219"/>
      <c r="CT70" s="219"/>
      <c r="CU70" s="219"/>
      <c r="CV70" s="219"/>
      <c r="CW70" s="219"/>
      <c r="CX70" s="219" t="s">
        <v>1581</v>
      </c>
    </row>
    <row r="71" ht="167.25" spans="1:102">
      <c r="A71" s="220" t="s">
        <v>1038</v>
      </c>
      <c r="B71" s="220">
        <v>1070</v>
      </c>
      <c r="C71" s="220" t="s">
        <v>985</v>
      </c>
      <c r="D71" s="220" t="s">
        <v>1391</v>
      </c>
      <c r="E71" s="220" t="s">
        <v>1391</v>
      </c>
      <c r="F71" s="220" t="s">
        <v>1391</v>
      </c>
      <c r="G71" s="220" t="s">
        <v>1391</v>
      </c>
      <c r="H71" s="220" t="s">
        <v>1391</v>
      </c>
      <c r="I71" s="220" t="s">
        <v>1391</v>
      </c>
      <c r="J71" s="220" t="s">
        <v>1391</v>
      </c>
      <c r="K71" s="220" t="s">
        <v>1391</v>
      </c>
      <c r="L71" s="220" t="s">
        <v>1391</v>
      </c>
      <c r="M71" s="220" t="s">
        <v>1391</v>
      </c>
      <c r="N71" s="220" t="s">
        <v>1391</v>
      </c>
      <c r="O71" s="220" t="s">
        <v>1391</v>
      </c>
      <c r="P71" s="220" t="s">
        <v>1391</v>
      </c>
      <c r="Q71" s="220" t="s">
        <v>1391</v>
      </c>
      <c r="R71" s="220" t="s">
        <v>1391</v>
      </c>
      <c r="S71" s="220" t="s">
        <v>1391</v>
      </c>
      <c r="T71" s="220" t="s">
        <v>1391</v>
      </c>
      <c r="U71" s="220" t="s">
        <v>1391</v>
      </c>
      <c r="V71" s="220" t="s">
        <v>1391</v>
      </c>
      <c r="W71" s="220" t="s">
        <v>1443</v>
      </c>
      <c r="X71" s="220" t="s">
        <v>1391</v>
      </c>
      <c r="Y71" s="220" t="s">
        <v>1391</v>
      </c>
      <c r="Z71" s="220" t="s">
        <v>1437</v>
      </c>
      <c r="AA71" s="220" t="s">
        <v>1391</v>
      </c>
      <c r="AB71" s="220" t="s">
        <v>1391</v>
      </c>
      <c r="AC71" s="220" t="s">
        <v>1391</v>
      </c>
      <c r="AD71" s="220" t="s">
        <v>1391</v>
      </c>
      <c r="AE71" s="220" t="s">
        <v>1391</v>
      </c>
      <c r="AF71" s="220" t="s">
        <v>1391</v>
      </c>
      <c r="AG71" s="220" t="s">
        <v>1391</v>
      </c>
      <c r="AH71" s="220" t="s">
        <v>1391</v>
      </c>
      <c r="AI71" s="220" t="s">
        <v>1391</v>
      </c>
      <c r="AJ71" s="220" t="s">
        <v>1391</v>
      </c>
      <c r="AK71" s="220" t="s">
        <v>1391</v>
      </c>
      <c r="AL71" s="220" t="s">
        <v>1391</v>
      </c>
      <c r="AM71" s="220" t="s">
        <v>1391</v>
      </c>
      <c r="AN71" s="220" t="s">
        <v>1391</v>
      </c>
      <c r="AO71" s="220" t="s">
        <v>1391</v>
      </c>
      <c r="AP71" s="220" t="s">
        <v>1391</v>
      </c>
      <c r="AQ71" s="220" t="s">
        <v>1391</v>
      </c>
      <c r="AR71" s="220" t="s">
        <v>1391</v>
      </c>
      <c r="AS71" s="220" t="s">
        <v>1391</v>
      </c>
      <c r="AT71" s="220" t="s">
        <v>1391</v>
      </c>
      <c r="AU71" s="220" t="s">
        <v>1391</v>
      </c>
      <c r="AV71" s="220" t="s">
        <v>1391</v>
      </c>
      <c r="AW71" s="220" t="s">
        <v>1391</v>
      </c>
      <c r="AX71" s="220" t="s">
        <v>1391</v>
      </c>
      <c r="AY71" s="220" t="s">
        <v>1391</v>
      </c>
      <c r="AZ71" s="220" t="s">
        <v>1391</v>
      </c>
      <c r="BA71" s="220" t="s">
        <v>1391</v>
      </c>
      <c r="BB71" s="220" t="s">
        <v>1437</v>
      </c>
      <c r="BC71" s="220" t="s">
        <v>1443</v>
      </c>
      <c r="BD71" s="220" t="s">
        <v>1391</v>
      </c>
      <c r="BE71" s="220" t="s">
        <v>1391</v>
      </c>
      <c r="BF71" s="220" t="s">
        <v>1391</v>
      </c>
      <c r="BG71" s="220" t="s">
        <v>1391</v>
      </c>
      <c r="BH71" s="220" t="s">
        <v>1391</v>
      </c>
      <c r="BI71" s="220" t="s">
        <v>1391</v>
      </c>
      <c r="BJ71" s="220" t="s">
        <v>1391</v>
      </c>
      <c r="BK71" s="220" t="s">
        <v>1391</v>
      </c>
      <c r="BL71" s="220" t="s">
        <v>1391</v>
      </c>
      <c r="BM71" s="220" t="s">
        <v>1391</v>
      </c>
      <c r="BN71" s="220" t="s">
        <v>1391</v>
      </c>
      <c r="BO71" s="220" t="s">
        <v>1391</v>
      </c>
      <c r="BP71" s="220" t="s">
        <v>1391</v>
      </c>
      <c r="BQ71" s="220" t="s">
        <v>1391</v>
      </c>
      <c r="BR71" s="220" t="s">
        <v>1391</v>
      </c>
      <c r="BS71" s="220" t="s">
        <v>1391</v>
      </c>
      <c r="BT71" s="220" t="s">
        <v>1391</v>
      </c>
      <c r="BU71" s="220" t="s">
        <v>1391</v>
      </c>
      <c r="BV71" s="220" t="s">
        <v>1391</v>
      </c>
      <c r="BW71" s="220" t="s">
        <v>1437</v>
      </c>
      <c r="BX71" s="220" t="s">
        <v>1391</v>
      </c>
      <c r="BY71" s="220" t="s">
        <v>1437</v>
      </c>
      <c r="BZ71" s="220" t="s">
        <v>1391</v>
      </c>
      <c r="CA71" s="220" t="s">
        <v>1391</v>
      </c>
      <c r="CB71" s="220" t="s">
        <v>1391</v>
      </c>
      <c r="CC71" s="220" t="s">
        <v>1391</v>
      </c>
      <c r="CD71" s="220" t="s">
        <v>1391</v>
      </c>
      <c r="CE71" s="220" t="s">
        <v>1391</v>
      </c>
      <c r="CF71" s="220" t="s">
        <v>1391</v>
      </c>
      <c r="CG71" s="220" t="s">
        <v>1391</v>
      </c>
      <c r="CH71" s="220" t="s">
        <v>1391</v>
      </c>
      <c r="CI71" s="220" t="s">
        <v>1391</v>
      </c>
      <c r="CJ71" s="220" t="s">
        <v>1391</v>
      </c>
      <c r="CK71" s="222" t="s">
        <v>1582</v>
      </c>
      <c r="CL71" s="220" t="s">
        <v>1452</v>
      </c>
      <c r="CM71" s="220" t="s">
        <v>53</v>
      </c>
      <c r="CN71" s="220" t="s">
        <v>412</v>
      </c>
      <c r="CO71" s="220" t="s">
        <v>412</v>
      </c>
      <c r="CP71" s="220"/>
      <c r="CQ71" s="220"/>
      <c r="CR71" s="220"/>
      <c r="CS71" s="220"/>
      <c r="CT71" s="220"/>
      <c r="CU71" s="220"/>
      <c r="CV71" s="220"/>
      <c r="CW71" s="220"/>
      <c r="CX71" s="220" t="s">
        <v>1583</v>
      </c>
    </row>
    <row r="72" ht="139.5" spans="1:102">
      <c r="A72" s="219" t="s">
        <v>1041</v>
      </c>
      <c r="B72" s="219">
        <v>1071</v>
      </c>
      <c r="C72" s="219" t="s">
        <v>1042</v>
      </c>
      <c r="D72" s="219" t="s">
        <v>1391</v>
      </c>
      <c r="E72" s="219" t="s">
        <v>1391</v>
      </c>
      <c r="F72" s="219" t="s">
        <v>1391</v>
      </c>
      <c r="G72" s="219" t="s">
        <v>1391</v>
      </c>
      <c r="H72" s="219" t="s">
        <v>1391</v>
      </c>
      <c r="I72" s="219" t="s">
        <v>1391</v>
      </c>
      <c r="J72" s="219" t="s">
        <v>1391</v>
      </c>
      <c r="K72" s="219" t="s">
        <v>1391</v>
      </c>
      <c r="L72" s="219" t="s">
        <v>1391</v>
      </c>
      <c r="M72" s="219" t="s">
        <v>1391</v>
      </c>
      <c r="N72" s="219" t="s">
        <v>1391</v>
      </c>
      <c r="O72" s="219" t="s">
        <v>1391</v>
      </c>
      <c r="P72" s="219" t="s">
        <v>1391</v>
      </c>
      <c r="Q72" s="219" t="s">
        <v>1391</v>
      </c>
      <c r="R72" s="219" t="s">
        <v>1391</v>
      </c>
      <c r="S72" s="219" t="s">
        <v>1391</v>
      </c>
      <c r="T72" s="219" t="s">
        <v>1437</v>
      </c>
      <c r="U72" s="219" t="s">
        <v>1391</v>
      </c>
      <c r="V72" s="219" t="s">
        <v>1391</v>
      </c>
      <c r="W72" s="219" t="s">
        <v>1391</v>
      </c>
      <c r="X72" s="219" t="s">
        <v>1391</v>
      </c>
      <c r="Y72" s="219" t="s">
        <v>1391</v>
      </c>
      <c r="Z72" s="219" t="s">
        <v>1391</v>
      </c>
      <c r="AA72" s="219" t="s">
        <v>1391</v>
      </c>
      <c r="AB72" s="219" t="s">
        <v>1391</v>
      </c>
      <c r="AC72" s="219" t="s">
        <v>1391</v>
      </c>
      <c r="AD72" s="219" t="s">
        <v>1391</v>
      </c>
      <c r="AE72" s="219" t="s">
        <v>1391</v>
      </c>
      <c r="AF72" s="219" t="s">
        <v>1391</v>
      </c>
      <c r="AG72" s="219" t="s">
        <v>1391</v>
      </c>
      <c r="AH72" s="219" t="s">
        <v>1391</v>
      </c>
      <c r="AI72" s="219" t="s">
        <v>1391</v>
      </c>
      <c r="AJ72" s="219" t="s">
        <v>1391</v>
      </c>
      <c r="AK72" s="219" t="s">
        <v>1391</v>
      </c>
      <c r="AL72" s="219" t="s">
        <v>1391</v>
      </c>
      <c r="AM72" s="219" t="s">
        <v>1391</v>
      </c>
      <c r="AN72" s="219" t="s">
        <v>1391</v>
      </c>
      <c r="AO72" s="219" t="s">
        <v>1391</v>
      </c>
      <c r="AP72" s="219" t="s">
        <v>1391</v>
      </c>
      <c r="AQ72" s="219" t="s">
        <v>1391</v>
      </c>
      <c r="AR72" s="219" t="s">
        <v>1391</v>
      </c>
      <c r="AS72" s="219" t="s">
        <v>1391</v>
      </c>
      <c r="AT72" s="219" t="s">
        <v>1391</v>
      </c>
      <c r="AU72" s="219" t="s">
        <v>1391</v>
      </c>
      <c r="AV72" s="219" t="s">
        <v>1391</v>
      </c>
      <c r="AW72" s="219" t="s">
        <v>1391</v>
      </c>
      <c r="AX72" s="219" t="s">
        <v>1391</v>
      </c>
      <c r="AY72" s="219" t="s">
        <v>1391</v>
      </c>
      <c r="AZ72" s="219" t="s">
        <v>1437</v>
      </c>
      <c r="BA72" s="219" t="s">
        <v>1437</v>
      </c>
      <c r="BB72" s="219" t="s">
        <v>1437</v>
      </c>
      <c r="BC72" s="219" t="s">
        <v>1391</v>
      </c>
      <c r="BD72" s="219" t="s">
        <v>1391</v>
      </c>
      <c r="BE72" s="219" t="s">
        <v>1437</v>
      </c>
      <c r="BF72" s="219" t="s">
        <v>1437</v>
      </c>
      <c r="BG72" s="219" t="s">
        <v>1437</v>
      </c>
      <c r="BH72" s="219" t="s">
        <v>1437</v>
      </c>
      <c r="BI72" s="219" t="s">
        <v>1437</v>
      </c>
      <c r="BJ72" s="219" t="s">
        <v>1437</v>
      </c>
      <c r="BK72" s="219" t="s">
        <v>1437</v>
      </c>
      <c r="BL72" s="219" t="s">
        <v>1437</v>
      </c>
      <c r="BM72" s="219" t="s">
        <v>1391</v>
      </c>
      <c r="BN72" s="219" t="s">
        <v>1437</v>
      </c>
      <c r="BO72" s="219" t="s">
        <v>1391</v>
      </c>
      <c r="BP72" s="219" t="s">
        <v>1391</v>
      </c>
      <c r="BQ72" s="219" t="s">
        <v>1391</v>
      </c>
      <c r="BR72" s="219" t="s">
        <v>1391</v>
      </c>
      <c r="BS72" s="219" t="s">
        <v>1437</v>
      </c>
      <c r="BT72" s="219" t="s">
        <v>1391</v>
      </c>
      <c r="BU72" s="219" t="s">
        <v>1391</v>
      </c>
      <c r="BV72" s="219" t="s">
        <v>1391</v>
      </c>
      <c r="BW72" s="219" t="s">
        <v>1391</v>
      </c>
      <c r="BX72" s="219" t="s">
        <v>1391</v>
      </c>
      <c r="BY72" s="219" t="s">
        <v>1391</v>
      </c>
      <c r="BZ72" s="219" t="s">
        <v>1391</v>
      </c>
      <c r="CA72" s="219" t="s">
        <v>1391</v>
      </c>
      <c r="CB72" s="219" t="s">
        <v>1391</v>
      </c>
      <c r="CC72" s="219" t="s">
        <v>1391</v>
      </c>
      <c r="CD72" s="219" t="s">
        <v>1391</v>
      </c>
      <c r="CE72" s="219" t="s">
        <v>1391</v>
      </c>
      <c r="CF72" s="219" t="s">
        <v>1391</v>
      </c>
      <c r="CG72" s="219" t="s">
        <v>1391</v>
      </c>
      <c r="CH72" s="219" t="s">
        <v>1391</v>
      </c>
      <c r="CI72" s="219" t="s">
        <v>1391</v>
      </c>
      <c r="CJ72" s="219" t="s">
        <v>1391</v>
      </c>
      <c r="CK72" s="221" t="s">
        <v>1584</v>
      </c>
      <c r="CL72" s="219" t="s">
        <v>1452</v>
      </c>
      <c r="CM72" s="219" t="s">
        <v>29</v>
      </c>
      <c r="CN72" s="219" t="s">
        <v>17</v>
      </c>
      <c r="CO72" s="219" t="s">
        <v>412</v>
      </c>
      <c r="CP72" s="219"/>
      <c r="CQ72" s="219"/>
      <c r="CR72" s="219"/>
      <c r="CS72" s="219"/>
      <c r="CT72" s="219"/>
      <c r="CU72" s="219"/>
      <c r="CV72" s="219"/>
      <c r="CW72" s="219"/>
      <c r="CX72" s="219" t="s">
        <v>1585</v>
      </c>
    </row>
    <row r="73" ht="139.5" spans="1:102">
      <c r="A73" s="220" t="s">
        <v>1046</v>
      </c>
      <c r="B73" s="220">
        <v>1072</v>
      </c>
      <c r="C73" s="220" t="s">
        <v>878</v>
      </c>
      <c r="D73" s="220" t="s">
        <v>1391</v>
      </c>
      <c r="E73" s="220" t="s">
        <v>1391</v>
      </c>
      <c r="F73" s="220" t="s">
        <v>1391</v>
      </c>
      <c r="G73" s="220" t="s">
        <v>1391</v>
      </c>
      <c r="H73" s="220" t="s">
        <v>1391</v>
      </c>
      <c r="I73" s="220" t="s">
        <v>1391</v>
      </c>
      <c r="J73" s="220" t="s">
        <v>1391</v>
      </c>
      <c r="K73" s="220" t="s">
        <v>1391</v>
      </c>
      <c r="L73" s="220" t="s">
        <v>1391</v>
      </c>
      <c r="M73" s="220" t="s">
        <v>1391</v>
      </c>
      <c r="N73" s="220" t="s">
        <v>1437</v>
      </c>
      <c r="O73" s="220" t="s">
        <v>1391</v>
      </c>
      <c r="P73" s="220" t="s">
        <v>1391</v>
      </c>
      <c r="Q73" s="220" t="s">
        <v>1391</v>
      </c>
      <c r="R73" s="220" t="s">
        <v>1391</v>
      </c>
      <c r="S73" s="220" t="s">
        <v>1391</v>
      </c>
      <c r="T73" s="220" t="s">
        <v>1391</v>
      </c>
      <c r="U73" s="220" t="s">
        <v>1391</v>
      </c>
      <c r="V73" s="220" t="s">
        <v>1391</v>
      </c>
      <c r="W73" s="220" t="s">
        <v>1391</v>
      </c>
      <c r="X73" s="220" t="s">
        <v>1437</v>
      </c>
      <c r="Y73" s="220" t="s">
        <v>1437</v>
      </c>
      <c r="Z73" s="220" t="s">
        <v>1391</v>
      </c>
      <c r="AA73" s="220" t="s">
        <v>1391</v>
      </c>
      <c r="AB73" s="220" t="s">
        <v>1391</v>
      </c>
      <c r="AC73" s="220" t="s">
        <v>1391</v>
      </c>
      <c r="AD73" s="220" t="s">
        <v>1391</v>
      </c>
      <c r="AE73" s="220" t="s">
        <v>1391</v>
      </c>
      <c r="AF73" s="220" t="s">
        <v>1391</v>
      </c>
      <c r="AG73" s="220" t="s">
        <v>1391</v>
      </c>
      <c r="AH73" s="220" t="s">
        <v>1391</v>
      </c>
      <c r="AI73" s="220" t="s">
        <v>1391</v>
      </c>
      <c r="AJ73" s="220" t="s">
        <v>1391</v>
      </c>
      <c r="AK73" s="220" t="s">
        <v>1391</v>
      </c>
      <c r="AL73" s="220" t="s">
        <v>1391</v>
      </c>
      <c r="AM73" s="220" t="s">
        <v>1391</v>
      </c>
      <c r="AN73" s="220" t="s">
        <v>1437</v>
      </c>
      <c r="AO73" s="220" t="s">
        <v>1437</v>
      </c>
      <c r="AP73" s="220" t="s">
        <v>1391</v>
      </c>
      <c r="AQ73" s="220" t="s">
        <v>1437</v>
      </c>
      <c r="AR73" s="220" t="s">
        <v>1391</v>
      </c>
      <c r="AS73" s="220" t="s">
        <v>1391</v>
      </c>
      <c r="AT73" s="220" t="s">
        <v>1391</v>
      </c>
      <c r="AU73" s="220" t="s">
        <v>1437</v>
      </c>
      <c r="AV73" s="220" t="s">
        <v>1391</v>
      </c>
      <c r="AW73" s="220" t="s">
        <v>1391</v>
      </c>
      <c r="AX73" s="220" t="s">
        <v>1391</v>
      </c>
      <c r="AY73" s="220" t="s">
        <v>1391</v>
      </c>
      <c r="AZ73" s="220" t="s">
        <v>1391</v>
      </c>
      <c r="BA73" s="220" t="s">
        <v>1437</v>
      </c>
      <c r="BB73" s="220" t="s">
        <v>1391</v>
      </c>
      <c r="BC73" s="220" t="s">
        <v>1391</v>
      </c>
      <c r="BD73" s="220" t="s">
        <v>1391</v>
      </c>
      <c r="BE73" s="220" t="s">
        <v>1391</v>
      </c>
      <c r="BF73" s="220" t="s">
        <v>1391</v>
      </c>
      <c r="BG73" s="220" t="s">
        <v>1391</v>
      </c>
      <c r="BH73" s="220" t="s">
        <v>1391</v>
      </c>
      <c r="BI73" s="220" t="s">
        <v>1391</v>
      </c>
      <c r="BJ73" s="220" t="s">
        <v>1437</v>
      </c>
      <c r="BK73" s="220" t="s">
        <v>1391</v>
      </c>
      <c r="BL73" s="220" t="s">
        <v>1391</v>
      </c>
      <c r="BM73" s="220" t="s">
        <v>1391</v>
      </c>
      <c r="BN73" s="220" t="s">
        <v>1437</v>
      </c>
      <c r="BO73" s="220" t="s">
        <v>1391</v>
      </c>
      <c r="BP73" s="220" t="s">
        <v>1391</v>
      </c>
      <c r="BQ73" s="220" t="s">
        <v>1391</v>
      </c>
      <c r="BR73" s="220" t="s">
        <v>1391</v>
      </c>
      <c r="BS73" s="220" t="s">
        <v>1437</v>
      </c>
      <c r="BT73" s="220" t="s">
        <v>1391</v>
      </c>
      <c r="BU73" s="220" t="s">
        <v>1391</v>
      </c>
      <c r="BV73" s="220" t="s">
        <v>1391</v>
      </c>
      <c r="BW73" s="220" t="s">
        <v>1391</v>
      </c>
      <c r="BX73" s="220" t="s">
        <v>1391</v>
      </c>
      <c r="BY73" s="220" t="s">
        <v>1391</v>
      </c>
      <c r="BZ73" s="220" t="s">
        <v>1391</v>
      </c>
      <c r="CA73" s="220" t="s">
        <v>1391</v>
      </c>
      <c r="CB73" s="220" t="s">
        <v>1391</v>
      </c>
      <c r="CC73" s="220" t="s">
        <v>1391</v>
      </c>
      <c r="CD73" s="220" t="s">
        <v>1391</v>
      </c>
      <c r="CE73" s="220" t="s">
        <v>1391</v>
      </c>
      <c r="CF73" s="220" t="s">
        <v>1437</v>
      </c>
      <c r="CG73" s="220" t="s">
        <v>1391</v>
      </c>
      <c r="CH73" s="220" t="s">
        <v>1391</v>
      </c>
      <c r="CI73" s="220" t="s">
        <v>1391</v>
      </c>
      <c r="CJ73" s="220" t="s">
        <v>1391</v>
      </c>
      <c r="CK73" s="222" t="s">
        <v>1586</v>
      </c>
      <c r="CL73" s="220" t="s">
        <v>1391</v>
      </c>
      <c r="CM73" s="220" t="s">
        <v>29</v>
      </c>
      <c r="CN73" s="220" t="s">
        <v>17</v>
      </c>
      <c r="CO73" s="220" t="s">
        <v>412</v>
      </c>
      <c r="CP73" s="220"/>
      <c r="CQ73" s="220"/>
      <c r="CR73" s="220"/>
      <c r="CS73" s="220"/>
      <c r="CT73" s="220"/>
      <c r="CU73" s="220"/>
      <c r="CV73" s="220"/>
      <c r="CW73" s="220"/>
      <c r="CX73" s="220" t="s">
        <v>1587</v>
      </c>
    </row>
    <row r="74" ht="139.5" spans="1:102">
      <c r="A74" s="219" t="s">
        <v>1048</v>
      </c>
      <c r="B74" s="219">
        <v>1073</v>
      </c>
      <c r="C74" s="219" t="s">
        <v>878</v>
      </c>
      <c r="D74" s="219" t="s">
        <v>1391</v>
      </c>
      <c r="E74" s="219" t="s">
        <v>1391</v>
      </c>
      <c r="F74" s="219" t="s">
        <v>1391</v>
      </c>
      <c r="G74" s="219" t="s">
        <v>1391</v>
      </c>
      <c r="H74" s="219" t="s">
        <v>1391</v>
      </c>
      <c r="I74" s="219" t="s">
        <v>1391</v>
      </c>
      <c r="J74" s="219" t="s">
        <v>1391</v>
      </c>
      <c r="K74" s="219" t="s">
        <v>1391</v>
      </c>
      <c r="L74" s="219" t="s">
        <v>1391</v>
      </c>
      <c r="M74" s="219" t="s">
        <v>1391</v>
      </c>
      <c r="N74" s="219" t="s">
        <v>1437</v>
      </c>
      <c r="O74" s="219" t="s">
        <v>1391</v>
      </c>
      <c r="P74" s="219" t="s">
        <v>1391</v>
      </c>
      <c r="Q74" s="219" t="s">
        <v>1391</v>
      </c>
      <c r="R74" s="219" t="s">
        <v>1391</v>
      </c>
      <c r="S74" s="219" t="s">
        <v>1391</v>
      </c>
      <c r="T74" s="219" t="s">
        <v>1391</v>
      </c>
      <c r="U74" s="219" t="s">
        <v>1391</v>
      </c>
      <c r="V74" s="219" t="s">
        <v>1391</v>
      </c>
      <c r="W74" s="219" t="s">
        <v>1391</v>
      </c>
      <c r="X74" s="219" t="s">
        <v>1437</v>
      </c>
      <c r="Y74" s="219" t="s">
        <v>1391</v>
      </c>
      <c r="Z74" s="219" t="s">
        <v>1437</v>
      </c>
      <c r="AA74" s="219" t="s">
        <v>1391</v>
      </c>
      <c r="AB74" s="219" t="s">
        <v>1391</v>
      </c>
      <c r="AC74" s="219" t="s">
        <v>1391</v>
      </c>
      <c r="AD74" s="219" t="s">
        <v>1391</v>
      </c>
      <c r="AE74" s="219" t="s">
        <v>1391</v>
      </c>
      <c r="AF74" s="219" t="s">
        <v>1391</v>
      </c>
      <c r="AG74" s="219" t="s">
        <v>1437</v>
      </c>
      <c r="AH74" s="219" t="s">
        <v>1391</v>
      </c>
      <c r="AI74" s="219" t="s">
        <v>1391</v>
      </c>
      <c r="AJ74" s="219" t="s">
        <v>1391</v>
      </c>
      <c r="AK74" s="219" t="s">
        <v>1391</v>
      </c>
      <c r="AL74" s="219" t="s">
        <v>1391</v>
      </c>
      <c r="AM74" s="219" t="s">
        <v>1391</v>
      </c>
      <c r="AN74" s="219" t="s">
        <v>1391</v>
      </c>
      <c r="AO74" s="219" t="s">
        <v>1391</v>
      </c>
      <c r="AP74" s="219" t="s">
        <v>1391</v>
      </c>
      <c r="AQ74" s="219" t="s">
        <v>1391</v>
      </c>
      <c r="AR74" s="219" t="s">
        <v>1391</v>
      </c>
      <c r="AS74" s="219" t="s">
        <v>1391</v>
      </c>
      <c r="AT74" s="219" t="s">
        <v>1391</v>
      </c>
      <c r="AU74" s="219" t="s">
        <v>1391</v>
      </c>
      <c r="AV74" s="219" t="s">
        <v>1391</v>
      </c>
      <c r="AW74" s="219" t="s">
        <v>1391</v>
      </c>
      <c r="AX74" s="219" t="s">
        <v>1391</v>
      </c>
      <c r="AY74" s="219" t="s">
        <v>1391</v>
      </c>
      <c r="AZ74" s="219" t="s">
        <v>1437</v>
      </c>
      <c r="BA74" s="219" t="s">
        <v>1437</v>
      </c>
      <c r="BB74" s="219" t="s">
        <v>1391</v>
      </c>
      <c r="BC74" s="219" t="s">
        <v>1391</v>
      </c>
      <c r="BD74" s="219" t="s">
        <v>1391</v>
      </c>
      <c r="BE74" s="219" t="s">
        <v>1391</v>
      </c>
      <c r="BF74" s="219" t="s">
        <v>1391</v>
      </c>
      <c r="BG74" s="219" t="s">
        <v>1391</v>
      </c>
      <c r="BH74" s="219" t="s">
        <v>1391</v>
      </c>
      <c r="BI74" s="219" t="s">
        <v>1391</v>
      </c>
      <c r="BJ74" s="219" t="s">
        <v>1391</v>
      </c>
      <c r="BK74" s="219" t="s">
        <v>1391</v>
      </c>
      <c r="BL74" s="219" t="s">
        <v>1391</v>
      </c>
      <c r="BM74" s="219" t="s">
        <v>1391</v>
      </c>
      <c r="BN74" s="219" t="s">
        <v>1391</v>
      </c>
      <c r="BO74" s="219" t="s">
        <v>1391</v>
      </c>
      <c r="BP74" s="219" t="s">
        <v>1391</v>
      </c>
      <c r="BQ74" s="219" t="s">
        <v>1391</v>
      </c>
      <c r="BR74" s="219" t="s">
        <v>1391</v>
      </c>
      <c r="BS74" s="219" t="s">
        <v>1391</v>
      </c>
      <c r="BT74" s="219" t="s">
        <v>1391</v>
      </c>
      <c r="BU74" s="219" t="s">
        <v>1391</v>
      </c>
      <c r="BV74" s="219" t="s">
        <v>1391</v>
      </c>
      <c r="BW74" s="219" t="s">
        <v>1391</v>
      </c>
      <c r="BX74" s="219" t="s">
        <v>1391</v>
      </c>
      <c r="BY74" s="219" t="s">
        <v>1391</v>
      </c>
      <c r="BZ74" s="219" t="s">
        <v>1391</v>
      </c>
      <c r="CA74" s="219" t="s">
        <v>1391</v>
      </c>
      <c r="CB74" s="219" t="s">
        <v>1391</v>
      </c>
      <c r="CC74" s="219" t="s">
        <v>1391</v>
      </c>
      <c r="CD74" s="219" t="s">
        <v>1391</v>
      </c>
      <c r="CE74" s="219" t="s">
        <v>1391</v>
      </c>
      <c r="CF74" s="219" t="s">
        <v>1391</v>
      </c>
      <c r="CG74" s="219" t="s">
        <v>1391</v>
      </c>
      <c r="CH74" s="219" t="s">
        <v>1391</v>
      </c>
      <c r="CI74" s="219" t="s">
        <v>1391</v>
      </c>
      <c r="CJ74" s="219" t="s">
        <v>1391</v>
      </c>
      <c r="CK74" s="221" t="s">
        <v>1588</v>
      </c>
      <c r="CL74" s="219" t="s">
        <v>1452</v>
      </c>
      <c r="CM74" s="219" t="s">
        <v>29</v>
      </c>
      <c r="CN74" s="219" t="s">
        <v>17</v>
      </c>
      <c r="CO74" s="219" t="s">
        <v>412</v>
      </c>
      <c r="CP74" s="219"/>
      <c r="CQ74" s="219"/>
      <c r="CR74" s="219"/>
      <c r="CS74" s="219"/>
      <c r="CT74" s="219"/>
      <c r="CU74" s="219"/>
      <c r="CV74" s="219"/>
      <c r="CW74" s="219"/>
      <c r="CX74" s="219" t="s">
        <v>1589</v>
      </c>
    </row>
    <row r="75" ht="288.75" spans="1:102">
      <c r="A75" s="220" t="s">
        <v>1050</v>
      </c>
      <c r="B75" s="220">
        <v>1074</v>
      </c>
      <c r="C75" s="220" t="s">
        <v>959</v>
      </c>
      <c r="D75" s="220" t="s">
        <v>1437</v>
      </c>
      <c r="E75" s="220" t="s">
        <v>1443</v>
      </c>
      <c r="F75" s="220" t="s">
        <v>1443</v>
      </c>
      <c r="G75" s="220" t="s">
        <v>1443</v>
      </c>
      <c r="H75" s="220" t="s">
        <v>1443</v>
      </c>
      <c r="I75" s="220" t="s">
        <v>1391</v>
      </c>
      <c r="J75" s="220" t="s">
        <v>1391</v>
      </c>
      <c r="K75" s="220" t="s">
        <v>1391</v>
      </c>
      <c r="L75" s="220" t="s">
        <v>1443</v>
      </c>
      <c r="M75" s="220" t="s">
        <v>1391</v>
      </c>
      <c r="N75" s="220" t="s">
        <v>1391</v>
      </c>
      <c r="O75" s="220" t="s">
        <v>1391</v>
      </c>
      <c r="P75" s="220" t="s">
        <v>1391</v>
      </c>
      <c r="Q75" s="220" t="s">
        <v>1391</v>
      </c>
      <c r="R75" s="220" t="s">
        <v>1391</v>
      </c>
      <c r="S75" s="220" t="s">
        <v>1391</v>
      </c>
      <c r="T75" s="220" t="s">
        <v>1391</v>
      </c>
      <c r="U75" s="220" t="s">
        <v>1391</v>
      </c>
      <c r="V75" s="220" t="s">
        <v>1391</v>
      </c>
      <c r="W75" s="220" t="s">
        <v>1437</v>
      </c>
      <c r="X75" s="220" t="s">
        <v>1391</v>
      </c>
      <c r="Y75" s="220" t="s">
        <v>1391</v>
      </c>
      <c r="Z75" s="220" t="s">
        <v>1391</v>
      </c>
      <c r="AA75" s="220" t="s">
        <v>1391</v>
      </c>
      <c r="AB75" s="220" t="s">
        <v>1391</v>
      </c>
      <c r="AC75" s="220" t="s">
        <v>1391</v>
      </c>
      <c r="AD75" s="220" t="s">
        <v>1391</v>
      </c>
      <c r="AE75" s="220" t="s">
        <v>1391</v>
      </c>
      <c r="AF75" s="220" t="s">
        <v>1391</v>
      </c>
      <c r="AG75" s="220" t="s">
        <v>1391</v>
      </c>
      <c r="AH75" s="220" t="s">
        <v>1391</v>
      </c>
      <c r="AI75" s="220" t="s">
        <v>1391</v>
      </c>
      <c r="AJ75" s="220" t="s">
        <v>1391</v>
      </c>
      <c r="AK75" s="220" t="s">
        <v>1391</v>
      </c>
      <c r="AL75" s="220" t="s">
        <v>1391</v>
      </c>
      <c r="AM75" s="220" t="s">
        <v>1391</v>
      </c>
      <c r="AN75" s="220" t="s">
        <v>1391</v>
      </c>
      <c r="AO75" s="220" t="s">
        <v>1391</v>
      </c>
      <c r="AP75" s="220" t="s">
        <v>1391</v>
      </c>
      <c r="AQ75" s="220" t="s">
        <v>1391</v>
      </c>
      <c r="AR75" s="220" t="s">
        <v>1391</v>
      </c>
      <c r="AS75" s="220" t="s">
        <v>1437</v>
      </c>
      <c r="AT75" s="220" t="s">
        <v>1391</v>
      </c>
      <c r="AU75" s="220" t="s">
        <v>1391</v>
      </c>
      <c r="AV75" s="220" t="s">
        <v>1437</v>
      </c>
      <c r="AW75" s="220" t="s">
        <v>1391</v>
      </c>
      <c r="AX75" s="220" t="s">
        <v>1391</v>
      </c>
      <c r="AY75" s="220" t="s">
        <v>1391</v>
      </c>
      <c r="AZ75" s="220" t="s">
        <v>1391</v>
      </c>
      <c r="BA75" s="220" t="s">
        <v>1391</v>
      </c>
      <c r="BB75" s="220" t="s">
        <v>1391</v>
      </c>
      <c r="BC75" s="220" t="s">
        <v>1391</v>
      </c>
      <c r="BD75" s="220" t="s">
        <v>1391</v>
      </c>
      <c r="BE75" s="220" t="s">
        <v>1391</v>
      </c>
      <c r="BF75" s="220" t="s">
        <v>1391</v>
      </c>
      <c r="BG75" s="220" t="s">
        <v>1391</v>
      </c>
      <c r="BH75" s="220" t="s">
        <v>1391</v>
      </c>
      <c r="BI75" s="220" t="s">
        <v>1391</v>
      </c>
      <c r="BJ75" s="220" t="s">
        <v>1391</v>
      </c>
      <c r="BK75" s="220" t="s">
        <v>1391</v>
      </c>
      <c r="BL75" s="220" t="s">
        <v>1391</v>
      </c>
      <c r="BM75" s="220" t="s">
        <v>1391</v>
      </c>
      <c r="BN75" s="220" t="s">
        <v>1391</v>
      </c>
      <c r="BO75" s="220" t="s">
        <v>1391</v>
      </c>
      <c r="BP75" s="220" t="s">
        <v>1391</v>
      </c>
      <c r="BQ75" s="220" t="s">
        <v>1391</v>
      </c>
      <c r="BR75" s="220" t="s">
        <v>1391</v>
      </c>
      <c r="BS75" s="220" t="s">
        <v>1391</v>
      </c>
      <c r="BT75" s="220" t="s">
        <v>1391</v>
      </c>
      <c r="BU75" s="220" t="s">
        <v>1391</v>
      </c>
      <c r="BV75" s="220" t="s">
        <v>1391</v>
      </c>
      <c r="BW75" s="220" t="s">
        <v>1391</v>
      </c>
      <c r="BX75" s="220" t="s">
        <v>1391</v>
      </c>
      <c r="BY75" s="220" t="s">
        <v>1391</v>
      </c>
      <c r="BZ75" s="220" t="s">
        <v>1391</v>
      </c>
      <c r="CA75" s="220" t="s">
        <v>1391</v>
      </c>
      <c r="CB75" s="220" t="s">
        <v>1391</v>
      </c>
      <c r="CC75" s="220" t="s">
        <v>1391</v>
      </c>
      <c r="CD75" s="220" t="s">
        <v>1391</v>
      </c>
      <c r="CE75" s="220" t="s">
        <v>1391</v>
      </c>
      <c r="CF75" s="220" t="s">
        <v>1391</v>
      </c>
      <c r="CG75" s="220" t="s">
        <v>1391</v>
      </c>
      <c r="CH75" s="220" t="s">
        <v>1391</v>
      </c>
      <c r="CI75" s="220" t="s">
        <v>1391</v>
      </c>
      <c r="CJ75" s="220" t="s">
        <v>1391</v>
      </c>
      <c r="CK75" s="222" t="s">
        <v>1590</v>
      </c>
      <c r="CL75" s="220" t="s">
        <v>1531</v>
      </c>
      <c r="CM75" s="220" t="s">
        <v>53</v>
      </c>
      <c r="CN75" s="220" t="s">
        <v>412</v>
      </c>
      <c r="CO75" s="220" t="s">
        <v>412</v>
      </c>
      <c r="CP75" s="220"/>
      <c r="CQ75" s="220"/>
      <c r="CR75" s="220"/>
      <c r="CS75" s="220"/>
      <c r="CT75" s="220"/>
      <c r="CU75" s="220"/>
      <c r="CV75" s="220"/>
      <c r="CW75" s="220"/>
      <c r="CX75" s="220" t="s">
        <v>1532</v>
      </c>
    </row>
    <row r="76" ht="150" spans="1:102">
      <c r="A76" s="219" t="s">
        <v>1053</v>
      </c>
      <c r="B76" s="219">
        <v>1075</v>
      </c>
      <c r="C76" s="219" t="s">
        <v>812</v>
      </c>
      <c r="D76" s="219" t="s">
        <v>1391</v>
      </c>
      <c r="E76" s="219" t="s">
        <v>1391</v>
      </c>
      <c r="F76" s="219" t="s">
        <v>1391</v>
      </c>
      <c r="G76" s="219" t="s">
        <v>1391</v>
      </c>
      <c r="H76" s="219" t="s">
        <v>1391</v>
      </c>
      <c r="I76" s="219" t="s">
        <v>1391</v>
      </c>
      <c r="J76" s="219" t="s">
        <v>1391</v>
      </c>
      <c r="K76" s="219" t="s">
        <v>1391</v>
      </c>
      <c r="L76" s="219" t="s">
        <v>1391</v>
      </c>
      <c r="M76" s="219" t="s">
        <v>1391</v>
      </c>
      <c r="N76" s="219" t="s">
        <v>1391</v>
      </c>
      <c r="O76" s="219" t="s">
        <v>1391</v>
      </c>
      <c r="P76" s="219" t="s">
        <v>1391</v>
      </c>
      <c r="Q76" s="219" t="s">
        <v>1391</v>
      </c>
      <c r="R76" s="219" t="s">
        <v>1391</v>
      </c>
      <c r="S76" s="219" t="s">
        <v>1391</v>
      </c>
      <c r="T76" s="219" t="s">
        <v>1437</v>
      </c>
      <c r="U76" s="219" t="s">
        <v>1391</v>
      </c>
      <c r="V76" s="219" t="s">
        <v>1391</v>
      </c>
      <c r="W76" s="219" t="s">
        <v>1391</v>
      </c>
      <c r="X76" s="219" t="s">
        <v>1437</v>
      </c>
      <c r="Y76" s="219" t="s">
        <v>1391</v>
      </c>
      <c r="Z76" s="219" t="s">
        <v>1391</v>
      </c>
      <c r="AA76" s="219" t="s">
        <v>1391</v>
      </c>
      <c r="AB76" s="219" t="s">
        <v>1391</v>
      </c>
      <c r="AC76" s="219" t="s">
        <v>1391</v>
      </c>
      <c r="AD76" s="219" t="s">
        <v>1391</v>
      </c>
      <c r="AE76" s="219" t="s">
        <v>1391</v>
      </c>
      <c r="AF76" s="219" t="s">
        <v>1391</v>
      </c>
      <c r="AG76" s="219" t="s">
        <v>1391</v>
      </c>
      <c r="AH76" s="219" t="s">
        <v>1391</v>
      </c>
      <c r="AI76" s="219" t="s">
        <v>1391</v>
      </c>
      <c r="AJ76" s="219" t="s">
        <v>1391</v>
      </c>
      <c r="AK76" s="219" t="s">
        <v>1391</v>
      </c>
      <c r="AL76" s="219" t="s">
        <v>1391</v>
      </c>
      <c r="AM76" s="219" t="s">
        <v>1391</v>
      </c>
      <c r="AN76" s="219" t="s">
        <v>1391</v>
      </c>
      <c r="AO76" s="219" t="s">
        <v>1391</v>
      </c>
      <c r="AP76" s="219" t="s">
        <v>1391</v>
      </c>
      <c r="AQ76" s="219" t="s">
        <v>1391</v>
      </c>
      <c r="AR76" s="219" t="s">
        <v>1391</v>
      </c>
      <c r="AS76" s="219" t="s">
        <v>1391</v>
      </c>
      <c r="AT76" s="219" t="s">
        <v>1391</v>
      </c>
      <c r="AU76" s="219" t="s">
        <v>1391</v>
      </c>
      <c r="AV76" s="219" t="s">
        <v>1391</v>
      </c>
      <c r="AW76" s="219" t="s">
        <v>1391</v>
      </c>
      <c r="AX76" s="219" t="s">
        <v>1391</v>
      </c>
      <c r="AY76" s="219" t="s">
        <v>1391</v>
      </c>
      <c r="AZ76" s="219" t="s">
        <v>1437</v>
      </c>
      <c r="BA76" s="219" t="s">
        <v>1437</v>
      </c>
      <c r="BB76" s="219" t="s">
        <v>1437</v>
      </c>
      <c r="BC76" s="219" t="s">
        <v>1391</v>
      </c>
      <c r="BD76" s="219" t="s">
        <v>1391</v>
      </c>
      <c r="BE76" s="219" t="s">
        <v>1391</v>
      </c>
      <c r="BF76" s="219" t="s">
        <v>1391</v>
      </c>
      <c r="BG76" s="219" t="s">
        <v>1391</v>
      </c>
      <c r="BH76" s="219" t="s">
        <v>1391</v>
      </c>
      <c r="BI76" s="219" t="s">
        <v>1391</v>
      </c>
      <c r="BJ76" s="219" t="s">
        <v>1391</v>
      </c>
      <c r="BK76" s="219" t="s">
        <v>1391</v>
      </c>
      <c r="BL76" s="219" t="s">
        <v>1391</v>
      </c>
      <c r="BM76" s="219" t="s">
        <v>1391</v>
      </c>
      <c r="BN76" s="219" t="s">
        <v>1391</v>
      </c>
      <c r="BO76" s="219" t="s">
        <v>1391</v>
      </c>
      <c r="BP76" s="219" t="s">
        <v>1391</v>
      </c>
      <c r="BQ76" s="219" t="s">
        <v>1391</v>
      </c>
      <c r="BR76" s="219" t="s">
        <v>1391</v>
      </c>
      <c r="BS76" s="219" t="s">
        <v>1391</v>
      </c>
      <c r="BT76" s="219" t="s">
        <v>1391</v>
      </c>
      <c r="BU76" s="219" t="s">
        <v>1391</v>
      </c>
      <c r="BV76" s="219" t="s">
        <v>1391</v>
      </c>
      <c r="BW76" s="219" t="s">
        <v>1391</v>
      </c>
      <c r="BX76" s="219" t="s">
        <v>1391</v>
      </c>
      <c r="BY76" s="219" t="s">
        <v>1391</v>
      </c>
      <c r="BZ76" s="219" t="s">
        <v>1391</v>
      </c>
      <c r="CA76" s="219" t="s">
        <v>1391</v>
      </c>
      <c r="CB76" s="219" t="s">
        <v>1391</v>
      </c>
      <c r="CC76" s="219" t="s">
        <v>1391</v>
      </c>
      <c r="CD76" s="219" t="s">
        <v>1391</v>
      </c>
      <c r="CE76" s="219" t="s">
        <v>1391</v>
      </c>
      <c r="CF76" s="219" t="s">
        <v>1391</v>
      </c>
      <c r="CG76" s="219" t="s">
        <v>1391</v>
      </c>
      <c r="CH76" s="219" t="s">
        <v>1391</v>
      </c>
      <c r="CI76" s="219" t="s">
        <v>1391</v>
      </c>
      <c r="CJ76" s="219" t="s">
        <v>1391</v>
      </c>
      <c r="CK76" s="221" t="s">
        <v>1591</v>
      </c>
      <c r="CL76" s="219" t="s">
        <v>1531</v>
      </c>
      <c r="CM76" s="219" t="s">
        <v>53</v>
      </c>
      <c r="CN76" s="219" t="s">
        <v>412</v>
      </c>
      <c r="CO76" s="219" t="s">
        <v>412</v>
      </c>
      <c r="CP76" s="219"/>
      <c r="CQ76" s="219"/>
      <c r="CR76" s="219"/>
      <c r="CS76" s="219"/>
      <c r="CT76" s="219"/>
      <c r="CU76" s="219"/>
      <c r="CV76" s="219"/>
      <c r="CW76" s="219"/>
      <c r="CX76" s="219" t="s">
        <v>1592</v>
      </c>
    </row>
    <row r="77" ht="409.5" spans="1:102">
      <c r="A77" s="220" t="s">
        <v>1056</v>
      </c>
      <c r="B77" s="220">
        <v>1076</v>
      </c>
      <c r="C77" s="220" t="s">
        <v>863</v>
      </c>
      <c r="D77" s="220" t="s">
        <v>1437</v>
      </c>
      <c r="E77" s="220" t="s">
        <v>1443</v>
      </c>
      <c r="F77" s="220" t="s">
        <v>1443</v>
      </c>
      <c r="G77" s="220" t="s">
        <v>1443</v>
      </c>
      <c r="H77" s="220" t="s">
        <v>1443</v>
      </c>
      <c r="I77" s="220" t="s">
        <v>1391</v>
      </c>
      <c r="J77" s="220" t="s">
        <v>1391</v>
      </c>
      <c r="K77" s="220" t="s">
        <v>1391</v>
      </c>
      <c r="L77" s="220" t="s">
        <v>1443</v>
      </c>
      <c r="M77" s="220" t="s">
        <v>1391</v>
      </c>
      <c r="N77" s="220" t="s">
        <v>1391</v>
      </c>
      <c r="O77" s="220" t="s">
        <v>1437</v>
      </c>
      <c r="P77" s="220" t="s">
        <v>1391</v>
      </c>
      <c r="Q77" s="220" t="s">
        <v>1391</v>
      </c>
      <c r="R77" s="220" t="s">
        <v>1391</v>
      </c>
      <c r="S77" s="220" t="s">
        <v>1391</v>
      </c>
      <c r="T77" s="220" t="s">
        <v>1391</v>
      </c>
      <c r="U77" s="220" t="s">
        <v>1391</v>
      </c>
      <c r="V77" s="220" t="s">
        <v>1391</v>
      </c>
      <c r="W77" s="220" t="s">
        <v>1391</v>
      </c>
      <c r="X77" s="220" t="s">
        <v>1391</v>
      </c>
      <c r="Y77" s="220" t="s">
        <v>1391</v>
      </c>
      <c r="Z77" s="220" t="s">
        <v>1391</v>
      </c>
      <c r="AA77" s="220" t="s">
        <v>1391</v>
      </c>
      <c r="AB77" s="220" t="s">
        <v>1391</v>
      </c>
      <c r="AC77" s="220" t="s">
        <v>1391</v>
      </c>
      <c r="AD77" s="220" t="s">
        <v>1391</v>
      </c>
      <c r="AE77" s="220" t="s">
        <v>1391</v>
      </c>
      <c r="AF77" s="220" t="s">
        <v>1391</v>
      </c>
      <c r="AG77" s="220" t="s">
        <v>1391</v>
      </c>
      <c r="AH77" s="220" t="s">
        <v>1391</v>
      </c>
      <c r="AI77" s="220" t="s">
        <v>1391</v>
      </c>
      <c r="AJ77" s="220" t="s">
        <v>1391</v>
      </c>
      <c r="AK77" s="220" t="s">
        <v>1391</v>
      </c>
      <c r="AL77" s="220" t="s">
        <v>1391</v>
      </c>
      <c r="AM77" s="220" t="s">
        <v>1391</v>
      </c>
      <c r="AN77" s="220" t="s">
        <v>1391</v>
      </c>
      <c r="AO77" s="220" t="s">
        <v>1391</v>
      </c>
      <c r="AP77" s="220" t="s">
        <v>1391</v>
      </c>
      <c r="AQ77" s="220" t="s">
        <v>1391</v>
      </c>
      <c r="AR77" s="220" t="s">
        <v>1391</v>
      </c>
      <c r="AS77" s="220" t="s">
        <v>1391</v>
      </c>
      <c r="AT77" s="220" t="s">
        <v>1391</v>
      </c>
      <c r="AU77" s="220" t="s">
        <v>1391</v>
      </c>
      <c r="AV77" s="220" t="s">
        <v>1437</v>
      </c>
      <c r="AW77" s="220" t="s">
        <v>1391</v>
      </c>
      <c r="AX77" s="220" t="s">
        <v>1391</v>
      </c>
      <c r="AY77" s="220" t="s">
        <v>1391</v>
      </c>
      <c r="AZ77" s="220" t="s">
        <v>1391</v>
      </c>
      <c r="BA77" s="220" t="s">
        <v>1391</v>
      </c>
      <c r="BB77" s="220" t="s">
        <v>1391</v>
      </c>
      <c r="BC77" s="220" t="s">
        <v>1391</v>
      </c>
      <c r="BD77" s="220" t="s">
        <v>1391</v>
      </c>
      <c r="BE77" s="220" t="s">
        <v>1391</v>
      </c>
      <c r="BF77" s="220" t="s">
        <v>1391</v>
      </c>
      <c r="BG77" s="220" t="s">
        <v>1391</v>
      </c>
      <c r="BH77" s="220" t="s">
        <v>1391</v>
      </c>
      <c r="BI77" s="220" t="s">
        <v>1391</v>
      </c>
      <c r="BJ77" s="220" t="s">
        <v>1391</v>
      </c>
      <c r="BK77" s="220" t="s">
        <v>1391</v>
      </c>
      <c r="BL77" s="220" t="s">
        <v>1391</v>
      </c>
      <c r="BM77" s="220" t="s">
        <v>1437</v>
      </c>
      <c r="BN77" s="220" t="s">
        <v>1391</v>
      </c>
      <c r="BO77" s="220" t="s">
        <v>1437</v>
      </c>
      <c r="BP77" s="220" t="s">
        <v>1437</v>
      </c>
      <c r="BQ77" s="220" t="s">
        <v>1437</v>
      </c>
      <c r="BR77" s="220" t="s">
        <v>1391</v>
      </c>
      <c r="BS77" s="220" t="s">
        <v>1437</v>
      </c>
      <c r="BT77" s="220" t="s">
        <v>1391</v>
      </c>
      <c r="BU77" s="220" t="s">
        <v>1391</v>
      </c>
      <c r="BV77" s="220" t="s">
        <v>1391</v>
      </c>
      <c r="BW77" s="220" t="s">
        <v>1391</v>
      </c>
      <c r="BX77" s="220" t="s">
        <v>1391</v>
      </c>
      <c r="BY77" s="220" t="s">
        <v>1391</v>
      </c>
      <c r="BZ77" s="220" t="s">
        <v>1391</v>
      </c>
      <c r="CA77" s="220" t="s">
        <v>1391</v>
      </c>
      <c r="CB77" s="220" t="s">
        <v>1391</v>
      </c>
      <c r="CC77" s="220" t="s">
        <v>1391</v>
      </c>
      <c r="CD77" s="220" t="s">
        <v>1391</v>
      </c>
      <c r="CE77" s="220" t="s">
        <v>1391</v>
      </c>
      <c r="CF77" s="220" t="s">
        <v>1391</v>
      </c>
      <c r="CG77" s="220" t="s">
        <v>1391</v>
      </c>
      <c r="CH77" s="220" t="s">
        <v>1391</v>
      </c>
      <c r="CI77" s="220" t="s">
        <v>1391</v>
      </c>
      <c r="CJ77" s="220" t="s">
        <v>1391</v>
      </c>
      <c r="CK77" s="222" t="s">
        <v>1593</v>
      </c>
      <c r="CL77" s="220" t="s">
        <v>1452</v>
      </c>
      <c r="CM77" s="220" t="s">
        <v>29</v>
      </c>
      <c r="CN77" s="220" t="s">
        <v>17</v>
      </c>
      <c r="CO77" s="220" t="s">
        <v>412</v>
      </c>
      <c r="CP77" s="220"/>
      <c r="CQ77" s="220"/>
      <c r="CR77" s="220"/>
      <c r="CS77" s="220"/>
      <c r="CT77" s="220"/>
      <c r="CU77" s="220"/>
      <c r="CV77" s="220"/>
      <c r="CW77" s="220"/>
      <c r="CX77" s="220" t="s">
        <v>1594</v>
      </c>
    </row>
    <row r="78" ht="234" spans="1:102">
      <c r="A78" s="219" t="s">
        <v>1059</v>
      </c>
      <c r="B78" s="219">
        <v>1077</v>
      </c>
      <c r="C78" s="219" t="s">
        <v>1060</v>
      </c>
      <c r="D78" s="219" t="s">
        <v>1391</v>
      </c>
      <c r="E78" s="219" t="s">
        <v>1443</v>
      </c>
      <c r="F78" s="219" t="s">
        <v>1443</v>
      </c>
      <c r="G78" s="219" t="s">
        <v>1443</v>
      </c>
      <c r="H78" s="219" t="s">
        <v>1443</v>
      </c>
      <c r="I78" s="219" t="s">
        <v>1391</v>
      </c>
      <c r="J78" s="219" t="s">
        <v>1391</v>
      </c>
      <c r="K78" s="219" t="s">
        <v>1391</v>
      </c>
      <c r="L78" s="219" t="s">
        <v>1443</v>
      </c>
      <c r="M78" s="219" t="s">
        <v>1391</v>
      </c>
      <c r="N78" s="219" t="s">
        <v>1391</v>
      </c>
      <c r="O78" s="219" t="s">
        <v>1391</v>
      </c>
      <c r="P78" s="219" t="s">
        <v>1391</v>
      </c>
      <c r="Q78" s="219" t="s">
        <v>1391</v>
      </c>
      <c r="R78" s="219" t="s">
        <v>1391</v>
      </c>
      <c r="S78" s="219" t="s">
        <v>1391</v>
      </c>
      <c r="T78" s="219" t="s">
        <v>1391</v>
      </c>
      <c r="U78" s="219" t="s">
        <v>1391</v>
      </c>
      <c r="V78" s="219" t="s">
        <v>1391</v>
      </c>
      <c r="W78" s="219" t="s">
        <v>1391</v>
      </c>
      <c r="X78" s="219" t="s">
        <v>1391</v>
      </c>
      <c r="Y78" s="219" t="s">
        <v>1391</v>
      </c>
      <c r="Z78" s="219" t="s">
        <v>1391</v>
      </c>
      <c r="AA78" s="219" t="s">
        <v>1391</v>
      </c>
      <c r="AB78" s="219" t="s">
        <v>1391</v>
      </c>
      <c r="AC78" s="219" t="s">
        <v>1391</v>
      </c>
      <c r="AD78" s="219" t="s">
        <v>1391</v>
      </c>
      <c r="AE78" s="219" t="s">
        <v>1391</v>
      </c>
      <c r="AF78" s="219" t="s">
        <v>1391</v>
      </c>
      <c r="AG78" s="219" t="s">
        <v>1391</v>
      </c>
      <c r="AH78" s="219" t="s">
        <v>1391</v>
      </c>
      <c r="AI78" s="219" t="s">
        <v>1391</v>
      </c>
      <c r="AJ78" s="219" t="s">
        <v>1391</v>
      </c>
      <c r="AK78" s="219" t="s">
        <v>1391</v>
      </c>
      <c r="AL78" s="219" t="s">
        <v>1391</v>
      </c>
      <c r="AM78" s="219" t="s">
        <v>1391</v>
      </c>
      <c r="AN78" s="219" t="s">
        <v>1391</v>
      </c>
      <c r="AO78" s="219" t="s">
        <v>1391</v>
      </c>
      <c r="AP78" s="219" t="s">
        <v>1391</v>
      </c>
      <c r="AQ78" s="219" t="s">
        <v>1437</v>
      </c>
      <c r="AR78" s="219" t="s">
        <v>1391</v>
      </c>
      <c r="AS78" s="219" t="s">
        <v>1391</v>
      </c>
      <c r="AT78" s="219" t="s">
        <v>1391</v>
      </c>
      <c r="AU78" s="219" t="s">
        <v>1437</v>
      </c>
      <c r="AV78" s="219" t="s">
        <v>1391</v>
      </c>
      <c r="AW78" s="219" t="s">
        <v>1391</v>
      </c>
      <c r="AX78" s="219" t="s">
        <v>1437</v>
      </c>
      <c r="AY78" s="219" t="s">
        <v>1437</v>
      </c>
      <c r="AZ78" s="219" t="s">
        <v>1391</v>
      </c>
      <c r="BA78" s="219" t="s">
        <v>1437</v>
      </c>
      <c r="BB78" s="219" t="s">
        <v>1391</v>
      </c>
      <c r="BC78" s="219" t="s">
        <v>1391</v>
      </c>
      <c r="BD78" s="219" t="s">
        <v>1391</v>
      </c>
      <c r="BE78" s="219" t="s">
        <v>1391</v>
      </c>
      <c r="BF78" s="219" t="s">
        <v>1391</v>
      </c>
      <c r="BG78" s="219" t="s">
        <v>1391</v>
      </c>
      <c r="BH78" s="219" t="s">
        <v>1391</v>
      </c>
      <c r="BI78" s="219" t="s">
        <v>1391</v>
      </c>
      <c r="BJ78" s="219" t="s">
        <v>1391</v>
      </c>
      <c r="BK78" s="219" t="s">
        <v>1391</v>
      </c>
      <c r="BL78" s="219" t="s">
        <v>1391</v>
      </c>
      <c r="BM78" s="219" t="s">
        <v>1391</v>
      </c>
      <c r="BN78" s="219" t="s">
        <v>1391</v>
      </c>
      <c r="BO78" s="219" t="s">
        <v>1391</v>
      </c>
      <c r="BP78" s="219" t="s">
        <v>1391</v>
      </c>
      <c r="BQ78" s="219" t="s">
        <v>1391</v>
      </c>
      <c r="BR78" s="219" t="s">
        <v>1391</v>
      </c>
      <c r="BS78" s="219" t="s">
        <v>1437</v>
      </c>
      <c r="BT78" s="219" t="s">
        <v>1437</v>
      </c>
      <c r="BU78" s="219" t="s">
        <v>1391</v>
      </c>
      <c r="BV78" s="219" t="s">
        <v>1391</v>
      </c>
      <c r="BW78" s="219" t="s">
        <v>1391</v>
      </c>
      <c r="BX78" s="219" t="s">
        <v>1391</v>
      </c>
      <c r="BY78" s="219" t="s">
        <v>1391</v>
      </c>
      <c r="BZ78" s="219" t="s">
        <v>1391</v>
      </c>
      <c r="CA78" s="219" t="s">
        <v>1391</v>
      </c>
      <c r="CB78" s="219" t="s">
        <v>1391</v>
      </c>
      <c r="CC78" s="219" t="s">
        <v>1391</v>
      </c>
      <c r="CD78" s="219" t="s">
        <v>1391</v>
      </c>
      <c r="CE78" s="219" t="s">
        <v>1391</v>
      </c>
      <c r="CF78" s="219" t="s">
        <v>1391</v>
      </c>
      <c r="CG78" s="219" t="s">
        <v>1391</v>
      </c>
      <c r="CH78" s="219" t="s">
        <v>1391</v>
      </c>
      <c r="CI78" s="219" t="s">
        <v>1391</v>
      </c>
      <c r="CJ78" s="219" t="s">
        <v>1391</v>
      </c>
      <c r="CK78" s="221" t="s">
        <v>1595</v>
      </c>
      <c r="CL78" s="219" t="s">
        <v>1439</v>
      </c>
      <c r="CM78" s="219" t="s">
        <v>403</v>
      </c>
      <c r="CN78" s="219" t="s">
        <v>412</v>
      </c>
      <c r="CO78" s="219" t="s">
        <v>412</v>
      </c>
      <c r="CP78" s="219"/>
      <c r="CQ78" s="219"/>
      <c r="CR78" s="219"/>
      <c r="CS78" s="219"/>
      <c r="CT78" s="219"/>
      <c r="CU78" s="219"/>
      <c r="CV78" s="219"/>
      <c r="CW78" s="219"/>
      <c r="CX78" s="219" t="s">
        <v>1596</v>
      </c>
    </row>
    <row r="79" ht="399.75" spans="1:102">
      <c r="A79" s="220" t="s">
        <v>1063</v>
      </c>
      <c r="B79" s="220">
        <v>1078</v>
      </c>
      <c r="C79" s="220" t="s">
        <v>909</v>
      </c>
      <c r="D79" s="220" t="s">
        <v>1391</v>
      </c>
      <c r="E79" s="220" t="s">
        <v>1391</v>
      </c>
      <c r="F79" s="220" t="s">
        <v>1391</v>
      </c>
      <c r="G79" s="220" t="s">
        <v>1391</v>
      </c>
      <c r="H79" s="220" t="s">
        <v>1391</v>
      </c>
      <c r="I79" s="220" t="s">
        <v>1391</v>
      </c>
      <c r="J79" s="220" t="s">
        <v>1391</v>
      </c>
      <c r="K79" s="220" t="s">
        <v>1391</v>
      </c>
      <c r="L79" s="220" t="s">
        <v>1391</v>
      </c>
      <c r="M79" s="220" t="s">
        <v>1391</v>
      </c>
      <c r="N79" s="220" t="s">
        <v>1437</v>
      </c>
      <c r="O79" s="220" t="s">
        <v>1437</v>
      </c>
      <c r="P79" s="220" t="s">
        <v>1437</v>
      </c>
      <c r="Q79" s="220" t="s">
        <v>1391</v>
      </c>
      <c r="R79" s="220" t="s">
        <v>1391</v>
      </c>
      <c r="S79" s="220" t="s">
        <v>1391</v>
      </c>
      <c r="T79" s="220" t="s">
        <v>1391</v>
      </c>
      <c r="U79" s="220" t="s">
        <v>1391</v>
      </c>
      <c r="V79" s="220" t="s">
        <v>1391</v>
      </c>
      <c r="W79" s="220" t="s">
        <v>1391</v>
      </c>
      <c r="X79" s="220" t="s">
        <v>1437</v>
      </c>
      <c r="Y79" s="220" t="s">
        <v>1391</v>
      </c>
      <c r="Z79" s="220" t="s">
        <v>1391</v>
      </c>
      <c r="AA79" s="220" t="s">
        <v>1391</v>
      </c>
      <c r="AB79" s="220" t="s">
        <v>1437</v>
      </c>
      <c r="AC79" s="220" t="s">
        <v>1391</v>
      </c>
      <c r="AD79" s="220" t="s">
        <v>1391</v>
      </c>
      <c r="AE79" s="220" t="s">
        <v>1437</v>
      </c>
      <c r="AF79" s="220" t="s">
        <v>1391</v>
      </c>
      <c r="AG79" s="220" t="s">
        <v>1391</v>
      </c>
      <c r="AH79" s="220" t="s">
        <v>1391</v>
      </c>
      <c r="AI79" s="220" t="s">
        <v>1391</v>
      </c>
      <c r="AJ79" s="220" t="s">
        <v>1391</v>
      </c>
      <c r="AK79" s="220" t="s">
        <v>1391</v>
      </c>
      <c r="AL79" s="220" t="s">
        <v>1391</v>
      </c>
      <c r="AM79" s="220" t="s">
        <v>1391</v>
      </c>
      <c r="AN79" s="220" t="s">
        <v>1391</v>
      </c>
      <c r="AO79" s="220" t="s">
        <v>1391</v>
      </c>
      <c r="AP79" s="220" t="s">
        <v>1391</v>
      </c>
      <c r="AQ79" s="220" t="s">
        <v>1391</v>
      </c>
      <c r="AR79" s="220" t="s">
        <v>1391</v>
      </c>
      <c r="AS79" s="220" t="s">
        <v>1391</v>
      </c>
      <c r="AT79" s="220" t="s">
        <v>1391</v>
      </c>
      <c r="AU79" s="220" t="s">
        <v>1391</v>
      </c>
      <c r="AV79" s="220" t="s">
        <v>1391</v>
      </c>
      <c r="AW79" s="220" t="s">
        <v>1391</v>
      </c>
      <c r="AX79" s="220" t="s">
        <v>1391</v>
      </c>
      <c r="AY79" s="220" t="s">
        <v>1391</v>
      </c>
      <c r="AZ79" s="220" t="s">
        <v>1391</v>
      </c>
      <c r="BA79" s="220" t="s">
        <v>1391</v>
      </c>
      <c r="BB79" s="220" t="s">
        <v>1391</v>
      </c>
      <c r="BC79" s="220" t="s">
        <v>1391</v>
      </c>
      <c r="BD79" s="220" t="s">
        <v>1391</v>
      </c>
      <c r="BE79" s="220" t="s">
        <v>1391</v>
      </c>
      <c r="BF79" s="220" t="s">
        <v>1391</v>
      </c>
      <c r="BG79" s="220" t="s">
        <v>1391</v>
      </c>
      <c r="BH79" s="220" t="s">
        <v>1391</v>
      </c>
      <c r="BI79" s="220" t="s">
        <v>1391</v>
      </c>
      <c r="BJ79" s="220" t="s">
        <v>1391</v>
      </c>
      <c r="BK79" s="220" t="s">
        <v>1391</v>
      </c>
      <c r="BL79" s="220" t="s">
        <v>1391</v>
      </c>
      <c r="BM79" s="220" t="s">
        <v>1391</v>
      </c>
      <c r="BN79" s="220" t="s">
        <v>1391</v>
      </c>
      <c r="BO79" s="220" t="s">
        <v>1391</v>
      </c>
      <c r="BP79" s="220" t="s">
        <v>1391</v>
      </c>
      <c r="BQ79" s="220" t="s">
        <v>1391</v>
      </c>
      <c r="BR79" s="220" t="s">
        <v>1391</v>
      </c>
      <c r="BS79" s="220" t="s">
        <v>1437</v>
      </c>
      <c r="BT79" s="220" t="s">
        <v>1391</v>
      </c>
      <c r="BU79" s="220" t="s">
        <v>1391</v>
      </c>
      <c r="BV79" s="220" t="s">
        <v>1391</v>
      </c>
      <c r="BW79" s="220" t="s">
        <v>1437</v>
      </c>
      <c r="BX79" s="220" t="s">
        <v>1391</v>
      </c>
      <c r="BY79" s="220" t="s">
        <v>1391</v>
      </c>
      <c r="BZ79" s="220" t="s">
        <v>1391</v>
      </c>
      <c r="CA79" s="220" t="s">
        <v>1391</v>
      </c>
      <c r="CB79" s="220" t="s">
        <v>1391</v>
      </c>
      <c r="CC79" s="220" t="s">
        <v>1391</v>
      </c>
      <c r="CD79" s="220" t="s">
        <v>1391</v>
      </c>
      <c r="CE79" s="220" t="s">
        <v>1391</v>
      </c>
      <c r="CF79" s="220" t="s">
        <v>1391</v>
      </c>
      <c r="CG79" s="220" t="s">
        <v>1391</v>
      </c>
      <c r="CH79" s="220" t="s">
        <v>1391</v>
      </c>
      <c r="CI79" s="220" t="s">
        <v>1391</v>
      </c>
      <c r="CJ79" s="220" t="s">
        <v>1391</v>
      </c>
      <c r="CK79" s="222" t="s">
        <v>1597</v>
      </c>
      <c r="CL79" s="220" t="s">
        <v>1391</v>
      </c>
      <c r="CM79" s="220" t="s">
        <v>29</v>
      </c>
      <c r="CN79" s="220" t="s">
        <v>17</v>
      </c>
      <c r="CO79" s="220" t="s">
        <v>412</v>
      </c>
      <c r="CP79" s="220"/>
      <c r="CQ79" s="220"/>
      <c r="CR79" s="220"/>
      <c r="CS79" s="220"/>
      <c r="CT79" s="220"/>
      <c r="CU79" s="220"/>
      <c r="CV79" s="220"/>
      <c r="CW79" s="220"/>
      <c r="CX79" s="220" t="s">
        <v>1598</v>
      </c>
    </row>
    <row r="80" ht="109.5" spans="1:102">
      <c r="A80" s="219" t="s">
        <v>1066</v>
      </c>
      <c r="B80" s="219">
        <v>1079</v>
      </c>
      <c r="C80" s="219" t="s">
        <v>985</v>
      </c>
      <c r="D80" s="219" t="s">
        <v>1391</v>
      </c>
      <c r="E80" s="219" t="s">
        <v>1391</v>
      </c>
      <c r="F80" s="219" t="s">
        <v>1391</v>
      </c>
      <c r="G80" s="219" t="s">
        <v>1391</v>
      </c>
      <c r="H80" s="219" t="s">
        <v>1391</v>
      </c>
      <c r="I80" s="219" t="s">
        <v>1391</v>
      </c>
      <c r="J80" s="219" t="s">
        <v>1391</v>
      </c>
      <c r="K80" s="219" t="s">
        <v>1391</v>
      </c>
      <c r="L80" s="219" t="s">
        <v>1391</v>
      </c>
      <c r="M80" s="219" t="s">
        <v>1391</v>
      </c>
      <c r="N80" s="219" t="s">
        <v>1391</v>
      </c>
      <c r="O80" s="219" t="s">
        <v>1391</v>
      </c>
      <c r="P80" s="219" t="s">
        <v>1391</v>
      </c>
      <c r="Q80" s="219" t="s">
        <v>1391</v>
      </c>
      <c r="R80" s="219" t="s">
        <v>1391</v>
      </c>
      <c r="S80" s="219" t="s">
        <v>1391</v>
      </c>
      <c r="T80" s="219" t="s">
        <v>1391</v>
      </c>
      <c r="U80" s="219" t="s">
        <v>1391</v>
      </c>
      <c r="V80" s="219" t="s">
        <v>1391</v>
      </c>
      <c r="W80" s="219" t="s">
        <v>1437</v>
      </c>
      <c r="X80" s="219" t="s">
        <v>1391</v>
      </c>
      <c r="Y80" s="219" t="s">
        <v>1391</v>
      </c>
      <c r="Z80" s="219" t="s">
        <v>1437</v>
      </c>
      <c r="AA80" s="219" t="s">
        <v>1437</v>
      </c>
      <c r="AB80" s="219" t="s">
        <v>1391</v>
      </c>
      <c r="AC80" s="219" t="s">
        <v>1391</v>
      </c>
      <c r="AD80" s="219" t="s">
        <v>1391</v>
      </c>
      <c r="AE80" s="219" t="s">
        <v>1391</v>
      </c>
      <c r="AF80" s="219" t="s">
        <v>1391</v>
      </c>
      <c r="AG80" s="219" t="s">
        <v>1391</v>
      </c>
      <c r="AH80" s="219" t="s">
        <v>1391</v>
      </c>
      <c r="AI80" s="219" t="s">
        <v>1391</v>
      </c>
      <c r="AJ80" s="219" t="s">
        <v>1437</v>
      </c>
      <c r="AK80" s="219" t="s">
        <v>1391</v>
      </c>
      <c r="AL80" s="219" t="s">
        <v>1391</v>
      </c>
      <c r="AM80" s="219" t="s">
        <v>1391</v>
      </c>
      <c r="AN80" s="219" t="s">
        <v>1391</v>
      </c>
      <c r="AO80" s="219" t="s">
        <v>1391</v>
      </c>
      <c r="AP80" s="219" t="s">
        <v>1437</v>
      </c>
      <c r="AQ80" s="219" t="s">
        <v>1391</v>
      </c>
      <c r="AR80" s="219" t="s">
        <v>1391</v>
      </c>
      <c r="AS80" s="219" t="s">
        <v>1391</v>
      </c>
      <c r="AT80" s="219" t="s">
        <v>1391</v>
      </c>
      <c r="AU80" s="219" t="s">
        <v>1391</v>
      </c>
      <c r="AV80" s="219" t="s">
        <v>1437</v>
      </c>
      <c r="AW80" s="219" t="s">
        <v>1437</v>
      </c>
      <c r="AX80" s="219" t="s">
        <v>1391</v>
      </c>
      <c r="AY80" s="219" t="s">
        <v>1391</v>
      </c>
      <c r="AZ80" s="219" t="s">
        <v>1391</v>
      </c>
      <c r="BA80" s="219" t="s">
        <v>1391</v>
      </c>
      <c r="BB80" s="219" t="s">
        <v>1391</v>
      </c>
      <c r="BC80" s="219" t="s">
        <v>1391</v>
      </c>
      <c r="BD80" s="219" t="s">
        <v>1391</v>
      </c>
      <c r="BE80" s="219" t="s">
        <v>1391</v>
      </c>
      <c r="BF80" s="219" t="s">
        <v>1391</v>
      </c>
      <c r="BG80" s="219" t="s">
        <v>1391</v>
      </c>
      <c r="BH80" s="219" t="s">
        <v>1391</v>
      </c>
      <c r="BI80" s="219" t="s">
        <v>1391</v>
      </c>
      <c r="BJ80" s="219" t="s">
        <v>1391</v>
      </c>
      <c r="BK80" s="219" t="s">
        <v>1391</v>
      </c>
      <c r="BL80" s="219" t="s">
        <v>1391</v>
      </c>
      <c r="BM80" s="219" t="s">
        <v>1391</v>
      </c>
      <c r="BN80" s="219" t="s">
        <v>1391</v>
      </c>
      <c r="BO80" s="219" t="s">
        <v>1391</v>
      </c>
      <c r="BP80" s="219" t="s">
        <v>1391</v>
      </c>
      <c r="BQ80" s="219" t="s">
        <v>1391</v>
      </c>
      <c r="BR80" s="219" t="s">
        <v>1391</v>
      </c>
      <c r="BS80" s="219" t="s">
        <v>1391</v>
      </c>
      <c r="BT80" s="219" t="s">
        <v>1391</v>
      </c>
      <c r="BU80" s="219" t="s">
        <v>1391</v>
      </c>
      <c r="BV80" s="219" t="s">
        <v>1391</v>
      </c>
      <c r="BW80" s="219" t="s">
        <v>1437</v>
      </c>
      <c r="BX80" s="219" t="s">
        <v>1391</v>
      </c>
      <c r="BY80" s="219" t="s">
        <v>1391</v>
      </c>
      <c r="BZ80" s="219" t="s">
        <v>1391</v>
      </c>
      <c r="CA80" s="219" t="s">
        <v>1391</v>
      </c>
      <c r="CB80" s="219" t="s">
        <v>1391</v>
      </c>
      <c r="CC80" s="219" t="s">
        <v>1391</v>
      </c>
      <c r="CD80" s="219" t="s">
        <v>1391</v>
      </c>
      <c r="CE80" s="219" t="s">
        <v>1391</v>
      </c>
      <c r="CF80" s="219" t="s">
        <v>1391</v>
      </c>
      <c r="CG80" s="219" t="s">
        <v>1391</v>
      </c>
      <c r="CH80" s="219" t="s">
        <v>1391</v>
      </c>
      <c r="CI80" s="219" t="s">
        <v>1391</v>
      </c>
      <c r="CJ80" s="219" t="s">
        <v>1391</v>
      </c>
      <c r="CK80" s="221" t="s">
        <v>1599</v>
      </c>
      <c r="CL80" s="219" t="s">
        <v>1391</v>
      </c>
      <c r="CM80" s="219" t="s">
        <v>53</v>
      </c>
      <c r="CN80" s="219" t="s">
        <v>412</v>
      </c>
      <c r="CO80" s="219" t="s">
        <v>412</v>
      </c>
      <c r="CP80" s="219"/>
      <c r="CQ80" s="219"/>
      <c r="CR80" s="219"/>
      <c r="CS80" s="219"/>
      <c r="CT80" s="219"/>
      <c r="CU80" s="219"/>
      <c r="CV80" s="219"/>
      <c r="CW80" s="219"/>
      <c r="CX80" s="219" t="s">
        <v>1600</v>
      </c>
    </row>
    <row r="81" ht="367.5" spans="1:102">
      <c r="A81" s="220" t="s">
        <v>1069</v>
      </c>
      <c r="B81" s="220">
        <v>1080</v>
      </c>
      <c r="C81" s="220" t="s">
        <v>878</v>
      </c>
      <c r="D81" s="220" t="s">
        <v>1437</v>
      </c>
      <c r="E81" s="220" t="s">
        <v>1443</v>
      </c>
      <c r="F81" s="220" t="s">
        <v>1443</v>
      </c>
      <c r="G81" s="220" t="s">
        <v>1443</v>
      </c>
      <c r="H81" s="220" t="s">
        <v>1443</v>
      </c>
      <c r="I81" s="220" t="s">
        <v>1391</v>
      </c>
      <c r="J81" s="220" t="s">
        <v>1391</v>
      </c>
      <c r="K81" s="220" t="s">
        <v>1391</v>
      </c>
      <c r="L81" s="220" t="s">
        <v>1443</v>
      </c>
      <c r="M81" s="220" t="s">
        <v>1391</v>
      </c>
      <c r="N81" s="220" t="s">
        <v>1391</v>
      </c>
      <c r="O81" s="220" t="s">
        <v>1391</v>
      </c>
      <c r="P81" s="220" t="s">
        <v>1391</v>
      </c>
      <c r="Q81" s="220" t="s">
        <v>1391</v>
      </c>
      <c r="R81" s="220" t="s">
        <v>1391</v>
      </c>
      <c r="S81" s="220" t="s">
        <v>1391</v>
      </c>
      <c r="T81" s="220" t="s">
        <v>1391</v>
      </c>
      <c r="U81" s="220" t="s">
        <v>1391</v>
      </c>
      <c r="V81" s="220" t="s">
        <v>1391</v>
      </c>
      <c r="W81" s="220" t="s">
        <v>1391</v>
      </c>
      <c r="X81" s="220" t="s">
        <v>1391</v>
      </c>
      <c r="Y81" s="220" t="s">
        <v>1391</v>
      </c>
      <c r="Z81" s="220" t="s">
        <v>1391</v>
      </c>
      <c r="AA81" s="220" t="s">
        <v>1391</v>
      </c>
      <c r="AB81" s="220" t="s">
        <v>1437</v>
      </c>
      <c r="AC81" s="220" t="s">
        <v>1391</v>
      </c>
      <c r="AD81" s="220" t="s">
        <v>1391</v>
      </c>
      <c r="AE81" s="220" t="s">
        <v>1391</v>
      </c>
      <c r="AF81" s="220" t="s">
        <v>1391</v>
      </c>
      <c r="AG81" s="220" t="s">
        <v>1391</v>
      </c>
      <c r="AH81" s="220" t="s">
        <v>1391</v>
      </c>
      <c r="AI81" s="220" t="s">
        <v>1391</v>
      </c>
      <c r="AJ81" s="220" t="s">
        <v>1391</v>
      </c>
      <c r="AK81" s="220" t="s">
        <v>1391</v>
      </c>
      <c r="AL81" s="220" t="s">
        <v>1391</v>
      </c>
      <c r="AM81" s="220" t="s">
        <v>1391</v>
      </c>
      <c r="AN81" s="220" t="s">
        <v>1391</v>
      </c>
      <c r="AO81" s="220" t="s">
        <v>1391</v>
      </c>
      <c r="AP81" s="220" t="s">
        <v>1391</v>
      </c>
      <c r="AQ81" s="220" t="s">
        <v>1391</v>
      </c>
      <c r="AR81" s="220" t="s">
        <v>1391</v>
      </c>
      <c r="AS81" s="220" t="s">
        <v>1391</v>
      </c>
      <c r="AT81" s="220" t="s">
        <v>1391</v>
      </c>
      <c r="AU81" s="220" t="s">
        <v>1391</v>
      </c>
      <c r="AV81" s="220" t="s">
        <v>1391</v>
      </c>
      <c r="AW81" s="220" t="s">
        <v>1391</v>
      </c>
      <c r="AX81" s="220" t="s">
        <v>1437</v>
      </c>
      <c r="AY81" s="220" t="s">
        <v>1437</v>
      </c>
      <c r="AZ81" s="220" t="s">
        <v>1391</v>
      </c>
      <c r="BA81" s="220" t="s">
        <v>1391</v>
      </c>
      <c r="BB81" s="220" t="s">
        <v>1391</v>
      </c>
      <c r="BC81" s="220" t="s">
        <v>1391</v>
      </c>
      <c r="BD81" s="220" t="s">
        <v>1391</v>
      </c>
      <c r="BE81" s="220" t="s">
        <v>1391</v>
      </c>
      <c r="BF81" s="220" t="s">
        <v>1391</v>
      </c>
      <c r="BG81" s="220" t="s">
        <v>1391</v>
      </c>
      <c r="BH81" s="220" t="s">
        <v>1391</v>
      </c>
      <c r="BI81" s="220" t="s">
        <v>1391</v>
      </c>
      <c r="BJ81" s="220" t="s">
        <v>1391</v>
      </c>
      <c r="BK81" s="220" t="s">
        <v>1391</v>
      </c>
      <c r="BL81" s="220" t="s">
        <v>1391</v>
      </c>
      <c r="BM81" s="220" t="s">
        <v>1391</v>
      </c>
      <c r="BN81" s="220" t="s">
        <v>1391</v>
      </c>
      <c r="BO81" s="220" t="s">
        <v>1391</v>
      </c>
      <c r="BP81" s="220" t="s">
        <v>1391</v>
      </c>
      <c r="BQ81" s="220" t="s">
        <v>1391</v>
      </c>
      <c r="BR81" s="220" t="s">
        <v>1391</v>
      </c>
      <c r="BS81" s="220" t="s">
        <v>1391</v>
      </c>
      <c r="BT81" s="220" t="s">
        <v>1391</v>
      </c>
      <c r="BU81" s="220" t="s">
        <v>1391</v>
      </c>
      <c r="BV81" s="220" t="s">
        <v>1391</v>
      </c>
      <c r="BW81" s="220" t="s">
        <v>1391</v>
      </c>
      <c r="BX81" s="220" t="s">
        <v>1391</v>
      </c>
      <c r="BY81" s="220" t="s">
        <v>1391</v>
      </c>
      <c r="BZ81" s="220" t="s">
        <v>1391</v>
      </c>
      <c r="CA81" s="220" t="s">
        <v>1391</v>
      </c>
      <c r="CB81" s="220" t="s">
        <v>1391</v>
      </c>
      <c r="CC81" s="220" t="s">
        <v>1391</v>
      </c>
      <c r="CD81" s="220" t="s">
        <v>1391</v>
      </c>
      <c r="CE81" s="220" t="s">
        <v>1391</v>
      </c>
      <c r="CF81" s="220" t="s">
        <v>1391</v>
      </c>
      <c r="CG81" s="220" t="s">
        <v>1391</v>
      </c>
      <c r="CH81" s="220" t="s">
        <v>1391</v>
      </c>
      <c r="CI81" s="220" t="s">
        <v>1391</v>
      </c>
      <c r="CJ81" s="220" t="s">
        <v>1391</v>
      </c>
      <c r="CK81" s="222" t="s">
        <v>1601</v>
      </c>
      <c r="CL81" s="220" t="s">
        <v>1602</v>
      </c>
      <c r="CM81" s="220" t="s">
        <v>50</v>
      </c>
      <c r="CN81" s="220" t="s">
        <v>29</v>
      </c>
      <c r="CO81" s="220" t="s">
        <v>412</v>
      </c>
      <c r="CP81" s="220"/>
      <c r="CQ81" s="220"/>
      <c r="CR81" s="220"/>
      <c r="CS81" s="220"/>
      <c r="CT81" s="220"/>
      <c r="CU81" s="220"/>
      <c r="CV81" s="220"/>
      <c r="CW81" s="220"/>
      <c r="CX81" s="220" t="s">
        <v>1603</v>
      </c>
    </row>
    <row r="82" ht="163.5" spans="1:102">
      <c r="A82" s="219" t="s">
        <v>1073</v>
      </c>
      <c r="B82" s="219">
        <v>1081</v>
      </c>
      <c r="C82" s="219" t="s">
        <v>878</v>
      </c>
      <c r="D82" s="219" t="s">
        <v>1437</v>
      </c>
      <c r="E82" s="219" t="s">
        <v>1443</v>
      </c>
      <c r="F82" s="219" t="s">
        <v>1443</v>
      </c>
      <c r="G82" s="219" t="s">
        <v>1443</v>
      </c>
      <c r="H82" s="219" t="s">
        <v>1443</v>
      </c>
      <c r="I82" s="219" t="s">
        <v>1391</v>
      </c>
      <c r="J82" s="219" t="s">
        <v>1391</v>
      </c>
      <c r="K82" s="219" t="s">
        <v>1391</v>
      </c>
      <c r="L82" s="219" t="s">
        <v>1443</v>
      </c>
      <c r="M82" s="219" t="s">
        <v>1391</v>
      </c>
      <c r="N82" s="219" t="s">
        <v>1391</v>
      </c>
      <c r="O82" s="219" t="s">
        <v>1391</v>
      </c>
      <c r="P82" s="219" t="s">
        <v>1391</v>
      </c>
      <c r="Q82" s="219" t="s">
        <v>1391</v>
      </c>
      <c r="R82" s="219" t="s">
        <v>1391</v>
      </c>
      <c r="S82" s="219" t="s">
        <v>1391</v>
      </c>
      <c r="T82" s="219" t="s">
        <v>1391</v>
      </c>
      <c r="U82" s="219" t="s">
        <v>1391</v>
      </c>
      <c r="V82" s="219" t="s">
        <v>1391</v>
      </c>
      <c r="W82" s="219" t="s">
        <v>1391</v>
      </c>
      <c r="X82" s="219" t="s">
        <v>1391</v>
      </c>
      <c r="Y82" s="219" t="s">
        <v>1391</v>
      </c>
      <c r="Z82" s="219" t="s">
        <v>1437</v>
      </c>
      <c r="AA82" s="219" t="s">
        <v>1391</v>
      </c>
      <c r="AB82" s="219" t="s">
        <v>1437</v>
      </c>
      <c r="AC82" s="219" t="s">
        <v>1391</v>
      </c>
      <c r="AD82" s="219" t="s">
        <v>1391</v>
      </c>
      <c r="AE82" s="219" t="s">
        <v>1391</v>
      </c>
      <c r="AF82" s="219" t="s">
        <v>1391</v>
      </c>
      <c r="AG82" s="219" t="s">
        <v>1391</v>
      </c>
      <c r="AH82" s="219" t="s">
        <v>1391</v>
      </c>
      <c r="AI82" s="219" t="s">
        <v>1391</v>
      </c>
      <c r="AJ82" s="219" t="s">
        <v>1391</v>
      </c>
      <c r="AK82" s="219" t="s">
        <v>1437</v>
      </c>
      <c r="AL82" s="219" t="s">
        <v>1391</v>
      </c>
      <c r="AM82" s="219" t="s">
        <v>1391</v>
      </c>
      <c r="AN82" s="219" t="s">
        <v>1437</v>
      </c>
      <c r="AO82" s="219" t="s">
        <v>1391</v>
      </c>
      <c r="AP82" s="219" t="s">
        <v>1391</v>
      </c>
      <c r="AQ82" s="219" t="s">
        <v>1391</v>
      </c>
      <c r="AR82" s="219" t="s">
        <v>1391</v>
      </c>
      <c r="AS82" s="219" t="s">
        <v>1391</v>
      </c>
      <c r="AT82" s="219" t="s">
        <v>1391</v>
      </c>
      <c r="AU82" s="219" t="s">
        <v>1391</v>
      </c>
      <c r="AV82" s="219" t="s">
        <v>1391</v>
      </c>
      <c r="AW82" s="219" t="s">
        <v>1391</v>
      </c>
      <c r="AX82" s="219" t="s">
        <v>1391</v>
      </c>
      <c r="AY82" s="219" t="s">
        <v>1391</v>
      </c>
      <c r="AZ82" s="219" t="s">
        <v>1391</v>
      </c>
      <c r="BA82" s="219" t="s">
        <v>1391</v>
      </c>
      <c r="BB82" s="219" t="s">
        <v>1391</v>
      </c>
      <c r="BC82" s="219" t="s">
        <v>1391</v>
      </c>
      <c r="BD82" s="219" t="s">
        <v>1391</v>
      </c>
      <c r="BE82" s="219" t="s">
        <v>1391</v>
      </c>
      <c r="BF82" s="219" t="s">
        <v>1391</v>
      </c>
      <c r="BG82" s="219" t="s">
        <v>1391</v>
      </c>
      <c r="BH82" s="219" t="s">
        <v>1391</v>
      </c>
      <c r="BI82" s="219" t="s">
        <v>1391</v>
      </c>
      <c r="BJ82" s="219" t="s">
        <v>1391</v>
      </c>
      <c r="BK82" s="219" t="s">
        <v>1391</v>
      </c>
      <c r="BL82" s="219" t="s">
        <v>1391</v>
      </c>
      <c r="BM82" s="219" t="s">
        <v>1391</v>
      </c>
      <c r="BN82" s="219" t="s">
        <v>1391</v>
      </c>
      <c r="BO82" s="219" t="s">
        <v>1391</v>
      </c>
      <c r="BP82" s="219" t="s">
        <v>1391</v>
      </c>
      <c r="BQ82" s="219" t="s">
        <v>1391</v>
      </c>
      <c r="BR82" s="219" t="s">
        <v>1391</v>
      </c>
      <c r="BS82" s="219" t="s">
        <v>1437</v>
      </c>
      <c r="BT82" s="219" t="s">
        <v>1437</v>
      </c>
      <c r="BU82" s="219" t="s">
        <v>1391</v>
      </c>
      <c r="BV82" s="219" t="s">
        <v>1391</v>
      </c>
      <c r="BW82" s="219" t="s">
        <v>1391</v>
      </c>
      <c r="BX82" s="219" t="s">
        <v>1391</v>
      </c>
      <c r="BY82" s="219" t="s">
        <v>1391</v>
      </c>
      <c r="BZ82" s="219" t="s">
        <v>1391</v>
      </c>
      <c r="CA82" s="219" t="s">
        <v>1391</v>
      </c>
      <c r="CB82" s="219" t="s">
        <v>1391</v>
      </c>
      <c r="CC82" s="219" t="s">
        <v>1391</v>
      </c>
      <c r="CD82" s="219" t="s">
        <v>1391</v>
      </c>
      <c r="CE82" s="219" t="s">
        <v>1391</v>
      </c>
      <c r="CF82" s="219" t="s">
        <v>1391</v>
      </c>
      <c r="CG82" s="219" t="s">
        <v>1391</v>
      </c>
      <c r="CH82" s="219" t="s">
        <v>1391</v>
      </c>
      <c r="CI82" s="219" t="s">
        <v>1391</v>
      </c>
      <c r="CJ82" s="219" t="s">
        <v>1391</v>
      </c>
      <c r="CK82" s="221" t="s">
        <v>1604</v>
      </c>
      <c r="CL82" s="219" t="s">
        <v>1391</v>
      </c>
      <c r="CM82" s="219" t="s">
        <v>53</v>
      </c>
      <c r="CN82" s="219" t="s">
        <v>412</v>
      </c>
      <c r="CO82" s="219" t="s">
        <v>412</v>
      </c>
      <c r="CP82" s="219"/>
      <c r="CQ82" s="219"/>
      <c r="CR82" s="219"/>
      <c r="CS82" s="219"/>
      <c r="CT82" s="219"/>
      <c r="CU82" s="219"/>
      <c r="CV82" s="219"/>
      <c r="CW82" s="219"/>
      <c r="CX82" s="219" t="s">
        <v>1605</v>
      </c>
    </row>
    <row r="83" ht="261" spans="1:102">
      <c r="A83" s="220" t="s">
        <v>1076</v>
      </c>
      <c r="B83" s="220">
        <v>1082</v>
      </c>
      <c r="C83" s="220" t="s">
        <v>1077</v>
      </c>
      <c r="D83" s="220" t="s">
        <v>1391</v>
      </c>
      <c r="E83" s="220" t="s">
        <v>1391</v>
      </c>
      <c r="F83" s="220" t="s">
        <v>1391</v>
      </c>
      <c r="G83" s="220" t="s">
        <v>1391</v>
      </c>
      <c r="H83" s="220" t="s">
        <v>1391</v>
      </c>
      <c r="I83" s="220" t="s">
        <v>1391</v>
      </c>
      <c r="J83" s="220" t="s">
        <v>1391</v>
      </c>
      <c r="K83" s="220" t="s">
        <v>1391</v>
      </c>
      <c r="L83" s="220" t="s">
        <v>1391</v>
      </c>
      <c r="M83" s="220" t="s">
        <v>1391</v>
      </c>
      <c r="N83" s="220" t="s">
        <v>1391</v>
      </c>
      <c r="O83" s="220" t="s">
        <v>1391</v>
      </c>
      <c r="P83" s="220" t="s">
        <v>1391</v>
      </c>
      <c r="Q83" s="220" t="s">
        <v>1391</v>
      </c>
      <c r="R83" s="220" t="s">
        <v>1391</v>
      </c>
      <c r="S83" s="220" t="s">
        <v>1391</v>
      </c>
      <c r="T83" s="220" t="s">
        <v>1391</v>
      </c>
      <c r="U83" s="220" t="s">
        <v>1391</v>
      </c>
      <c r="V83" s="220" t="s">
        <v>1391</v>
      </c>
      <c r="W83" s="220" t="s">
        <v>1437</v>
      </c>
      <c r="X83" s="220" t="s">
        <v>1391</v>
      </c>
      <c r="Y83" s="220" t="s">
        <v>1391</v>
      </c>
      <c r="Z83" s="220" t="s">
        <v>1391</v>
      </c>
      <c r="AA83" s="220" t="s">
        <v>1391</v>
      </c>
      <c r="AB83" s="220" t="s">
        <v>1391</v>
      </c>
      <c r="AC83" s="220" t="s">
        <v>1391</v>
      </c>
      <c r="AD83" s="220" t="s">
        <v>1391</v>
      </c>
      <c r="AE83" s="220" t="s">
        <v>1391</v>
      </c>
      <c r="AF83" s="220" t="s">
        <v>1391</v>
      </c>
      <c r="AG83" s="220" t="s">
        <v>1391</v>
      </c>
      <c r="AH83" s="220" t="s">
        <v>1391</v>
      </c>
      <c r="AI83" s="220" t="s">
        <v>1437</v>
      </c>
      <c r="AJ83" s="220" t="s">
        <v>1437</v>
      </c>
      <c r="AK83" s="220" t="s">
        <v>1391</v>
      </c>
      <c r="AL83" s="220" t="s">
        <v>1437</v>
      </c>
      <c r="AM83" s="220" t="s">
        <v>1391</v>
      </c>
      <c r="AN83" s="220" t="s">
        <v>1391</v>
      </c>
      <c r="AO83" s="220" t="s">
        <v>1391</v>
      </c>
      <c r="AP83" s="220" t="s">
        <v>1391</v>
      </c>
      <c r="AQ83" s="220" t="s">
        <v>1391</v>
      </c>
      <c r="AR83" s="220" t="s">
        <v>1391</v>
      </c>
      <c r="AS83" s="220" t="s">
        <v>1391</v>
      </c>
      <c r="AT83" s="220" t="s">
        <v>1391</v>
      </c>
      <c r="AU83" s="220" t="s">
        <v>1391</v>
      </c>
      <c r="AV83" s="220" t="s">
        <v>1391</v>
      </c>
      <c r="AW83" s="220" t="s">
        <v>1437</v>
      </c>
      <c r="AX83" s="220" t="s">
        <v>1391</v>
      </c>
      <c r="AY83" s="220" t="s">
        <v>1391</v>
      </c>
      <c r="AZ83" s="220" t="s">
        <v>1391</v>
      </c>
      <c r="BA83" s="220" t="s">
        <v>1391</v>
      </c>
      <c r="BB83" s="220" t="s">
        <v>1391</v>
      </c>
      <c r="BC83" s="220" t="s">
        <v>1391</v>
      </c>
      <c r="BD83" s="220" t="s">
        <v>1391</v>
      </c>
      <c r="BE83" s="220" t="s">
        <v>1391</v>
      </c>
      <c r="BF83" s="220" t="s">
        <v>1391</v>
      </c>
      <c r="BG83" s="220" t="s">
        <v>1391</v>
      </c>
      <c r="BH83" s="220" t="s">
        <v>1391</v>
      </c>
      <c r="BI83" s="220" t="s">
        <v>1391</v>
      </c>
      <c r="BJ83" s="220" t="s">
        <v>1391</v>
      </c>
      <c r="BK83" s="220" t="s">
        <v>1391</v>
      </c>
      <c r="BL83" s="220" t="s">
        <v>1391</v>
      </c>
      <c r="BM83" s="220" t="s">
        <v>1391</v>
      </c>
      <c r="BN83" s="220" t="s">
        <v>1391</v>
      </c>
      <c r="BO83" s="220" t="s">
        <v>1391</v>
      </c>
      <c r="BP83" s="220" t="s">
        <v>1391</v>
      </c>
      <c r="BQ83" s="220" t="s">
        <v>1391</v>
      </c>
      <c r="BR83" s="220" t="s">
        <v>1391</v>
      </c>
      <c r="BS83" s="220" t="s">
        <v>1391</v>
      </c>
      <c r="BT83" s="220" t="s">
        <v>1391</v>
      </c>
      <c r="BU83" s="220" t="s">
        <v>1391</v>
      </c>
      <c r="BV83" s="220" t="s">
        <v>1391</v>
      </c>
      <c r="BW83" s="220" t="s">
        <v>1437</v>
      </c>
      <c r="BX83" s="220" t="s">
        <v>1443</v>
      </c>
      <c r="BY83" s="220" t="s">
        <v>1391</v>
      </c>
      <c r="BZ83" s="220" t="s">
        <v>1391</v>
      </c>
      <c r="CA83" s="220" t="s">
        <v>1391</v>
      </c>
      <c r="CB83" s="220" t="s">
        <v>1391</v>
      </c>
      <c r="CC83" s="220" t="s">
        <v>1391</v>
      </c>
      <c r="CD83" s="220" t="s">
        <v>1391</v>
      </c>
      <c r="CE83" s="220" t="s">
        <v>1391</v>
      </c>
      <c r="CF83" s="220" t="s">
        <v>1391</v>
      </c>
      <c r="CG83" s="220" t="s">
        <v>1391</v>
      </c>
      <c r="CH83" s="220" t="s">
        <v>1391</v>
      </c>
      <c r="CI83" s="220" t="s">
        <v>1391</v>
      </c>
      <c r="CJ83" s="220" t="s">
        <v>1391</v>
      </c>
      <c r="CK83" s="222" t="s">
        <v>1606</v>
      </c>
      <c r="CL83" s="220" t="s">
        <v>1607</v>
      </c>
      <c r="CM83" s="220" t="s">
        <v>53</v>
      </c>
      <c r="CN83" s="220" t="s">
        <v>412</v>
      </c>
      <c r="CO83" s="220" t="s">
        <v>412</v>
      </c>
      <c r="CP83" s="220"/>
      <c r="CQ83" s="220"/>
      <c r="CR83" s="220"/>
      <c r="CS83" s="220"/>
      <c r="CT83" s="220"/>
      <c r="CU83" s="220"/>
      <c r="CV83" s="220"/>
      <c r="CW83" s="220"/>
      <c r="CX83" s="220" t="s">
        <v>1608</v>
      </c>
    </row>
    <row r="84" ht="245.25" spans="1:102">
      <c r="A84" s="219" t="s">
        <v>1080</v>
      </c>
      <c r="B84" s="219">
        <v>1083</v>
      </c>
      <c r="C84" s="219" t="s">
        <v>1081</v>
      </c>
      <c r="D84" s="219" t="s">
        <v>1391</v>
      </c>
      <c r="E84" s="219" t="s">
        <v>1391</v>
      </c>
      <c r="F84" s="219" t="s">
        <v>1391</v>
      </c>
      <c r="G84" s="219" t="s">
        <v>1391</v>
      </c>
      <c r="H84" s="219" t="s">
        <v>1391</v>
      </c>
      <c r="I84" s="219" t="s">
        <v>1391</v>
      </c>
      <c r="J84" s="219" t="s">
        <v>1391</v>
      </c>
      <c r="K84" s="219" t="s">
        <v>1391</v>
      </c>
      <c r="L84" s="219" t="s">
        <v>1391</v>
      </c>
      <c r="M84" s="219" t="s">
        <v>1391</v>
      </c>
      <c r="N84" s="219" t="s">
        <v>1391</v>
      </c>
      <c r="O84" s="219" t="s">
        <v>1437</v>
      </c>
      <c r="P84" s="219" t="s">
        <v>1443</v>
      </c>
      <c r="Q84" s="219" t="s">
        <v>1443</v>
      </c>
      <c r="R84" s="219" t="s">
        <v>1443</v>
      </c>
      <c r="S84" s="219" t="s">
        <v>1391</v>
      </c>
      <c r="T84" s="219" t="s">
        <v>1391</v>
      </c>
      <c r="U84" s="219" t="s">
        <v>1391</v>
      </c>
      <c r="V84" s="219" t="s">
        <v>1391</v>
      </c>
      <c r="W84" s="219" t="s">
        <v>1391</v>
      </c>
      <c r="X84" s="219" t="s">
        <v>1391</v>
      </c>
      <c r="Y84" s="219" t="s">
        <v>1391</v>
      </c>
      <c r="Z84" s="219" t="s">
        <v>1437</v>
      </c>
      <c r="AA84" s="219" t="s">
        <v>1391</v>
      </c>
      <c r="AB84" s="219" t="s">
        <v>1437</v>
      </c>
      <c r="AC84" s="219" t="s">
        <v>1391</v>
      </c>
      <c r="AD84" s="219" t="s">
        <v>1391</v>
      </c>
      <c r="AE84" s="219" t="s">
        <v>1437</v>
      </c>
      <c r="AF84" s="219" t="s">
        <v>1391</v>
      </c>
      <c r="AG84" s="219" t="s">
        <v>1391</v>
      </c>
      <c r="AH84" s="219" t="s">
        <v>1391</v>
      </c>
      <c r="AI84" s="219" t="s">
        <v>1391</v>
      </c>
      <c r="AJ84" s="219" t="s">
        <v>1391</v>
      </c>
      <c r="AK84" s="219" t="s">
        <v>1391</v>
      </c>
      <c r="AL84" s="219" t="s">
        <v>1391</v>
      </c>
      <c r="AM84" s="219" t="s">
        <v>1391</v>
      </c>
      <c r="AN84" s="219" t="s">
        <v>1391</v>
      </c>
      <c r="AO84" s="219" t="s">
        <v>1391</v>
      </c>
      <c r="AP84" s="219" t="s">
        <v>1391</v>
      </c>
      <c r="AQ84" s="219" t="s">
        <v>1437</v>
      </c>
      <c r="AR84" s="219" t="s">
        <v>1391</v>
      </c>
      <c r="AS84" s="219" t="s">
        <v>1391</v>
      </c>
      <c r="AT84" s="219" t="s">
        <v>1391</v>
      </c>
      <c r="AU84" s="219" t="s">
        <v>1437</v>
      </c>
      <c r="AV84" s="219" t="s">
        <v>1391</v>
      </c>
      <c r="AW84" s="219" t="s">
        <v>1391</v>
      </c>
      <c r="AX84" s="219" t="s">
        <v>1391</v>
      </c>
      <c r="AY84" s="219" t="s">
        <v>1391</v>
      </c>
      <c r="AZ84" s="219" t="s">
        <v>1391</v>
      </c>
      <c r="BA84" s="219" t="s">
        <v>1391</v>
      </c>
      <c r="BB84" s="219" t="s">
        <v>1391</v>
      </c>
      <c r="BC84" s="219" t="s">
        <v>1391</v>
      </c>
      <c r="BD84" s="219" t="s">
        <v>1391</v>
      </c>
      <c r="BE84" s="219" t="s">
        <v>1391</v>
      </c>
      <c r="BF84" s="219" t="s">
        <v>1391</v>
      </c>
      <c r="BG84" s="219" t="s">
        <v>1391</v>
      </c>
      <c r="BH84" s="219" t="s">
        <v>1391</v>
      </c>
      <c r="BI84" s="219" t="s">
        <v>1391</v>
      </c>
      <c r="BJ84" s="219" t="s">
        <v>1391</v>
      </c>
      <c r="BK84" s="219" t="s">
        <v>1391</v>
      </c>
      <c r="BL84" s="219" t="s">
        <v>1391</v>
      </c>
      <c r="BM84" s="219" t="s">
        <v>1437</v>
      </c>
      <c r="BN84" s="219" t="s">
        <v>1391</v>
      </c>
      <c r="BO84" s="219" t="s">
        <v>1437</v>
      </c>
      <c r="BP84" s="219" t="s">
        <v>1437</v>
      </c>
      <c r="BQ84" s="219" t="s">
        <v>1437</v>
      </c>
      <c r="BR84" s="219" t="s">
        <v>1391</v>
      </c>
      <c r="BS84" s="219" t="s">
        <v>1437</v>
      </c>
      <c r="BT84" s="219" t="s">
        <v>1391</v>
      </c>
      <c r="BU84" s="219" t="s">
        <v>1391</v>
      </c>
      <c r="BV84" s="219" t="s">
        <v>1391</v>
      </c>
      <c r="BW84" s="219" t="s">
        <v>1391</v>
      </c>
      <c r="BX84" s="219" t="s">
        <v>1391</v>
      </c>
      <c r="BY84" s="219" t="s">
        <v>1391</v>
      </c>
      <c r="BZ84" s="219" t="s">
        <v>1391</v>
      </c>
      <c r="CA84" s="219" t="s">
        <v>1391</v>
      </c>
      <c r="CB84" s="219" t="s">
        <v>1391</v>
      </c>
      <c r="CC84" s="219" t="s">
        <v>1391</v>
      </c>
      <c r="CD84" s="219" t="s">
        <v>1391</v>
      </c>
      <c r="CE84" s="219" t="s">
        <v>1391</v>
      </c>
      <c r="CF84" s="219" t="s">
        <v>1391</v>
      </c>
      <c r="CG84" s="219" t="s">
        <v>1391</v>
      </c>
      <c r="CH84" s="219" t="s">
        <v>1391</v>
      </c>
      <c r="CI84" s="219" t="s">
        <v>1391</v>
      </c>
      <c r="CJ84" s="219" t="s">
        <v>1391</v>
      </c>
      <c r="CK84" s="221" t="s">
        <v>1609</v>
      </c>
      <c r="CL84" s="219" t="s">
        <v>1391</v>
      </c>
      <c r="CM84" s="219" t="s">
        <v>29</v>
      </c>
      <c r="CN84" s="219" t="s">
        <v>17</v>
      </c>
      <c r="CO84" s="219" t="s">
        <v>412</v>
      </c>
      <c r="CP84" s="219"/>
      <c r="CQ84" s="219"/>
      <c r="CR84" s="219"/>
      <c r="CS84" s="219"/>
      <c r="CT84" s="219"/>
      <c r="CU84" s="219"/>
      <c r="CV84" s="219"/>
      <c r="CW84" s="219"/>
      <c r="CX84" s="219" t="s">
        <v>1610</v>
      </c>
    </row>
    <row r="85" ht="409.5" spans="1:102">
      <c r="A85" s="220" t="s">
        <v>1084</v>
      </c>
      <c r="B85" s="220">
        <v>1084</v>
      </c>
      <c r="C85" s="220" t="s">
        <v>878</v>
      </c>
      <c r="D85" s="220" t="s">
        <v>1437</v>
      </c>
      <c r="E85" s="220" t="s">
        <v>1391</v>
      </c>
      <c r="F85" s="220" t="s">
        <v>1391</v>
      </c>
      <c r="G85" s="220" t="s">
        <v>1391</v>
      </c>
      <c r="H85" s="220" t="s">
        <v>1391</v>
      </c>
      <c r="I85" s="220" t="s">
        <v>1391</v>
      </c>
      <c r="J85" s="220" t="s">
        <v>1391</v>
      </c>
      <c r="K85" s="220" t="s">
        <v>1391</v>
      </c>
      <c r="L85" s="220" t="s">
        <v>1391</v>
      </c>
      <c r="M85" s="220" t="s">
        <v>1391</v>
      </c>
      <c r="N85" s="220" t="s">
        <v>1391</v>
      </c>
      <c r="O85" s="220" t="s">
        <v>1437</v>
      </c>
      <c r="P85" s="220" t="s">
        <v>1391</v>
      </c>
      <c r="Q85" s="220" t="s">
        <v>1391</v>
      </c>
      <c r="R85" s="220" t="s">
        <v>1391</v>
      </c>
      <c r="S85" s="220" t="s">
        <v>1391</v>
      </c>
      <c r="T85" s="220" t="s">
        <v>1391</v>
      </c>
      <c r="U85" s="220" t="s">
        <v>1391</v>
      </c>
      <c r="V85" s="220" t="s">
        <v>1391</v>
      </c>
      <c r="W85" s="220" t="s">
        <v>1437</v>
      </c>
      <c r="X85" s="220" t="s">
        <v>1391</v>
      </c>
      <c r="Y85" s="220" t="s">
        <v>1391</v>
      </c>
      <c r="Z85" s="220" t="s">
        <v>1391</v>
      </c>
      <c r="AA85" s="220" t="s">
        <v>1391</v>
      </c>
      <c r="AB85" s="220" t="s">
        <v>1391</v>
      </c>
      <c r="AC85" s="220" t="s">
        <v>1391</v>
      </c>
      <c r="AD85" s="220" t="s">
        <v>1391</v>
      </c>
      <c r="AE85" s="220" t="s">
        <v>1391</v>
      </c>
      <c r="AF85" s="220" t="s">
        <v>1391</v>
      </c>
      <c r="AG85" s="220" t="s">
        <v>1391</v>
      </c>
      <c r="AH85" s="220" t="s">
        <v>1391</v>
      </c>
      <c r="AI85" s="220" t="s">
        <v>1437</v>
      </c>
      <c r="AJ85" s="220" t="s">
        <v>1437</v>
      </c>
      <c r="AK85" s="220" t="s">
        <v>1391</v>
      </c>
      <c r="AL85" s="220" t="s">
        <v>1391</v>
      </c>
      <c r="AM85" s="220" t="s">
        <v>1391</v>
      </c>
      <c r="AN85" s="220" t="s">
        <v>1391</v>
      </c>
      <c r="AO85" s="220" t="s">
        <v>1391</v>
      </c>
      <c r="AP85" s="220" t="s">
        <v>1391</v>
      </c>
      <c r="AQ85" s="220" t="s">
        <v>1437</v>
      </c>
      <c r="AR85" s="220" t="s">
        <v>1391</v>
      </c>
      <c r="AS85" s="220" t="s">
        <v>1391</v>
      </c>
      <c r="AT85" s="220" t="s">
        <v>1391</v>
      </c>
      <c r="AU85" s="220" t="s">
        <v>1437</v>
      </c>
      <c r="AV85" s="220" t="s">
        <v>1391</v>
      </c>
      <c r="AW85" s="220" t="s">
        <v>1437</v>
      </c>
      <c r="AX85" s="220" t="s">
        <v>1391</v>
      </c>
      <c r="AY85" s="220" t="s">
        <v>1391</v>
      </c>
      <c r="AZ85" s="220" t="s">
        <v>1391</v>
      </c>
      <c r="BA85" s="220" t="s">
        <v>1391</v>
      </c>
      <c r="BB85" s="220" t="s">
        <v>1391</v>
      </c>
      <c r="BC85" s="220" t="s">
        <v>1391</v>
      </c>
      <c r="BD85" s="220" t="s">
        <v>1437</v>
      </c>
      <c r="BE85" s="220" t="s">
        <v>1391</v>
      </c>
      <c r="BF85" s="220" t="s">
        <v>1391</v>
      </c>
      <c r="BG85" s="220" t="s">
        <v>1391</v>
      </c>
      <c r="BH85" s="220" t="s">
        <v>1391</v>
      </c>
      <c r="BI85" s="220" t="s">
        <v>1391</v>
      </c>
      <c r="BJ85" s="220" t="s">
        <v>1391</v>
      </c>
      <c r="BK85" s="220" t="s">
        <v>1391</v>
      </c>
      <c r="BL85" s="220" t="s">
        <v>1391</v>
      </c>
      <c r="BM85" s="220" t="s">
        <v>1391</v>
      </c>
      <c r="BN85" s="220" t="s">
        <v>1391</v>
      </c>
      <c r="BO85" s="220" t="s">
        <v>1391</v>
      </c>
      <c r="BP85" s="220" t="s">
        <v>1391</v>
      </c>
      <c r="BQ85" s="220" t="s">
        <v>1391</v>
      </c>
      <c r="BR85" s="220" t="s">
        <v>1391</v>
      </c>
      <c r="BS85" s="220" t="s">
        <v>1391</v>
      </c>
      <c r="BT85" s="220" t="s">
        <v>1391</v>
      </c>
      <c r="BU85" s="220" t="s">
        <v>1391</v>
      </c>
      <c r="BV85" s="220" t="s">
        <v>1391</v>
      </c>
      <c r="BW85" s="220" t="s">
        <v>1437</v>
      </c>
      <c r="BX85" s="220" t="s">
        <v>1391</v>
      </c>
      <c r="BY85" s="220" t="s">
        <v>1391</v>
      </c>
      <c r="BZ85" s="220" t="s">
        <v>1391</v>
      </c>
      <c r="CA85" s="220" t="s">
        <v>1391</v>
      </c>
      <c r="CB85" s="220" t="s">
        <v>1391</v>
      </c>
      <c r="CC85" s="220" t="s">
        <v>1391</v>
      </c>
      <c r="CD85" s="220" t="s">
        <v>1391</v>
      </c>
      <c r="CE85" s="220" t="s">
        <v>1391</v>
      </c>
      <c r="CF85" s="220" t="s">
        <v>1391</v>
      </c>
      <c r="CG85" s="220" t="s">
        <v>1391</v>
      </c>
      <c r="CH85" s="220" t="s">
        <v>1391</v>
      </c>
      <c r="CI85" s="220" t="s">
        <v>1391</v>
      </c>
      <c r="CJ85" s="220" t="s">
        <v>1391</v>
      </c>
      <c r="CK85" s="222" t="s">
        <v>1611</v>
      </c>
      <c r="CL85" s="220" t="s">
        <v>1452</v>
      </c>
      <c r="CM85" s="220" t="s">
        <v>53</v>
      </c>
      <c r="CN85" s="220" t="s">
        <v>412</v>
      </c>
      <c r="CO85" s="220" t="s">
        <v>412</v>
      </c>
      <c r="CP85" s="220"/>
      <c r="CQ85" s="220"/>
      <c r="CR85" s="220"/>
      <c r="CS85" s="220"/>
      <c r="CT85" s="220"/>
      <c r="CU85" s="220"/>
      <c r="CV85" s="220"/>
      <c r="CW85" s="220"/>
      <c r="CX85" s="220" t="s">
        <v>1612</v>
      </c>
    </row>
    <row r="86" ht="136.5" spans="1:102">
      <c r="A86" s="219" t="s">
        <v>1087</v>
      </c>
      <c r="B86" s="219">
        <v>1085</v>
      </c>
      <c r="C86" s="219" t="s">
        <v>1088</v>
      </c>
      <c r="D86" s="219" t="s">
        <v>1437</v>
      </c>
      <c r="E86" s="219" t="s">
        <v>1391</v>
      </c>
      <c r="F86" s="219" t="s">
        <v>1391</v>
      </c>
      <c r="G86" s="219" t="s">
        <v>1391</v>
      </c>
      <c r="H86" s="219" t="s">
        <v>1391</v>
      </c>
      <c r="I86" s="219" t="s">
        <v>1391</v>
      </c>
      <c r="J86" s="219" t="s">
        <v>1391</v>
      </c>
      <c r="K86" s="219" t="s">
        <v>1391</v>
      </c>
      <c r="L86" s="219" t="s">
        <v>1391</v>
      </c>
      <c r="M86" s="219" t="s">
        <v>1391</v>
      </c>
      <c r="N86" s="219" t="s">
        <v>1391</v>
      </c>
      <c r="O86" s="219" t="s">
        <v>1391</v>
      </c>
      <c r="P86" s="219" t="s">
        <v>1391</v>
      </c>
      <c r="Q86" s="219" t="s">
        <v>1391</v>
      </c>
      <c r="R86" s="219" t="s">
        <v>1391</v>
      </c>
      <c r="S86" s="219" t="s">
        <v>1391</v>
      </c>
      <c r="T86" s="219" t="s">
        <v>1391</v>
      </c>
      <c r="U86" s="219" t="s">
        <v>1391</v>
      </c>
      <c r="V86" s="219" t="s">
        <v>1391</v>
      </c>
      <c r="W86" s="219" t="s">
        <v>1437</v>
      </c>
      <c r="X86" s="219" t="s">
        <v>1391</v>
      </c>
      <c r="Y86" s="219" t="s">
        <v>1391</v>
      </c>
      <c r="Z86" s="219" t="s">
        <v>1391</v>
      </c>
      <c r="AA86" s="219" t="s">
        <v>1391</v>
      </c>
      <c r="AB86" s="219" t="s">
        <v>1391</v>
      </c>
      <c r="AC86" s="219" t="s">
        <v>1391</v>
      </c>
      <c r="AD86" s="219" t="s">
        <v>1391</v>
      </c>
      <c r="AE86" s="219" t="s">
        <v>1391</v>
      </c>
      <c r="AF86" s="219" t="s">
        <v>1391</v>
      </c>
      <c r="AG86" s="219" t="s">
        <v>1391</v>
      </c>
      <c r="AH86" s="219" t="s">
        <v>1391</v>
      </c>
      <c r="AI86" s="219" t="s">
        <v>1391</v>
      </c>
      <c r="AJ86" s="219" t="s">
        <v>1391</v>
      </c>
      <c r="AK86" s="219" t="s">
        <v>1437</v>
      </c>
      <c r="AL86" s="219" t="s">
        <v>1391</v>
      </c>
      <c r="AM86" s="219" t="s">
        <v>1391</v>
      </c>
      <c r="AN86" s="219" t="s">
        <v>1391</v>
      </c>
      <c r="AO86" s="219" t="s">
        <v>1391</v>
      </c>
      <c r="AP86" s="219" t="s">
        <v>1391</v>
      </c>
      <c r="AQ86" s="219" t="s">
        <v>1391</v>
      </c>
      <c r="AR86" s="219" t="s">
        <v>1391</v>
      </c>
      <c r="AS86" s="219" t="s">
        <v>1391</v>
      </c>
      <c r="AT86" s="219" t="s">
        <v>1391</v>
      </c>
      <c r="AU86" s="219" t="s">
        <v>1391</v>
      </c>
      <c r="AV86" s="219" t="s">
        <v>1437</v>
      </c>
      <c r="AW86" s="219" t="s">
        <v>1391</v>
      </c>
      <c r="AX86" s="219" t="s">
        <v>1391</v>
      </c>
      <c r="AY86" s="219" t="s">
        <v>1391</v>
      </c>
      <c r="AZ86" s="219" t="s">
        <v>1391</v>
      </c>
      <c r="BA86" s="219" t="s">
        <v>1391</v>
      </c>
      <c r="BB86" s="219" t="s">
        <v>1391</v>
      </c>
      <c r="BC86" s="219" t="s">
        <v>1391</v>
      </c>
      <c r="BD86" s="219" t="s">
        <v>1391</v>
      </c>
      <c r="BE86" s="219" t="s">
        <v>1391</v>
      </c>
      <c r="BF86" s="219" t="s">
        <v>1391</v>
      </c>
      <c r="BG86" s="219" t="s">
        <v>1391</v>
      </c>
      <c r="BH86" s="219" t="s">
        <v>1391</v>
      </c>
      <c r="BI86" s="219" t="s">
        <v>1391</v>
      </c>
      <c r="BJ86" s="219" t="s">
        <v>1391</v>
      </c>
      <c r="BK86" s="219" t="s">
        <v>1391</v>
      </c>
      <c r="BL86" s="219" t="s">
        <v>1391</v>
      </c>
      <c r="BM86" s="219" t="s">
        <v>1391</v>
      </c>
      <c r="BN86" s="219" t="s">
        <v>1391</v>
      </c>
      <c r="BO86" s="219" t="s">
        <v>1391</v>
      </c>
      <c r="BP86" s="219" t="s">
        <v>1391</v>
      </c>
      <c r="BQ86" s="219" t="s">
        <v>1391</v>
      </c>
      <c r="BR86" s="219" t="s">
        <v>1391</v>
      </c>
      <c r="BS86" s="219" t="s">
        <v>1437</v>
      </c>
      <c r="BT86" s="219" t="s">
        <v>1391</v>
      </c>
      <c r="BU86" s="219" t="s">
        <v>1437</v>
      </c>
      <c r="BV86" s="219" t="s">
        <v>1391</v>
      </c>
      <c r="BW86" s="219" t="s">
        <v>1391</v>
      </c>
      <c r="BX86" s="219" t="s">
        <v>1391</v>
      </c>
      <c r="BY86" s="219" t="s">
        <v>1391</v>
      </c>
      <c r="BZ86" s="219" t="s">
        <v>1391</v>
      </c>
      <c r="CA86" s="219" t="s">
        <v>1391</v>
      </c>
      <c r="CB86" s="219" t="s">
        <v>1391</v>
      </c>
      <c r="CC86" s="219" t="s">
        <v>1391</v>
      </c>
      <c r="CD86" s="219" t="s">
        <v>1391</v>
      </c>
      <c r="CE86" s="219" t="s">
        <v>1391</v>
      </c>
      <c r="CF86" s="219" t="s">
        <v>1391</v>
      </c>
      <c r="CG86" s="219" t="s">
        <v>1391</v>
      </c>
      <c r="CH86" s="219" t="s">
        <v>1391</v>
      </c>
      <c r="CI86" s="219" t="s">
        <v>1391</v>
      </c>
      <c r="CJ86" s="219" t="s">
        <v>1391</v>
      </c>
      <c r="CK86" s="221" t="s">
        <v>1613</v>
      </c>
      <c r="CL86" s="219" t="s">
        <v>1391</v>
      </c>
      <c r="CM86" s="219" t="s">
        <v>53</v>
      </c>
      <c r="CN86" s="219" t="s">
        <v>412</v>
      </c>
      <c r="CO86" s="219" t="s">
        <v>412</v>
      </c>
      <c r="CP86" s="219"/>
      <c r="CQ86" s="219"/>
      <c r="CR86" s="219"/>
      <c r="CS86" s="219"/>
      <c r="CT86" s="219"/>
      <c r="CU86" s="219"/>
      <c r="CV86" s="219"/>
      <c r="CW86" s="219"/>
      <c r="CX86" s="219" t="s">
        <v>1614</v>
      </c>
    </row>
    <row r="87" ht="382.5" spans="1:102">
      <c r="A87" s="220" t="s">
        <v>1091</v>
      </c>
      <c r="B87" s="220">
        <v>1086</v>
      </c>
      <c r="C87" s="220" t="s">
        <v>878</v>
      </c>
      <c r="D87" s="220" t="s">
        <v>1437</v>
      </c>
      <c r="E87" s="220" t="s">
        <v>1391</v>
      </c>
      <c r="F87" s="220" t="s">
        <v>1391</v>
      </c>
      <c r="G87" s="220" t="s">
        <v>1391</v>
      </c>
      <c r="H87" s="220" t="s">
        <v>1391</v>
      </c>
      <c r="I87" s="220" t="s">
        <v>1391</v>
      </c>
      <c r="J87" s="220" t="s">
        <v>1391</v>
      </c>
      <c r="K87" s="220" t="s">
        <v>1391</v>
      </c>
      <c r="L87" s="220" t="s">
        <v>1391</v>
      </c>
      <c r="M87" s="220" t="s">
        <v>1391</v>
      </c>
      <c r="N87" s="220" t="s">
        <v>1391</v>
      </c>
      <c r="O87" s="220" t="s">
        <v>1391</v>
      </c>
      <c r="P87" s="220" t="s">
        <v>1391</v>
      </c>
      <c r="Q87" s="220" t="s">
        <v>1391</v>
      </c>
      <c r="R87" s="220" t="s">
        <v>1391</v>
      </c>
      <c r="S87" s="220" t="s">
        <v>1391</v>
      </c>
      <c r="T87" s="220" t="s">
        <v>1391</v>
      </c>
      <c r="U87" s="220" t="s">
        <v>1391</v>
      </c>
      <c r="V87" s="220" t="s">
        <v>1391</v>
      </c>
      <c r="W87" s="220" t="s">
        <v>1391</v>
      </c>
      <c r="X87" s="220" t="s">
        <v>1391</v>
      </c>
      <c r="Y87" s="220" t="s">
        <v>1391</v>
      </c>
      <c r="Z87" s="220" t="s">
        <v>1437</v>
      </c>
      <c r="AA87" s="220" t="s">
        <v>1391</v>
      </c>
      <c r="AB87" s="220" t="s">
        <v>1391</v>
      </c>
      <c r="AC87" s="220" t="s">
        <v>1391</v>
      </c>
      <c r="AD87" s="220" t="s">
        <v>1391</v>
      </c>
      <c r="AE87" s="220" t="s">
        <v>1391</v>
      </c>
      <c r="AF87" s="220" t="s">
        <v>1391</v>
      </c>
      <c r="AG87" s="220" t="s">
        <v>1437</v>
      </c>
      <c r="AH87" s="220" t="s">
        <v>1391</v>
      </c>
      <c r="AI87" s="220" t="s">
        <v>1391</v>
      </c>
      <c r="AJ87" s="220" t="s">
        <v>1391</v>
      </c>
      <c r="AK87" s="220" t="s">
        <v>1459</v>
      </c>
      <c r="AL87" s="220" t="s">
        <v>1391</v>
      </c>
      <c r="AM87" s="220" t="s">
        <v>1391</v>
      </c>
      <c r="AN87" s="220" t="s">
        <v>1391</v>
      </c>
      <c r="AO87" s="220" t="s">
        <v>1391</v>
      </c>
      <c r="AP87" s="220" t="s">
        <v>1391</v>
      </c>
      <c r="AQ87" s="220" t="s">
        <v>1391</v>
      </c>
      <c r="AR87" s="220" t="s">
        <v>1391</v>
      </c>
      <c r="AS87" s="220" t="s">
        <v>1391</v>
      </c>
      <c r="AT87" s="220" t="s">
        <v>1391</v>
      </c>
      <c r="AU87" s="220" t="s">
        <v>1391</v>
      </c>
      <c r="AV87" s="220" t="s">
        <v>1391</v>
      </c>
      <c r="AW87" s="220" t="s">
        <v>1391</v>
      </c>
      <c r="AX87" s="220" t="s">
        <v>1391</v>
      </c>
      <c r="AY87" s="220" t="s">
        <v>1391</v>
      </c>
      <c r="AZ87" s="220" t="s">
        <v>1391</v>
      </c>
      <c r="BA87" s="220" t="s">
        <v>1391</v>
      </c>
      <c r="BB87" s="220" t="s">
        <v>1391</v>
      </c>
      <c r="BC87" s="220" t="s">
        <v>1391</v>
      </c>
      <c r="BD87" s="220" t="s">
        <v>1459</v>
      </c>
      <c r="BE87" s="220" t="s">
        <v>1391</v>
      </c>
      <c r="BF87" s="220" t="s">
        <v>1391</v>
      </c>
      <c r="BG87" s="220" t="s">
        <v>1391</v>
      </c>
      <c r="BH87" s="220" t="s">
        <v>1391</v>
      </c>
      <c r="BI87" s="220" t="s">
        <v>1391</v>
      </c>
      <c r="BJ87" s="220" t="s">
        <v>1391</v>
      </c>
      <c r="BK87" s="220" t="s">
        <v>1391</v>
      </c>
      <c r="BL87" s="220" t="s">
        <v>1391</v>
      </c>
      <c r="BM87" s="220" t="s">
        <v>1391</v>
      </c>
      <c r="BN87" s="220" t="s">
        <v>1391</v>
      </c>
      <c r="BO87" s="220" t="s">
        <v>1391</v>
      </c>
      <c r="BP87" s="220" t="s">
        <v>1391</v>
      </c>
      <c r="BQ87" s="220" t="s">
        <v>1391</v>
      </c>
      <c r="BR87" s="220" t="s">
        <v>1391</v>
      </c>
      <c r="BS87" s="220" t="s">
        <v>1391</v>
      </c>
      <c r="BT87" s="220" t="s">
        <v>1391</v>
      </c>
      <c r="BU87" s="220" t="s">
        <v>1391</v>
      </c>
      <c r="BV87" s="220" t="s">
        <v>1391</v>
      </c>
      <c r="BW87" s="220" t="s">
        <v>1391</v>
      </c>
      <c r="BX87" s="220" t="s">
        <v>1391</v>
      </c>
      <c r="BY87" s="220" t="s">
        <v>1391</v>
      </c>
      <c r="BZ87" s="220" t="s">
        <v>1391</v>
      </c>
      <c r="CA87" s="220" t="s">
        <v>1391</v>
      </c>
      <c r="CB87" s="220" t="s">
        <v>1391</v>
      </c>
      <c r="CC87" s="220" t="s">
        <v>1391</v>
      </c>
      <c r="CD87" s="220" t="s">
        <v>1391</v>
      </c>
      <c r="CE87" s="220" t="s">
        <v>1391</v>
      </c>
      <c r="CF87" s="220" t="s">
        <v>1391</v>
      </c>
      <c r="CG87" s="220" t="s">
        <v>1391</v>
      </c>
      <c r="CH87" s="220" t="s">
        <v>1391</v>
      </c>
      <c r="CI87" s="220" t="s">
        <v>1391</v>
      </c>
      <c r="CJ87" s="220" t="s">
        <v>1391</v>
      </c>
      <c r="CK87" s="222" t="s">
        <v>1615</v>
      </c>
      <c r="CL87" s="220" t="s">
        <v>1439</v>
      </c>
      <c r="CM87" s="220" t="s">
        <v>53</v>
      </c>
      <c r="CN87" s="220" t="s">
        <v>412</v>
      </c>
      <c r="CO87" s="220" t="s">
        <v>412</v>
      </c>
      <c r="CP87" s="220"/>
      <c r="CQ87" s="220"/>
      <c r="CR87" s="220"/>
      <c r="CS87" s="220"/>
      <c r="CT87" s="220"/>
      <c r="CU87" s="220"/>
      <c r="CV87" s="220"/>
      <c r="CW87" s="220"/>
      <c r="CX87" s="220" t="s">
        <v>1616</v>
      </c>
    </row>
    <row r="88" ht="383.25" spans="1:102">
      <c r="A88" s="219" t="s">
        <v>1094</v>
      </c>
      <c r="B88" s="219">
        <v>1087</v>
      </c>
      <c r="C88" s="219" t="s">
        <v>985</v>
      </c>
      <c r="D88" s="219" t="s">
        <v>1437</v>
      </c>
      <c r="E88" s="219" t="s">
        <v>1391</v>
      </c>
      <c r="F88" s="219" t="s">
        <v>1391</v>
      </c>
      <c r="G88" s="219" t="s">
        <v>1391</v>
      </c>
      <c r="H88" s="219" t="s">
        <v>1391</v>
      </c>
      <c r="I88" s="219" t="s">
        <v>1391</v>
      </c>
      <c r="J88" s="219" t="s">
        <v>1391</v>
      </c>
      <c r="K88" s="219" t="s">
        <v>1391</v>
      </c>
      <c r="L88" s="219" t="s">
        <v>1391</v>
      </c>
      <c r="M88" s="219" t="s">
        <v>1391</v>
      </c>
      <c r="N88" s="219" t="s">
        <v>1391</v>
      </c>
      <c r="O88" s="219" t="s">
        <v>1391</v>
      </c>
      <c r="P88" s="219" t="s">
        <v>1391</v>
      </c>
      <c r="Q88" s="219" t="s">
        <v>1391</v>
      </c>
      <c r="R88" s="219" t="s">
        <v>1391</v>
      </c>
      <c r="S88" s="219" t="s">
        <v>1391</v>
      </c>
      <c r="T88" s="219" t="s">
        <v>1391</v>
      </c>
      <c r="U88" s="219" t="s">
        <v>1391</v>
      </c>
      <c r="V88" s="219" t="s">
        <v>1391</v>
      </c>
      <c r="W88" s="219" t="s">
        <v>1391</v>
      </c>
      <c r="X88" s="219" t="s">
        <v>1437</v>
      </c>
      <c r="Y88" s="219" t="s">
        <v>1391</v>
      </c>
      <c r="Z88" s="219" t="s">
        <v>1391</v>
      </c>
      <c r="AA88" s="219" t="s">
        <v>1391</v>
      </c>
      <c r="AB88" s="219" t="s">
        <v>1391</v>
      </c>
      <c r="AC88" s="219" t="s">
        <v>1391</v>
      </c>
      <c r="AD88" s="219" t="s">
        <v>1391</v>
      </c>
      <c r="AE88" s="219" t="s">
        <v>1391</v>
      </c>
      <c r="AF88" s="219" t="s">
        <v>1391</v>
      </c>
      <c r="AG88" s="219" t="s">
        <v>1391</v>
      </c>
      <c r="AH88" s="219" t="s">
        <v>1391</v>
      </c>
      <c r="AI88" s="219" t="s">
        <v>1391</v>
      </c>
      <c r="AJ88" s="219" t="s">
        <v>1391</v>
      </c>
      <c r="AK88" s="219" t="s">
        <v>1437</v>
      </c>
      <c r="AL88" s="219" t="s">
        <v>1391</v>
      </c>
      <c r="AM88" s="219" t="s">
        <v>1391</v>
      </c>
      <c r="AN88" s="219" t="s">
        <v>1391</v>
      </c>
      <c r="AO88" s="219" t="s">
        <v>1391</v>
      </c>
      <c r="AP88" s="219" t="s">
        <v>1391</v>
      </c>
      <c r="AQ88" s="219" t="s">
        <v>1391</v>
      </c>
      <c r="AR88" s="219" t="s">
        <v>1391</v>
      </c>
      <c r="AS88" s="219" t="s">
        <v>1391</v>
      </c>
      <c r="AT88" s="219" t="s">
        <v>1391</v>
      </c>
      <c r="AU88" s="219" t="s">
        <v>1391</v>
      </c>
      <c r="AV88" s="219" t="s">
        <v>1391</v>
      </c>
      <c r="AW88" s="219" t="s">
        <v>1391</v>
      </c>
      <c r="AX88" s="219" t="s">
        <v>1391</v>
      </c>
      <c r="AY88" s="219" t="s">
        <v>1391</v>
      </c>
      <c r="AZ88" s="219" t="s">
        <v>1391</v>
      </c>
      <c r="BA88" s="219" t="s">
        <v>1391</v>
      </c>
      <c r="BB88" s="219" t="s">
        <v>1391</v>
      </c>
      <c r="BC88" s="219" t="s">
        <v>1391</v>
      </c>
      <c r="BD88" s="219" t="s">
        <v>1459</v>
      </c>
      <c r="BE88" s="219" t="s">
        <v>1391</v>
      </c>
      <c r="BF88" s="219" t="s">
        <v>1391</v>
      </c>
      <c r="BG88" s="219" t="s">
        <v>1391</v>
      </c>
      <c r="BH88" s="219" t="s">
        <v>1391</v>
      </c>
      <c r="BI88" s="219" t="s">
        <v>1391</v>
      </c>
      <c r="BJ88" s="219" t="s">
        <v>1391</v>
      </c>
      <c r="BK88" s="219" t="s">
        <v>1391</v>
      </c>
      <c r="BL88" s="219" t="s">
        <v>1391</v>
      </c>
      <c r="BM88" s="219" t="s">
        <v>1391</v>
      </c>
      <c r="BN88" s="219" t="s">
        <v>1391</v>
      </c>
      <c r="BO88" s="219" t="s">
        <v>1391</v>
      </c>
      <c r="BP88" s="219" t="s">
        <v>1391</v>
      </c>
      <c r="BQ88" s="219" t="s">
        <v>1391</v>
      </c>
      <c r="BR88" s="219" t="s">
        <v>1391</v>
      </c>
      <c r="BS88" s="219" t="s">
        <v>1391</v>
      </c>
      <c r="BT88" s="219" t="s">
        <v>1391</v>
      </c>
      <c r="BU88" s="219" t="s">
        <v>1391</v>
      </c>
      <c r="BV88" s="219" t="s">
        <v>1391</v>
      </c>
      <c r="BW88" s="219" t="s">
        <v>1437</v>
      </c>
      <c r="BX88" s="219" t="s">
        <v>1391</v>
      </c>
      <c r="BY88" s="219" t="s">
        <v>1391</v>
      </c>
      <c r="BZ88" s="219" t="s">
        <v>1391</v>
      </c>
      <c r="CA88" s="219" t="s">
        <v>1391</v>
      </c>
      <c r="CB88" s="219" t="s">
        <v>1391</v>
      </c>
      <c r="CC88" s="219" t="s">
        <v>1391</v>
      </c>
      <c r="CD88" s="219" t="s">
        <v>1391</v>
      </c>
      <c r="CE88" s="219" t="s">
        <v>1391</v>
      </c>
      <c r="CF88" s="219" t="s">
        <v>1391</v>
      </c>
      <c r="CG88" s="219" t="s">
        <v>1391</v>
      </c>
      <c r="CH88" s="219" t="s">
        <v>1391</v>
      </c>
      <c r="CI88" s="219" t="s">
        <v>1391</v>
      </c>
      <c r="CJ88" s="219" t="s">
        <v>1391</v>
      </c>
      <c r="CK88" s="221" t="s">
        <v>1617</v>
      </c>
      <c r="CL88" s="219" t="s">
        <v>1439</v>
      </c>
      <c r="CM88" s="219" t="s">
        <v>53</v>
      </c>
      <c r="CN88" s="219" t="s">
        <v>412</v>
      </c>
      <c r="CO88" s="219" t="s">
        <v>412</v>
      </c>
      <c r="CP88" s="219"/>
      <c r="CQ88" s="219"/>
      <c r="CR88" s="219"/>
      <c r="CS88" s="219"/>
      <c r="CT88" s="219"/>
      <c r="CU88" s="219"/>
      <c r="CV88" s="219"/>
      <c r="CW88" s="219"/>
      <c r="CX88" s="219" t="s">
        <v>1618</v>
      </c>
    </row>
    <row r="89" ht="261" spans="1:102">
      <c r="A89" s="220" t="s">
        <v>1096</v>
      </c>
      <c r="B89" s="220">
        <v>1088</v>
      </c>
      <c r="C89" s="220" t="s">
        <v>863</v>
      </c>
      <c r="D89" s="220" t="s">
        <v>1391</v>
      </c>
      <c r="E89" s="220" t="s">
        <v>1391</v>
      </c>
      <c r="F89" s="220" t="s">
        <v>1391</v>
      </c>
      <c r="G89" s="220" t="s">
        <v>1391</v>
      </c>
      <c r="H89" s="220" t="s">
        <v>1391</v>
      </c>
      <c r="I89" s="220" t="s">
        <v>1391</v>
      </c>
      <c r="J89" s="220" t="s">
        <v>1391</v>
      </c>
      <c r="K89" s="220" t="s">
        <v>1391</v>
      </c>
      <c r="L89" s="220" t="s">
        <v>1391</v>
      </c>
      <c r="M89" s="220" t="s">
        <v>1391</v>
      </c>
      <c r="N89" s="220" t="s">
        <v>1391</v>
      </c>
      <c r="O89" s="220" t="s">
        <v>1437</v>
      </c>
      <c r="P89" s="220" t="s">
        <v>1391</v>
      </c>
      <c r="Q89" s="220" t="s">
        <v>1391</v>
      </c>
      <c r="R89" s="220" t="s">
        <v>1391</v>
      </c>
      <c r="S89" s="220" t="s">
        <v>1391</v>
      </c>
      <c r="T89" s="220" t="s">
        <v>1391</v>
      </c>
      <c r="U89" s="220" t="s">
        <v>1437</v>
      </c>
      <c r="V89" s="220" t="s">
        <v>1391</v>
      </c>
      <c r="W89" s="220" t="s">
        <v>1391</v>
      </c>
      <c r="X89" s="220" t="s">
        <v>1391</v>
      </c>
      <c r="Y89" s="220" t="s">
        <v>1391</v>
      </c>
      <c r="Z89" s="220" t="s">
        <v>1391</v>
      </c>
      <c r="AA89" s="220" t="s">
        <v>1391</v>
      </c>
      <c r="AB89" s="220" t="s">
        <v>1391</v>
      </c>
      <c r="AC89" s="220" t="s">
        <v>1391</v>
      </c>
      <c r="AD89" s="220" t="s">
        <v>1391</v>
      </c>
      <c r="AE89" s="220" t="s">
        <v>1391</v>
      </c>
      <c r="AF89" s="220" t="s">
        <v>1391</v>
      </c>
      <c r="AG89" s="220" t="s">
        <v>1391</v>
      </c>
      <c r="AH89" s="220" t="s">
        <v>1391</v>
      </c>
      <c r="AI89" s="220" t="s">
        <v>1391</v>
      </c>
      <c r="AJ89" s="220" t="s">
        <v>1391</v>
      </c>
      <c r="AK89" s="220" t="s">
        <v>1391</v>
      </c>
      <c r="AL89" s="220" t="s">
        <v>1437</v>
      </c>
      <c r="AM89" s="220" t="s">
        <v>1391</v>
      </c>
      <c r="AN89" s="220" t="s">
        <v>1391</v>
      </c>
      <c r="AO89" s="220" t="s">
        <v>1391</v>
      </c>
      <c r="AP89" s="220" t="s">
        <v>1391</v>
      </c>
      <c r="AQ89" s="220" t="s">
        <v>1391</v>
      </c>
      <c r="AR89" s="220" t="s">
        <v>1391</v>
      </c>
      <c r="AS89" s="220" t="s">
        <v>1391</v>
      </c>
      <c r="AT89" s="220" t="s">
        <v>1391</v>
      </c>
      <c r="AU89" s="220" t="s">
        <v>1391</v>
      </c>
      <c r="AV89" s="220" t="s">
        <v>1391</v>
      </c>
      <c r="AW89" s="220" t="s">
        <v>1391</v>
      </c>
      <c r="AX89" s="220" t="s">
        <v>1391</v>
      </c>
      <c r="AY89" s="220" t="s">
        <v>1391</v>
      </c>
      <c r="AZ89" s="220" t="s">
        <v>1437</v>
      </c>
      <c r="BA89" s="220" t="s">
        <v>1437</v>
      </c>
      <c r="BB89" s="220" t="s">
        <v>1437</v>
      </c>
      <c r="BC89" s="220" t="s">
        <v>1391</v>
      </c>
      <c r="BD89" s="220" t="s">
        <v>1391</v>
      </c>
      <c r="BE89" s="220" t="s">
        <v>1391</v>
      </c>
      <c r="BF89" s="220" t="s">
        <v>1391</v>
      </c>
      <c r="BG89" s="220" t="s">
        <v>1391</v>
      </c>
      <c r="BH89" s="220" t="s">
        <v>1391</v>
      </c>
      <c r="BI89" s="220" t="s">
        <v>1391</v>
      </c>
      <c r="BJ89" s="220" t="s">
        <v>1391</v>
      </c>
      <c r="BK89" s="220" t="s">
        <v>1391</v>
      </c>
      <c r="BL89" s="220" t="s">
        <v>1391</v>
      </c>
      <c r="BM89" s="220" t="s">
        <v>1391</v>
      </c>
      <c r="BN89" s="220" t="s">
        <v>1391</v>
      </c>
      <c r="BO89" s="220" t="s">
        <v>1391</v>
      </c>
      <c r="BP89" s="220" t="s">
        <v>1391</v>
      </c>
      <c r="BQ89" s="220" t="s">
        <v>1391</v>
      </c>
      <c r="BR89" s="220" t="s">
        <v>1391</v>
      </c>
      <c r="BS89" s="220" t="s">
        <v>1391</v>
      </c>
      <c r="BT89" s="220" t="s">
        <v>1391</v>
      </c>
      <c r="BU89" s="220" t="s">
        <v>1391</v>
      </c>
      <c r="BV89" s="220" t="s">
        <v>1391</v>
      </c>
      <c r="BW89" s="220" t="s">
        <v>1391</v>
      </c>
      <c r="BX89" s="220" t="s">
        <v>1391</v>
      </c>
      <c r="BY89" s="220" t="s">
        <v>1391</v>
      </c>
      <c r="BZ89" s="220" t="s">
        <v>1391</v>
      </c>
      <c r="CA89" s="220" t="s">
        <v>1391</v>
      </c>
      <c r="CB89" s="220" t="s">
        <v>1391</v>
      </c>
      <c r="CC89" s="220" t="s">
        <v>1391</v>
      </c>
      <c r="CD89" s="220" t="s">
        <v>1391</v>
      </c>
      <c r="CE89" s="220" t="s">
        <v>1391</v>
      </c>
      <c r="CF89" s="220" t="s">
        <v>1391</v>
      </c>
      <c r="CG89" s="220" t="s">
        <v>1391</v>
      </c>
      <c r="CH89" s="220" t="s">
        <v>1391</v>
      </c>
      <c r="CI89" s="220" t="s">
        <v>1391</v>
      </c>
      <c r="CJ89" s="220" t="s">
        <v>1391</v>
      </c>
      <c r="CK89" s="222" t="s">
        <v>1619</v>
      </c>
      <c r="CL89" s="220" t="s">
        <v>1439</v>
      </c>
      <c r="CM89" s="220" t="s">
        <v>29</v>
      </c>
      <c r="CN89" s="220" t="s">
        <v>412</v>
      </c>
      <c r="CO89" s="220" t="s">
        <v>412</v>
      </c>
      <c r="CP89" s="220"/>
      <c r="CQ89" s="220"/>
      <c r="CR89" s="220"/>
      <c r="CS89" s="220"/>
      <c r="CT89" s="220"/>
      <c r="CU89" s="220"/>
      <c r="CV89" s="220"/>
      <c r="CW89" s="220"/>
      <c r="CX89" s="220" t="s">
        <v>1620</v>
      </c>
    </row>
    <row r="90" ht="273" spans="1:102">
      <c r="A90" s="219" t="s">
        <v>1099</v>
      </c>
      <c r="B90" s="219">
        <v>1089</v>
      </c>
      <c r="C90" s="219" t="s">
        <v>878</v>
      </c>
      <c r="D90" s="219" t="s">
        <v>1437</v>
      </c>
      <c r="E90" s="219" t="s">
        <v>1443</v>
      </c>
      <c r="F90" s="219" t="s">
        <v>1443</v>
      </c>
      <c r="G90" s="219" t="s">
        <v>1443</v>
      </c>
      <c r="H90" s="219" t="s">
        <v>1443</v>
      </c>
      <c r="I90" s="219" t="s">
        <v>1443</v>
      </c>
      <c r="J90" s="219" t="s">
        <v>1443</v>
      </c>
      <c r="K90" s="219" t="s">
        <v>1443</v>
      </c>
      <c r="L90" s="219" t="s">
        <v>1443</v>
      </c>
      <c r="M90" s="219" t="s">
        <v>1391</v>
      </c>
      <c r="N90" s="219" t="s">
        <v>1391</v>
      </c>
      <c r="O90" s="219" t="s">
        <v>1391</v>
      </c>
      <c r="P90" s="219" t="s">
        <v>1391</v>
      </c>
      <c r="Q90" s="219" t="s">
        <v>1391</v>
      </c>
      <c r="R90" s="219" t="s">
        <v>1391</v>
      </c>
      <c r="S90" s="219" t="s">
        <v>1391</v>
      </c>
      <c r="T90" s="219" t="s">
        <v>1391</v>
      </c>
      <c r="U90" s="219" t="s">
        <v>1391</v>
      </c>
      <c r="V90" s="219" t="s">
        <v>1391</v>
      </c>
      <c r="W90" s="219" t="s">
        <v>1437</v>
      </c>
      <c r="X90" s="219" t="s">
        <v>1391</v>
      </c>
      <c r="Y90" s="219" t="s">
        <v>1391</v>
      </c>
      <c r="Z90" s="219" t="s">
        <v>1437</v>
      </c>
      <c r="AA90" s="219" t="s">
        <v>1391</v>
      </c>
      <c r="AB90" s="219" t="s">
        <v>1391</v>
      </c>
      <c r="AC90" s="219" t="s">
        <v>1437</v>
      </c>
      <c r="AD90" s="219" t="s">
        <v>1391</v>
      </c>
      <c r="AE90" s="219" t="s">
        <v>1391</v>
      </c>
      <c r="AF90" s="219" t="s">
        <v>1391</v>
      </c>
      <c r="AG90" s="219" t="s">
        <v>1391</v>
      </c>
      <c r="AH90" s="219" t="s">
        <v>1391</v>
      </c>
      <c r="AI90" s="219" t="s">
        <v>1391</v>
      </c>
      <c r="AJ90" s="219" t="s">
        <v>1391</v>
      </c>
      <c r="AK90" s="219" t="s">
        <v>1391</v>
      </c>
      <c r="AL90" s="219" t="s">
        <v>1391</v>
      </c>
      <c r="AM90" s="219" t="s">
        <v>1391</v>
      </c>
      <c r="AN90" s="219" t="s">
        <v>1391</v>
      </c>
      <c r="AO90" s="219" t="s">
        <v>1391</v>
      </c>
      <c r="AP90" s="219" t="s">
        <v>1391</v>
      </c>
      <c r="AQ90" s="219" t="s">
        <v>1391</v>
      </c>
      <c r="AR90" s="219" t="s">
        <v>1391</v>
      </c>
      <c r="AS90" s="219" t="s">
        <v>1437</v>
      </c>
      <c r="AT90" s="219" t="s">
        <v>1391</v>
      </c>
      <c r="AU90" s="219" t="s">
        <v>1391</v>
      </c>
      <c r="AV90" s="219" t="s">
        <v>1391</v>
      </c>
      <c r="AW90" s="219" t="s">
        <v>1391</v>
      </c>
      <c r="AX90" s="219" t="s">
        <v>1391</v>
      </c>
      <c r="AY90" s="219" t="s">
        <v>1391</v>
      </c>
      <c r="AZ90" s="219" t="s">
        <v>1391</v>
      </c>
      <c r="BA90" s="219" t="s">
        <v>1391</v>
      </c>
      <c r="BB90" s="219" t="s">
        <v>1391</v>
      </c>
      <c r="BC90" s="219" t="s">
        <v>1391</v>
      </c>
      <c r="BD90" s="219" t="s">
        <v>1437</v>
      </c>
      <c r="BE90" s="219" t="s">
        <v>1391</v>
      </c>
      <c r="BF90" s="219" t="s">
        <v>1391</v>
      </c>
      <c r="BG90" s="219" t="s">
        <v>1391</v>
      </c>
      <c r="BH90" s="219" t="s">
        <v>1391</v>
      </c>
      <c r="BI90" s="219" t="s">
        <v>1391</v>
      </c>
      <c r="BJ90" s="219" t="s">
        <v>1391</v>
      </c>
      <c r="BK90" s="219" t="s">
        <v>1391</v>
      </c>
      <c r="BL90" s="219" t="s">
        <v>1391</v>
      </c>
      <c r="BM90" s="219" t="s">
        <v>1391</v>
      </c>
      <c r="BN90" s="219" t="s">
        <v>1391</v>
      </c>
      <c r="BO90" s="219" t="s">
        <v>1391</v>
      </c>
      <c r="BP90" s="219" t="s">
        <v>1391</v>
      </c>
      <c r="BQ90" s="219" t="s">
        <v>1391</v>
      </c>
      <c r="BR90" s="219" t="s">
        <v>1391</v>
      </c>
      <c r="BS90" s="219" t="s">
        <v>1391</v>
      </c>
      <c r="BT90" s="219" t="s">
        <v>1391</v>
      </c>
      <c r="BU90" s="219" t="s">
        <v>1391</v>
      </c>
      <c r="BV90" s="219" t="s">
        <v>1391</v>
      </c>
      <c r="BW90" s="219" t="s">
        <v>1391</v>
      </c>
      <c r="BX90" s="219" t="s">
        <v>1391</v>
      </c>
      <c r="BY90" s="219" t="s">
        <v>1391</v>
      </c>
      <c r="BZ90" s="219" t="s">
        <v>1391</v>
      </c>
      <c r="CA90" s="219" t="s">
        <v>1391</v>
      </c>
      <c r="CB90" s="219" t="s">
        <v>1391</v>
      </c>
      <c r="CC90" s="219" t="s">
        <v>1391</v>
      </c>
      <c r="CD90" s="219" t="s">
        <v>1391</v>
      </c>
      <c r="CE90" s="219" t="s">
        <v>1391</v>
      </c>
      <c r="CF90" s="219" t="s">
        <v>1391</v>
      </c>
      <c r="CG90" s="219" t="s">
        <v>1391</v>
      </c>
      <c r="CH90" s="219" t="s">
        <v>1391</v>
      </c>
      <c r="CI90" s="219" t="s">
        <v>1391</v>
      </c>
      <c r="CJ90" s="219" t="s">
        <v>1391</v>
      </c>
      <c r="CK90" s="221" t="s">
        <v>1621</v>
      </c>
      <c r="CL90" s="219" t="s">
        <v>1452</v>
      </c>
      <c r="CM90" s="219" t="s">
        <v>29</v>
      </c>
      <c r="CN90" s="219" t="s">
        <v>17</v>
      </c>
      <c r="CO90" s="219" t="s">
        <v>412</v>
      </c>
      <c r="CP90" s="219"/>
      <c r="CQ90" s="219"/>
      <c r="CR90" s="219"/>
      <c r="CS90" s="219"/>
      <c r="CT90" s="219"/>
      <c r="CU90" s="219"/>
      <c r="CV90" s="219"/>
      <c r="CW90" s="219"/>
      <c r="CX90" s="219" t="s">
        <v>1622</v>
      </c>
    </row>
    <row r="91" ht="138" spans="1:102">
      <c r="A91" s="220" t="s">
        <v>1102</v>
      </c>
      <c r="B91" s="220">
        <v>1090</v>
      </c>
      <c r="C91" s="220" t="s">
        <v>1103</v>
      </c>
      <c r="D91" s="220" t="s">
        <v>1391</v>
      </c>
      <c r="E91" s="220" t="s">
        <v>1391</v>
      </c>
      <c r="F91" s="220" t="s">
        <v>1391</v>
      </c>
      <c r="G91" s="220" t="s">
        <v>1391</v>
      </c>
      <c r="H91" s="220" t="s">
        <v>1391</v>
      </c>
      <c r="I91" s="220" t="s">
        <v>1391</v>
      </c>
      <c r="J91" s="220" t="s">
        <v>1391</v>
      </c>
      <c r="K91" s="220" t="s">
        <v>1391</v>
      </c>
      <c r="L91" s="220" t="s">
        <v>1391</v>
      </c>
      <c r="M91" s="220" t="s">
        <v>1391</v>
      </c>
      <c r="N91" s="220" t="s">
        <v>1391</v>
      </c>
      <c r="O91" s="220" t="s">
        <v>1437</v>
      </c>
      <c r="P91" s="220" t="s">
        <v>1391</v>
      </c>
      <c r="Q91" s="220" t="s">
        <v>1391</v>
      </c>
      <c r="R91" s="220" t="s">
        <v>1391</v>
      </c>
      <c r="S91" s="220" t="s">
        <v>1391</v>
      </c>
      <c r="T91" s="220" t="s">
        <v>1391</v>
      </c>
      <c r="U91" s="220" t="s">
        <v>1391</v>
      </c>
      <c r="V91" s="220" t="s">
        <v>1391</v>
      </c>
      <c r="W91" s="220" t="s">
        <v>1391</v>
      </c>
      <c r="X91" s="220" t="s">
        <v>1437</v>
      </c>
      <c r="Y91" s="220" t="s">
        <v>1391</v>
      </c>
      <c r="Z91" s="220" t="s">
        <v>1437</v>
      </c>
      <c r="AA91" s="220" t="s">
        <v>1391</v>
      </c>
      <c r="AB91" s="220" t="s">
        <v>1391</v>
      </c>
      <c r="AC91" s="220" t="s">
        <v>1391</v>
      </c>
      <c r="AD91" s="220" t="s">
        <v>1391</v>
      </c>
      <c r="AE91" s="220" t="s">
        <v>1391</v>
      </c>
      <c r="AF91" s="220" t="s">
        <v>1391</v>
      </c>
      <c r="AG91" s="220" t="s">
        <v>1391</v>
      </c>
      <c r="AH91" s="220" t="s">
        <v>1391</v>
      </c>
      <c r="AI91" s="220" t="s">
        <v>1391</v>
      </c>
      <c r="AJ91" s="220" t="s">
        <v>1391</v>
      </c>
      <c r="AK91" s="220" t="s">
        <v>1391</v>
      </c>
      <c r="AL91" s="220" t="s">
        <v>1391</v>
      </c>
      <c r="AM91" s="220" t="s">
        <v>1391</v>
      </c>
      <c r="AN91" s="220" t="s">
        <v>1391</v>
      </c>
      <c r="AO91" s="220" t="s">
        <v>1437</v>
      </c>
      <c r="AP91" s="220" t="s">
        <v>1391</v>
      </c>
      <c r="AQ91" s="220" t="s">
        <v>1391</v>
      </c>
      <c r="AR91" s="220" t="s">
        <v>1391</v>
      </c>
      <c r="AS91" s="220" t="s">
        <v>1391</v>
      </c>
      <c r="AT91" s="220" t="s">
        <v>1391</v>
      </c>
      <c r="AU91" s="220" t="s">
        <v>1391</v>
      </c>
      <c r="AV91" s="220" t="s">
        <v>1391</v>
      </c>
      <c r="AW91" s="220" t="s">
        <v>1437</v>
      </c>
      <c r="AX91" s="220" t="s">
        <v>1391</v>
      </c>
      <c r="AY91" s="220" t="s">
        <v>1391</v>
      </c>
      <c r="AZ91" s="220" t="s">
        <v>1391</v>
      </c>
      <c r="BA91" s="220" t="s">
        <v>1437</v>
      </c>
      <c r="BB91" s="220" t="s">
        <v>1391</v>
      </c>
      <c r="BC91" s="220" t="s">
        <v>1391</v>
      </c>
      <c r="BD91" s="220" t="s">
        <v>1391</v>
      </c>
      <c r="BE91" s="220" t="s">
        <v>1391</v>
      </c>
      <c r="BF91" s="220" t="s">
        <v>1391</v>
      </c>
      <c r="BG91" s="220" t="s">
        <v>1391</v>
      </c>
      <c r="BH91" s="220" t="s">
        <v>1391</v>
      </c>
      <c r="BI91" s="220" t="s">
        <v>1391</v>
      </c>
      <c r="BJ91" s="220" t="s">
        <v>1391</v>
      </c>
      <c r="BK91" s="220" t="s">
        <v>1391</v>
      </c>
      <c r="BL91" s="220" t="s">
        <v>1391</v>
      </c>
      <c r="BM91" s="220" t="s">
        <v>1391</v>
      </c>
      <c r="BN91" s="220" t="s">
        <v>1391</v>
      </c>
      <c r="BO91" s="220" t="s">
        <v>1391</v>
      </c>
      <c r="BP91" s="220" t="s">
        <v>1391</v>
      </c>
      <c r="BQ91" s="220" t="s">
        <v>1391</v>
      </c>
      <c r="BR91" s="220" t="s">
        <v>1391</v>
      </c>
      <c r="BS91" s="220" t="s">
        <v>1437</v>
      </c>
      <c r="BT91" s="220" t="s">
        <v>1391</v>
      </c>
      <c r="BU91" s="220" t="s">
        <v>1391</v>
      </c>
      <c r="BV91" s="220" t="s">
        <v>1391</v>
      </c>
      <c r="BW91" s="220" t="s">
        <v>1391</v>
      </c>
      <c r="BX91" s="220" t="s">
        <v>1391</v>
      </c>
      <c r="BY91" s="220" t="s">
        <v>1391</v>
      </c>
      <c r="BZ91" s="220" t="s">
        <v>1391</v>
      </c>
      <c r="CA91" s="220" t="s">
        <v>1391</v>
      </c>
      <c r="CB91" s="220" t="s">
        <v>1391</v>
      </c>
      <c r="CC91" s="220" t="s">
        <v>1391</v>
      </c>
      <c r="CD91" s="220" t="s">
        <v>1391</v>
      </c>
      <c r="CE91" s="220" t="s">
        <v>1391</v>
      </c>
      <c r="CF91" s="220" t="s">
        <v>1391</v>
      </c>
      <c r="CG91" s="220" t="s">
        <v>1391</v>
      </c>
      <c r="CH91" s="220" t="s">
        <v>1391</v>
      </c>
      <c r="CI91" s="220" t="s">
        <v>1391</v>
      </c>
      <c r="CJ91" s="220" t="s">
        <v>1391</v>
      </c>
      <c r="CK91" s="222" t="s">
        <v>1623</v>
      </c>
      <c r="CL91" s="220" t="s">
        <v>1452</v>
      </c>
      <c r="CM91" s="220" t="s">
        <v>29</v>
      </c>
      <c r="CN91" s="220" t="s">
        <v>17</v>
      </c>
      <c r="CO91" s="220" t="s">
        <v>412</v>
      </c>
      <c r="CP91" s="220"/>
      <c r="CQ91" s="220"/>
      <c r="CR91" s="220"/>
      <c r="CS91" s="220"/>
      <c r="CT91" s="220"/>
      <c r="CU91" s="220"/>
      <c r="CV91" s="220"/>
      <c r="CW91" s="220"/>
      <c r="CX91" s="220" t="s">
        <v>1624</v>
      </c>
    </row>
    <row r="92" ht="166.5" spans="1:102">
      <c r="A92" s="219" t="s">
        <v>1106</v>
      </c>
      <c r="B92" s="219">
        <v>1091</v>
      </c>
      <c r="C92" s="219" t="s">
        <v>1107</v>
      </c>
      <c r="D92" s="219" t="s">
        <v>1437</v>
      </c>
      <c r="E92" s="219" t="s">
        <v>1443</v>
      </c>
      <c r="F92" s="219" t="s">
        <v>1443</v>
      </c>
      <c r="G92" s="219" t="s">
        <v>1443</v>
      </c>
      <c r="H92" s="219" t="s">
        <v>1443</v>
      </c>
      <c r="I92" s="219" t="s">
        <v>1443</v>
      </c>
      <c r="J92" s="219" t="s">
        <v>1443</v>
      </c>
      <c r="K92" s="219" t="s">
        <v>1443</v>
      </c>
      <c r="L92" s="219" t="s">
        <v>1443</v>
      </c>
      <c r="M92" s="219" t="s">
        <v>1437</v>
      </c>
      <c r="N92" s="219" t="s">
        <v>1391</v>
      </c>
      <c r="O92" s="219" t="s">
        <v>1391</v>
      </c>
      <c r="P92" s="219" t="s">
        <v>1391</v>
      </c>
      <c r="Q92" s="219" t="s">
        <v>1391</v>
      </c>
      <c r="R92" s="219" t="s">
        <v>1391</v>
      </c>
      <c r="S92" s="219" t="s">
        <v>1391</v>
      </c>
      <c r="T92" s="219" t="s">
        <v>1391</v>
      </c>
      <c r="U92" s="219" t="s">
        <v>1391</v>
      </c>
      <c r="V92" s="219" t="s">
        <v>1391</v>
      </c>
      <c r="W92" s="219" t="s">
        <v>1391</v>
      </c>
      <c r="X92" s="219" t="s">
        <v>1391</v>
      </c>
      <c r="Y92" s="219" t="s">
        <v>1437</v>
      </c>
      <c r="Z92" s="219" t="s">
        <v>1391</v>
      </c>
      <c r="AA92" s="219" t="s">
        <v>1391</v>
      </c>
      <c r="AB92" s="219" t="s">
        <v>1391</v>
      </c>
      <c r="AC92" s="219" t="s">
        <v>1391</v>
      </c>
      <c r="AD92" s="219" t="s">
        <v>1391</v>
      </c>
      <c r="AE92" s="219" t="s">
        <v>1391</v>
      </c>
      <c r="AF92" s="219" t="s">
        <v>1391</v>
      </c>
      <c r="AG92" s="219" t="s">
        <v>1437</v>
      </c>
      <c r="AH92" s="219" t="s">
        <v>1391</v>
      </c>
      <c r="AI92" s="219" t="s">
        <v>1391</v>
      </c>
      <c r="AJ92" s="219" t="s">
        <v>1391</v>
      </c>
      <c r="AK92" s="219" t="s">
        <v>1391</v>
      </c>
      <c r="AL92" s="219" t="s">
        <v>1391</v>
      </c>
      <c r="AM92" s="219" t="s">
        <v>1391</v>
      </c>
      <c r="AN92" s="219" t="s">
        <v>1391</v>
      </c>
      <c r="AO92" s="219" t="s">
        <v>1391</v>
      </c>
      <c r="AP92" s="219" t="s">
        <v>1391</v>
      </c>
      <c r="AQ92" s="219" t="s">
        <v>1391</v>
      </c>
      <c r="AR92" s="219" t="s">
        <v>1391</v>
      </c>
      <c r="AS92" s="219" t="s">
        <v>1391</v>
      </c>
      <c r="AT92" s="219" t="s">
        <v>1391</v>
      </c>
      <c r="AU92" s="219" t="s">
        <v>1391</v>
      </c>
      <c r="AV92" s="219" t="s">
        <v>1391</v>
      </c>
      <c r="AW92" s="219" t="s">
        <v>1391</v>
      </c>
      <c r="AX92" s="219" t="s">
        <v>1437</v>
      </c>
      <c r="AY92" s="219" t="s">
        <v>1437</v>
      </c>
      <c r="AZ92" s="219" t="s">
        <v>1391</v>
      </c>
      <c r="BA92" s="219" t="s">
        <v>1391</v>
      </c>
      <c r="BB92" s="219" t="s">
        <v>1391</v>
      </c>
      <c r="BC92" s="219" t="s">
        <v>1391</v>
      </c>
      <c r="BD92" s="219" t="s">
        <v>1391</v>
      </c>
      <c r="BE92" s="219" t="s">
        <v>1391</v>
      </c>
      <c r="BF92" s="219" t="s">
        <v>1391</v>
      </c>
      <c r="BG92" s="219" t="s">
        <v>1391</v>
      </c>
      <c r="BH92" s="219" t="s">
        <v>1391</v>
      </c>
      <c r="BI92" s="219" t="s">
        <v>1391</v>
      </c>
      <c r="BJ92" s="219" t="s">
        <v>1391</v>
      </c>
      <c r="BK92" s="219" t="s">
        <v>1391</v>
      </c>
      <c r="BL92" s="219" t="s">
        <v>1391</v>
      </c>
      <c r="BM92" s="219" t="s">
        <v>1391</v>
      </c>
      <c r="BN92" s="219" t="s">
        <v>1391</v>
      </c>
      <c r="BO92" s="219" t="s">
        <v>1391</v>
      </c>
      <c r="BP92" s="219" t="s">
        <v>1391</v>
      </c>
      <c r="BQ92" s="219" t="s">
        <v>1391</v>
      </c>
      <c r="BR92" s="219" t="s">
        <v>1391</v>
      </c>
      <c r="BS92" s="219" t="s">
        <v>1391</v>
      </c>
      <c r="BT92" s="219" t="s">
        <v>1391</v>
      </c>
      <c r="BU92" s="219" t="s">
        <v>1391</v>
      </c>
      <c r="BV92" s="219" t="s">
        <v>1391</v>
      </c>
      <c r="BW92" s="219" t="s">
        <v>1391</v>
      </c>
      <c r="BX92" s="219" t="s">
        <v>1391</v>
      </c>
      <c r="BY92" s="219" t="s">
        <v>1391</v>
      </c>
      <c r="BZ92" s="219" t="s">
        <v>1391</v>
      </c>
      <c r="CA92" s="219" t="s">
        <v>1391</v>
      </c>
      <c r="CB92" s="219" t="s">
        <v>1391</v>
      </c>
      <c r="CC92" s="219" t="s">
        <v>1391</v>
      </c>
      <c r="CD92" s="219" t="s">
        <v>1391</v>
      </c>
      <c r="CE92" s="219" t="s">
        <v>1391</v>
      </c>
      <c r="CF92" s="219" t="s">
        <v>1391</v>
      </c>
      <c r="CG92" s="219" t="s">
        <v>1391</v>
      </c>
      <c r="CH92" s="219" t="s">
        <v>1391</v>
      </c>
      <c r="CI92" s="219" t="s">
        <v>1391</v>
      </c>
      <c r="CJ92" s="219" t="s">
        <v>1391</v>
      </c>
      <c r="CK92" s="221" t="s">
        <v>1625</v>
      </c>
      <c r="CL92" s="219" t="s">
        <v>1452</v>
      </c>
      <c r="CM92" s="219" t="s">
        <v>403</v>
      </c>
      <c r="CN92" s="219" t="s">
        <v>412</v>
      </c>
      <c r="CO92" s="219" t="s">
        <v>412</v>
      </c>
      <c r="CP92" s="219"/>
      <c r="CQ92" s="219"/>
      <c r="CR92" s="219"/>
      <c r="CS92" s="219"/>
      <c r="CT92" s="219"/>
      <c r="CU92" s="219"/>
      <c r="CV92" s="219"/>
      <c r="CW92" s="219"/>
      <c r="CX92" s="219" t="s">
        <v>1626</v>
      </c>
    </row>
    <row r="93" ht="292.5" spans="1:102">
      <c r="A93" s="220" t="s">
        <v>1110</v>
      </c>
      <c r="B93" s="220">
        <v>1092</v>
      </c>
      <c r="C93" s="220" t="s">
        <v>959</v>
      </c>
      <c r="D93" s="220" t="s">
        <v>1437</v>
      </c>
      <c r="E93" s="220" t="s">
        <v>1391</v>
      </c>
      <c r="F93" s="220" t="s">
        <v>1437</v>
      </c>
      <c r="G93" s="220" t="s">
        <v>1391</v>
      </c>
      <c r="H93" s="220" t="s">
        <v>1391</v>
      </c>
      <c r="I93" s="220" t="s">
        <v>1391</v>
      </c>
      <c r="J93" s="220" t="s">
        <v>1391</v>
      </c>
      <c r="K93" s="220" t="s">
        <v>1391</v>
      </c>
      <c r="L93" s="220" t="s">
        <v>1391</v>
      </c>
      <c r="M93" s="220" t="s">
        <v>1391</v>
      </c>
      <c r="N93" s="220" t="s">
        <v>1391</v>
      </c>
      <c r="O93" s="220" t="s">
        <v>1391</v>
      </c>
      <c r="P93" s="220" t="s">
        <v>1391</v>
      </c>
      <c r="Q93" s="220" t="s">
        <v>1391</v>
      </c>
      <c r="R93" s="220" t="s">
        <v>1391</v>
      </c>
      <c r="S93" s="220" t="s">
        <v>1391</v>
      </c>
      <c r="T93" s="220" t="s">
        <v>1391</v>
      </c>
      <c r="U93" s="220" t="s">
        <v>1391</v>
      </c>
      <c r="V93" s="220" t="s">
        <v>1391</v>
      </c>
      <c r="W93" s="220" t="s">
        <v>1391</v>
      </c>
      <c r="X93" s="220" t="s">
        <v>1391</v>
      </c>
      <c r="Y93" s="220" t="s">
        <v>1391</v>
      </c>
      <c r="Z93" s="220" t="s">
        <v>1391</v>
      </c>
      <c r="AA93" s="220" t="s">
        <v>1391</v>
      </c>
      <c r="AB93" s="220" t="s">
        <v>1437</v>
      </c>
      <c r="AC93" s="220" t="s">
        <v>1391</v>
      </c>
      <c r="AD93" s="220" t="s">
        <v>1391</v>
      </c>
      <c r="AE93" s="220" t="s">
        <v>1391</v>
      </c>
      <c r="AF93" s="220" t="s">
        <v>1391</v>
      </c>
      <c r="AG93" s="220" t="s">
        <v>1391</v>
      </c>
      <c r="AH93" s="220" t="s">
        <v>1391</v>
      </c>
      <c r="AI93" s="220" t="s">
        <v>1391</v>
      </c>
      <c r="AJ93" s="220" t="s">
        <v>1391</v>
      </c>
      <c r="AK93" s="220" t="s">
        <v>1437</v>
      </c>
      <c r="AL93" s="220" t="s">
        <v>1391</v>
      </c>
      <c r="AM93" s="220" t="s">
        <v>1391</v>
      </c>
      <c r="AN93" s="220" t="s">
        <v>1437</v>
      </c>
      <c r="AO93" s="220" t="s">
        <v>1391</v>
      </c>
      <c r="AP93" s="220" t="s">
        <v>1391</v>
      </c>
      <c r="AQ93" s="220" t="s">
        <v>1391</v>
      </c>
      <c r="AR93" s="220" t="s">
        <v>1391</v>
      </c>
      <c r="AS93" s="220" t="s">
        <v>1391</v>
      </c>
      <c r="AT93" s="220" t="s">
        <v>1391</v>
      </c>
      <c r="AU93" s="220" t="s">
        <v>1391</v>
      </c>
      <c r="AV93" s="220" t="s">
        <v>1391</v>
      </c>
      <c r="AW93" s="220" t="s">
        <v>1391</v>
      </c>
      <c r="AX93" s="220" t="s">
        <v>1391</v>
      </c>
      <c r="AY93" s="220" t="s">
        <v>1391</v>
      </c>
      <c r="AZ93" s="220" t="s">
        <v>1391</v>
      </c>
      <c r="BA93" s="220" t="s">
        <v>1391</v>
      </c>
      <c r="BB93" s="220" t="s">
        <v>1391</v>
      </c>
      <c r="BC93" s="220" t="s">
        <v>1391</v>
      </c>
      <c r="BD93" s="220" t="s">
        <v>1391</v>
      </c>
      <c r="BE93" s="220" t="s">
        <v>1391</v>
      </c>
      <c r="BF93" s="220" t="s">
        <v>1391</v>
      </c>
      <c r="BG93" s="220" t="s">
        <v>1391</v>
      </c>
      <c r="BH93" s="220" t="s">
        <v>1391</v>
      </c>
      <c r="BI93" s="220" t="s">
        <v>1391</v>
      </c>
      <c r="BJ93" s="220" t="s">
        <v>1391</v>
      </c>
      <c r="BK93" s="220" t="s">
        <v>1391</v>
      </c>
      <c r="BL93" s="220" t="s">
        <v>1391</v>
      </c>
      <c r="BM93" s="220" t="s">
        <v>1391</v>
      </c>
      <c r="BN93" s="220" t="s">
        <v>1391</v>
      </c>
      <c r="BO93" s="220" t="s">
        <v>1391</v>
      </c>
      <c r="BP93" s="220" t="s">
        <v>1391</v>
      </c>
      <c r="BQ93" s="220" t="s">
        <v>1391</v>
      </c>
      <c r="BR93" s="220" t="s">
        <v>1437</v>
      </c>
      <c r="BS93" s="220" t="s">
        <v>1391</v>
      </c>
      <c r="BT93" s="220" t="s">
        <v>1437</v>
      </c>
      <c r="BU93" s="220" t="s">
        <v>1391</v>
      </c>
      <c r="BV93" s="220" t="s">
        <v>1391</v>
      </c>
      <c r="BW93" s="220" t="s">
        <v>1437</v>
      </c>
      <c r="BX93" s="220" t="s">
        <v>1391</v>
      </c>
      <c r="BY93" s="220" t="s">
        <v>1391</v>
      </c>
      <c r="BZ93" s="220" t="s">
        <v>1391</v>
      </c>
      <c r="CA93" s="220" t="s">
        <v>1391</v>
      </c>
      <c r="CB93" s="220" t="s">
        <v>1391</v>
      </c>
      <c r="CC93" s="220" t="s">
        <v>1391</v>
      </c>
      <c r="CD93" s="220" t="s">
        <v>1391</v>
      </c>
      <c r="CE93" s="220" t="s">
        <v>1391</v>
      </c>
      <c r="CF93" s="220" t="s">
        <v>1391</v>
      </c>
      <c r="CG93" s="220" t="s">
        <v>1391</v>
      </c>
      <c r="CH93" s="220" t="s">
        <v>1391</v>
      </c>
      <c r="CI93" s="220" t="s">
        <v>1391</v>
      </c>
      <c r="CJ93" s="220" t="s">
        <v>1391</v>
      </c>
      <c r="CK93" s="222" t="s">
        <v>1627</v>
      </c>
      <c r="CL93" s="220" t="s">
        <v>1391</v>
      </c>
      <c r="CM93" s="220" t="s">
        <v>53</v>
      </c>
      <c r="CN93" s="220" t="s">
        <v>412</v>
      </c>
      <c r="CO93" s="220" t="s">
        <v>412</v>
      </c>
      <c r="CP93" s="220"/>
      <c r="CQ93" s="220"/>
      <c r="CR93" s="220"/>
      <c r="CS93" s="220"/>
      <c r="CT93" s="220"/>
      <c r="CU93" s="220"/>
      <c r="CV93" s="220"/>
      <c r="CW93" s="220"/>
      <c r="CX93" s="220" t="s">
        <v>1628</v>
      </c>
    </row>
    <row r="94" ht="264.75" spans="1:102">
      <c r="A94" s="219" t="s">
        <v>1113</v>
      </c>
      <c r="B94" s="219">
        <v>1093</v>
      </c>
      <c r="C94" s="219" t="s">
        <v>825</v>
      </c>
      <c r="D94" s="219" t="s">
        <v>1437</v>
      </c>
      <c r="E94" s="219" t="s">
        <v>1391</v>
      </c>
      <c r="F94" s="219" t="s">
        <v>1437</v>
      </c>
      <c r="G94" s="219" t="s">
        <v>1391</v>
      </c>
      <c r="H94" s="219" t="s">
        <v>1391</v>
      </c>
      <c r="I94" s="219" t="s">
        <v>1391</v>
      </c>
      <c r="J94" s="219" t="s">
        <v>1391</v>
      </c>
      <c r="K94" s="219" t="s">
        <v>1391</v>
      </c>
      <c r="L94" s="219" t="s">
        <v>1391</v>
      </c>
      <c r="M94" s="219" t="s">
        <v>1391</v>
      </c>
      <c r="N94" s="219" t="s">
        <v>1391</v>
      </c>
      <c r="O94" s="219" t="s">
        <v>1391</v>
      </c>
      <c r="P94" s="219" t="s">
        <v>1391</v>
      </c>
      <c r="Q94" s="219" t="s">
        <v>1391</v>
      </c>
      <c r="R94" s="219" t="s">
        <v>1391</v>
      </c>
      <c r="S94" s="219" t="s">
        <v>1391</v>
      </c>
      <c r="T94" s="219" t="s">
        <v>1391</v>
      </c>
      <c r="U94" s="219" t="s">
        <v>1391</v>
      </c>
      <c r="V94" s="219" t="s">
        <v>1391</v>
      </c>
      <c r="W94" s="219" t="s">
        <v>1437</v>
      </c>
      <c r="X94" s="219" t="s">
        <v>1391</v>
      </c>
      <c r="Y94" s="219" t="s">
        <v>1391</v>
      </c>
      <c r="Z94" s="219" t="s">
        <v>1391</v>
      </c>
      <c r="AA94" s="219" t="s">
        <v>1391</v>
      </c>
      <c r="AB94" s="219" t="s">
        <v>1437</v>
      </c>
      <c r="AC94" s="219" t="s">
        <v>1391</v>
      </c>
      <c r="AD94" s="219" t="s">
        <v>1391</v>
      </c>
      <c r="AE94" s="219" t="s">
        <v>1391</v>
      </c>
      <c r="AF94" s="219" t="s">
        <v>1391</v>
      </c>
      <c r="AG94" s="219" t="s">
        <v>1391</v>
      </c>
      <c r="AH94" s="219" t="s">
        <v>1391</v>
      </c>
      <c r="AI94" s="219" t="s">
        <v>1391</v>
      </c>
      <c r="AJ94" s="219" t="s">
        <v>1391</v>
      </c>
      <c r="AK94" s="219" t="s">
        <v>1391</v>
      </c>
      <c r="AL94" s="219" t="s">
        <v>1391</v>
      </c>
      <c r="AM94" s="219" t="s">
        <v>1391</v>
      </c>
      <c r="AN94" s="219" t="s">
        <v>1391</v>
      </c>
      <c r="AO94" s="219" t="s">
        <v>1391</v>
      </c>
      <c r="AP94" s="219" t="s">
        <v>1391</v>
      </c>
      <c r="AQ94" s="219" t="s">
        <v>1391</v>
      </c>
      <c r="AR94" s="219" t="s">
        <v>1391</v>
      </c>
      <c r="AS94" s="219" t="s">
        <v>1391</v>
      </c>
      <c r="AT94" s="219" t="s">
        <v>1391</v>
      </c>
      <c r="AU94" s="219" t="s">
        <v>1391</v>
      </c>
      <c r="AV94" s="219" t="s">
        <v>1437</v>
      </c>
      <c r="AW94" s="219" t="s">
        <v>1391</v>
      </c>
      <c r="AX94" s="219" t="s">
        <v>1391</v>
      </c>
      <c r="AY94" s="219" t="s">
        <v>1391</v>
      </c>
      <c r="AZ94" s="219" t="s">
        <v>1391</v>
      </c>
      <c r="BA94" s="219" t="s">
        <v>1391</v>
      </c>
      <c r="BB94" s="219" t="s">
        <v>1391</v>
      </c>
      <c r="BC94" s="219" t="s">
        <v>1391</v>
      </c>
      <c r="BD94" s="219" t="s">
        <v>1391</v>
      </c>
      <c r="BE94" s="219" t="s">
        <v>1391</v>
      </c>
      <c r="BF94" s="219" t="s">
        <v>1391</v>
      </c>
      <c r="BG94" s="219" t="s">
        <v>1391</v>
      </c>
      <c r="BH94" s="219" t="s">
        <v>1391</v>
      </c>
      <c r="BI94" s="219" t="s">
        <v>1391</v>
      </c>
      <c r="BJ94" s="219" t="s">
        <v>1391</v>
      </c>
      <c r="BK94" s="219" t="s">
        <v>1391</v>
      </c>
      <c r="BL94" s="219" t="s">
        <v>1391</v>
      </c>
      <c r="BM94" s="219" t="s">
        <v>1391</v>
      </c>
      <c r="BN94" s="219" t="s">
        <v>1391</v>
      </c>
      <c r="BO94" s="219" t="s">
        <v>1391</v>
      </c>
      <c r="BP94" s="219" t="s">
        <v>1391</v>
      </c>
      <c r="BQ94" s="219" t="s">
        <v>1391</v>
      </c>
      <c r="BR94" s="219" t="s">
        <v>1437</v>
      </c>
      <c r="BS94" s="219" t="s">
        <v>1391</v>
      </c>
      <c r="BT94" s="219" t="s">
        <v>1391</v>
      </c>
      <c r="BU94" s="219" t="s">
        <v>1391</v>
      </c>
      <c r="BV94" s="219" t="s">
        <v>1391</v>
      </c>
      <c r="BW94" s="219" t="s">
        <v>1391</v>
      </c>
      <c r="BX94" s="219" t="s">
        <v>1391</v>
      </c>
      <c r="BY94" s="219" t="s">
        <v>1391</v>
      </c>
      <c r="BZ94" s="219" t="s">
        <v>1391</v>
      </c>
      <c r="CA94" s="219" t="s">
        <v>1391</v>
      </c>
      <c r="CB94" s="219" t="s">
        <v>1391</v>
      </c>
      <c r="CC94" s="219" t="s">
        <v>1391</v>
      </c>
      <c r="CD94" s="219" t="s">
        <v>1391</v>
      </c>
      <c r="CE94" s="219" t="s">
        <v>1391</v>
      </c>
      <c r="CF94" s="219" t="s">
        <v>1391</v>
      </c>
      <c r="CG94" s="219" t="s">
        <v>1391</v>
      </c>
      <c r="CH94" s="219" t="s">
        <v>1391</v>
      </c>
      <c r="CI94" s="219" t="s">
        <v>1391</v>
      </c>
      <c r="CJ94" s="219" t="s">
        <v>1391</v>
      </c>
      <c r="CK94" s="221" t="s">
        <v>1629</v>
      </c>
      <c r="CL94" s="219" t="s">
        <v>1452</v>
      </c>
      <c r="CM94" s="219" t="s">
        <v>53</v>
      </c>
      <c r="CN94" s="219" t="s">
        <v>412</v>
      </c>
      <c r="CO94" s="219" t="s">
        <v>412</v>
      </c>
      <c r="CP94" s="219"/>
      <c r="CQ94" s="219"/>
      <c r="CR94" s="219"/>
      <c r="CS94" s="219"/>
      <c r="CT94" s="219"/>
      <c r="CU94" s="219"/>
      <c r="CV94" s="219"/>
      <c r="CW94" s="219"/>
      <c r="CX94" s="219" t="s">
        <v>1630</v>
      </c>
    </row>
    <row r="95" ht="335.25" spans="1:102">
      <c r="A95" s="220" t="s">
        <v>1116</v>
      </c>
      <c r="B95" s="220">
        <v>1094</v>
      </c>
      <c r="C95" s="220" t="s">
        <v>878</v>
      </c>
      <c r="D95" s="220" t="s">
        <v>1391</v>
      </c>
      <c r="E95" s="220" t="s">
        <v>1443</v>
      </c>
      <c r="F95" s="220" t="s">
        <v>1443</v>
      </c>
      <c r="G95" s="220" t="s">
        <v>1443</v>
      </c>
      <c r="H95" s="220" t="s">
        <v>1443</v>
      </c>
      <c r="I95" s="220" t="s">
        <v>1443</v>
      </c>
      <c r="J95" s="220" t="s">
        <v>1443</v>
      </c>
      <c r="K95" s="220" t="s">
        <v>1443</v>
      </c>
      <c r="L95" s="220" t="s">
        <v>1443</v>
      </c>
      <c r="M95" s="220" t="s">
        <v>1391</v>
      </c>
      <c r="N95" s="220" t="s">
        <v>1391</v>
      </c>
      <c r="O95" s="220" t="s">
        <v>1391</v>
      </c>
      <c r="P95" s="220" t="s">
        <v>1391</v>
      </c>
      <c r="Q95" s="220" t="s">
        <v>1391</v>
      </c>
      <c r="R95" s="220" t="s">
        <v>1391</v>
      </c>
      <c r="S95" s="220" t="s">
        <v>1391</v>
      </c>
      <c r="T95" s="220" t="s">
        <v>1391</v>
      </c>
      <c r="U95" s="220" t="s">
        <v>1391</v>
      </c>
      <c r="V95" s="220" t="s">
        <v>1391</v>
      </c>
      <c r="W95" s="220" t="s">
        <v>1437</v>
      </c>
      <c r="X95" s="220" t="s">
        <v>1391</v>
      </c>
      <c r="Y95" s="220" t="s">
        <v>1391</v>
      </c>
      <c r="Z95" s="220" t="s">
        <v>1437</v>
      </c>
      <c r="AA95" s="220" t="s">
        <v>1391</v>
      </c>
      <c r="AB95" s="220" t="s">
        <v>1391</v>
      </c>
      <c r="AC95" s="220" t="s">
        <v>1391</v>
      </c>
      <c r="AD95" s="220" t="s">
        <v>1391</v>
      </c>
      <c r="AE95" s="220" t="s">
        <v>1391</v>
      </c>
      <c r="AF95" s="220" t="s">
        <v>1391</v>
      </c>
      <c r="AG95" s="220" t="s">
        <v>1391</v>
      </c>
      <c r="AH95" s="220" t="s">
        <v>1391</v>
      </c>
      <c r="AI95" s="220" t="s">
        <v>1391</v>
      </c>
      <c r="AJ95" s="220" t="s">
        <v>1391</v>
      </c>
      <c r="AK95" s="220" t="s">
        <v>1391</v>
      </c>
      <c r="AL95" s="220" t="s">
        <v>1391</v>
      </c>
      <c r="AM95" s="220" t="s">
        <v>1391</v>
      </c>
      <c r="AN95" s="220" t="s">
        <v>1391</v>
      </c>
      <c r="AO95" s="220" t="s">
        <v>1391</v>
      </c>
      <c r="AP95" s="220" t="s">
        <v>1391</v>
      </c>
      <c r="AQ95" s="220" t="s">
        <v>1391</v>
      </c>
      <c r="AR95" s="220" t="s">
        <v>1391</v>
      </c>
      <c r="AS95" s="220" t="s">
        <v>1391</v>
      </c>
      <c r="AT95" s="220" t="s">
        <v>1391</v>
      </c>
      <c r="AU95" s="220" t="s">
        <v>1391</v>
      </c>
      <c r="AV95" s="220" t="s">
        <v>1391</v>
      </c>
      <c r="AW95" s="220" t="s">
        <v>1437</v>
      </c>
      <c r="AX95" s="220" t="s">
        <v>1391</v>
      </c>
      <c r="AY95" s="220" t="s">
        <v>1391</v>
      </c>
      <c r="AZ95" s="220" t="s">
        <v>1391</v>
      </c>
      <c r="BA95" s="220" t="s">
        <v>1391</v>
      </c>
      <c r="BB95" s="220" t="s">
        <v>1391</v>
      </c>
      <c r="BC95" s="220" t="s">
        <v>1391</v>
      </c>
      <c r="BD95" s="220" t="s">
        <v>1391</v>
      </c>
      <c r="BE95" s="220" t="s">
        <v>1391</v>
      </c>
      <c r="BF95" s="220" t="s">
        <v>1391</v>
      </c>
      <c r="BG95" s="220" t="s">
        <v>1391</v>
      </c>
      <c r="BH95" s="220" t="s">
        <v>1391</v>
      </c>
      <c r="BI95" s="220" t="s">
        <v>1391</v>
      </c>
      <c r="BJ95" s="220" t="s">
        <v>1391</v>
      </c>
      <c r="BK95" s="220" t="s">
        <v>1391</v>
      </c>
      <c r="BL95" s="220" t="s">
        <v>1391</v>
      </c>
      <c r="BM95" s="220" t="s">
        <v>1391</v>
      </c>
      <c r="BN95" s="220" t="s">
        <v>1391</v>
      </c>
      <c r="BO95" s="220" t="s">
        <v>1391</v>
      </c>
      <c r="BP95" s="220" t="s">
        <v>1391</v>
      </c>
      <c r="BQ95" s="220" t="s">
        <v>1391</v>
      </c>
      <c r="BR95" s="220" t="s">
        <v>1391</v>
      </c>
      <c r="BS95" s="220" t="s">
        <v>1391</v>
      </c>
      <c r="BT95" s="220" t="s">
        <v>1391</v>
      </c>
      <c r="BU95" s="220" t="s">
        <v>1391</v>
      </c>
      <c r="BV95" s="220" t="s">
        <v>1391</v>
      </c>
      <c r="BW95" s="220" t="s">
        <v>1437</v>
      </c>
      <c r="BX95" s="220" t="s">
        <v>1391</v>
      </c>
      <c r="BY95" s="220" t="s">
        <v>1391</v>
      </c>
      <c r="BZ95" s="220" t="s">
        <v>1391</v>
      </c>
      <c r="CA95" s="220" t="s">
        <v>1391</v>
      </c>
      <c r="CB95" s="220" t="s">
        <v>1391</v>
      </c>
      <c r="CC95" s="220" t="s">
        <v>1391</v>
      </c>
      <c r="CD95" s="220" t="s">
        <v>1391</v>
      </c>
      <c r="CE95" s="220" t="s">
        <v>1391</v>
      </c>
      <c r="CF95" s="220" t="s">
        <v>1391</v>
      </c>
      <c r="CG95" s="220" t="s">
        <v>1391</v>
      </c>
      <c r="CH95" s="220" t="s">
        <v>1391</v>
      </c>
      <c r="CI95" s="220" t="s">
        <v>1391</v>
      </c>
      <c r="CJ95" s="220" t="s">
        <v>1391</v>
      </c>
      <c r="CK95" s="222" t="s">
        <v>1631</v>
      </c>
      <c r="CL95" s="220" t="s">
        <v>1632</v>
      </c>
      <c r="CM95" s="220" t="s">
        <v>53</v>
      </c>
      <c r="CN95" s="220" t="s">
        <v>412</v>
      </c>
      <c r="CO95" s="220" t="s">
        <v>412</v>
      </c>
      <c r="CP95" s="220"/>
      <c r="CQ95" s="220"/>
      <c r="CR95" s="220"/>
      <c r="CS95" s="220"/>
      <c r="CT95" s="220"/>
      <c r="CU95" s="220"/>
      <c r="CV95" s="220"/>
      <c r="CW95" s="220"/>
      <c r="CX95" s="220" t="s">
        <v>1633</v>
      </c>
    </row>
    <row r="96" ht="249.75" spans="1:102">
      <c r="A96" s="219" t="s">
        <v>1119</v>
      </c>
      <c r="B96" s="219">
        <v>1095</v>
      </c>
      <c r="C96" s="219" t="s">
        <v>878</v>
      </c>
      <c r="D96" s="219" t="s">
        <v>1391</v>
      </c>
      <c r="E96" s="219" t="s">
        <v>1391</v>
      </c>
      <c r="F96" s="219" t="s">
        <v>1391</v>
      </c>
      <c r="G96" s="219" t="s">
        <v>1391</v>
      </c>
      <c r="H96" s="219" t="s">
        <v>1391</v>
      </c>
      <c r="I96" s="219" t="s">
        <v>1391</v>
      </c>
      <c r="J96" s="219" t="s">
        <v>1391</v>
      </c>
      <c r="K96" s="219" t="s">
        <v>1391</v>
      </c>
      <c r="L96" s="219" t="s">
        <v>1391</v>
      </c>
      <c r="M96" s="219" t="s">
        <v>1391</v>
      </c>
      <c r="N96" s="219" t="s">
        <v>1391</v>
      </c>
      <c r="O96" s="219" t="s">
        <v>1437</v>
      </c>
      <c r="P96" s="219" t="s">
        <v>1437</v>
      </c>
      <c r="Q96" s="219" t="s">
        <v>1437</v>
      </c>
      <c r="R96" s="219" t="s">
        <v>1391</v>
      </c>
      <c r="S96" s="219" t="s">
        <v>1437</v>
      </c>
      <c r="T96" s="219" t="s">
        <v>1391</v>
      </c>
      <c r="U96" s="219" t="s">
        <v>1437</v>
      </c>
      <c r="V96" s="219" t="s">
        <v>1391</v>
      </c>
      <c r="W96" s="219" t="s">
        <v>1391</v>
      </c>
      <c r="X96" s="219" t="s">
        <v>1391</v>
      </c>
      <c r="Y96" s="219" t="s">
        <v>1391</v>
      </c>
      <c r="Z96" s="219" t="s">
        <v>1391</v>
      </c>
      <c r="AA96" s="219" t="s">
        <v>1391</v>
      </c>
      <c r="AB96" s="219" t="s">
        <v>1391</v>
      </c>
      <c r="AC96" s="219" t="s">
        <v>1391</v>
      </c>
      <c r="AD96" s="219" t="s">
        <v>1391</v>
      </c>
      <c r="AE96" s="219" t="s">
        <v>1391</v>
      </c>
      <c r="AF96" s="219" t="s">
        <v>1391</v>
      </c>
      <c r="AG96" s="219" t="s">
        <v>1391</v>
      </c>
      <c r="AH96" s="219" t="s">
        <v>1391</v>
      </c>
      <c r="AI96" s="219" t="s">
        <v>1391</v>
      </c>
      <c r="AJ96" s="219" t="s">
        <v>1391</v>
      </c>
      <c r="AK96" s="219" t="s">
        <v>1391</v>
      </c>
      <c r="AL96" s="219" t="s">
        <v>1391</v>
      </c>
      <c r="AM96" s="219" t="s">
        <v>1391</v>
      </c>
      <c r="AN96" s="219" t="s">
        <v>1391</v>
      </c>
      <c r="AO96" s="219" t="s">
        <v>1391</v>
      </c>
      <c r="AP96" s="219" t="s">
        <v>1391</v>
      </c>
      <c r="AQ96" s="219" t="s">
        <v>1391</v>
      </c>
      <c r="AR96" s="219" t="s">
        <v>1391</v>
      </c>
      <c r="AS96" s="219" t="s">
        <v>1391</v>
      </c>
      <c r="AT96" s="219" t="s">
        <v>1391</v>
      </c>
      <c r="AU96" s="219" t="s">
        <v>1391</v>
      </c>
      <c r="AV96" s="219" t="s">
        <v>1391</v>
      </c>
      <c r="AW96" s="219" t="s">
        <v>1391</v>
      </c>
      <c r="AX96" s="219" t="s">
        <v>1391</v>
      </c>
      <c r="AY96" s="219" t="s">
        <v>1391</v>
      </c>
      <c r="AZ96" s="219" t="s">
        <v>1391</v>
      </c>
      <c r="BA96" s="219" t="s">
        <v>1443</v>
      </c>
      <c r="BB96" s="219" t="s">
        <v>1443</v>
      </c>
      <c r="BC96" s="219" t="s">
        <v>1391</v>
      </c>
      <c r="BD96" s="219" t="s">
        <v>1391</v>
      </c>
      <c r="BE96" s="219" t="s">
        <v>1437</v>
      </c>
      <c r="BF96" s="219" t="s">
        <v>1437</v>
      </c>
      <c r="BG96" s="219" t="s">
        <v>1437</v>
      </c>
      <c r="BH96" s="219" t="s">
        <v>1437</v>
      </c>
      <c r="BI96" s="219" t="s">
        <v>1437</v>
      </c>
      <c r="BJ96" s="219" t="s">
        <v>1437</v>
      </c>
      <c r="BK96" s="219" t="s">
        <v>1437</v>
      </c>
      <c r="BL96" s="219" t="s">
        <v>1437</v>
      </c>
      <c r="BM96" s="219" t="s">
        <v>1437</v>
      </c>
      <c r="BN96" s="219" t="s">
        <v>1391</v>
      </c>
      <c r="BO96" s="219" t="s">
        <v>1437</v>
      </c>
      <c r="BP96" s="219" t="s">
        <v>1437</v>
      </c>
      <c r="BQ96" s="219" t="s">
        <v>1437</v>
      </c>
      <c r="BR96" s="219" t="s">
        <v>1391</v>
      </c>
      <c r="BS96" s="219" t="s">
        <v>1437</v>
      </c>
      <c r="BT96" s="219" t="s">
        <v>1391</v>
      </c>
      <c r="BU96" s="219" t="s">
        <v>1391</v>
      </c>
      <c r="BV96" s="219" t="s">
        <v>1391</v>
      </c>
      <c r="BW96" s="219" t="s">
        <v>1391</v>
      </c>
      <c r="BX96" s="219" t="s">
        <v>1391</v>
      </c>
      <c r="BY96" s="219" t="s">
        <v>1391</v>
      </c>
      <c r="BZ96" s="219" t="s">
        <v>1391</v>
      </c>
      <c r="CA96" s="219" t="s">
        <v>1391</v>
      </c>
      <c r="CB96" s="219" t="s">
        <v>1391</v>
      </c>
      <c r="CC96" s="219" t="s">
        <v>1391</v>
      </c>
      <c r="CD96" s="219" t="s">
        <v>1391</v>
      </c>
      <c r="CE96" s="219" t="s">
        <v>1391</v>
      </c>
      <c r="CF96" s="219" t="s">
        <v>1391</v>
      </c>
      <c r="CG96" s="219" t="s">
        <v>1391</v>
      </c>
      <c r="CH96" s="219" t="s">
        <v>1391</v>
      </c>
      <c r="CI96" s="219" t="s">
        <v>1391</v>
      </c>
      <c r="CJ96" s="219" t="s">
        <v>1391</v>
      </c>
      <c r="CK96" s="221" t="s">
        <v>1634</v>
      </c>
      <c r="CL96" s="219" t="s">
        <v>1391</v>
      </c>
      <c r="CM96" s="219" t="s">
        <v>53</v>
      </c>
      <c r="CN96" s="219" t="s">
        <v>412</v>
      </c>
      <c r="CO96" s="219" t="s">
        <v>412</v>
      </c>
      <c r="CP96" s="219"/>
      <c r="CQ96" s="219"/>
      <c r="CR96" s="219"/>
      <c r="CS96" s="219"/>
      <c r="CT96" s="219"/>
      <c r="CU96" s="219"/>
      <c r="CV96" s="219"/>
      <c r="CW96" s="219"/>
      <c r="CX96" s="219" t="s">
        <v>1635</v>
      </c>
    </row>
    <row r="97" ht="210" spans="1:102">
      <c r="A97" s="220" t="s">
        <v>1122</v>
      </c>
      <c r="B97" s="220">
        <v>1096</v>
      </c>
      <c r="C97" s="220" t="s">
        <v>874</v>
      </c>
      <c r="D97" s="220" t="s">
        <v>1391</v>
      </c>
      <c r="E97" s="220" t="s">
        <v>1443</v>
      </c>
      <c r="F97" s="220" t="s">
        <v>1443</v>
      </c>
      <c r="G97" s="220" t="s">
        <v>1443</v>
      </c>
      <c r="H97" s="220" t="s">
        <v>1443</v>
      </c>
      <c r="I97" s="220" t="s">
        <v>1443</v>
      </c>
      <c r="J97" s="220" t="s">
        <v>1443</v>
      </c>
      <c r="K97" s="220" t="s">
        <v>1443</v>
      </c>
      <c r="L97" s="220" t="s">
        <v>1443</v>
      </c>
      <c r="M97" s="220" t="s">
        <v>1391</v>
      </c>
      <c r="N97" s="220" t="s">
        <v>1391</v>
      </c>
      <c r="O97" s="220" t="s">
        <v>1437</v>
      </c>
      <c r="P97" s="220" t="s">
        <v>1391</v>
      </c>
      <c r="Q97" s="220" t="s">
        <v>1391</v>
      </c>
      <c r="R97" s="220" t="s">
        <v>1391</v>
      </c>
      <c r="S97" s="220" t="s">
        <v>1437</v>
      </c>
      <c r="T97" s="220" t="s">
        <v>1391</v>
      </c>
      <c r="U97" s="220" t="s">
        <v>1437</v>
      </c>
      <c r="V97" s="220" t="s">
        <v>1391</v>
      </c>
      <c r="W97" s="220" t="s">
        <v>1391</v>
      </c>
      <c r="X97" s="220" t="s">
        <v>1391</v>
      </c>
      <c r="Y97" s="220" t="s">
        <v>1391</v>
      </c>
      <c r="Z97" s="220" t="s">
        <v>1437</v>
      </c>
      <c r="AA97" s="220" t="s">
        <v>1391</v>
      </c>
      <c r="AB97" s="220" t="s">
        <v>1391</v>
      </c>
      <c r="AC97" s="220" t="s">
        <v>1391</v>
      </c>
      <c r="AD97" s="220" t="s">
        <v>1391</v>
      </c>
      <c r="AE97" s="220" t="s">
        <v>1391</v>
      </c>
      <c r="AF97" s="220" t="s">
        <v>1391</v>
      </c>
      <c r="AG97" s="220" t="s">
        <v>1391</v>
      </c>
      <c r="AH97" s="220" t="s">
        <v>1391</v>
      </c>
      <c r="AI97" s="220" t="s">
        <v>1391</v>
      </c>
      <c r="AJ97" s="220" t="s">
        <v>1391</v>
      </c>
      <c r="AK97" s="220" t="s">
        <v>1391</v>
      </c>
      <c r="AL97" s="220" t="s">
        <v>1391</v>
      </c>
      <c r="AM97" s="220" t="s">
        <v>1391</v>
      </c>
      <c r="AN97" s="220" t="s">
        <v>1391</v>
      </c>
      <c r="AO97" s="220" t="s">
        <v>1391</v>
      </c>
      <c r="AP97" s="220" t="s">
        <v>1391</v>
      </c>
      <c r="AQ97" s="220" t="s">
        <v>1437</v>
      </c>
      <c r="AR97" s="220" t="s">
        <v>1391</v>
      </c>
      <c r="AS97" s="220" t="s">
        <v>1391</v>
      </c>
      <c r="AT97" s="220" t="s">
        <v>1391</v>
      </c>
      <c r="AU97" s="220" t="s">
        <v>1437</v>
      </c>
      <c r="AV97" s="220" t="s">
        <v>1391</v>
      </c>
      <c r="AW97" s="220" t="s">
        <v>1391</v>
      </c>
      <c r="AX97" s="220" t="s">
        <v>1391</v>
      </c>
      <c r="AY97" s="220" t="s">
        <v>1391</v>
      </c>
      <c r="AZ97" s="220" t="s">
        <v>1391</v>
      </c>
      <c r="BA97" s="220" t="s">
        <v>1437</v>
      </c>
      <c r="BB97" s="220" t="s">
        <v>1391</v>
      </c>
      <c r="BC97" s="220" t="s">
        <v>1391</v>
      </c>
      <c r="BD97" s="220" t="s">
        <v>1391</v>
      </c>
      <c r="BE97" s="220" t="s">
        <v>1391</v>
      </c>
      <c r="BF97" s="220" t="s">
        <v>1391</v>
      </c>
      <c r="BG97" s="220" t="s">
        <v>1391</v>
      </c>
      <c r="BH97" s="220" t="s">
        <v>1391</v>
      </c>
      <c r="BI97" s="220" t="s">
        <v>1391</v>
      </c>
      <c r="BJ97" s="220" t="s">
        <v>1391</v>
      </c>
      <c r="BK97" s="220" t="s">
        <v>1391</v>
      </c>
      <c r="BL97" s="220" t="s">
        <v>1391</v>
      </c>
      <c r="BM97" s="220" t="s">
        <v>1391</v>
      </c>
      <c r="BN97" s="220" t="s">
        <v>1391</v>
      </c>
      <c r="BO97" s="220" t="s">
        <v>1391</v>
      </c>
      <c r="BP97" s="220" t="s">
        <v>1391</v>
      </c>
      <c r="BQ97" s="220" t="s">
        <v>1391</v>
      </c>
      <c r="BR97" s="220" t="s">
        <v>1391</v>
      </c>
      <c r="BS97" s="220" t="s">
        <v>1437</v>
      </c>
      <c r="BT97" s="220" t="s">
        <v>1391</v>
      </c>
      <c r="BU97" s="220" t="s">
        <v>1391</v>
      </c>
      <c r="BV97" s="220" t="s">
        <v>1391</v>
      </c>
      <c r="BW97" s="220" t="s">
        <v>1391</v>
      </c>
      <c r="BX97" s="220" t="s">
        <v>1391</v>
      </c>
      <c r="BY97" s="220" t="s">
        <v>1391</v>
      </c>
      <c r="BZ97" s="220" t="s">
        <v>1391</v>
      </c>
      <c r="CA97" s="220" t="s">
        <v>1391</v>
      </c>
      <c r="CB97" s="220" t="s">
        <v>1391</v>
      </c>
      <c r="CC97" s="220" t="s">
        <v>1391</v>
      </c>
      <c r="CD97" s="220" t="s">
        <v>1391</v>
      </c>
      <c r="CE97" s="220" t="s">
        <v>1391</v>
      </c>
      <c r="CF97" s="220" t="s">
        <v>1391</v>
      </c>
      <c r="CG97" s="220" t="s">
        <v>1391</v>
      </c>
      <c r="CH97" s="220" t="s">
        <v>1391</v>
      </c>
      <c r="CI97" s="220" t="s">
        <v>1391</v>
      </c>
      <c r="CJ97" s="220" t="s">
        <v>1391</v>
      </c>
      <c r="CK97" s="222" t="s">
        <v>1636</v>
      </c>
      <c r="CL97" s="220" t="s">
        <v>1391</v>
      </c>
      <c r="CM97" s="220" t="s">
        <v>53</v>
      </c>
      <c r="CN97" s="220" t="s">
        <v>412</v>
      </c>
      <c r="CO97" s="220" t="s">
        <v>412</v>
      </c>
      <c r="CP97" s="220"/>
      <c r="CQ97" s="220"/>
      <c r="CR97" s="220"/>
      <c r="CS97" s="220"/>
      <c r="CT97" s="220"/>
      <c r="CU97" s="220"/>
      <c r="CV97" s="220"/>
      <c r="CW97" s="220"/>
      <c r="CX97" s="220" t="s">
        <v>1637</v>
      </c>
    </row>
    <row r="98" ht="363" spans="1:102">
      <c r="A98" s="219" t="s">
        <v>1125</v>
      </c>
      <c r="B98" s="219">
        <v>1097</v>
      </c>
      <c r="C98" s="219" t="s">
        <v>812</v>
      </c>
      <c r="D98" s="219" t="s">
        <v>1437</v>
      </c>
      <c r="E98" s="219" t="s">
        <v>1391</v>
      </c>
      <c r="F98" s="219" t="s">
        <v>1391</v>
      </c>
      <c r="G98" s="219" t="s">
        <v>1391</v>
      </c>
      <c r="H98" s="219" t="s">
        <v>1391</v>
      </c>
      <c r="I98" s="219" t="s">
        <v>1391</v>
      </c>
      <c r="J98" s="219" t="s">
        <v>1391</v>
      </c>
      <c r="K98" s="219" t="s">
        <v>1391</v>
      </c>
      <c r="L98" s="219" t="s">
        <v>1391</v>
      </c>
      <c r="M98" s="219" t="s">
        <v>1443</v>
      </c>
      <c r="N98" s="219" t="s">
        <v>1391</v>
      </c>
      <c r="O98" s="219" t="s">
        <v>1391</v>
      </c>
      <c r="P98" s="219" t="s">
        <v>1391</v>
      </c>
      <c r="Q98" s="219" t="s">
        <v>1391</v>
      </c>
      <c r="R98" s="219" t="s">
        <v>1391</v>
      </c>
      <c r="S98" s="219" t="s">
        <v>1391</v>
      </c>
      <c r="T98" s="219" t="s">
        <v>1437</v>
      </c>
      <c r="U98" s="219" t="s">
        <v>1391</v>
      </c>
      <c r="V98" s="219" t="s">
        <v>1391</v>
      </c>
      <c r="W98" s="219" t="s">
        <v>1391</v>
      </c>
      <c r="X98" s="219" t="s">
        <v>1391</v>
      </c>
      <c r="Y98" s="219" t="s">
        <v>1391</v>
      </c>
      <c r="Z98" s="219" t="s">
        <v>1391</v>
      </c>
      <c r="AA98" s="219" t="s">
        <v>1391</v>
      </c>
      <c r="AB98" s="219" t="s">
        <v>1437</v>
      </c>
      <c r="AC98" s="219" t="s">
        <v>1391</v>
      </c>
      <c r="AD98" s="219" t="s">
        <v>1391</v>
      </c>
      <c r="AE98" s="219" t="s">
        <v>1391</v>
      </c>
      <c r="AF98" s="219" t="s">
        <v>1391</v>
      </c>
      <c r="AG98" s="219" t="s">
        <v>1443</v>
      </c>
      <c r="AH98" s="219" t="s">
        <v>1391</v>
      </c>
      <c r="AI98" s="219" t="s">
        <v>1391</v>
      </c>
      <c r="AJ98" s="219" t="s">
        <v>1391</v>
      </c>
      <c r="AK98" s="219" t="s">
        <v>1391</v>
      </c>
      <c r="AL98" s="219" t="s">
        <v>1391</v>
      </c>
      <c r="AM98" s="219" t="s">
        <v>1391</v>
      </c>
      <c r="AN98" s="219" t="s">
        <v>1391</v>
      </c>
      <c r="AO98" s="219" t="s">
        <v>1391</v>
      </c>
      <c r="AP98" s="219" t="s">
        <v>1391</v>
      </c>
      <c r="AQ98" s="219" t="s">
        <v>1391</v>
      </c>
      <c r="AR98" s="219" t="s">
        <v>1391</v>
      </c>
      <c r="AS98" s="219" t="s">
        <v>1391</v>
      </c>
      <c r="AT98" s="219" t="s">
        <v>1391</v>
      </c>
      <c r="AU98" s="219" t="s">
        <v>1391</v>
      </c>
      <c r="AV98" s="219" t="s">
        <v>1437</v>
      </c>
      <c r="AW98" s="219" t="s">
        <v>1391</v>
      </c>
      <c r="AX98" s="219" t="s">
        <v>1391</v>
      </c>
      <c r="AY98" s="219" t="s">
        <v>1391</v>
      </c>
      <c r="AZ98" s="219" t="s">
        <v>1391</v>
      </c>
      <c r="BA98" s="219" t="s">
        <v>1391</v>
      </c>
      <c r="BB98" s="219" t="s">
        <v>1391</v>
      </c>
      <c r="BC98" s="219" t="s">
        <v>1391</v>
      </c>
      <c r="BD98" s="219" t="s">
        <v>1391</v>
      </c>
      <c r="BE98" s="219" t="s">
        <v>1391</v>
      </c>
      <c r="BF98" s="219" t="s">
        <v>1391</v>
      </c>
      <c r="BG98" s="219" t="s">
        <v>1391</v>
      </c>
      <c r="BH98" s="219" t="s">
        <v>1391</v>
      </c>
      <c r="BI98" s="219" t="s">
        <v>1391</v>
      </c>
      <c r="BJ98" s="219" t="s">
        <v>1391</v>
      </c>
      <c r="BK98" s="219" t="s">
        <v>1391</v>
      </c>
      <c r="BL98" s="219" t="s">
        <v>1391</v>
      </c>
      <c r="BM98" s="219" t="s">
        <v>1391</v>
      </c>
      <c r="BN98" s="219" t="s">
        <v>1391</v>
      </c>
      <c r="BO98" s="219" t="s">
        <v>1391</v>
      </c>
      <c r="BP98" s="219" t="s">
        <v>1391</v>
      </c>
      <c r="BQ98" s="219" t="s">
        <v>1391</v>
      </c>
      <c r="BR98" s="219" t="s">
        <v>1391</v>
      </c>
      <c r="BS98" s="219" t="s">
        <v>1391</v>
      </c>
      <c r="BT98" s="219" t="s">
        <v>1391</v>
      </c>
      <c r="BU98" s="219" t="s">
        <v>1391</v>
      </c>
      <c r="BV98" s="219" t="s">
        <v>1391</v>
      </c>
      <c r="BW98" s="219" t="s">
        <v>1391</v>
      </c>
      <c r="BX98" s="219" t="s">
        <v>1391</v>
      </c>
      <c r="BY98" s="219" t="s">
        <v>1391</v>
      </c>
      <c r="BZ98" s="219" t="s">
        <v>1391</v>
      </c>
      <c r="CA98" s="219" t="s">
        <v>1391</v>
      </c>
      <c r="CB98" s="219" t="s">
        <v>1391</v>
      </c>
      <c r="CC98" s="219" t="s">
        <v>1391</v>
      </c>
      <c r="CD98" s="219" t="s">
        <v>1391</v>
      </c>
      <c r="CE98" s="219" t="s">
        <v>1391</v>
      </c>
      <c r="CF98" s="219" t="s">
        <v>1391</v>
      </c>
      <c r="CG98" s="219" t="s">
        <v>1391</v>
      </c>
      <c r="CH98" s="219" t="s">
        <v>1391</v>
      </c>
      <c r="CI98" s="219" t="s">
        <v>1391</v>
      </c>
      <c r="CJ98" s="219" t="s">
        <v>1391</v>
      </c>
      <c r="CK98" s="221" t="s">
        <v>1638</v>
      </c>
      <c r="CL98" s="219" t="s">
        <v>1639</v>
      </c>
      <c r="CM98" s="219" t="s">
        <v>403</v>
      </c>
      <c r="CN98" s="219" t="s">
        <v>412</v>
      </c>
      <c r="CO98" s="219" t="s">
        <v>412</v>
      </c>
      <c r="CP98" s="219"/>
      <c r="CQ98" s="219"/>
      <c r="CR98" s="219"/>
      <c r="CS98" s="219"/>
      <c r="CT98" s="219"/>
      <c r="CU98" s="219"/>
      <c r="CV98" s="219"/>
      <c r="CW98" s="219"/>
      <c r="CX98" s="219" t="s">
        <v>1640</v>
      </c>
    </row>
    <row r="99" ht="264.75" spans="1:102">
      <c r="A99" s="220" t="s">
        <v>1128</v>
      </c>
      <c r="B99" s="220">
        <v>1098</v>
      </c>
      <c r="C99" s="220" t="s">
        <v>838</v>
      </c>
      <c r="D99" s="220" t="s">
        <v>1391</v>
      </c>
      <c r="E99" s="220" t="s">
        <v>1391</v>
      </c>
      <c r="F99" s="220" t="s">
        <v>1391</v>
      </c>
      <c r="G99" s="220" t="s">
        <v>1391</v>
      </c>
      <c r="H99" s="220" t="s">
        <v>1391</v>
      </c>
      <c r="I99" s="220" t="s">
        <v>1391</v>
      </c>
      <c r="J99" s="220" t="s">
        <v>1391</v>
      </c>
      <c r="K99" s="220" t="s">
        <v>1391</v>
      </c>
      <c r="L99" s="220" t="s">
        <v>1391</v>
      </c>
      <c r="M99" s="220" t="s">
        <v>1391</v>
      </c>
      <c r="N99" s="220" t="s">
        <v>1391</v>
      </c>
      <c r="O99" s="220" t="s">
        <v>1391</v>
      </c>
      <c r="P99" s="220" t="s">
        <v>1391</v>
      </c>
      <c r="Q99" s="220" t="s">
        <v>1391</v>
      </c>
      <c r="R99" s="220" t="s">
        <v>1391</v>
      </c>
      <c r="S99" s="220" t="s">
        <v>1391</v>
      </c>
      <c r="T99" s="220" t="s">
        <v>1391</v>
      </c>
      <c r="U99" s="220" t="s">
        <v>1391</v>
      </c>
      <c r="V99" s="220" t="s">
        <v>1391</v>
      </c>
      <c r="W99" s="220" t="s">
        <v>1391</v>
      </c>
      <c r="X99" s="220" t="s">
        <v>1391</v>
      </c>
      <c r="Y99" s="220" t="s">
        <v>1391</v>
      </c>
      <c r="Z99" s="220" t="s">
        <v>1437</v>
      </c>
      <c r="AA99" s="220" t="s">
        <v>1391</v>
      </c>
      <c r="AB99" s="220" t="s">
        <v>1391</v>
      </c>
      <c r="AC99" s="220" t="s">
        <v>1391</v>
      </c>
      <c r="AD99" s="220" t="s">
        <v>1391</v>
      </c>
      <c r="AE99" s="220" t="s">
        <v>1391</v>
      </c>
      <c r="AF99" s="220" t="s">
        <v>1391</v>
      </c>
      <c r="AG99" s="220" t="s">
        <v>1391</v>
      </c>
      <c r="AH99" s="220" t="s">
        <v>1391</v>
      </c>
      <c r="AI99" s="220" t="s">
        <v>1391</v>
      </c>
      <c r="AJ99" s="220" t="s">
        <v>1391</v>
      </c>
      <c r="AK99" s="220" t="s">
        <v>1391</v>
      </c>
      <c r="AL99" s="220" t="s">
        <v>1391</v>
      </c>
      <c r="AM99" s="220" t="s">
        <v>1391</v>
      </c>
      <c r="AN99" s="220" t="s">
        <v>1391</v>
      </c>
      <c r="AO99" s="220" t="s">
        <v>1391</v>
      </c>
      <c r="AP99" s="220" t="s">
        <v>1391</v>
      </c>
      <c r="AQ99" s="220" t="s">
        <v>1391</v>
      </c>
      <c r="AR99" s="220" t="s">
        <v>1391</v>
      </c>
      <c r="AS99" s="220" t="s">
        <v>1391</v>
      </c>
      <c r="AT99" s="220" t="s">
        <v>1391</v>
      </c>
      <c r="AU99" s="220" t="s">
        <v>1391</v>
      </c>
      <c r="AV99" s="220" t="s">
        <v>1391</v>
      </c>
      <c r="AW99" s="220" t="s">
        <v>1391</v>
      </c>
      <c r="AX99" s="220" t="s">
        <v>1391</v>
      </c>
      <c r="AY99" s="220" t="s">
        <v>1391</v>
      </c>
      <c r="AZ99" s="220" t="s">
        <v>1391</v>
      </c>
      <c r="BA99" s="220" t="s">
        <v>1391</v>
      </c>
      <c r="BB99" s="220" t="s">
        <v>1391</v>
      </c>
      <c r="BC99" s="220" t="s">
        <v>1391</v>
      </c>
      <c r="BD99" s="220" t="s">
        <v>1391</v>
      </c>
      <c r="BE99" s="220" t="s">
        <v>1391</v>
      </c>
      <c r="BF99" s="220" t="s">
        <v>1391</v>
      </c>
      <c r="BG99" s="220" t="s">
        <v>1391</v>
      </c>
      <c r="BH99" s="220" t="s">
        <v>1391</v>
      </c>
      <c r="BI99" s="220" t="s">
        <v>1391</v>
      </c>
      <c r="BJ99" s="220" t="s">
        <v>1391</v>
      </c>
      <c r="BK99" s="220" t="s">
        <v>1391</v>
      </c>
      <c r="BL99" s="220" t="s">
        <v>1391</v>
      </c>
      <c r="BM99" s="220" t="s">
        <v>1391</v>
      </c>
      <c r="BN99" s="220" t="s">
        <v>1391</v>
      </c>
      <c r="BO99" s="220" t="s">
        <v>1391</v>
      </c>
      <c r="BP99" s="220" t="s">
        <v>1391</v>
      </c>
      <c r="BQ99" s="220" t="s">
        <v>1391</v>
      </c>
      <c r="BR99" s="220" t="s">
        <v>1391</v>
      </c>
      <c r="BS99" s="220" t="s">
        <v>1391</v>
      </c>
      <c r="BT99" s="220" t="s">
        <v>1391</v>
      </c>
      <c r="BU99" s="220" t="s">
        <v>1391</v>
      </c>
      <c r="BV99" s="220" t="s">
        <v>1437</v>
      </c>
      <c r="BW99" s="220" t="s">
        <v>1437</v>
      </c>
      <c r="BX99" s="220" t="s">
        <v>1391</v>
      </c>
      <c r="BY99" s="220" t="s">
        <v>1391</v>
      </c>
      <c r="BZ99" s="220" t="s">
        <v>1391</v>
      </c>
      <c r="CA99" s="220" t="s">
        <v>1391</v>
      </c>
      <c r="CB99" s="220" t="s">
        <v>1391</v>
      </c>
      <c r="CC99" s="220" t="s">
        <v>1391</v>
      </c>
      <c r="CD99" s="220" t="s">
        <v>1391</v>
      </c>
      <c r="CE99" s="220" t="s">
        <v>1391</v>
      </c>
      <c r="CF99" s="220" t="s">
        <v>1391</v>
      </c>
      <c r="CG99" s="220" t="s">
        <v>1391</v>
      </c>
      <c r="CH99" s="220" t="s">
        <v>1391</v>
      </c>
      <c r="CI99" s="220" t="s">
        <v>1391</v>
      </c>
      <c r="CJ99" s="220" t="s">
        <v>1391</v>
      </c>
      <c r="CK99" s="222" t="s">
        <v>1641</v>
      </c>
      <c r="CL99" s="220" t="s">
        <v>1642</v>
      </c>
      <c r="CM99" s="220" t="s">
        <v>53</v>
      </c>
      <c r="CN99" s="220" t="s">
        <v>412</v>
      </c>
      <c r="CO99" s="220" t="s">
        <v>412</v>
      </c>
      <c r="CP99" s="220"/>
      <c r="CQ99" s="220"/>
      <c r="CR99" s="220"/>
      <c r="CS99" s="220"/>
      <c r="CT99" s="220"/>
      <c r="CU99" s="220"/>
      <c r="CV99" s="220"/>
      <c r="CW99" s="220"/>
      <c r="CX99" s="220" t="s">
        <v>1643</v>
      </c>
    </row>
    <row r="100" ht="252.75" spans="1:102">
      <c r="A100" s="219" t="s">
        <v>1131</v>
      </c>
      <c r="B100" s="219">
        <v>1099</v>
      </c>
      <c r="C100" s="219" t="s">
        <v>878</v>
      </c>
      <c r="D100" s="219" t="s">
        <v>1437</v>
      </c>
      <c r="E100" s="219" t="s">
        <v>1391</v>
      </c>
      <c r="F100" s="219" t="s">
        <v>1391</v>
      </c>
      <c r="G100" s="219" t="s">
        <v>1391</v>
      </c>
      <c r="H100" s="219" t="s">
        <v>1391</v>
      </c>
      <c r="I100" s="219" t="s">
        <v>1391</v>
      </c>
      <c r="J100" s="219" t="s">
        <v>1391</v>
      </c>
      <c r="K100" s="219" t="s">
        <v>1391</v>
      </c>
      <c r="L100" s="219" t="s">
        <v>1391</v>
      </c>
      <c r="M100" s="219" t="s">
        <v>1391</v>
      </c>
      <c r="N100" s="219" t="s">
        <v>1391</v>
      </c>
      <c r="O100" s="219" t="s">
        <v>1391</v>
      </c>
      <c r="P100" s="219" t="s">
        <v>1391</v>
      </c>
      <c r="Q100" s="219" t="s">
        <v>1391</v>
      </c>
      <c r="R100" s="219" t="s">
        <v>1391</v>
      </c>
      <c r="S100" s="219" t="s">
        <v>1391</v>
      </c>
      <c r="T100" s="219" t="s">
        <v>1391</v>
      </c>
      <c r="U100" s="219" t="s">
        <v>1391</v>
      </c>
      <c r="V100" s="219" t="s">
        <v>1391</v>
      </c>
      <c r="W100" s="219" t="s">
        <v>1391</v>
      </c>
      <c r="X100" s="219" t="s">
        <v>1391</v>
      </c>
      <c r="Y100" s="219" t="s">
        <v>1391</v>
      </c>
      <c r="Z100" s="219" t="s">
        <v>1391</v>
      </c>
      <c r="AA100" s="219" t="s">
        <v>1391</v>
      </c>
      <c r="AB100" s="219" t="s">
        <v>1391</v>
      </c>
      <c r="AC100" s="219" t="s">
        <v>1391</v>
      </c>
      <c r="AD100" s="219" t="s">
        <v>1391</v>
      </c>
      <c r="AE100" s="219" t="s">
        <v>1391</v>
      </c>
      <c r="AF100" s="219" t="s">
        <v>1391</v>
      </c>
      <c r="AG100" s="219" t="s">
        <v>1391</v>
      </c>
      <c r="AH100" s="219" t="s">
        <v>1391</v>
      </c>
      <c r="AI100" s="219" t="s">
        <v>1391</v>
      </c>
      <c r="AJ100" s="219" t="s">
        <v>1391</v>
      </c>
      <c r="AK100" s="219" t="s">
        <v>1391</v>
      </c>
      <c r="AL100" s="219" t="s">
        <v>1391</v>
      </c>
      <c r="AM100" s="219" t="s">
        <v>1391</v>
      </c>
      <c r="AN100" s="219" t="s">
        <v>1391</v>
      </c>
      <c r="AO100" s="219" t="s">
        <v>1391</v>
      </c>
      <c r="AP100" s="219" t="s">
        <v>1391</v>
      </c>
      <c r="AQ100" s="219" t="s">
        <v>1391</v>
      </c>
      <c r="AR100" s="219" t="s">
        <v>1391</v>
      </c>
      <c r="AS100" s="219" t="s">
        <v>1391</v>
      </c>
      <c r="AT100" s="219" t="s">
        <v>1391</v>
      </c>
      <c r="AU100" s="219" t="s">
        <v>1391</v>
      </c>
      <c r="AV100" s="219" t="s">
        <v>1437</v>
      </c>
      <c r="AW100" s="219" t="s">
        <v>1391</v>
      </c>
      <c r="AX100" s="219" t="s">
        <v>1391</v>
      </c>
      <c r="AY100" s="219" t="s">
        <v>1391</v>
      </c>
      <c r="AZ100" s="219" t="s">
        <v>1391</v>
      </c>
      <c r="BA100" s="219" t="s">
        <v>1391</v>
      </c>
      <c r="BB100" s="219" t="s">
        <v>1391</v>
      </c>
      <c r="BC100" s="219" t="s">
        <v>1391</v>
      </c>
      <c r="BD100" s="219" t="s">
        <v>1391</v>
      </c>
      <c r="BE100" s="219" t="s">
        <v>1391</v>
      </c>
      <c r="BF100" s="219" t="s">
        <v>1391</v>
      </c>
      <c r="BG100" s="219" t="s">
        <v>1391</v>
      </c>
      <c r="BH100" s="219" t="s">
        <v>1391</v>
      </c>
      <c r="BI100" s="219" t="s">
        <v>1391</v>
      </c>
      <c r="BJ100" s="219" t="s">
        <v>1391</v>
      </c>
      <c r="BK100" s="219" t="s">
        <v>1391</v>
      </c>
      <c r="BL100" s="219" t="s">
        <v>1391</v>
      </c>
      <c r="BM100" s="219" t="s">
        <v>1391</v>
      </c>
      <c r="BN100" s="219" t="s">
        <v>1391</v>
      </c>
      <c r="BO100" s="219" t="s">
        <v>1391</v>
      </c>
      <c r="BP100" s="219" t="s">
        <v>1391</v>
      </c>
      <c r="BQ100" s="219" t="s">
        <v>1391</v>
      </c>
      <c r="BR100" s="219" t="s">
        <v>1391</v>
      </c>
      <c r="BS100" s="219" t="s">
        <v>1391</v>
      </c>
      <c r="BT100" s="219" t="s">
        <v>1391</v>
      </c>
      <c r="BU100" s="219" t="s">
        <v>1391</v>
      </c>
      <c r="BV100" s="219" t="s">
        <v>1437</v>
      </c>
      <c r="BW100" s="219" t="s">
        <v>1391</v>
      </c>
      <c r="BX100" s="219" t="s">
        <v>1391</v>
      </c>
      <c r="BY100" s="219" t="s">
        <v>1391</v>
      </c>
      <c r="BZ100" s="219" t="s">
        <v>1391</v>
      </c>
      <c r="CA100" s="219" t="s">
        <v>1391</v>
      </c>
      <c r="CB100" s="219" t="s">
        <v>1391</v>
      </c>
      <c r="CC100" s="219" t="s">
        <v>1391</v>
      </c>
      <c r="CD100" s="219" t="s">
        <v>1391</v>
      </c>
      <c r="CE100" s="219" t="s">
        <v>1391</v>
      </c>
      <c r="CF100" s="219" t="s">
        <v>1391</v>
      </c>
      <c r="CG100" s="219" t="s">
        <v>1391</v>
      </c>
      <c r="CH100" s="219" t="s">
        <v>1391</v>
      </c>
      <c r="CI100" s="219" t="s">
        <v>1391</v>
      </c>
      <c r="CJ100" s="219" t="s">
        <v>1391</v>
      </c>
      <c r="CK100" s="221" t="s">
        <v>1644</v>
      </c>
      <c r="CL100" s="219" t="s">
        <v>1452</v>
      </c>
      <c r="CM100" s="219" t="s">
        <v>29</v>
      </c>
      <c r="CN100" s="219" t="s">
        <v>403</v>
      </c>
      <c r="CO100" s="219" t="s">
        <v>412</v>
      </c>
      <c r="CP100" s="219"/>
      <c r="CQ100" s="219"/>
      <c r="CR100" s="219"/>
      <c r="CS100" s="219"/>
      <c r="CT100" s="219"/>
      <c r="CU100" s="219"/>
      <c r="CV100" s="219"/>
      <c r="CW100" s="219"/>
      <c r="CX100" s="219" t="s">
        <v>1645</v>
      </c>
    </row>
    <row r="101" ht="180.75" spans="1:102">
      <c r="A101" s="220" t="s">
        <v>1134</v>
      </c>
      <c r="B101" s="220">
        <v>1100</v>
      </c>
      <c r="C101" s="220" t="s">
        <v>874</v>
      </c>
      <c r="D101" s="220" t="s">
        <v>1437</v>
      </c>
      <c r="E101" s="220" t="s">
        <v>1391</v>
      </c>
      <c r="F101" s="220" t="s">
        <v>1391</v>
      </c>
      <c r="G101" s="220" t="s">
        <v>1391</v>
      </c>
      <c r="H101" s="220" t="s">
        <v>1391</v>
      </c>
      <c r="I101" s="220" t="s">
        <v>1391</v>
      </c>
      <c r="J101" s="220" t="s">
        <v>1391</v>
      </c>
      <c r="K101" s="220" t="s">
        <v>1391</v>
      </c>
      <c r="L101" s="220" t="s">
        <v>1391</v>
      </c>
      <c r="M101" s="220" t="s">
        <v>1391</v>
      </c>
      <c r="N101" s="220" t="s">
        <v>1391</v>
      </c>
      <c r="O101" s="220" t="s">
        <v>1391</v>
      </c>
      <c r="P101" s="220" t="s">
        <v>1391</v>
      </c>
      <c r="Q101" s="220" t="s">
        <v>1391</v>
      </c>
      <c r="R101" s="220" t="s">
        <v>1391</v>
      </c>
      <c r="S101" s="220" t="s">
        <v>1391</v>
      </c>
      <c r="T101" s="220" t="s">
        <v>1391</v>
      </c>
      <c r="U101" s="220" t="s">
        <v>1391</v>
      </c>
      <c r="V101" s="220" t="s">
        <v>1391</v>
      </c>
      <c r="W101" s="220" t="s">
        <v>1391</v>
      </c>
      <c r="X101" s="220" t="s">
        <v>1391</v>
      </c>
      <c r="Y101" s="220" t="s">
        <v>1391</v>
      </c>
      <c r="Z101" s="220" t="s">
        <v>1437</v>
      </c>
      <c r="AA101" s="220" t="s">
        <v>1391</v>
      </c>
      <c r="AB101" s="220" t="s">
        <v>1437</v>
      </c>
      <c r="AC101" s="220" t="s">
        <v>1391</v>
      </c>
      <c r="AD101" s="220" t="s">
        <v>1391</v>
      </c>
      <c r="AE101" s="220" t="s">
        <v>1391</v>
      </c>
      <c r="AF101" s="220" t="s">
        <v>1391</v>
      </c>
      <c r="AG101" s="220" t="s">
        <v>1391</v>
      </c>
      <c r="AH101" s="220" t="s">
        <v>1391</v>
      </c>
      <c r="AI101" s="220" t="s">
        <v>1391</v>
      </c>
      <c r="AJ101" s="220" t="s">
        <v>1391</v>
      </c>
      <c r="AK101" s="220" t="s">
        <v>1391</v>
      </c>
      <c r="AL101" s="220" t="s">
        <v>1391</v>
      </c>
      <c r="AM101" s="220" t="s">
        <v>1391</v>
      </c>
      <c r="AN101" s="220" t="s">
        <v>1391</v>
      </c>
      <c r="AO101" s="220" t="s">
        <v>1391</v>
      </c>
      <c r="AP101" s="220" t="s">
        <v>1391</v>
      </c>
      <c r="AQ101" s="220" t="s">
        <v>1391</v>
      </c>
      <c r="AR101" s="220" t="s">
        <v>1391</v>
      </c>
      <c r="AS101" s="220" t="s">
        <v>1391</v>
      </c>
      <c r="AT101" s="220" t="s">
        <v>1391</v>
      </c>
      <c r="AU101" s="220" t="s">
        <v>1391</v>
      </c>
      <c r="AV101" s="220" t="s">
        <v>1437</v>
      </c>
      <c r="AW101" s="220" t="s">
        <v>1391</v>
      </c>
      <c r="AX101" s="220" t="s">
        <v>1391</v>
      </c>
      <c r="AY101" s="220" t="s">
        <v>1391</v>
      </c>
      <c r="AZ101" s="220" t="s">
        <v>1391</v>
      </c>
      <c r="BA101" s="220" t="s">
        <v>1437</v>
      </c>
      <c r="BB101" s="220" t="s">
        <v>1437</v>
      </c>
      <c r="BC101" s="220" t="s">
        <v>1391</v>
      </c>
      <c r="BD101" s="220" t="s">
        <v>1391</v>
      </c>
      <c r="BE101" s="220" t="s">
        <v>1391</v>
      </c>
      <c r="BF101" s="220" t="s">
        <v>1391</v>
      </c>
      <c r="BG101" s="220" t="s">
        <v>1391</v>
      </c>
      <c r="BH101" s="220" t="s">
        <v>1391</v>
      </c>
      <c r="BI101" s="220" t="s">
        <v>1391</v>
      </c>
      <c r="BJ101" s="220" t="s">
        <v>1391</v>
      </c>
      <c r="BK101" s="220" t="s">
        <v>1391</v>
      </c>
      <c r="BL101" s="220" t="s">
        <v>1391</v>
      </c>
      <c r="BM101" s="220" t="s">
        <v>1391</v>
      </c>
      <c r="BN101" s="220" t="s">
        <v>1391</v>
      </c>
      <c r="BO101" s="220" t="s">
        <v>1391</v>
      </c>
      <c r="BP101" s="220" t="s">
        <v>1391</v>
      </c>
      <c r="BQ101" s="220" t="s">
        <v>1391</v>
      </c>
      <c r="BR101" s="220" t="s">
        <v>1391</v>
      </c>
      <c r="BS101" s="220" t="s">
        <v>1391</v>
      </c>
      <c r="BT101" s="220" t="s">
        <v>1391</v>
      </c>
      <c r="BU101" s="220" t="s">
        <v>1391</v>
      </c>
      <c r="BV101" s="220" t="s">
        <v>1391</v>
      </c>
      <c r="BW101" s="220" t="s">
        <v>1391</v>
      </c>
      <c r="BX101" s="220" t="s">
        <v>1391</v>
      </c>
      <c r="BY101" s="220" t="s">
        <v>1391</v>
      </c>
      <c r="BZ101" s="220" t="s">
        <v>1391</v>
      </c>
      <c r="CA101" s="220" t="s">
        <v>1391</v>
      </c>
      <c r="CB101" s="220" t="s">
        <v>1391</v>
      </c>
      <c r="CC101" s="220" t="s">
        <v>1391</v>
      </c>
      <c r="CD101" s="220" t="s">
        <v>1391</v>
      </c>
      <c r="CE101" s="220" t="s">
        <v>1391</v>
      </c>
      <c r="CF101" s="220" t="s">
        <v>1391</v>
      </c>
      <c r="CG101" s="220" t="s">
        <v>1391</v>
      </c>
      <c r="CH101" s="220" t="s">
        <v>1391</v>
      </c>
      <c r="CI101" s="220" t="s">
        <v>1391</v>
      </c>
      <c r="CJ101" s="220" t="s">
        <v>1391</v>
      </c>
      <c r="CK101" s="222" t="s">
        <v>1646</v>
      </c>
      <c r="CL101" s="220" t="s">
        <v>1391</v>
      </c>
      <c r="CM101" s="220" t="s">
        <v>403</v>
      </c>
      <c r="CN101" s="220" t="s">
        <v>29</v>
      </c>
      <c r="CO101" s="220" t="s">
        <v>412</v>
      </c>
      <c r="CP101" s="220"/>
      <c r="CQ101" s="220"/>
      <c r="CR101" s="220"/>
      <c r="CS101" s="220"/>
      <c r="CT101" s="220"/>
      <c r="CU101" s="220"/>
      <c r="CV101" s="220"/>
      <c r="CW101" s="220"/>
      <c r="CX101" s="220" t="s">
        <v>1647</v>
      </c>
    </row>
    <row r="102" ht="309" spans="1:102">
      <c r="A102" s="219" t="s">
        <v>1137</v>
      </c>
      <c r="B102" s="219">
        <v>1101</v>
      </c>
      <c r="C102" s="219" t="s">
        <v>878</v>
      </c>
      <c r="D102" s="219" t="s">
        <v>1391</v>
      </c>
      <c r="E102" s="219" t="s">
        <v>1391</v>
      </c>
      <c r="F102" s="219" t="s">
        <v>1391</v>
      </c>
      <c r="G102" s="219" t="s">
        <v>1391</v>
      </c>
      <c r="H102" s="219" t="s">
        <v>1391</v>
      </c>
      <c r="I102" s="219" t="s">
        <v>1391</v>
      </c>
      <c r="J102" s="219" t="s">
        <v>1391</v>
      </c>
      <c r="K102" s="219" t="s">
        <v>1391</v>
      </c>
      <c r="L102" s="219" t="s">
        <v>1391</v>
      </c>
      <c r="M102" s="219" t="s">
        <v>1391</v>
      </c>
      <c r="N102" s="219" t="s">
        <v>1391</v>
      </c>
      <c r="O102" s="219" t="s">
        <v>1391</v>
      </c>
      <c r="P102" s="219" t="s">
        <v>1437</v>
      </c>
      <c r="Q102" s="219" t="s">
        <v>1437</v>
      </c>
      <c r="R102" s="219" t="s">
        <v>1437</v>
      </c>
      <c r="S102" s="219" t="s">
        <v>1391</v>
      </c>
      <c r="T102" s="219" t="s">
        <v>1391</v>
      </c>
      <c r="U102" s="219" t="s">
        <v>1391</v>
      </c>
      <c r="V102" s="219" t="s">
        <v>1391</v>
      </c>
      <c r="W102" s="219" t="s">
        <v>1391</v>
      </c>
      <c r="X102" s="219" t="s">
        <v>1391</v>
      </c>
      <c r="Y102" s="219" t="s">
        <v>1437</v>
      </c>
      <c r="Z102" s="219" t="s">
        <v>1391</v>
      </c>
      <c r="AA102" s="219" t="s">
        <v>1391</v>
      </c>
      <c r="AB102" s="219" t="s">
        <v>1391</v>
      </c>
      <c r="AC102" s="219" t="s">
        <v>1391</v>
      </c>
      <c r="AD102" s="219" t="s">
        <v>1391</v>
      </c>
      <c r="AE102" s="219" t="s">
        <v>1391</v>
      </c>
      <c r="AF102" s="219" t="s">
        <v>1391</v>
      </c>
      <c r="AG102" s="219" t="s">
        <v>1437</v>
      </c>
      <c r="AH102" s="219" t="s">
        <v>1391</v>
      </c>
      <c r="AI102" s="219" t="s">
        <v>1391</v>
      </c>
      <c r="AJ102" s="219" t="s">
        <v>1391</v>
      </c>
      <c r="AK102" s="219" t="s">
        <v>1391</v>
      </c>
      <c r="AL102" s="219" t="s">
        <v>1391</v>
      </c>
      <c r="AM102" s="219" t="s">
        <v>1391</v>
      </c>
      <c r="AN102" s="219" t="s">
        <v>1391</v>
      </c>
      <c r="AO102" s="219" t="s">
        <v>1391</v>
      </c>
      <c r="AP102" s="219" t="s">
        <v>1391</v>
      </c>
      <c r="AQ102" s="219" t="s">
        <v>1391</v>
      </c>
      <c r="AR102" s="219" t="s">
        <v>1391</v>
      </c>
      <c r="AS102" s="219" t="s">
        <v>1391</v>
      </c>
      <c r="AT102" s="219" t="s">
        <v>1391</v>
      </c>
      <c r="AU102" s="219" t="s">
        <v>1391</v>
      </c>
      <c r="AV102" s="219" t="s">
        <v>1391</v>
      </c>
      <c r="AW102" s="219" t="s">
        <v>1391</v>
      </c>
      <c r="AX102" s="219" t="s">
        <v>1391</v>
      </c>
      <c r="AY102" s="219" t="s">
        <v>1391</v>
      </c>
      <c r="AZ102" s="219" t="s">
        <v>1391</v>
      </c>
      <c r="BA102" s="219" t="s">
        <v>1443</v>
      </c>
      <c r="BB102" s="219" t="s">
        <v>1391</v>
      </c>
      <c r="BC102" s="219" t="s">
        <v>1391</v>
      </c>
      <c r="BD102" s="219" t="s">
        <v>1391</v>
      </c>
      <c r="BE102" s="219" t="s">
        <v>1437</v>
      </c>
      <c r="BF102" s="219" t="s">
        <v>1437</v>
      </c>
      <c r="BG102" s="219" t="s">
        <v>1437</v>
      </c>
      <c r="BH102" s="219" t="s">
        <v>1437</v>
      </c>
      <c r="BI102" s="219" t="s">
        <v>1437</v>
      </c>
      <c r="BJ102" s="219" t="s">
        <v>1437</v>
      </c>
      <c r="BK102" s="219" t="s">
        <v>1437</v>
      </c>
      <c r="BL102" s="219" t="s">
        <v>1437</v>
      </c>
      <c r="BM102" s="219" t="s">
        <v>1437</v>
      </c>
      <c r="BN102" s="219" t="s">
        <v>1391</v>
      </c>
      <c r="BO102" s="219" t="s">
        <v>1437</v>
      </c>
      <c r="BP102" s="219" t="s">
        <v>1437</v>
      </c>
      <c r="BQ102" s="219" t="s">
        <v>1437</v>
      </c>
      <c r="BR102" s="219" t="s">
        <v>1391</v>
      </c>
      <c r="BS102" s="219" t="s">
        <v>1443</v>
      </c>
      <c r="BT102" s="219" t="s">
        <v>1391</v>
      </c>
      <c r="BU102" s="219" t="s">
        <v>1391</v>
      </c>
      <c r="BV102" s="219" t="s">
        <v>1391</v>
      </c>
      <c r="BW102" s="219" t="s">
        <v>1443</v>
      </c>
      <c r="BX102" s="219" t="s">
        <v>1391</v>
      </c>
      <c r="BY102" s="219" t="s">
        <v>1391</v>
      </c>
      <c r="BZ102" s="219" t="s">
        <v>1391</v>
      </c>
      <c r="CA102" s="219" t="s">
        <v>1391</v>
      </c>
      <c r="CB102" s="219" t="s">
        <v>1391</v>
      </c>
      <c r="CC102" s="219" t="s">
        <v>1391</v>
      </c>
      <c r="CD102" s="219" t="s">
        <v>1391</v>
      </c>
      <c r="CE102" s="219" t="s">
        <v>1391</v>
      </c>
      <c r="CF102" s="219" t="s">
        <v>1391</v>
      </c>
      <c r="CG102" s="219" t="s">
        <v>1391</v>
      </c>
      <c r="CH102" s="219" t="s">
        <v>1391</v>
      </c>
      <c r="CI102" s="219" t="s">
        <v>1391</v>
      </c>
      <c r="CJ102" s="219" t="s">
        <v>1391</v>
      </c>
      <c r="CK102" s="221" t="s">
        <v>1648</v>
      </c>
      <c r="CL102" s="219" t="s">
        <v>1649</v>
      </c>
      <c r="CM102" s="219" t="s">
        <v>29</v>
      </c>
      <c r="CN102" s="219" t="s">
        <v>17</v>
      </c>
      <c r="CO102" s="219" t="s">
        <v>412</v>
      </c>
      <c r="CP102" s="219"/>
      <c r="CQ102" s="219"/>
      <c r="CR102" s="219"/>
      <c r="CS102" s="219"/>
      <c r="CT102" s="219"/>
      <c r="CU102" s="219"/>
      <c r="CV102" s="219"/>
      <c r="CW102" s="219"/>
      <c r="CX102" s="219" t="s">
        <v>1650</v>
      </c>
    </row>
    <row r="103" ht="221.25" spans="1:102">
      <c r="A103" s="220" t="s">
        <v>1139</v>
      </c>
      <c r="B103" s="220">
        <v>1102</v>
      </c>
      <c r="C103" s="220" t="s">
        <v>897</v>
      </c>
      <c r="D103" s="220" t="s">
        <v>1437</v>
      </c>
      <c r="E103" s="220" t="s">
        <v>1391</v>
      </c>
      <c r="F103" s="220" t="s">
        <v>1391</v>
      </c>
      <c r="G103" s="220" t="s">
        <v>1391</v>
      </c>
      <c r="H103" s="220" t="s">
        <v>1391</v>
      </c>
      <c r="I103" s="220" t="s">
        <v>1391</v>
      </c>
      <c r="J103" s="220" t="s">
        <v>1391</v>
      </c>
      <c r="K103" s="220" t="s">
        <v>1391</v>
      </c>
      <c r="L103" s="220" t="s">
        <v>1391</v>
      </c>
      <c r="M103" s="220" t="s">
        <v>1437</v>
      </c>
      <c r="N103" s="220" t="s">
        <v>1391</v>
      </c>
      <c r="O103" s="220" t="s">
        <v>1391</v>
      </c>
      <c r="P103" s="220" t="s">
        <v>1391</v>
      </c>
      <c r="Q103" s="220" t="s">
        <v>1391</v>
      </c>
      <c r="R103" s="220" t="s">
        <v>1391</v>
      </c>
      <c r="S103" s="220" t="s">
        <v>1391</v>
      </c>
      <c r="T103" s="220" t="s">
        <v>1391</v>
      </c>
      <c r="U103" s="220" t="s">
        <v>1391</v>
      </c>
      <c r="V103" s="220" t="s">
        <v>1391</v>
      </c>
      <c r="W103" s="220" t="s">
        <v>1391</v>
      </c>
      <c r="X103" s="220" t="s">
        <v>1391</v>
      </c>
      <c r="Y103" s="220" t="s">
        <v>1391</v>
      </c>
      <c r="Z103" s="220" t="s">
        <v>1391</v>
      </c>
      <c r="AA103" s="220" t="s">
        <v>1391</v>
      </c>
      <c r="AB103" s="220" t="s">
        <v>1437</v>
      </c>
      <c r="AC103" s="220" t="s">
        <v>1443</v>
      </c>
      <c r="AD103" s="220" t="s">
        <v>1391</v>
      </c>
      <c r="AE103" s="220" t="s">
        <v>1391</v>
      </c>
      <c r="AF103" s="220" t="s">
        <v>1391</v>
      </c>
      <c r="AG103" s="220" t="s">
        <v>1437</v>
      </c>
      <c r="AH103" s="220" t="s">
        <v>1391</v>
      </c>
      <c r="AI103" s="220" t="s">
        <v>1391</v>
      </c>
      <c r="AJ103" s="220" t="s">
        <v>1391</v>
      </c>
      <c r="AK103" s="220" t="s">
        <v>1391</v>
      </c>
      <c r="AL103" s="220" t="s">
        <v>1391</v>
      </c>
      <c r="AM103" s="220" t="s">
        <v>1391</v>
      </c>
      <c r="AN103" s="220" t="s">
        <v>1391</v>
      </c>
      <c r="AO103" s="220" t="s">
        <v>1391</v>
      </c>
      <c r="AP103" s="220" t="s">
        <v>1391</v>
      </c>
      <c r="AQ103" s="220" t="s">
        <v>1391</v>
      </c>
      <c r="AR103" s="220" t="s">
        <v>1391</v>
      </c>
      <c r="AS103" s="220" t="s">
        <v>1391</v>
      </c>
      <c r="AT103" s="220" t="s">
        <v>1391</v>
      </c>
      <c r="AU103" s="220" t="s">
        <v>1391</v>
      </c>
      <c r="AV103" s="220" t="s">
        <v>1391</v>
      </c>
      <c r="AW103" s="220" t="s">
        <v>1391</v>
      </c>
      <c r="AX103" s="220" t="s">
        <v>1391</v>
      </c>
      <c r="AY103" s="220" t="s">
        <v>1443</v>
      </c>
      <c r="AZ103" s="220" t="s">
        <v>1391</v>
      </c>
      <c r="BA103" s="220" t="s">
        <v>1391</v>
      </c>
      <c r="BB103" s="220" t="s">
        <v>1391</v>
      </c>
      <c r="BC103" s="220" t="s">
        <v>1391</v>
      </c>
      <c r="BD103" s="220" t="s">
        <v>1391</v>
      </c>
      <c r="BE103" s="220" t="s">
        <v>1391</v>
      </c>
      <c r="BF103" s="220" t="s">
        <v>1391</v>
      </c>
      <c r="BG103" s="220" t="s">
        <v>1391</v>
      </c>
      <c r="BH103" s="220" t="s">
        <v>1391</v>
      </c>
      <c r="BI103" s="220" t="s">
        <v>1391</v>
      </c>
      <c r="BJ103" s="220" t="s">
        <v>1391</v>
      </c>
      <c r="BK103" s="220" t="s">
        <v>1391</v>
      </c>
      <c r="BL103" s="220" t="s">
        <v>1391</v>
      </c>
      <c r="BM103" s="220" t="s">
        <v>1437</v>
      </c>
      <c r="BN103" s="220" t="s">
        <v>1391</v>
      </c>
      <c r="BO103" s="220" t="s">
        <v>1437</v>
      </c>
      <c r="BP103" s="220" t="s">
        <v>1437</v>
      </c>
      <c r="BQ103" s="220" t="s">
        <v>1437</v>
      </c>
      <c r="BR103" s="220" t="s">
        <v>1391</v>
      </c>
      <c r="BS103" s="220" t="s">
        <v>1391</v>
      </c>
      <c r="BT103" s="220" t="s">
        <v>1391</v>
      </c>
      <c r="BU103" s="220" t="s">
        <v>1391</v>
      </c>
      <c r="BV103" s="220" t="s">
        <v>1391</v>
      </c>
      <c r="BW103" s="220" t="s">
        <v>1437</v>
      </c>
      <c r="BX103" s="220" t="s">
        <v>1391</v>
      </c>
      <c r="BY103" s="220" t="s">
        <v>1391</v>
      </c>
      <c r="BZ103" s="220" t="s">
        <v>1443</v>
      </c>
      <c r="CA103" s="220" t="s">
        <v>1391</v>
      </c>
      <c r="CB103" s="220" t="s">
        <v>1391</v>
      </c>
      <c r="CC103" s="220" t="s">
        <v>1391</v>
      </c>
      <c r="CD103" s="220" t="s">
        <v>1391</v>
      </c>
      <c r="CE103" s="220" t="s">
        <v>1391</v>
      </c>
      <c r="CF103" s="220" t="s">
        <v>1391</v>
      </c>
      <c r="CG103" s="220" t="s">
        <v>1391</v>
      </c>
      <c r="CH103" s="220" t="s">
        <v>1391</v>
      </c>
      <c r="CI103" s="220" t="s">
        <v>1391</v>
      </c>
      <c r="CJ103" s="220" t="s">
        <v>1391</v>
      </c>
      <c r="CK103" s="222" t="s">
        <v>1651</v>
      </c>
      <c r="CL103" s="222" t="s">
        <v>1652</v>
      </c>
      <c r="CM103" s="220" t="s">
        <v>403</v>
      </c>
      <c r="CN103" s="220" t="s">
        <v>29</v>
      </c>
      <c r="CO103" s="220" t="s">
        <v>412</v>
      </c>
      <c r="CP103" s="220"/>
      <c r="CQ103" s="220"/>
      <c r="CR103" s="220"/>
      <c r="CS103" s="220"/>
      <c r="CT103" s="220"/>
      <c r="CU103" s="220"/>
      <c r="CV103" s="220"/>
      <c r="CW103" s="220"/>
      <c r="CX103" s="220" t="s">
        <v>1653</v>
      </c>
    </row>
    <row r="104" ht="97.5" spans="1:102">
      <c r="A104" s="219" t="s">
        <v>1142</v>
      </c>
      <c r="B104" s="219">
        <v>1103</v>
      </c>
      <c r="C104" s="219" t="s">
        <v>1143</v>
      </c>
      <c r="D104" s="219" t="s">
        <v>1391</v>
      </c>
      <c r="E104" s="219" t="s">
        <v>1391</v>
      </c>
      <c r="F104" s="219" t="s">
        <v>1391</v>
      </c>
      <c r="G104" s="219" t="s">
        <v>1391</v>
      </c>
      <c r="H104" s="219" t="s">
        <v>1391</v>
      </c>
      <c r="I104" s="219" t="s">
        <v>1391</v>
      </c>
      <c r="J104" s="219" t="s">
        <v>1391</v>
      </c>
      <c r="K104" s="219" t="s">
        <v>1391</v>
      </c>
      <c r="L104" s="219" t="s">
        <v>1391</v>
      </c>
      <c r="M104" s="219" t="s">
        <v>1391</v>
      </c>
      <c r="N104" s="219" t="s">
        <v>1391</v>
      </c>
      <c r="O104" s="219" t="s">
        <v>1391</v>
      </c>
      <c r="P104" s="219" t="s">
        <v>1391</v>
      </c>
      <c r="Q104" s="219" t="s">
        <v>1391</v>
      </c>
      <c r="R104" s="219" t="s">
        <v>1391</v>
      </c>
      <c r="S104" s="219" t="s">
        <v>1391</v>
      </c>
      <c r="T104" s="219" t="s">
        <v>1391</v>
      </c>
      <c r="U104" s="219" t="s">
        <v>1391</v>
      </c>
      <c r="V104" s="219" t="s">
        <v>1391</v>
      </c>
      <c r="W104" s="219" t="s">
        <v>1437</v>
      </c>
      <c r="X104" s="219" t="s">
        <v>1391</v>
      </c>
      <c r="Y104" s="219" t="s">
        <v>1391</v>
      </c>
      <c r="Z104" s="219" t="s">
        <v>1391</v>
      </c>
      <c r="AA104" s="219" t="s">
        <v>1391</v>
      </c>
      <c r="AB104" s="219" t="s">
        <v>1437</v>
      </c>
      <c r="AC104" s="219" t="s">
        <v>1391</v>
      </c>
      <c r="AD104" s="219" t="s">
        <v>1391</v>
      </c>
      <c r="AE104" s="219" t="s">
        <v>1391</v>
      </c>
      <c r="AF104" s="219" t="s">
        <v>1391</v>
      </c>
      <c r="AG104" s="219" t="s">
        <v>1391</v>
      </c>
      <c r="AH104" s="219" t="s">
        <v>1391</v>
      </c>
      <c r="AI104" s="219" t="s">
        <v>1443</v>
      </c>
      <c r="AJ104" s="219" t="s">
        <v>1443</v>
      </c>
      <c r="AK104" s="219" t="s">
        <v>1443</v>
      </c>
      <c r="AL104" s="219" t="s">
        <v>1443</v>
      </c>
      <c r="AM104" s="219" t="s">
        <v>1443</v>
      </c>
      <c r="AN104" s="219" t="s">
        <v>1443</v>
      </c>
      <c r="AO104" s="219" t="s">
        <v>1443</v>
      </c>
      <c r="AP104" s="219" t="s">
        <v>1443</v>
      </c>
      <c r="AQ104" s="219" t="s">
        <v>1443</v>
      </c>
      <c r="AR104" s="219" t="s">
        <v>1443</v>
      </c>
      <c r="AS104" s="219" t="s">
        <v>1443</v>
      </c>
      <c r="AT104" s="219" t="s">
        <v>1443</v>
      </c>
      <c r="AU104" s="219" t="s">
        <v>1443</v>
      </c>
      <c r="AV104" s="219" t="s">
        <v>1443</v>
      </c>
      <c r="AW104" s="219" t="s">
        <v>1443</v>
      </c>
      <c r="AX104" s="219" t="s">
        <v>1391</v>
      </c>
      <c r="AY104" s="219" t="s">
        <v>1391</v>
      </c>
      <c r="AZ104" s="219" t="s">
        <v>1391</v>
      </c>
      <c r="BA104" s="219" t="s">
        <v>1391</v>
      </c>
      <c r="BB104" s="219" t="s">
        <v>1391</v>
      </c>
      <c r="BC104" s="219" t="s">
        <v>1391</v>
      </c>
      <c r="BD104" s="219" t="s">
        <v>1391</v>
      </c>
      <c r="BE104" s="219" t="s">
        <v>1391</v>
      </c>
      <c r="BF104" s="219" t="s">
        <v>1391</v>
      </c>
      <c r="BG104" s="219" t="s">
        <v>1391</v>
      </c>
      <c r="BH104" s="219" t="s">
        <v>1391</v>
      </c>
      <c r="BI104" s="219" t="s">
        <v>1391</v>
      </c>
      <c r="BJ104" s="219" t="s">
        <v>1391</v>
      </c>
      <c r="BK104" s="219" t="s">
        <v>1391</v>
      </c>
      <c r="BL104" s="219" t="s">
        <v>1391</v>
      </c>
      <c r="BM104" s="219" t="s">
        <v>1391</v>
      </c>
      <c r="BN104" s="219" t="s">
        <v>1391</v>
      </c>
      <c r="BO104" s="219" t="s">
        <v>1391</v>
      </c>
      <c r="BP104" s="219" t="s">
        <v>1391</v>
      </c>
      <c r="BQ104" s="219" t="s">
        <v>1391</v>
      </c>
      <c r="BR104" s="219" t="s">
        <v>1391</v>
      </c>
      <c r="BS104" s="219" t="s">
        <v>1391</v>
      </c>
      <c r="BT104" s="219" t="s">
        <v>1391</v>
      </c>
      <c r="BU104" s="219" t="s">
        <v>1391</v>
      </c>
      <c r="BV104" s="219" t="s">
        <v>1437</v>
      </c>
      <c r="BW104" s="219" t="s">
        <v>1437</v>
      </c>
      <c r="BX104" s="219" t="s">
        <v>1391</v>
      </c>
      <c r="BY104" s="219" t="s">
        <v>1443</v>
      </c>
      <c r="BZ104" s="219" t="s">
        <v>1391</v>
      </c>
      <c r="CA104" s="219" t="s">
        <v>1391</v>
      </c>
      <c r="CB104" s="219" t="s">
        <v>1391</v>
      </c>
      <c r="CC104" s="219" t="s">
        <v>1391</v>
      </c>
      <c r="CD104" s="219" t="s">
        <v>1391</v>
      </c>
      <c r="CE104" s="219" t="s">
        <v>1391</v>
      </c>
      <c r="CF104" s="219" t="s">
        <v>1391</v>
      </c>
      <c r="CG104" s="219" t="s">
        <v>1391</v>
      </c>
      <c r="CH104" s="219" t="s">
        <v>1391</v>
      </c>
      <c r="CI104" s="219" t="s">
        <v>1391</v>
      </c>
      <c r="CJ104" s="219" t="s">
        <v>1391</v>
      </c>
      <c r="CK104" s="221" t="s">
        <v>1654</v>
      </c>
      <c r="CL104" s="219" t="s">
        <v>1439</v>
      </c>
      <c r="CM104" s="219" t="s">
        <v>53</v>
      </c>
      <c r="CN104" s="219" t="s">
        <v>412</v>
      </c>
      <c r="CO104" s="219" t="s">
        <v>412</v>
      </c>
      <c r="CP104" s="219"/>
      <c r="CQ104" s="219"/>
      <c r="CR104" s="219"/>
      <c r="CS104" s="219"/>
      <c r="CT104" s="219"/>
      <c r="CU104" s="219"/>
      <c r="CV104" s="219"/>
      <c r="CW104" s="219"/>
      <c r="CX104" s="219" t="s">
        <v>1655</v>
      </c>
    </row>
    <row r="105" ht="293.25" spans="1:102">
      <c r="A105" s="220" t="s">
        <v>1146</v>
      </c>
      <c r="B105" s="220">
        <v>1104</v>
      </c>
      <c r="C105" s="220" t="s">
        <v>1147</v>
      </c>
      <c r="D105" s="220" t="s">
        <v>1391</v>
      </c>
      <c r="E105" s="220" t="s">
        <v>1391</v>
      </c>
      <c r="F105" s="220" t="s">
        <v>1391</v>
      </c>
      <c r="G105" s="220" t="s">
        <v>1391</v>
      </c>
      <c r="H105" s="220" t="s">
        <v>1391</v>
      </c>
      <c r="I105" s="220" t="s">
        <v>1391</v>
      </c>
      <c r="J105" s="220" t="s">
        <v>1391</v>
      </c>
      <c r="K105" s="220" t="s">
        <v>1391</v>
      </c>
      <c r="L105" s="220" t="s">
        <v>1391</v>
      </c>
      <c r="M105" s="220" t="s">
        <v>1391</v>
      </c>
      <c r="N105" s="220" t="s">
        <v>1437</v>
      </c>
      <c r="O105" s="220" t="s">
        <v>1391</v>
      </c>
      <c r="P105" s="220" t="s">
        <v>1391</v>
      </c>
      <c r="Q105" s="220" t="s">
        <v>1391</v>
      </c>
      <c r="R105" s="220" t="s">
        <v>1391</v>
      </c>
      <c r="S105" s="220" t="s">
        <v>1437</v>
      </c>
      <c r="T105" s="220" t="s">
        <v>1391</v>
      </c>
      <c r="U105" s="220" t="s">
        <v>1391</v>
      </c>
      <c r="V105" s="220" t="s">
        <v>1437</v>
      </c>
      <c r="W105" s="220" t="s">
        <v>1391</v>
      </c>
      <c r="X105" s="220" t="s">
        <v>1437</v>
      </c>
      <c r="Y105" s="220" t="s">
        <v>1437</v>
      </c>
      <c r="Z105" s="220" t="s">
        <v>1391</v>
      </c>
      <c r="AA105" s="220" t="s">
        <v>1391</v>
      </c>
      <c r="AB105" s="220" t="s">
        <v>1391</v>
      </c>
      <c r="AC105" s="220" t="s">
        <v>1391</v>
      </c>
      <c r="AD105" s="220" t="s">
        <v>1391</v>
      </c>
      <c r="AE105" s="220" t="s">
        <v>1391</v>
      </c>
      <c r="AF105" s="220" t="s">
        <v>1391</v>
      </c>
      <c r="AG105" s="220" t="s">
        <v>1391</v>
      </c>
      <c r="AH105" s="220" t="s">
        <v>1391</v>
      </c>
      <c r="AI105" s="220" t="s">
        <v>1391</v>
      </c>
      <c r="AJ105" s="220" t="s">
        <v>1391</v>
      </c>
      <c r="AK105" s="220" t="s">
        <v>1391</v>
      </c>
      <c r="AL105" s="220" t="s">
        <v>1391</v>
      </c>
      <c r="AM105" s="220" t="s">
        <v>1391</v>
      </c>
      <c r="AN105" s="220" t="s">
        <v>1391</v>
      </c>
      <c r="AO105" s="220" t="s">
        <v>1391</v>
      </c>
      <c r="AP105" s="220" t="s">
        <v>1391</v>
      </c>
      <c r="AQ105" s="220" t="s">
        <v>1391</v>
      </c>
      <c r="AR105" s="220" t="s">
        <v>1391</v>
      </c>
      <c r="AS105" s="220" t="s">
        <v>1391</v>
      </c>
      <c r="AT105" s="220" t="s">
        <v>1391</v>
      </c>
      <c r="AU105" s="220" t="s">
        <v>1391</v>
      </c>
      <c r="AV105" s="220" t="s">
        <v>1391</v>
      </c>
      <c r="AW105" s="220" t="s">
        <v>1391</v>
      </c>
      <c r="AX105" s="220" t="s">
        <v>1391</v>
      </c>
      <c r="AY105" s="220" t="s">
        <v>1391</v>
      </c>
      <c r="AZ105" s="220" t="s">
        <v>1391</v>
      </c>
      <c r="BA105" s="220" t="s">
        <v>1391</v>
      </c>
      <c r="BB105" s="220" t="s">
        <v>1391</v>
      </c>
      <c r="BC105" s="220" t="s">
        <v>1391</v>
      </c>
      <c r="BD105" s="220" t="s">
        <v>1391</v>
      </c>
      <c r="BE105" s="220" t="s">
        <v>1437</v>
      </c>
      <c r="BF105" s="220" t="s">
        <v>1437</v>
      </c>
      <c r="BG105" s="220" t="s">
        <v>1437</v>
      </c>
      <c r="BH105" s="220" t="s">
        <v>1437</v>
      </c>
      <c r="BI105" s="220" t="s">
        <v>1437</v>
      </c>
      <c r="BJ105" s="220" t="s">
        <v>1437</v>
      </c>
      <c r="BK105" s="220" t="s">
        <v>1437</v>
      </c>
      <c r="BL105" s="220" t="s">
        <v>1437</v>
      </c>
      <c r="BM105" s="220" t="s">
        <v>1391</v>
      </c>
      <c r="BN105" s="220" t="s">
        <v>1391</v>
      </c>
      <c r="BO105" s="220" t="s">
        <v>1391</v>
      </c>
      <c r="BP105" s="220" t="s">
        <v>1391</v>
      </c>
      <c r="BQ105" s="220" t="s">
        <v>1391</v>
      </c>
      <c r="BR105" s="220" t="s">
        <v>1391</v>
      </c>
      <c r="BS105" s="220" t="s">
        <v>1437</v>
      </c>
      <c r="BT105" s="220" t="s">
        <v>1391</v>
      </c>
      <c r="BU105" s="220" t="s">
        <v>1391</v>
      </c>
      <c r="BV105" s="220" t="s">
        <v>1391</v>
      </c>
      <c r="BW105" s="220" t="s">
        <v>1391</v>
      </c>
      <c r="BX105" s="220" t="s">
        <v>1391</v>
      </c>
      <c r="BY105" s="220" t="s">
        <v>1391</v>
      </c>
      <c r="BZ105" s="220" t="s">
        <v>1391</v>
      </c>
      <c r="CA105" s="220" t="s">
        <v>1391</v>
      </c>
      <c r="CB105" s="220" t="s">
        <v>1391</v>
      </c>
      <c r="CC105" s="220" t="s">
        <v>1391</v>
      </c>
      <c r="CD105" s="220" t="s">
        <v>1391</v>
      </c>
      <c r="CE105" s="220" t="s">
        <v>1391</v>
      </c>
      <c r="CF105" s="220" t="s">
        <v>1391</v>
      </c>
      <c r="CG105" s="220" t="s">
        <v>1391</v>
      </c>
      <c r="CH105" s="220" t="s">
        <v>1391</v>
      </c>
      <c r="CI105" s="220" t="s">
        <v>1391</v>
      </c>
      <c r="CJ105" s="220" t="s">
        <v>1391</v>
      </c>
      <c r="CK105" s="222" t="s">
        <v>1656</v>
      </c>
      <c r="CL105" s="220" t="s">
        <v>1391</v>
      </c>
      <c r="CM105" s="220" t="s">
        <v>29</v>
      </c>
      <c r="CN105" s="220" t="s">
        <v>17</v>
      </c>
      <c r="CO105" s="220" t="s">
        <v>412</v>
      </c>
      <c r="CP105" s="220"/>
      <c r="CQ105" s="220"/>
      <c r="CR105" s="220"/>
      <c r="CS105" s="220"/>
      <c r="CT105" s="220"/>
      <c r="CU105" s="220"/>
      <c r="CV105" s="220"/>
      <c r="CW105" s="220"/>
      <c r="CX105" s="220" t="s">
        <v>1657</v>
      </c>
    </row>
    <row r="106" ht="222" spans="1:102">
      <c r="A106" s="219" t="s">
        <v>1150</v>
      </c>
      <c r="B106" s="219">
        <v>1105</v>
      </c>
      <c r="C106" s="219" t="s">
        <v>1151</v>
      </c>
      <c r="D106" s="219" t="s">
        <v>1391</v>
      </c>
      <c r="E106" s="219" t="s">
        <v>1391</v>
      </c>
      <c r="F106" s="219" t="s">
        <v>1391</v>
      </c>
      <c r="G106" s="219" t="s">
        <v>1391</v>
      </c>
      <c r="H106" s="219" t="s">
        <v>1391</v>
      </c>
      <c r="I106" s="219" t="s">
        <v>1391</v>
      </c>
      <c r="J106" s="219" t="s">
        <v>1391</v>
      </c>
      <c r="K106" s="219" t="s">
        <v>1391</v>
      </c>
      <c r="L106" s="219" t="s">
        <v>1391</v>
      </c>
      <c r="M106" s="219" t="s">
        <v>1391</v>
      </c>
      <c r="N106" s="219" t="s">
        <v>1391</v>
      </c>
      <c r="O106" s="219" t="s">
        <v>1391</v>
      </c>
      <c r="P106" s="219" t="s">
        <v>1443</v>
      </c>
      <c r="Q106" s="219" t="s">
        <v>1443</v>
      </c>
      <c r="R106" s="219" t="s">
        <v>1443</v>
      </c>
      <c r="S106" s="219" t="s">
        <v>1437</v>
      </c>
      <c r="T106" s="219" t="s">
        <v>1391</v>
      </c>
      <c r="U106" s="219" t="s">
        <v>1391</v>
      </c>
      <c r="V106" s="219" t="s">
        <v>1391</v>
      </c>
      <c r="W106" s="219" t="s">
        <v>1391</v>
      </c>
      <c r="X106" s="219" t="s">
        <v>1437</v>
      </c>
      <c r="Y106" s="219" t="s">
        <v>1391</v>
      </c>
      <c r="Z106" s="219" t="s">
        <v>1437</v>
      </c>
      <c r="AA106" s="219" t="s">
        <v>1391</v>
      </c>
      <c r="AB106" s="219" t="s">
        <v>1437</v>
      </c>
      <c r="AC106" s="219" t="s">
        <v>1391</v>
      </c>
      <c r="AD106" s="219" t="s">
        <v>1391</v>
      </c>
      <c r="AE106" s="219" t="s">
        <v>1391</v>
      </c>
      <c r="AF106" s="219" t="s">
        <v>1391</v>
      </c>
      <c r="AG106" s="219" t="s">
        <v>1391</v>
      </c>
      <c r="AH106" s="219" t="s">
        <v>1391</v>
      </c>
      <c r="AI106" s="219" t="s">
        <v>1391</v>
      </c>
      <c r="AJ106" s="219" t="s">
        <v>1437</v>
      </c>
      <c r="AK106" s="219" t="s">
        <v>1391</v>
      </c>
      <c r="AL106" s="219" t="s">
        <v>1391</v>
      </c>
      <c r="AM106" s="219" t="s">
        <v>1391</v>
      </c>
      <c r="AN106" s="219" t="s">
        <v>1391</v>
      </c>
      <c r="AO106" s="219" t="s">
        <v>1391</v>
      </c>
      <c r="AP106" s="219" t="s">
        <v>1391</v>
      </c>
      <c r="AQ106" s="219" t="s">
        <v>1437</v>
      </c>
      <c r="AR106" s="219" t="s">
        <v>1391</v>
      </c>
      <c r="AS106" s="219" t="s">
        <v>1391</v>
      </c>
      <c r="AT106" s="219" t="s">
        <v>1391</v>
      </c>
      <c r="AU106" s="219" t="s">
        <v>1437</v>
      </c>
      <c r="AV106" s="219" t="s">
        <v>1391</v>
      </c>
      <c r="AW106" s="219" t="s">
        <v>1391</v>
      </c>
      <c r="AX106" s="219" t="s">
        <v>1391</v>
      </c>
      <c r="AY106" s="219" t="s">
        <v>1391</v>
      </c>
      <c r="AZ106" s="219" t="s">
        <v>1391</v>
      </c>
      <c r="BA106" s="219" t="s">
        <v>1391</v>
      </c>
      <c r="BB106" s="219" t="s">
        <v>1391</v>
      </c>
      <c r="BC106" s="219" t="s">
        <v>1391</v>
      </c>
      <c r="BD106" s="219" t="s">
        <v>1391</v>
      </c>
      <c r="BE106" s="219" t="s">
        <v>1437</v>
      </c>
      <c r="BF106" s="219" t="s">
        <v>1437</v>
      </c>
      <c r="BG106" s="219" t="s">
        <v>1437</v>
      </c>
      <c r="BH106" s="219" t="s">
        <v>1437</v>
      </c>
      <c r="BI106" s="219" t="s">
        <v>1437</v>
      </c>
      <c r="BJ106" s="219" t="s">
        <v>1437</v>
      </c>
      <c r="BK106" s="219" t="s">
        <v>1437</v>
      </c>
      <c r="BL106" s="219" t="s">
        <v>1437</v>
      </c>
      <c r="BM106" s="219" t="s">
        <v>1391</v>
      </c>
      <c r="BN106" s="219" t="s">
        <v>1437</v>
      </c>
      <c r="BO106" s="219" t="s">
        <v>1391</v>
      </c>
      <c r="BP106" s="219" t="s">
        <v>1391</v>
      </c>
      <c r="BQ106" s="219" t="s">
        <v>1391</v>
      </c>
      <c r="BR106" s="219" t="s">
        <v>1391</v>
      </c>
      <c r="BS106" s="219" t="s">
        <v>1391</v>
      </c>
      <c r="BT106" s="219" t="s">
        <v>1391</v>
      </c>
      <c r="BU106" s="219" t="s">
        <v>1391</v>
      </c>
      <c r="BV106" s="219" t="s">
        <v>1391</v>
      </c>
      <c r="BW106" s="219" t="s">
        <v>1391</v>
      </c>
      <c r="BX106" s="219" t="s">
        <v>1391</v>
      </c>
      <c r="BY106" s="219" t="s">
        <v>1391</v>
      </c>
      <c r="BZ106" s="219" t="s">
        <v>1391</v>
      </c>
      <c r="CA106" s="219" t="s">
        <v>1391</v>
      </c>
      <c r="CB106" s="219" t="s">
        <v>1391</v>
      </c>
      <c r="CC106" s="219" t="s">
        <v>1391</v>
      </c>
      <c r="CD106" s="219" t="s">
        <v>1391</v>
      </c>
      <c r="CE106" s="219" t="s">
        <v>1391</v>
      </c>
      <c r="CF106" s="219" t="s">
        <v>1391</v>
      </c>
      <c r="CG106" s="219" t="s">
        <v>1391</v>
      </c>
      <c r="CH106" s="219" t="s">
        <v>1391</v>
      </c>
      <c r="CI106" s="219" t="s">
        <v>1391</v>
      </c>
      <c r="CJ106" s="219" t="s">
        <v>1391</v>
      </c>
      <c r="CK106" s="221" t="s">
        <v>1658</v>
      </c>
      <c r="CL106" s="219" t="s">
        <v>1391</v>
      </c>
      <c r="CM106" s="219" t="s">
        <v>29</v>
      </c>
      <c r="CN106" s="219" t="s">
        <v>17</v>
      </c>
      <c r="CO106" s="219" t="s">
        <v>412</v>
      </c>
      <c r="CP106" s="219"/>
      <c r="CQ106" s="219"/>
      <c r="CR106" s="219"/>
      <c r="CS106" s="219"/>
      <c r="CT106" s="219"/>
      <c r="CU106" s="219"/>
      <c r="CV106" s="219"/>
      <c r="CW106" s="219"/>
      <c r="CX106" s="219" t="s">
        <v>1659</v>
      </c>
    </row>
    <row r="107" ht="139.5" spans="1:102">
      <c r="A107" s="220" t="s">
        <v>1154</v>
      </c>
      <c r="B107" s="220">
        <v>1106</v>
      </c>
      <c r="C107" s="220" t="s">
        <v>874</v>
      </c>
      <c r="D107" s="220" t="s">
        <v>1437</v>
      </c>
      <c r="E107" s="220" t="s">
        <v>1443</v>
      </c>
      <c r="F107" s="220" t="s">
        <v>1443</v>
      </c>
      <c r="G107" s="220" t="s">
        <v>1443</v>
      </c>
      <c r="H107" s="220" t="s">
        <v>1391</v>
      </c>
      <c r="I107" s="220" t="s">
        <v>1391</v>
      </c>
      <c r="J107" s="220" t="s">
        <v>1391</v>
      </c>
      <c r="K107" s="220" t="s">
        <v>1391</v>
      </c>
      <c r="L107" s="220" t="s">
        <v>1443</v>
      </c>
      <c r="M107" s="220" t="s">
        <v>1391</v>
      </c>
      <c r="N107" s="220" t="s">
        <v>1391</v>
      </c>
      <c r="O107" s="220" t="s">
        <v>1391</v>
      </c>
      <c r="P107" s="220" t="s">
        <v>1391</v>
      </c>
      <c r="Q107" s="220" t="s">
        <v>1391</v>
      </c>
      <c r="R107" s="220" t="s">
        <v>1391</v>
      </c>
      <c r="S107" s="220" t="s">
        <v>1391</v>
      </c>
      <c r="T107" s="220" t="s">
        <v>1437</v>
      </c>
      <c r="U107" s="220" t="s">
        <v>1391</v>
      </c>
      <c r="V107" s="220" t="s">
        <v>1391</v>
      </c>
      <c r="W107" s="220" t="s">
        <v>1391</v>
      </c>
      <c r="X107" s="220" t="s">
        <v>1391</v>
      </c>
      <c r="Y107" s="220" t="s">
        <v>1391</v>
      </c>
      <c r="Z107" s="220" t="s">
        <v>1391</v>
      </c>
      <c r="AA107" s="220" t="s">
        <v>1391</v>
      </c>
      <c r="AB107" s="220" t="s">
        <v>1391</v>
      </c>
      <c r="AC107" s="220" t="s">
        <v>1391</v>
      </c>
      <c r="AD107" s="220" t="s">
        <v>1391</v>
      </c>
      <c r="AE107" s="220" t="s">
        <v>1391</v>
      </c>
      <c r="AF107" s="220" t="s">
        <v>1391</v>
      </c>
      <c r="AG107" s="220" t="s">
        <v>1391</v>
      </c>
      <c r="AH107" s="220" t="s">
        <v>1391</v>
      </c>
      <c r="AI107" s="220" t="s">
        <v>1391</v>
      </c>
      <c r="AJ107" s="220" t="s">
        <v>1437</v>
      </c>
      <c r="AK107" s="220" t="s">
        <v>1437</v>
      </c>
      <c r="AL107" s="220" t="s">
        <v>1391</v>
      </c>
      <c r="AM107" s="220" t="s">
        <v>1391</v>
      </c>
      <c r="AN107" s="220" t="s">
        <v>1437</v>
      </c>
      <c r="AO107" s="220" t="s">
        <v>1391</v>
      </c>
      <c r="AP107" s="220" t="s">
        <v>1391</v>
      </c>
      <c r="AQ107" s="220" t="s">
        <v>1391</v>
      </c>
      <c r="AR107" s="220" t="s">
        <v>1391</v>
      </c>
      <c r="AS107" s="220" t="s">
        <v>1391</v>
      </c>
      <c r="AT107" s="220" t="s">
        <v>1391</v>
      </c>
      <c r="AU107" s="220" t="s">
        <v>1391</v>
      </c>
      <c r="AV107" s="220" t="s">
        <v>1437</v>
      </c>
      <c r="AW107" s="220" t="s">
        <v>1437</v>
      </c>
      <c r="AX107" s="220" t="s">
        <v>1391</v>
      </c>
      <c r="AY107" s="220" t="s">
        <v>1391</v>
      </c>
      <c r="AZ107" s="220" t="s">
        <v>1391</v>
      </c>
      <c r="BA107" s="220" t="s">
        <v>1391</v>
      </c>
      <c r="BB107" s="220" t="s">
        <v>1391</v>
      </c>
      <c r="BC107" s="220" t="s">
        <v>1391</v>
      </c>
      <c r="BD107" s="220" t="s">
        <v>1391</v>
      </c>
      <c r="BE107" s="220" t="s">
        <v>1391</v>
      </c>
      <c r="BF107" s="220" t="s">
        <v>1391</v>
      </c>
      <c r="BG107" s="220" t="s">
        <v>1391</v>
      </c>
      <c r="BH107" s="220" t="s">
        <v>1391</v>
      </c>
      <c r="BI107" s="220" t="s">
        <v>1391</v>
      </c>
      <c r="BJ107" s="220" t="s">
        <v>1391</v>
      </c>
      <c r="BK107" s="220" t="s">
        <v>1391</v>
      </c>
      <c r="BL107" s="220" t="s">
        <v>1391</v>
      </c>
      <c r="BM107" s="220" t="s">
        <v>1391</v>
      </c>
      <c r="BN107" s="220" t="s">
        <v>1391</v>
      </c>
      <c r="BO107" s="220" t="s">
        <v>1391</v>
      </c>
      <c r="BP107" s="220" t="s">
        <v>1391</v>
      </c>
      <c r="BQ107" s="220" t="s">
        <v>1391</v>
      </c>
      <c r="BR107" s="220" t="s">
        <v>1391</v>
      </c>
      <c r="BS107" s="220" t="s">
        <v>1391</v>
      </c>
      <c r="BT107" s="220" t="s">
        <v>1391</v>
      </c>
      <c r="BU107" s="220" t="s">
        <v>1391</v>
      </c>
      <c r="BV107" s="220" t="s">
        <v>1391</v>
      </c>
      <c r="BW107" s="220" t="s">
        <v>1391</v>
      </c>
      <c r="BX107" s="220" t="s">
        <v>1391</v>
      </c>
      <c r="BY107" s="220" t="s">
        <v>1391</v>
      </c>
      <c r="BZ107" s="220" t="s">
        <v>1391</v>
      </c>
      <c r="CA107" s="220" t="s">
        <v>1391</v>
      </c>
      <c r="CB107" s="220" t="s">
        <v>1391</v>
      </c>
      <c r="CC107" s="220" t="s">
        <v>1391</v>
      </c>
      <c r="CD107" s="220" t="s">
        <v>1391</v>
      </c>
      <c r="CE107" s="220" t="s">
        <v>1391</v>
      </c>
      <c r="CF107" s="220" t="s">
        <v>1391</v>
      </c>
      <c r="CG107" s="220" t="s">
        <v>1391</v>
      </c>
      <c r="CH107" s="220" t="s">
        <v>1391</v>
      </c>
      <c r="CI107" s="220" t="s">
        <v>1391</v>
      </c>
      <c r="CJ107" s="220" t="s">
        <v>1391</v>
      </c>
      <c r="CK107" s="222" t="s">
        <v>1660</v>
      </c>
      <c r="CL107" s="220" t="s">
        <v>1391</v>
      </c>
      <c r="CM107" s="220" t="s">
        <v>53</v>
      </c>
      <c r="CN107" s="220" t="s">
        <v>412</v>
      </c>
      <c r="CO107" s="220" t="s">
        <v>412</v>
      </c>
      <c r="CP107" s="220"/>
      <c r="CQ107" s="220"/>
      <c r="CR107" s="220"/>
      <c r="CS107" s="220"/>
      <c r="CT107" s="220"/>
      <c r="CU107" s="220"/>
      <c r="CV107" s="220"/>
      <c r="CW107" s="220"/>
      <c r="CX107" s="220" t="s">
        <v>1661</v>
      </c>
    </row>
    <row r="108" ht="267" spans="1:102">
      <c r="A108" s="219" t="s">
        <v>1157</v>
      </c>
      <c r="B108" s="219">
        <v>1107</v>
      </c>
      <c r="C108" s="219" t="s">
        <v>1107</v>
      </c>
      <c r="D108" s="219" t="s">
        <v>1437</v>
      </c>
      <c r="E108" s="219" t="s">
        <v>1391</v>
      </c>
      <c r="F108" s="219" t="s">
        <v>1391</v>
      </c>
      <c r="G108" s="219" t="s">
        <v>1391</v>
      </c>
      <c r="H108" s="219" t="s">
        <v>1391</v>
      </c>
      <c r="I108" s="219" t="s">
        <v>1391</v>
      </c>
      <c r="J108" s="219" t="s">
        <v>1391</v>
      </c>
      <c r="K108" s="219" t="s">
        <v>1391</v>
      </c>
      <c r="L108" s="219" t="s">
        <v>1391</v>
      </c>
      <c r="M108" s="219" t="s">
        <v>1391</v>
      </c>
      <c r="N108" s="219" t="s">
        <v>1391</v>
      </c>
      <c r="O108" s="219" t="s">
        <v>1391</v>
      </c>
      <c r="P108" s="219" t="s">
        <v>1391</v>
      </c>
      <c r="Q108" s="219" t="s">
        <v>1391</v>
      </c>
      <c r="R108" s="219" t="s">
        <v>1391</v>
      </c>
      <c r="S108" s="219" t="s">
        <v>1391</v>
      </c>
      <c r="T108" s="219" t="s">
        <v>1391</v>
      </c>
      <c r="U108" s="219" t="s">
        <v>1391</v>
      </c>
      <c r="V108" s="219" t="s">
        <v>1391</v>
      </c>
      <c r="W108" s="219" t="s">
        <v>1391</v>
      </c>
      <c r="X108" s="219" t="s">
        <v>1391</v>
      </c>
      <c r="Y108" s="219" t="s">
        <v>1391</v>
      </c>
      <c r="Z108" s="219" t="s">
        <v>1391</v>
      </c>
      <c r="AA108" s="219" t="s">
        <v>1391</v>
      </c>
      <c r="AB108" s="219" t="s">
        <v>1437</v>
      </c>
      <c r="AC108" s="219" t="s">
        <v>1391</v>
      </c>
      <c r="AD108" s="219" t="s">
        <v>1391</v>
      </c>
      <c r="AE108" s="219" t="s">
        <v>1391</v>
      </c>
      <c r="AF108" s="219" t="s">
        <v>1391</v>
      </c>
      <c r="AG108" s="219" t="s">
        <v>1391</v>
      </c>
      <c r="AH108" s="219" t="s">
        <v>1391</v>
      </c>
      <c r="AI108" s="219" t="s">
        <v>1391</v>
      </c>
      <c r="AJ108" s="219" t="s">
        <v>1391</v>
      </c>
      <c r="AK108" s="219" t="s">
        <v>1391</v>
      </c>
      <c r="AL108" s="219" t="s">
        <v>1391</v>
      </c>
      <c r="AM108" s="219" t="s">
        <v>1391</v>
      </c>
      <c r="AN108" s="219" t="s">
        <v>1391</v>
      </c>
      <c r="AO108" s="219" t="s">
        <v>1391</v>
      </c>
      <c r="AP108" s="219" t="s">
        <v>1391</v>
      </c>
      <c r="AQ108" s="219" t="s">
        <v>1391</v>
      </c>
      <c r="AR108" s="219" t="s">
        <v>1391</v>
      </c>
      <c r="AS108" s="219" t="s">
        <v>1437</v>
      </c>
      <c r="AT108" s="219" t="s">
        <v>1391</v>
      </c>
      <c r="AU108" s="219" t="s">
        <v>1391</v>
      </c>
      <c r="AV108" s="219" t="s">
        <v>1437</v>
      </c>
      <c r="AW108" s="219" t="s">
        <v>1391</v>
      </c>
      <c r="AX108" s="219" t="s">
        <v>1391</v>
      </c>
      <c r="AY108" s="219" t="s">
        <v>1391</v>
      </c>
      <c r="AZ108" s="219" t="s">
        <v>1437</v>
      </c>
      <c r="BA108" s="219" t="s">
        <v>1391</v>
      </c>
      <c r="BB108" s="219" t="s">
        <v>1391</v>
      </c>
      <c r="BC108" s="219" t="s">
        <v>1391</v>
      </c>
      <c r="BD108" s="219" t="s">
        <v>1391</v>
      </c>
      <c r="BE108" s="219" t="s">
        <v>1437</v>
      </c>
      <c r="BF108" s="219" t="s">
        <v>1391</v>
      </c>
      <c r="BG108" s="219" t="s">
        <v>1391</v>
      </c>
      <c r="BH108" s="219" t="s">
        <v>1391</v>
      </c>
      <c r="BI108" s="219" t="s">
        <v>1391</v>
      </c>
      <c r="BJ108" s="219" t="s">
        <v>1391</v>
      </c>
      <c r="BK108" s="219" t="s">
        <v>1391</v>
      </c>
      <c r="BL108" s="219" t="s">
        <v>1391</v>
      </c>
      <c r="BM108" s="219" t="s">
        <v>1391</v>
      </c>
      <c r="BN108" s="219" t="s">
        <v>1391</v>
      </c>
      <c r="BO108" s="219" t="s">
        <v>1391</v>
      </c>
      <c r="BP108" s="219" t="s">
        <v>1391</v>
      </c>
      <c r="BQ108" s="219" t="s">
        <v>1391</v>
      </c>
      <c r="BR108" s="219" t="s">
        <v>1391</v>
      </c>
      <c r="BS108" s="219" t="s">
        <v>1391</v>
      </c>
      <c r="BT108" s="219" t="s">
        <v>1391</v>
      </c>
      <c r="BU108" s="219" t="s">
        <v>1391</v>
      </c>
      <c r="BV108" s="219" t="s">
        <v>1391</v>
      </c>
      <c r="BW108" s="219" t="s">
        <v>1391</v>
      </c>
      <c r="BX108" s="219" t="s">
        <v>1391</v>
      </c>
      <c r="BY108" s="219" t="s">
        <v>1391</v>
      </c>
      <c r="BZ108" s="219" t="s">
        <v>1391</v>
      </c>
      <c r="CA108" s="219" t="s">
        <v>1391</v>
      </c>
      <c r="CB108" s="219" t="s">
        <v>1391</v>
      </c>
      <c r="CC108" s="219" t="s">
        <v>1391</v>
      </c>
      <c r="CD108" s="219" t="s">
        <v>1391</v>
      </c>
      <c r="CE108" s="219" t="s">
        <v>1391</v>
      </c>
      <c r="CF108" s="219" t="s">
        <v>1391</v>
      </c>
      <c r="CG108" s="219" t="s">
        <v>1391</v>
      </c>
      <c r="CH108" s="219" t="s">
        <v>1391</v>
      </c>
      <c r="CI108" s="219" t="s">
        <v>1391</v>
      </c>
      <c r="CJ108" s="219" t="s">
        <v>1391</v>
      </c>
      <c r="CK108" s="221" t="s">
        <v>1662</v>
      </c>
      <c r="CL108" s="219" t="s">
        <v>1391</v>
      </c>
      <c r="CM108" s="219" t="s">
        <v>53</v>
      </c>
      <c r="CN108" s="219" t="s">
        <v>412</v>
      </c>
      <c r="CO108" s="219" t="s">
        <v>412</v>
      </c>
      <c r="CP108" s="219"/>
      <c r="CQ108" s="219"/>
      <c r="CR108" s="219"/>
      <c r="CS108" s="219"/>
      <c r="CT108" s="219"/>
      <c r="CU108" s="219"/>
      <c r="CV108" s="219"/>
      <c r="CW108" s="219"/>
      <c r="CX108" s="219" t="s">
        <v>1663</v>
      </c>
    </row>
    <row r="109" ht="153" spans="1:102">
      <c r="A109" s="220" t="s">
        <v>1160</v>
      </c>
      <c r="B109" s="220">
        <v>1108</v>
      </c>
      <c r="C109" s="220" t="s">
        <v>807</v>
      </c>
      <c r="D109" s="220" t="s">
        <v>1437</v>
      </c>
      <c r="E109" s="220" t="s">
        <v>1443</v>
      </c>
      <c r="F109" s="220" t="s">
        <v>1443</v>
      </c>
      <c r="G109" s="220" t="s">
        <v>1443</v>
      </c>
      <c r="H109" s="220" t="s">
        <v>1391</v>
      </c>
      <c r="I109" s="220" t="s">
        <v>1391</v>
      </c>
      <c r="J109" s="220" t="s">
        <v>1391</v>
      </c>
      <c r="K109" s="220" t="s">
        <v>1391</v>
      </c>
      <c r="L109" s="220" t="s">
        <v>1443</v>
      </c>
      <c r="M109" s="220" t="s">
        <v>1391</v>
      </c>
      <c r="N109" s="220" t="s">
        <v>1391</v>
      </c>
      <c r="O109" s="220" t="s">
        <v>1391</v>
      </c>
      <c r="P109" s="220" t="s">
        <v>1391</v>
      </c>
      <c r="Q109" s="220" t="s">
        <v>1391</v>
      </c>
      <c r="R109" s="220" t="s">
        <v>1391</v>
      </c>
      <c r="S109" s="220" t="s">
        <v>1391</v>
      </c>
      <c r="T109" s="220" t="s">
        <v>1391</v>
      </c>
      <c r="U109" s="220" t="s">
        <v>1391</v>
      </c>
      <c r="V109" s="220" t="s">
        <v>1391</v>
      </c>
      <c r="W109" s="220" t="s">
        <v>1391</v>
      </c>
      <c r="X109" s="220" t="s">
        <v>1391</v>
      </c>
      <c r="Y109" s="220" t="s">
        <v>1437</v>
      </c>
      <c r="Z109" s="220" t="s">
        <v>1391</v>
      </c>
      <c r="AA109" s="220" t="s">
        <v>1391</v>
      </c>
      <c r="AB109" s="220" t="s">
        <v>1437</v>
      </c>
      <c r="AC109" s="220" t="s">
        <v>1391</v>
      </c>
      <c r="AD109" s="220" t="s">
        <v>1391</v>
      </c>
      <c r="AE109" s="220" t="s">
        <v>1391</v>
      </c>
      <c r="AF109" s="220" t="s">
        <v>1391</v>
      </c>
      <c r="AG109" s="220" t="s">
        <v>1391</v>
      </c>
      <c r="AH109" s="220" t="s">
        <v>1391</v>
      </c>
      <c r="AI109" s="220" t="s">
        <v>1391</v>
      </c>
      <c r="AJ109" s="220" t="s">
        <v>1391</v>
      </c>
      <c r="AK109" s="220" t="s">
        <v>1391</v>
      </c>
      <c r="AL109" s="220" t="s">
        <v>1391</v>
      </c>
      <c r="AM109" s="220" t="s">
        <v>1391</v>
      </c>
      <c r="AN109" s="220" t="s">
        <v>1391</v>
      </c>
      <c r="AO109" s="220" t="s">
        <v>1391</v>
      </c>
      <c r="AP109" s="220" t="s">
        <v>1391</v>
      </c>
      <c r="AQ109" s="220" t="s">
        <v>1391</v>
      </c>
      <c r="AR109" s="220" t="s">
        <v>1391</v>
      </c>
      <c r="AS109" s="220" t="s">
        <v>1391</v>
      </c>
      <c r="AT109" s="220" t="s">
        <v>1391</v>
      </c>
      <c r="AU109" s="220" t="s">
        <v>1391</v>
      </c>
      <c r="AV109" s="220" t="s">
        <v>1437</v>
      </c>
      <c r="AW109" s="220" t="s">
        <v>1391</v>
      </c>
      <c r="AX109" s="220" t="s">
        <v>1437</v>
      </c>
      <c r="AY109" s="220" t="s">
        <v>1437</v>
      </c>
      <c r="AZ109" s="220" t="s">
        <v>1391</v>
      </c>
      <c r="BA109" s="220" t="s">
        <v>1391</v>
      </c>
      <c r="BB109" s="220" t="s">
        <v>1391</v>
      </c>
      <c r="BC109" s="220" t="s">
        <v>1391</v>
      </c>
      <c r="BD109" s="220" t="s">
        <v>1391</v>
      </c>
      <c r="BE109" s="220" t="s">
        <v>1391</v>
      </c>
      <c r="BF109" s="220" t="s">
        <v>1391</v>
      </c>
      <c r="BG109" s="220" t="s">
        <v>1391</v>
      </c>
      <c r="BH109" s="220" t="s">
        <v>1391</v>
      </c>
      <c r="BI109" s="220" t="s">
        <v>1391</v>
      </c>
      <c r="BJ109" s="220" t="s">
        <v>1391</v>
      </c>
      <c r="BK109" s="220" t="s">
        <v>1391</v>
      </c>
      <c r="BL109" s="220" t="s">
        <v>1391</v>
      </c>
      <c r="BM109" s="220" t="s">
        <v>1391</v>
      </c>
      <c r="BN109" s="220" t="s">
        <v>1391</v>
      </c>
      <c r="BO109" s="220" t="s">
        <v>1391</v>
      </c>
      <c r="BP109" s="220" t="s">
        <v>1391</v>
      </c>
      <c r="BQ109" s="220" t="s">
        <v>1391</v>
      </c>
      <c r="BR109" s="220" t="s">
        <v>1391</v>
      </c>
      <c r="BS109" s="220" t="s">
        <v>1391</v>
      </c>
      <c r="BT109" s="220" t="s">
        <v>1391</v>
      </c>
      <c r="BU109" s="220" t="s">
        <v>1391</v>
      </c>
      <c r="BV109" s="220" t="s">
        <v>1391</v>
      </c>
      <c r="BW109" s="220" t="s">
        <v>1391</v>
      </c>
      <c r="BX109" s="220" t="s">
        <v>1391</v>
      </c>
      <c r="BY109" s="220" t="s">
        <v>1391</v>
      </c>
      <c r="BZ109" s="220" t="s">
        <v>1391</v>
      </c>
      <c r="CA109" s="220" t="s">
        <v>1391</v>
      </c>
      <c r="CB109" s="220" t="s">
        <v>1391</v>
      </c>
      <c r="CC109" s="220" t="s">
        <v>1391</v>
      </c>
      <c r="CD109" s="220" t="s">
        <v>1391</v>
      </c>
      <c r="CE109" s="220" t="s">
        <v>1391</v>
      </c>
      <c r="CF109" s="220" t="s">
        <v>1391</v>
      </c>
      <c r="CG109" s="220" t="s">
        <v>1391</v>
      </c>
      <c r="CH109" s="220" t="s">
        <v>1391</v>
      </c>
      <c r="CI109" s="220" t="s">
        <v>1391</v>
      </c>
      <c r="CJ109" s="220" t="s">
        <v>1391</v>
      </c>
      <c r="CK109" s="222" t="s">
        <v>1664</v>
      </c>
      <c r="CL109" s="220" t="s">
        <v>1452</v>
      </c>
      <c r="CM109" s="220" t="s">
        <v>403</v>
      </c>
      <c r="CN109" s="220" t="s">
        <v>29</v>
      </c>
      <c r="CO109" s="220" t="s">
        <v>412</v>
      </c>
      <c r="CP109" s="220"/>
      <c r="CQ109" s="220"/>
      <c r="CR109" s="220"/>
      <c r="CS109" s="220"/>
      <c r="CT109" s="220"/>
      <c r="CU109" s="220"/>
      <c r="CV109" s="220"/>
      <c r="CW109" s="220"/>
      <c r="CX109" s="220" t="s">
        <v>1665</v>
      </c>
    </row>
    <row r="110" ht="180" spans="1:102">
      <c r="A110" s="219" t="s">
        <v>1163</v>
      </c>
      <c r="B110" s="219">
        <v>1109</v>
      </c>
      <c r="C110" s="219" t="s">
        <v>807</v>
      </c>
      <c r="D110" s="219" t="s">
        <v>1391</v>
      </c>
      <c r="E110" s="219" t="s">
        <v>1391</v>
      </c>
      <c r="F110" s="219" t="s">
        <v>1391</v>
      </c>
      <c r="G110" s="219" t="s">
        <v>1391</v>
      </c>
      <c r="H110" s="219" t="s">
        <v>1391</v>
      </c>
      <c r="I110" s="219" t="s">
        <v>1391</v>
      </c>
      <c r="J110" s="219" t="s">
        <v>1391</v>
      </c>
      <c r="K110" s="219" t="s">
        <v>1391</v>
      </c>
      <c r="L110" s="219" t="s">
        <v>1391</v>
      </c>
      <c r="M110" s="219" t="s">
        <v>1391</v>
      </c>
      <c r="N110" s="219" t="s">
        <v>1391</v>
      </c>
      <c r="O110" s="219" t="s">
        <v>1391</v>
      </c>
      <c r="P110" s="219" t="s">
        <v>1391</v>
      </c>
      <c r="Q110" s="219" t="s">
        <v>1391</v>
      </c>
      <c r="R110" s="219" t="s">
        <v>1391</v>
      </c>
      <c r="S110" s="219" t="s">
        <v>1391</v>
      </c>
      <c r="T110" s="219" t="s">
        <v>1391</v>
      </c>
      <c r="U110" s="219" t="s">
        <v>1391</v>
      </c>
      <c r="V110" s="219" t="s">
        <v>1391</v>
      </c>
      <c r="W110" s="219" t="s">
        <v>1391</v>
      </c>
      <c r="X110" s="219" t="s">
        <v>1391</v>
      </c>
      <c r="Y110" s="219" t="s">
        <v>1391</v>
      </c>
      <c r="Z110" s="219" t="s">
        <v>1391</v>
      </c>
      <c r="AA110" s="219" t="s">
        <v>1391</v>
      </c>
      <c r="AB110" s="219" t="s">
        <v>1437</v>
      </c>
      <c r="AC110" s="219" t="s">
        <v>1391</v>
      </c>
      <c r="AD110" s="219" t="s">
        <v>1391</v>
      </c>
      <c r="AE110" s="219" t="s">
        <v>1391</v>
      </c>
      <c r="AF110" s="219" t="s">
        <v>1391</v>
      </c>
      <c r="AG110" s="219" t="s">
        <v>1391</v>
      </c>
      <c r="AH110" s="219" t="s">
        <v>1391</v>
      </c>
      <c r="AI110" s="219" t="s">
        <v>1391</v>
      </c>
      <c r="AJ110" s="219" t="s">
        <v>1391</v>
      </c>
      <c r="AK110" s="219" t="s">
        <v>1391</v>
      </c>
      <c r="AL110" s="219" t="s">
        <v>1391</v>
      </c>
      <c r="AM110" s="219" t="s">
        <v>1391</v>
      </c>
      <c r="AN110" s="219" t="s">
        <v>1391</v>
      </c>
      <c r="AO110" s="219" t="s">
        <v>1391</v>
      </c>
      <c r="AP110" s="219" t="s">
        <v>1391</v>
      </c>
      <c r="AQ110" s="219" t="s">
        <v>1391</v>
      </c>
      <c r="AR110" s="219" t="s">
        <v>1391</v>
      </c>
      <c r="AS110" s="219" t="s">
        <v>1437</v>
      </c>
      <c r="AT110" s="219" t="s">
        <v>1391</v>
      </c>
      <c r="AU110" s="219" t="s">
        <v>1391</v>
      </c>
      <c r="AV110" s="219" t="s">
        <v>1437</v>
      </c>
      <c r="AW110" s="219" t="s">
        <v>1391</v>
      </c>
      <c r="AX110" s="219" t="s">
        <v>1391</v>
      </c>
      <c r="AY110" s="219" t="s">
        <v>1391</v>
      </c>
      <c r="AZ110" s="219" t="s">
        <v>1391</v>
      </c>
      <c r="BA110" s="219" t="s">
        <v>1391</v>
      </c>
      <c r="BB110" s="219" t="s">
        <v>1391</v>
      </c>
      <c r="BC110" s="219" t="s">
        <v>1391</v>
      </c>
      <c r="BD110" s="219" t="s">
        <v>1391</v>
      </c>
      <c r="BE110" s="219" t="s">
        <v>1391</v>
      </c>
      <c r="BF110" s="219" t="s">
        <v>1391</v>
      </c>
      <c r="BG110" s="219" t="s">
        <v>1391</v>
      </c>
      <c r="BH110" s="219" t="s">
        <v>1391</v>
      </c>
      <c r="BI110" s="219" t="s">
        <v>1391</v>
      </c>
      <c r="BJ110" s="219" t="s">
        <v>1391</v>
      </c>
      <c r="BK110" s="219" t="s">
        <v>1391</v>
      </c>
      <c r="BL110" s="219" t="s">
        <v>1391</v>
      </c>
      <c r="BM110" s="219" t="s">
        <v>1391</v>
      </c>
      <c r="BN110" s="219" t="s">
        <v>1391</v>
      </c>
      <c r="BO110" s="219" t="s">
        <v>1391</v>
      </c>
      <c r="BP110" s="219" t="s">
        <v>1391</v>
      </c>
      <c r="BQ110" s="219" t="s">
        <v>1391</v>
      </c>
      <c r="BR110" s="219" t="s">
        <v>1391</v>
      </c>
      <c r="BS110" s="219" t="s">
        <v>1391</v>
      </c>
      <c r="BT110" s="219" t="s">
        <v>1391</v>
      </c>
      <c r="BU110" s="219" t="s">
        <v>1391</v>
      </c>
      <c r="BV110" s="219" t="s">
        <v>1391</v>
      </c>
      <c r="BW110" s="219" t="s">
        <v>1437</v>
      </c>
      <c r="BX110" s="219" t="s">
        <v>1391</v>
      </c>
      <c r="BY110" s="219" t="s">
        <v>1391</v>
      </c>
      <c r="BZ110" s="219" t="s">
        <v>1391</v>
      </c>
      <c r="CA110" s="219" t="s">
        <v>1391</v>
      </c>
      <c r="CB110" s="219" t="s">
        <v>1391</v>
      </c>
      <c r="CC110" s="219" t="s">
        <v>1391</v>
      </c>
      <c r="CD110" s="219" t="s">
        <v>1391</v>
      </c>
      <c r="CE110" s="219" t="s">
        <v>1391</v>
      </c>
      <c r="CF110" s="219" t="s">
        <v>1391</v>
      </c>
      <c r="CG110" s="219" t="s">
        <v>1391</v>
      </c>
      <c r="CH110" s="219" t="s">
        <v>1391</v>
      </c>
      <c r="CI110" s="219" t="s">
        <v>1391</v>
      </c>
      <c r="CJ110" s="219" t="s">
        <v>1391</v>
      </c>
      <c r="CK110" s="221" t="s">
        <v>1666</v>
      </c>
      <c r="CL110" s="219" t="s">
        <v>1439</v>
      </c>
      <c r="CM110" s="219" t="s">
        <v>53</v>
      </c>
      <c r="CN110" s="219" t="s">
        <v>412</v>
      </c>
      <c r="CO110" s="219" t="s">
        <v>412</v>
      </c>
      <c r="CP110" s="219"/>
      <c r="CQ110" s="219"/>
      <c r="CR110" s="219"/>
      <c r="CS110" s="219"/>
      <c r="CT110" s="219"/>
      <c r="CU110" s="219"/>
      <c r="CV110" s="219"/>
      <c r="CW110" s="219"/>
      <c r="CX110" s="219" t="s">
        <v>1667</v>
      </c>
    </row>
    <row r="111" ht="235.5" spans="1:102">
      <c r="A111" s="220" t="s">
        <v>1166</v>
      </c>
      <c r="B111" s="220">
        <v>1110</v>
      </c>
      <c r="C111" s="220" t="s">
        <v>1167</v>
      </c>
      <c r="D111" s="220" t="s">
        <v>1437</v>
      </c>
      <c r="E111" s="220" t="s">
        <v>1391</v>
      </c>
      <c r="F111" s="220" t="s">
        <v>1391</v>
      </c>
      <c r="G111" s="220" t="s">
        <v>1391</v>
      </c>
      <c r="H111" s="220" t="s">
        <v>1391</v>
      </c>
      <c r="I111" s="220" t="s">
        <v>1391</v>
      </c>
      <c r="J111" s="220" t="s">
        <v>1391</v>
      </c>
      <c r="K111" s="220" t="s">
        <v>1391</v>
      </c>
      <c r="L111" s="220" t="s">
        <v>1391</v>
      </c>
      <c r="M111" s="220" t="s">
        <v>1391</v>
      </c>
      <c r="N111" s="220" t="s">
        <v>1391</v>
      </c>
      <c r="O111" s="220" t="s">
        <v>1391</v>
      </c>
      <c r="P111" s="220" t="s">
        <v>1391</v>
      </c>
      <c r="Q111" s="220" t="s">
        <v>1391</v>
      </c>
      <c r="R111" s="220" t="s">
        <v>1391</v>
      </c>
      <c r="S111" s="220" t="s">
        <v>1391</v>
      </c>
      <c r="T111" s="220" t="s">
        <v>1391</v>
      </c>
      <c r="U111" s="220" t="s">
        <v>1391</v>
      </c>
      <c r="V111" s="220" t="s">
        <v>1391</v>
      </c>
      <c r="W111" s="220" t="s">
        <v>1391</v>
      </c>
      <c r="X111" s="220" t="s">
        <v>1391</v>
      </c>
      <c r="Y111" s="220" t="s">
        <v>1391</v>
      </c>
      <c r="Z111" s="220" t="s">
        <v>1391</v>
      </c>
      <c r="AA111" s="220" t="s">
        <v>1391</v>
      </c>
      <c r="AB111" s="220" t="s">
        <v>1391</v>
      </c>
      <c r="AC111" s="220" t="s">
        <v>1391</v>
      </c>
      <c r="AD111" s="220" t="s">
        <v>1391</v>
      </c>
      <c r="AE111" s="220" t="s">
        <v>1391</v>
      </c>
      <c r="AF111" s="220" t="s">
        <v>1391</v>
      </c>
      <c r="AG111" s="220" t="s">
        <v>1391</v>
      </c>
      <c r="AH111" s="220" t="s">
        <v>1391</v>
      </c>
      <c r="AI111" s="220" t="s">
        <v>1391</v>
      </c>
      <c r="AJ111" s="220" t="s">
        <v>1391</v>
      </c>
      <c r="AK111" s="220" t="s">
        <v>1391</v>
      </c>
      <c r="AL111" s="220" t="s">
        <v>1391</v>
      </c>
      <c r="AM111" s="220" t="s">
        <v>1391</v>
      </c>
      <c r="AN111" s="220" t="s">
        <v>1391</v>
      </c>
      <c r="AO111" s="220" t="s">
        <v>1391</v>
      </c>
      <c r="AP111" s="220" t="s">
        <v>1391</v>
      </c>
      <c r="AQ111" s="220" t="s">
        <v>1391</v>
      </c>
      <c r="AR111" s="220" t="s">
        <v>1391</v>
      </c>
      <c r="AS111" s="220" t="s">
        <v>1437</v>
      </c>
      <c r="AT111" s="220" t="s">
        <v>1391</v>
      </c>
      <c r="AU111" s="220" t="s">
        <v>1391</v>
      </c>
      <c r="AV111" s="220" t="s">
        <v>1437</v>
      </c>
      <c r="AW111" s="220" t="s">
        <v>1391</v>
      </c>
      <c r="AX111" s="220" t="s">
        <v>1391</v>
      </c>
      <c r="AY111" s="220" t="s">
        <v>1391</v>
      </c>
      <c r="AZ111" s="220" t="s">
        <v>1391</v>
      </c>
      <c r="BA111" s="220" t="s">
        <v>1391</v>
      </c>
      <c r="BB111" s="220" t="s">
        <v>1391</v>
      </c>
      <c r="BC111" s="220" t="s">
        <v>1391</v>
      </c>
      <c r="BD111" s="220" t="s">
        <v>1391</v>
      </c>
      <c r="BE111" s="220" t="s">
        <v>1391</v>
      </c>
      <c r="BF111" s="220" t="s">
        <v>1391</v>
      </c>
      <c r="BG111" s="220" t="s">
        <v>1391</v>
      </c>
      <c r="BH111" s="220" t="s">
        <v>1391</v>
      </c>
      <c r="BI111" s="220" t="s">
        <v>1391</v>
      </c>
      <c r="BJ111" s="220" t="s">
        <v>1391</v>
      </c>
      <c r="BK111" s="220" t="s">
        <v>1391</v>
      </c>
      <c r="BL111" s="220" t="s">
        <v>1391</v>
      </c>
      <c r="BM111" s="220" t="s">
        <v>1391</v>
      </c>
      <c r="BN111" s="220" t="s">
        <v>1391</v>
      </c>
      <c r="BO111" s="220" t="s">
        <v>1391</v>
      </c>
      <c r="BP111" s="220" t="s">
        <v>1391</v>
      </c>
      <c r="BQ111" s="220" t="s">
        <v>1391</v>
      </c>
      <c r="BR111" s="220" t="s">
        <v>1391</v>
      </c>
      <c r="BS111" s="220" t="s">
        <v>1391</v>
      </c>
      <c r="BT111" s="220" t="s">
        <v>1391</v>
      </c>
      <c r="BU111" s="220" t="s">
        <v>1391</v>
      </c>
      <c r="BV111" s="220" t="s">
        <v>1391</v>
      </c>
      <c r="BW111" s="220" t="s">
        <v>1437</v>
      </c>
      <c r="BX111" s="220" t="s">
        <v>1391</v>
      </c>
      <c r="BY111" s="220" t="s">
        <v>1391</v>
      </c>
      <c r="BZ111" s="220" t="s">
        <v>1391</v>
      </c>
      <c r="CA111" s="220" t="s">
        <v>1391</v>
      </c>
      <c r="CB111" s="220" t="s">
        <v>1391</v>
      </c>
      <c r="CC111" s="220" t="s">
        <v>1391</v>
      </c>
      <c r="CD111" s="220" t="s">
        <v>1391</v>
      </c>
      <c r="CE111" s="220" t="s">
        <v>1391</v>
      </c>
      <c r="CF111" s="220" t="s">
        <v>1391</v>
      </c>
      <c r="CG111" s="220" t="s">
        <v>1391</v>
      </c>
      <c r="CH111" s="220" t="s">
        <v>1391</v>
      </c>
      <c r="CI111" s="220" t="s">
        <v>1391</v>
      </c>
      <c r="CJ111" s="220" t="s">
        <v>1391</v>
      </c>
      <c r="CK111" s="222" t="s">
        <v>1668</v>
      </c>
      <c r="CL111" s="220" t="s">
        <v>1439</v>
      </c>
      <c r="CM111" s="220" t="s">
        <v>53</v>
      </c>
      <c r="CN111" s="220" t="s">
        <v>412</v>
      </c>
      <c r="CO111" s="220" t="s">
        <v>412</v>
      </c>
      <c r="CP111" s="220"/>
      <c r="CQ111" s="220"/>
      <c r="CR111" s="220"/>
      <c r="CS111" s="220"/>
      <c r="CT111" s="220"/>
      <c r="CU111" s="220"/>
      <c r="CV111" s="220"/>
      <c r="CW111" s="220"/>
      <c r="CX111" s="220" t="s">
        <v>1669</v>
      </c>
    </row>
    <row r="112" ht="152.25" spans="1:102">
      <c r="A112" s="219" t="s">
        <v>1170</v>
      </c>
      <c r="B112" s="219">
        <v>1111</v>
      </c>
      <c r="C112" s="219" t="s">
        <v>1060</v>
      </c>
      <c r="D112" s="219" t="s">
        <v>1437</v>
      </c>
      <c r="E112" s="219" t="s">
        <v>1391</v>
      </c>
      <c r="F112" s="219" t="s">
        <v>1391</v>
      </c>
      <c r="G112" s="219" t="s">
        <v>1391</v>
      </c>
      <c r="H112" s="219" t="s">
        <v>1391</v>
      </c>
      <c r="I112" s="219" t="s">
        <v>1391</v>
      </c>
      <c r="J112" s="219" t="s">
        <v>1391</v>
      </c>
      <c r="K112" s="219" t="s">
        <v>1391</v>
      </c>
      <c r="L112" s="219" t="s">
        <v>1391</v>
      </c>
      <c r="M112" s="219" t="s">
        <v>1391</v>
      </c>
      <c r="N112" s="219" t="s">
        <v>1391</v>
      </c>
      <c r="O112" s="219" t="s">
        <v>1391</v>
      </c>
      <c r="P112" s="219" t="s">
        <v>1391</v>
      </c>
      <c r="Q112" s="219" t="s">
        <v>1391</v>
      </c>
      <c r="R112" s="219" t="s">
        <v>1391</v>
      </c>
      <c r="S112" s="219" t="s">
        <v>1391</v>
      </c>
      <c r="T112" s="219" t="s">
        <v>1391</v>
      </c>
      <c r="U112" s="219" t="s">
        <v>1391</v>
      </c>
      <c r="V112" s="219" t="s">
        <v>1391</v>
      </c>
      <c r="W112" s="219" t="s">
        <v>1391</v>
      </c>
      <c r="X112" s="219" t="s">
        <v>1391</v>
      </c>
      <c r="Y112" s="219" t="s">
        <v>1391</v>
      </c>
      <c r="Z112" s="219" t="s">
        <v>1391</v>
      </c>
      <c r="AA112" s="219" t="s">
        <v>1391</v>
      </c>
      <c r="AB112" s="219" t="s">
        <v>1391</v>
      </c>
      <c r="AC112" s="219" t="s">
        <v>1391</v>
      </c>
      <c r="AD112" s="219" t="s">
        <v>1391</v>
      </c>
      <c r="AE112" s="219" t="s">
        <v>1391</v>
      </c>
      <c r="AF112" s="219" t="s">
        <v>1391</v>
      </c>
      <c r="AG112" s="219" t="s">
        <v>1437</v>
      </c>
      <c r="AH112" s="219" t="s">
        <v>1391</v>
      </c>
      <c r="AI112" s="219" t="s">
        <v>1391</v>
      </c>
      <c r="AJ112" s="219" t="s">
        <v>1391</v>
      </c>
      <c r="AK112" s="219" t="s">
        <v>1391</v>
      </c>
      <c r="AL112" s="219" t="s">
        <v>1391</v>
      </c>
      <c r="AM112" s="219" t="s">
        <v>1391</v>
      </c>
      <c r="AN112" s="219" t="s">
        <v>1391</v>
      </c>
      <c r="AO112" s="219" t="s">
        <v>1391</v>
      </c>
      <c r="AP112" s="219" t="s">
        <v>1391</v>
      </c>
      <c r="AQ112" s="219" t="s">
        <v>1391</v>
      </c>
      <c r="AR112" s="219" t="s">
        <v>1391</v>
      </c>
      <c r="AS112" s="219" t="s">
        <v>1391</v>
      </c>
      <c r="AT112" s="219" t="s">
        <v>1391</v>
      </c>
      <c r="AU112" s="219" t="s">
        <v>1391</v>
      </c>
      <c r="AV112" s="219" t="s">
        <v>1391</v>
      </c>
      <c r="AW112" s="219" t="s">
        <v>1437</v>
      </c>
      <c r="AX112" s="219" t="s">
        <v>1391</v>
      </c>
      <c r="AY112" s="219" t="s">
        <v>1391</v>
      </c>
      <c r="AZ112" s="219" t="s">
        <v>1391</v>
      </c>
      <c r="BA112" s="219" t="s">
        <v>1391</v>
      </c>
      <c r="BB112" s="219" t="s">
        <v>1391</v>
      </c>
      <c r="BC112" s="219" t="s">
        <v>1391</v>
      </c>
      <c r="BD112" s="219" t="s">
        <v>1391</v>
      </c>
      <c r="BE112" s="219" t="s">
        <v>1391</v>
      </c>
      <c r="BF112" s="219" t="s">
        <v>1391</v>
      </c>
      <c r="BG112" s="219" t="s">
        <v>1391</v>
      </c>
      <c r="BH112" s="219" t="s">
        <v>1391</v>
      </c>
      <c r="BI112" s="219" t="s">
        <v>1391</v>
      </c>
      <c r="BJ112" s="219" t="s">
        <v>1391</v>
      </c>
      <c r="BK112" s="219" t="s">
        <v>1391</v>
      </c>
      <c r="BL112" s="219" t="s">
        <v>1391</v>
      </c>
      <c r="BM112" s="219" t="s">
        <v>1391</v>
      </c>
      <c r="BN112" s="219" t="s">
        <v>1391</v>
      </c>
      <c r="BO112" s="219" t="s">
        <v>1391</v>
      </c>
      <c r="BP112" s="219" t="s">
        <v>1391</v>
      </c>
      <c r="BQ112" s="219" t="s">
        <v>1391</v>
      </c>
      <c r="BR112" s="219" t="s">
        <v>1391</v>
      </c>
      <c r="BS112" s="219" t="s">
        <v>1391</v>
      </c>
      <c r="BT112" s="219" t="s">
        <v>1391</v>
      </c>
      <c r="BU112" s="219" t="s">
        <v>1391</v>
      </c>
      <c r="BV112" s="219" t="s">
        <v>1391</v>
      </c>
      <c r="BW112" s="219" t="s">
        <v>1391</v>
      </c>
      <c r="BX112" s="219" t="s">
        <v>1391</v>
      </c>
      <c r="BY112" s="219" t="s">
        <v>1391</v>
      </c>
      <c r="BZ112" s="219" t="s">
        <v>1391</v>
      </c>
      <c r="CA112" s="219" t="s">
        <v>1391</v>
      </c>
      <c r="CB112" s="219" t="s">
        <v>1391</v>
      </c>
      <c r="CC112" s="219" t="s">
        <v>1391</v>
      </c>
      <c r="CD112" s="219" t="s">
        <v>1391</v>
      </c>
      <c r="CE112" s="219" t="s">
        <v>1391</v>
      </c>
      <c r="CF112" s="219" t="s">
        <v>1391</v>
      </c>
      <c r="CG112" s="219" t="s">
        <v>1391</v>
      </c>
      <c r="CH112" s="219" t="s">
        <v>1391</v>
      </c>
      <c r="CI112" s="219" t="s">
        <v>1391</v>
      </c>
      <c r="CJ112" s="219" t="s">
        <v>1391</v>
      </c>
      <c r="CK112" s="221" t="s">
        <v>1670</v>
      </c>
      <c r="CL112" s="219" t="s">
        <v>1671</v>
      </c>
      <c r="CM112" s="219" t="s">
        <v>403</v>
      </c>
      <c r="CN112" s="219" t="s">
        <v>50</v>
      </c>
      <c r="CO112" s="219" t="s">
        <v>412</v>
      </c>
      <c r="CP112" s="219"/>
      <c r="CQ112" s="219"/>
      <c r="CR112" s="219"/>
      <c r="CS112" s="219"/>
      <c r="CT112" s="219"/>
      <c r="CU112" s="219"/>
      <c r="CV112" s="219"/>
      <c r="CW112" s="219"/>
      <c r="CX112" s="219" t="s">
        <v>1672</v>
      </c>
    </row>
    <row r="113" ht="97.5" spans="1:102">
      <c r="A113" s="220" t="s">
        <v>1173</v>
      </c>
      <c r="B113" s="220">
        <v>1112</v>
      </c>
      <c r="C113" s="220" t="s">
        <v>812</v>
      </c>
      <c r="D113" s="220" t="s">
        <v>1391</v>
      </c>
      <c r="E113" s="220" t="s">
        <v>1391</v>
      </c>
      <c r="F113" s="220" t="s">
        <v>1391</v>
      </c>
      <c r="G113" s="220" t="s">
        <v>1391</v>
      </c>
      <c r="H113" s="220" t="s">
        <v>1391</v>
      </c>
      <c r="I113" s="220" t="s">
        <v>1391</v>
      </c>
      <c r="J113" s="220" t="s">
        <v>1391</v>
      </c>
      <c r="K113" s="220" t="s">
        <v>1391</v>
      </c>
      <c r="L113" s="220" t="s">
        <v>1391</v>
      </c>
      <c r="M113" s="220" t="s">
        <v>1391</v>
      </c>
      <c r="N113" s="220" t="s">
        <v>1391</v>
      </c>
      <c r="O113" s="220" t="s">
        <v>1391</v>
      </c>
      <c r="P113" s="220" t="s">
        <v>1391</v>
      </c>
      <c r="Q113" s="220" t="s">
        <v>1391</v>
      </c>
      <c r="R113" s="220" t="s">
        <v>1391</v>
      </c>
      <c r="S113" s="220" t="s">
        <v>1391</v>
      </c>
      <c r="T113" s="220" t="s">
        <v>1391</v>
      </c>
      <c r="U113" s="220" t="s">
        <v>1391</v>
      </c>
      <c r="V113" s="220" t="s">
        <v>1391</v>
      </c>
      <c r="W113" s="220" t="s">
        <v>1391</v>
      </c>
      <c r="X113" s="220" t="s">
        <v>1391</v>
      </c>
      <c r="Y113" s="220" t="s">
        <v>1437</v>
      </c>
      <c r="Z113" s="220" t="s">
        <v>1391</v>
      </c>
      <c r="AA113" s="220" t="s">
        <v>1391</v>
      </c>
      <c r="AB113" s="220" t="s">
        <v>1391</v>
      </c>
      <c r="AC113" s="220" t="s">
        <v>1391</v>
      </c>
      <c r="AD113" s="220" t="s">
        <v>1391</v>
      </c>
      <c r="AE113" s="220" t="s">
        <v>1391</v>
      </c>
      <c r="AF113" s="220" t="s">
        <v>1437</v>
      </c>
      <c r="AG113" s="220" t="s">
        <v>1391</v>
      </c>
      <c r="AH113" s="220" t="s">
        <v>1391</v>
      </c>
      <c r="AI113" s="220" t="s">
        <v>1391</v>
      </c>
      <c r="AJ113" s="220" t="s">
        <v>1391</v>
      </c>
      <c r="AK113" s="220" t="s">
        <v>1391</v>
      </c>
      <c r="AL113" s="220" t="s">
        <v>1391</v>
      </c>
      <c r="AM113" s="220" t="s">
        <v>1391</v>
      </c>
      <c r="AN113" s="220" t="s">
        <v>1437</v>
      </c>
      <c r="AO113" s="220" t="s">
        <v>1391</v>
      </c>
      <c r="AP113" s="220" t="s">
        <v>1391</v>
      </c>
      <c r="AQ113" s="220" t="s">
        <v>1437</v>
      </c>
      <c r="AR113" s="220" t="s">
        <v>1391</v>
      </c>
      <c r="AS113" s="220" t="s">
        <v>1391</v>
      </c>
      <c r="AT113" s="220" t="s">
        <v>1391</v>
      </c>
      <c r="AU113" s="220" t="s">
        <v>1437</v>
      </c>
      <c r="AV113" s="220" t="s">
        <v>1437</v>
      </c>
      <c r="AW113" s="220" t="s">
        <v>1391</v>
      </c>
      <c r="AX113" s="220" t="s">
        <v>1391</v>
      </c>
      <c r="AY113" s="220" t="s">
        <v>1391</v>
      </c>
      <c r="AZ113" s="220" t="s">
        <v>1391</v>
      </c>
      <c r="BA113" s="220" t="s">
        <v>1391</v>
      </c>
      <c r="BB113" s="220" t="s">
        <v>1391</v>
      </c>
      <c r="BC113" s="220" t="s">
        <v>1391</v>
      </c>
      <c r="BD113" s="220" t="s">
        <v>1391</v>
      </c>
      <c r="BE113" s="220" t="s">
        <v>1391</v>
      </c>
      <c r="BF113" s="220" t="s">
        <v>1391</v>
      </c>
      <c r="BG113" s="220" t="s">
        <v>1391</v>
      </c>
      <c r="BH113" s="220" t="s">
        <v>1391</v>
      </c>
      <c r="BI113" s="220" t="s">
        <v>1391</v>
      </c>
      <c r="BJ113" s="220" t="s">
        <v>1391</v>
      </c>
      <c r="BK113" s="220" t="s">
        <v>1391</v>
      </c>
      <c r="BL113" s="220" t="s">
        <v>1391</v>
      </c>
      <c r="BM113" s="220" t="s">
        <v>1391</v>
      </c>
      <c r="BN113" s="220" t="s">
        <v>1391</v>
      </c>
      <c r="BO113" s="220" t="s">
        <v>1391</v>
      </c>
      <c r="BP113" s="220" t="s">
        <v>1391</v>
      </c>
      <c r="BQ113" s="220" t="s">
        <v>1391</v>
      </c>
      <c r="BR113" s="220" t="s">
        <v>1391</v>
      </c>
      <c r="BS113" s="220" t="s">
        <v>1437</v>
      </c>
      <c r="BT113" s="220" t="s">
        <v>1437</v>
      </c>
      <c r="BU113" s="220" t="s">
        <v>1437</v>
      </c>
      <c r="BV113" s="220" t="s">
        <v>1391</v>
      </c>
      <c r="BW113" s="220" t="s">
        <v>1391</v>
      </c>
      <c r="BX113" s="220" t="s">
        <v>1391</v>
      </c>
      <c r="BY113" s="220" t="s">
        <v>1391</v>
      </c>
      <c r="BZ113" s="220" t="s">
        <v>1391</v>
      </c>
      <c r="CA113" s="220" t="s">
        <v>1391</v>
      </c>
      <c r="CB113" s="220" t="s">
        <v>1391</v>
      </c>
      <c r="CC113" s="220" t="s">
        <v>1391</v>
      </c>
      <c r="CD113" s="220" t="s">
        <v>1391</v>
      </c>
      <c r="CE113" s="220" t="s">
        <v>1391</v>
      </c>
      <c r="CF113" s="220" t="s">
        <v>1391</v>
      </c>
      <c r="CG113" s="220" t="s">
        <v>1391</v>
      </c>
      <c r="CH113" s="220" t="s">
        <v>1391</v>
      </c>
      <c r="CI113" s="220" t="s">
        <v>1391</v>
      </c>
      <c r="CJ113" s="220" t="s">
        <v>1391</v>
      </c>
      <c r="CK113" s="222" t="s">
        <v>1673</v>
      </c>
      <c r="CL113" s="220" t="s">
        <v>1391</v>
      </c>
      <c r="CM113" s="220" t="s">
        <v>53</v>
      </c>
      <c r="CN113" s="220" t="s">
        <v>412</v>
      </c>
      <c r="CO113" s="220" t="s">
        <v>412</v>
      </c>
      <c r="CP113" s="220"/>
      <c r="CQ113" s="220"/>
      <c r="CR113" s="220"/>
      <c r="CS113" s="220"/>
      <c r="CT113" s="220"/>
      <c r="CU113" s="220"/>
      <c r="CV113" s="220"/>
      <c r="CW113" s="220"/>
      <c r="CX113" s="220" t="s">
        <v>1674</v>
      </c>
    </row>
    <row r="114" ht="55.5" spans="1:102">
      <c r="A114" s="219" t="s">
        <v>1176</v>
      </c>
      <c r="B114" s="219">
        <v>1113</v>
      </c>
      <c r="C114" s="219" t="s">
        <v>949</v>
      </c>
      <c r="D114" s="219" t="s">
        <v>1437</v>
      </c>
      <c r="E114" s="219" t="s">
        <v>1391</v>
      </c>
      <c r="F114" s="219" t="s">
        <v>1391</v>
      </c>
      <c r="G114" s="219" t="s">
        <v>1391</v>
      </c>
      <c r="H114" s="219" t="s">
        <v>1391</v>
      </c>
      <c r="I114" s="219" t="s">
        <v>1391</v>
      </c>
      <c r="J114" s="219" t="s">
        <v>1391</v>
      </c>
      <c r="K114" s="219" t="s">
        <v>1391</v>
      </c>
      <c r="L114" s="219" t="s">
        <v>1391</v>
      </c>
      <c r="M114" s="219" t="s">
        <v>1391</v>
      </c>
      <c r="N114" s="219" t="s">
        <v>1391</v>
      </c>
      <c r="O114" s="219" t="s">
        <v>1391</v>
      </c>
      <c r="P114" s="219" t="s">
        <v>1391</v>
      </c>
      <c r="Q114" s="219" t="s">
        <v>1391</v>
      </c>
      <c r="R114" s="219" t="s">
        <v>1391</v>
      </c>
      <c r="S114" s="219" t="s">
        <v>1391</v>
      </c>
      <c r="T114" s="219" t="s">
        <v>1391</v>
      </c>
      <c r="U114" s="219" t="s">
        <v>1391</v>
      </c>
      <c r="V114" s="219" t="s">
        <v>1391</v>
      </c>
      <c r="W114" s="219" t="s">
        <v>1391</v>
      </c>
      <c r="X114" s="219" t="s">
        <v>1391</v>
      </c>
      <c r="Y114" s="219" t="s">
        <v>1437</v>
      </c>
      <c r="Z114" s="219" t="s">
        <v>1391</v>
      </c>
      <c r="AA114" s="219" t="s">
        <v>1391</v>
      </c>
      <c r="AB114" s="219" t="s">
        <v>1391</v>
      </c>
      <c r="AC114" s="219" t="s">
        <v>1437</v>
      </c>
      <c r="AD114" s="219" t="s">
        <v>1391</v>
      </c>
      <c r="AE114" s="219" t="s">
        <v>1391</v>
      </c>
      <c r="AF114" s="219" t="s">
        <v>1391</v>
      </c>
      <c r="AG114" s="219" t="s">
        <v>1391</v>
      </c>
      <c r="AH114" s="219" t="s">
        <v>1391</v>
      </c>
      <c r="AI114" s="219" t="s">
        <v>1391</v>
      </c>
      <c r="AJ114" s="219" t="s">
        <v>1391</v>
      </c>
      <c r="AK114" s="219" t="s">
        <v>1391</v>
      </c>
      <c r="AL114" s="219" t="s">
        <v>1391</v>
      </c>
      <c r="AM114" s="219" t="s">
        <v>1391</v>
      </c>
      <c r="AN114" s="219" t="s">
        <v>1391</v>
      </c>
      <c r="AO114" s="219" t="s">
        <v>1391</v>
      </c>
      <c r="AP114" s="219" t="s">
        <v>1391</v>
      </c>
      <c r="AQ114" s="219" t="s">
        <v>1391</v>
      </c>
      <c r="AR114" s="219" t="s">
        <v>1391</v>
      </c>
      <c r="AS114" s="219" t="s">
        <v>1391</v>
      </c>
      <c r="AT114" s="219" t="s">
        <v>1391</v>
      </c>
      <c r="AU114" s="219" t="s">
        <v>1391</v>
      </c>
      <c r="AV114" s="219" t="s">
        <v>1391</v>
      </c>
      <c r="AW114" s="219" t="s">
        <v>1391</v>
      </c>
      <c r="AX114" s="219" t="s">
        <v>1391</v>
      </c>
      <c r="AY114" s="219" t="s">
        <v>1391</v>
      </c>
      <c r="AZ114" s="219" t="s">
        <v>1391</v>
      </c>
      <c r="BA114" s="219" t="s">
        <v>1391</v>
      </c>
      <c r="BB114" s="219" t="s">
        <v>1391</v>
      </c>
      <c r="BC114" s="219" t="s">
        <v>1391</v>
      </c>
      <c r="BD114" s="219" t="s">
        <v>1391</v>
      </c>
      <c r="BE114" s="219" t="s">
        <v>1391</v>
      </c>
      <c r="BF114" s="219" t="s">
        <v>1391</v>
      </c>
      <c r="BG114" s="219" t="s">
        <v>1391</v>
      </c>
      <c r="BH114" s="219" t="s">
        <v>1391</v>
      </c>
      <c r="BI114" s="219" t="s">
        <v>1391</v>
      </c>
      <c r="BJ114" s="219" t="s">
        <v>1391</v>
      </c>
      <c r="BK114" s="219" t="s">
        <v>1391</v>
      </c>
      <c r="BL114" s="219" t="s">
        <v>1391</v>
      </c>
      <c r="BM114" s="219" t="s">
        <v>1391</v>
      </c>
      <c r="BN114" s="219" t="s">
        <v>1391</v>
      </c>
      <c r="BO114" s="219" t="s">
        <v>1391</v>
      </c>
      <c r="BP114" s="219" t="s">
        <v>1391</v>
      </c>
      <c r="BQ114" s="219" t="s">
        <v>1391</v>
      </c>
      <c r="BR114" s="219" t="s">
        <v>1391</v>
      </c>
      <c r="BS114" s="219" t="s">
        <v>1391</v>
      </c>
      <c r="BT114" s="219" t="s">
        <v>1391</v>
      </c>
      <c r="BU114" s="219" t="s">
        <v>1391</v>
      </c>
      <c r="BV114" s="219" t="s">
        <v>1391</v>
      </c>
      <c r="BW114" s="219" t="s">
        <v>1437</v>
      </c>
      <c r="BX114" s="219" t="s">
        <v>1391</v>
      </c>
      <c r="BY114" s="219" t="s">
        <v>1391</v>
      </c>
      <c r="BZ114" s="219" t="s">
        <v>1391</v>
      </c>
      <c r="CA114" s="219" t="s">
        <v>1391</v>
      </c>
      <c r="CB114" s="219" t="s">
        <v>1391</v>
      </c>
      <c r="CC114" s="219" t="s">
        <v>1391</v>
      </c>
      <c r="CD114" s="219" t="s">
        <v>1391</v>
      </c>
      <c r="CE114" s="219" t="s">
        <v>1391</v>
      </c>
      <c r="CF114" s="219" t="s">
        <v>1391</v>
      </c>
      <c r="CG114" s="219" t="s">
        <v>1391</v>
      </c>
      <c r="CH114" s="219" t="s">
        <v>1391</v>
      </c>
      <c r="CI114" s="219" t="s">
        <v>1391</v>
      </c>
      <c r="CJ114" s="219" t="s">
        <v>1391</v>
      </c>
      <c r="CK114" s="221" t="s">
        <v>1675</v>
      </c>
      <c r="CL114" s="219" t="s">
        <v>1452</v>
      </c>
      <c r="CM114" s="219" t="s">
        <v>53</v>
      </c>
      <c r="CN114" s="219" t="s">
        <v>412</v>
      </c>
      <c r="CO114" s="219" t="s">
        <v>412</v>
      </c>
      <c r="CP114" s="219"/>
      <c r="CQ114" s="219"/>
      <c r="CR114" s="219"/>
      <c r="CS114" s="219"/>
      <c r="CT114" s="219"/>
      <c r="CU114" s="219"/>
      <c r="CV114" s="219"/>
      <c r="CW114" s="219"/>
      <c r="CX114" s="219" t="s">
        <v>1676</v>
      </c>
    </row>
    <row r="115" ht="69" spans="1:102">
      <c r="A115" s="220" t="s">
        <v>1179</v>
      </c>
      <c r="B115" s="220">
        <v>1114</v>
      </c>
      <c r="C115" s="220" t="s">
        <v>802</v>
      </c>
      <c r="D115" s="220" t="s">
        <v>1437</v>
      </c>
      <c r="E115" s="220" t="s">
        <v>1443</v>
      </c>
      <c r="F115" s="220" t="s">
        <v>1443</v>
      </c>
      <c r="G115" s="220" t="s">
        <v>1443</v>
      </c>
      <c r="H115" s="220" t="s">
        <v>1391</v>
      </c>
      <c r="I115" s="220" t="s">
        <v>1391</v>
      </c>
      <c r="J115" s="220" t="s">
        <v>1391</v>
      </c>
      <c r="K115" s="220" t="s">
        <v>1391</v>
      </c>
      <c r="L115" s="220" t="s">
        <v>1443</v>
      </c>
      <c r="M115" s="220" t="s">
        <v>1391</v>
      </c>
      <c r="N115" s="220" t="s">
        <v>1391</v>
      </c>
      <c r="O115" s="220" t="s">
        <v>1391</v>
      </c>
      <c r="P115" s="220" t="s">
        <v>1391</v>
      </c>
      <c r="Q115" s="220" t="s">
        <v>1391</v>
      </c>
      <c r="R115" s="220" t="s">
        <v>1391</v>
      </c>
      <c r="S115" s="220" t="s">
        <v>1391</v>
      </c>
      <c r="T115" s="220" t="s">
        <v>1391</v>
      </c>
      <c r="U115" s="220" t="s">
        <v>1391</v>
      </c>
      <c r="V115" s="220" t="s">
        <v>1391</v>
      </c>
      <c r="W115" s="220" t="s">
        <v>1443</v>
      </c>
      <c r="X115" s="220" t="s">
        <v>1391</v>
      </c>
      <c r="Y115" s="220" t="s">
        <v>1391</v>
      </c>
      <c r="Z115" s="220" t="s">
        <v>1391</v>
      </c>
      <c r="AA115" s="220" t="s">
        <v>1391</v>
      </c>
      <c r="AB115" s="220" t="s">
        <v>1391</v>
      </c>
      <c r="AC115" s="220" t="s">
        <v>1437</v>
      </c>
      <c r="AD115" s="220" t="s">
        <v>1391</v>
      </c>
      <c r="AE115" s="220" t="s">
        <v>1391</v>
      </c>
      <c r="AF115" s="220" t="s">
        <v>1391</v>
      </c>
      <c r="AG115" s="220" t="s">
        <v>1437</v>
      </c>
      <c r="AH115" s="220" t="s">
        <v>1391</v>
      </c>
      <c r="AI115" s="220" t="s">
        <v>1391</v>
      </c>
      <c r="AJ115" s="220" t="s">
        <v>1391</v>
      </c>
      <c r="AK115" s="220" t="s">
        <v>1391</v>
      </c>
      <c r="AL115" s="220" t="s">
        <v>1391</v>
      </c>
      <c r="AM115" s="220" t="s">
        <v>1391</v>
      </c>
      <c r="AN115" s="220" t="s">
        <v>1391</v>
      </c>
      <c r="AO115" s="220" t="s">
        <v>1391</v>
      </c>
      <c r="AP115" s="220" t="s">
        <v>1391</v>
      </c>
      <c r="AQ115" s="220" t="s">
        <v>1391</v>
      </c>
      <c r="AR115" s="220" t="s">
        <v>1391</v>
      </c>
      <c r="AS115" s="220" t="s">
        <v>1391</v>
      </c>
      <c r="AT115" s="220" t="s">
        <v>1391</v>
      </c>
      <c r="AU115" s="220" t="s">
        <v>1391</v>
      </c>
      <c r="AV115" s="220" t="s">
        <v>1391</v>
      </c>
      <c r="AW115" s="220" t="s">
        <v>1443</v>
      </c>
      <c r="AX115" s="220" t="s">
        <v>1391</v>
      </c>
      <c r="AY115" s="220" t="s">
        <v>1391</v>
      </c>
      <c r="AZ115" s="220" t="s">
        <v>1391</v>
      </c>
      <c r="BA115" s="220" t="s">
        <v>1391</v>
      </c>
      <c r="BB115" s="220" t="s">
        <v>1391</v>
      </c>
      <c r="BC115" s="220" t="s">
        <v>1391</v>
      </c>
      <c r="BD115" s="220" t="s">
        <v>1391</v>
      </c>
      <c r="BE115" s="220" t="s">
        <v>1391</v>
      </c>
      <c r="BF115" s="220" t="s">
        <v>1391</v>
      </c>
      <c r="BG115" s="220" t="s">
        <v>1391</v>
      </c>
      <c r="BH115" s="220" t="s">
        <v>1391</v>
      </c>
      <c r="BI115" s="220" t="s">
        <v>1391</v>
      </c>
      <c r="BJ115" s="220" t="s">
        <v>1391</v>
      </c>
      <c r="BK115" s="220" t="s">
        <v>1391</v>
      </c>
      <c r="BL115" s="220" t="s">
        <v>1391</v>
      </c>
      <c r="BM115" s="220" t="s">
        <v>1391</v>
      </c>
      <c r="BN115" s="220" t="s">
        <v>1391</v>
      </c>
      <c r="BO115" s="220" t="s">
        <v>1391</v>
      </c>
      <c r="BP115" s="220" t="s">
        <v>1391</v>
      </c>
      <c r="BQ115" s="220" t="s">
        <v>1391</v>
      </c>
      <c r="BR115" s="220" t="s">
        <v>1391</v>
      </c>
      <c r="BS115" s="220" t="s">
        <v>1391</v>
      </c>
      <c r="BT115" s="220" t="s">
        <v>1391</v>
      </c>
      <c r="BU115" s="220" t="s">
        <v>1391</v>
      </c>
      <c r="BV115" s="220" t="s">
        <v>1437</v>
      </c>
      <c r="BW115" s="220" t="s">
        <v>1437</v>
      </c>
      <c r="BX115" s="220" t="s">
        <v>1391</v>
      </c>
      <c r="BY115" s="220" t="s">
        <v>1391</v>
      </c>
      <c r="BZ115" s="220" t="s">
        <v>1391</v>
      </c>
      <c r="CA115" s="220" t="s">
        <v>1391</v>
      </c>
      <c r="CB115" s="220" t="s">
        <v>1391</v>
      </c>
      <c r="CC115" s="220" t="s">
        <v>1391</v>
      </c>
      <c r="CD115" s="220" t="s">
        <v>1391</v>
      </c>
      <c r="CE115" s="220" t="s">
        <v>1391</v>
      </c>
      <c r="CF115" s="220" t="s">
        <v>1391</v>
      </c>
      <c r="CG115" s="220" t="s">
        <v>1391</v>
      </c>
      <c r="CH115" s="220" t="s">
        <v>1391</v>
      </c>
      <c r="CI115" s="220" t="s">
        <v>1391</v>
      </c>
      <c r="CJ115" s="220" t="s">
        <v>1391</v>
      </c>
      <c r="CK115" s="222" t="s">
        <v>1677</v>
      </c>
      <c r="CL115" s="220" t="s">
        <v>1391</v>
      </c>
      <c r="CM115" s="220" t="s">
        <v>53</v>
      </c>
      <c r="CN115" s="220" t="s">
        <v>412</v>
      </c>
      <c r="CO115" s="220" t="s">
        <v>412</v>
      </c>
      <c r="CP115" s="220"/>
      <c r="CQ115" s="220"/>
      <c r="CR115" s="220"/>
      <c r="CS115" s="220"/>
      <c r="CT115" s="220"/>
      <c r="CU115" s="220"/>
      <c r="CV115" s="220"/>
      <c r="CW115" s="220"/>
      <c r="CX115" s="220" t="s">
        <v>1678</v>
      </c>
    </row>
    <row r="116" ht="69" spans="1:102">
      <c r="A116" s="219" t="s">
        <v>1181</v>
      </c>
      <c r="B116" s="219">
        <v>1115</v>
      </c>
      <c r="C116" s="219" t="s">
        <v>897</v>
      </c>
      <c r="D116" s="219" t="s">
        <v>1437</v>
      </c>
      <c r="E116" s="219" t="s">
        <v>1443</v>
      </c>
      <c r="F116" s="219" t="s">
        <v>1443</v>
      </c>
      <c r="G116" s="219" t="s">
        <v>1443</v>
      </c>
      <c r="H116" s="219" t="s">
        <v>1391</v>
      </c>
      <c r="I116" s="219" t="s">
        <v>1391</v>
      </c>
      <c r="J116" s="219" t="s">
        <v>1391</v>
      </c>
      <c r="K116" s="219" t="s">
        <v>1391</v>
      </c>
      <c r="L116" s="219" t="s">
        <v>1443</v>
      </c>
      <c r="M116" s="219" t="s">
        <v>1391</v>
      </c>
      <c r="N116" s="219" t="s">
        <v>1391</v>
      </c>
      <c r="O116" s="219" t="s">
        <v>1391</v>
      </c>
      <c r="P116" s="219" t="s">
        <v>1391</v>
      </c>
      <c r="Q116" s="219" t="s">
        <v>1391</v>
      </c>
      <c r="R116" s="219" t="s">
        <v>1391</v>
      </c>
      <c r="S116" s="219" t="s">
        <v>1391</v>
      </c>
      <c r="T116" s="219" t="s">
        <v>1391</v>
      </c>
      <c r="U116" s="219" t="s">
        <v>1391</v>
      </c>
      <c r="V116" s="219" t="s">
        <v>1391</v>
      </c>
      <c r="W116" s="219" t="s">
        <v>1437</v>
      </c>
      <c r="X116" s="219" t="s">
        <v>1391</v>
      </c>
      <c r="Y116" s="219" t="s">
        <v>1391</v>
      </c>
      <c r="Z116" s="219" t="s">
        <v>1391</v>
      </c>
      <c r="AA116" s="219" t="s">
        <v>1391</v>
      </c>
      <c r="AB116" s="219" t="s">
        <v>1437</v>
      </c>
      <c r="AC116" s="219" t="s">
        <v>1391</v>
      </c>
      <c r="AD116" s="219" t="s">
        <v>1391</v>
      </c>
      <c r="AE116" s="219" t="s">
        <v>1391</v>
      </c>
      <c r="AF116" s="219" t="s">
        <v>1391</v>
      </c>
      <c r="AG116" s="219" t="s">
        <v>1391</v>
      </c>
      <c r="AH116" s="219" t="s">
        <v>1391</v>
      </c>
      <c r="AI116" s="219" t="s">
        <v>1391</v>
      </c>
      <c r="AJ116" s="219" t="s">
        <v>1391</v>
      </c>
      <c r="AK116" s="219" t="s">
        <v>1391</v>
      </c>
      <c r="AL116" s="219" t="s">
        <v>1391</v>
      </c>
      <c r="AM116" s="219" t="s">
        <v>1391</v>
      </c>
      <c r="AN116" s="219" t="s">
        <v>1391</v>
      </c>
      <c r="AO116" s="219" t="s">
        <v>1391</v>
      </c>
      <c r="AP116" s="219" t="s">
        <v>1391</v>
      </c>
      <c r="AQ116" s="219" t="s">
        <v>1391</v>
      </c>
      <c r="AR116" s="219" t="s">
        <v>1391</v>
      </c>
      <c r="AS116" s="219" t="s">
        <v>1391</v>
      </c>
      <c r="AT116" s="219" t="s">
        <v>1391</v>
      </c>
      <c r="AU116" s="219" t="s">
        <v>1391</v>
      </c>
      <c r="AV116" s="219" t="s">
        <v>1391</v>
      </c>
      <c r="AW116" s="219" t="s">
        <v>1437</v>
      </c>
      <c r="AX116" s="219" t="s">
        <v>1437</v>
      </c>
      <c r="AY116" s="219" t="s">
        <v>1437</v>
      </c>
      <c r="AZ116" s="219" t="s">
        <v>1391</v>
      </c>
      <c r="BA116" s="219" t="s">
        <v>1391</v>
      </c>
      <c r="BB116" s="219" t="s">
        <v>1391</v>
      </c>
      <c r="BC116" s="219" t="s">
        <v>1391</v>
      </c>
      <c r="BD116" s="219" t="s">
        <v>1391</v>
      </c>
      <c r="BE116" s="219" t="s">
        <v>1391</v>
      </c>
      <c r="BF116" s="219" t="s">
        <v>1391</v>
      </c>
      <c r="BG116" s="219" t="s">
        <v>1391</v>
      </c>
      <c r="BH116" s="219" t="s">
        <v>1391</v>
      </c>
      <c r="BI116" s="219" t="s">
        <v>1391</v>
      </c>
      <c r="BJ116" s="219" t="s">
        <v>1391</v>
      </c>
      <c r="BK116" s="219" t="s">
        <v>1391</v>
      </c>
      <c r="BL116" s="219" t="s">
        <v>1391</v>
      </c>
      <c r="BM116" s="219" t="s">
        <v>1391</v>
      </c>
      <c r="BN116" s="219" t="s">
        <v>1391</v>
      </c>
      <c r="BO116" s="219" t="s">
        <v>1391</v>
      </c>
      <c r="BP116" s="219" t="s">
        <v>1391</v>
      </c>
      <c r="BQ116" s="219" t="s">
        <v>1391</v>
      </c>
      <c r="BR116" s="219" t="s">
        <v>1391</v>
      </c>
      <c r="BS116" s="219" t="s">
        <v>1391</v>
      </c>
      <c r="BT116" s="219" t="s">
        <v>1391</v>
      </c>
      <c r="BU116" s="219" t="s">
        <v>1391</v>
      </c>
      <c r="BV116" s="219" t="s">
        <v>1437</v>
      </c>
      <c r="BW116" s="219" t="s">
        <v>1391</v>
      </c>
      <c r="BX116" s="219" t="s">
        <v>1391</v>
      </c>
      <c r="BY116" s="219" t="s">
        <v>1391</v>
      </c>
      <c r="BZ116" s="219" t="s">
        <v>1391</v>
      </c>
      <c r="CA116" s="219" t="s">
        <v>1391</v>
      </c>
      <c r="CB116" s="219" t="s">
        <v>1391</v>
      </c>
      <c r="CC116" s="219" t="s">
        <v>1391</v>
      </c>
      <c r="CD116" s="219" t="s">
        <v>1391</v>
      </c>
      <c r="CE116" s="219" t="s">
        <v>1391</v>
      </c>
      <c r="CF116" s="219" t="s">
        <v>1391</v>
      </c>
      <c r="CG116" s="219" t="s">
        <v>1391</v>
      </c>
      <c r="CH116" s="219" t="s">
        <v>1391</v>
      </c>
      <c r="CI116" s="219" t="s">
        <v>1391</v>
      </c>
      <c r="CJ116" s="219" t="s">
        <v>1391</v>
      </c>
      <c r="CK116" s="221" t="s">
        <v>1679</v>
      </c>
      <c r="CL116" s="219" t="s">
        <v>1391</v>
      </c>
      <c r="CM116" s="219" t="s">
        <v>53</v>
      </c>
      <c r="CN116" s="219" t="s">
        <v>412</v>
      </c>
      <c r="CO116" s="219" t="s">
        <v>412</v>
      </c>
      <c r="CP116" s="219"/>
      <c r="CQ116" s="219"/>
      <c r="CR116" s="219"/>
      <c r="CS116" s="219"/>
      <c r="CT116" s="219"/>
      <c r="CU116" s="219"/>
      <c r="CV116" s="219"/>
      <c r="CW116" s="219"/>
      <c r="CX116" s="219" t="s">
        <v>1680</v>
      </c>
    </row>
    <row r="117" ht="69" spans="1:102">
      <c r="A117" s="220" t="s">
        <v>1183</v>
      </c>
      <c r="B117" s="220">
        <v>1116</v>
      </c>
      <c r="C117" s="220" t="s">
        <v>878</v>
      </c>
      <c r="D117" s="220" t="s">
        <v>1391</v>
      </c>
      <c r="E117" s="220" t="s">
        <v>1391</v>
      </c>
      <c r="F117" s="220" t="s">
        <v>1391</v>
      </c>
      <c r="G117" s="220" t="s">
        <v>1391</v>
      </c>
      <c r="H117" s="220" t="s">
        <v>1391</v>
      </c>
      <c r="I117" s="220" t="s">
        <v>1391</v>
      </c>
      <c r="J117" s="220" t="s">
        <v>1391</v>
      </c>
      <c r="K117" s="220" t="s">
        <v>1391</v>
      </c>
      <c r="L117" s="220" t="s">
        <v>1391</v>
      </c>
      <c r="M117" s="220" t="s">
        <v>1391</v>
      </c>
      <c r="N117" s="220" t="s">
        <v>1391</v>
      </c>
      <c r="O117" s="220" t="s">
        <v>1391</v>
      </c>
      <c r="P117" s="220" t="s">
        <v>1391</v>
      </c>
      <c r="Q117" s="220" t="s">
        <v>1391</v>
      </c>
      <c r="R117" s="220" t="s">
        <v>1391</v>
      </c>
      <c r="S117" s="220" t="s">
        <v>1391</v>
      </c>
      <c r="T117" s="220" t="s">
        <v>1437</v>
      </c>
      <c r="U117" s="220" t="s">
        <v>1391</v>
      </c>
      <c r="V117" s="220" t="s">
        <v>1391</v>
      </c>
      <c r="W117" s="220" t="s">
        <v>1391</v>
      </c>
      <c r="X117" s="220" t="s">
        <v>1437</v>
      </c>
      <c r="Y117" s="220" t="s">
        <v>1391</v>
      </c>
      <c r="Z117" s="220" t="s">
        <v>1391</v>
      </c>
      <c r="AA117" s="220" t="s">
        <v>1391</v>
      </c>
      <c r="AB117" s="220" t="s">
        <v>1391</v>
      </c>
      <c r="AC117" s="220" t="s">
        <v>1391</v>
      </c>
      <c r="AD117" s="220" t="s">
        <v>1391</v>
      </c>
      <c r="AE117" s="220" t="s">
        <v>1391</v>
      </c>
      <c r="AF117" s="220" t="s">
        <v>1391</v>
      </c>
      <c r="AG117" s="220" t="s">
        <v>1391</v>
      </c>
      <c r="AH117" s="220" t="s">
        <v>1391</v>
      </c>
      <c r="AI117" s="220" t="s">
        <v>1391</v>
      </c>
      <c r="AJ117" s="220" t="s">
        <v>1391</v>
      </c>
      <c r="AK117" s="220" t="s">
        <v>1391</v>
      </c>
      <c r="AL117" s="220" t="s">
        <v>1391</v>
      </c>
      <c r="AM117" s="220" t="s">
        <v>1391</v>
      </c>
      <c r="AN117" s="220" t="s">
        <v>1391</v>
      </c>
      <c r="AO117" s="220" t="s">
        <v>1391</v>
      </c>
      <c r="AP117" s="220" t="s">
        <v>1391</v>
      </c>
      <c r="AQ117" s="220" t="s">
        <v>1391</v>
      </c>
      <c r="AR117" s="220" t="s">
        <v>1391</v>
      </c>
      <c r="AS117" s="220" t="s">
        <v>1391</v>
      </c>
      <c r="AT117" s="220" t="s">
        <v>1391</v>
      </c>
      <c r="AU117" s="220" t="s">
        <v>1391</v>
      </c>
      <c r="AV117" s="220" t="s">
        <v>1391</v>
      </c>
      <c r="AW117" s="220" t="s">
        <v>1391</v>
      </c>
      <c r="AX117" s="220" t="s">
        <v>1391</v>
      </c>
      <c r="AY117" s="220" t="s">
        <v>1391</v>
      </c>
      <c r="AZ117" s="220" t="s">
        <v>1391</v>
      </c>
      <c r="BA117" s="220" t="s">
        <v>1437</v>
      </c>
      <c r="BB117" s="220" t="s">
        <v>1437</v>
      </c>
      <c r="BC117" s="220" t="s">
        <v>1391</v>
      </c>
      <c r="BD117" s="220" t="s">
        <v>1391</v>
      </c>
      <c r="BE117" s="220" t="s">
        <v>1391</v>
      </c>
      <c r="BF117" s="220" t="s">
        <v>1391</v>
      </c>
      <c r="BG117" s="220" t="s">
        <v>1391</v>
      </c>
      <c r="BH117" s="220" t="s">
        <v>1391</v>
      </c>
      <c r="BI117" s="220" t="s">
        <v>1391</v>
      </c>
      <c r="BJ117" s="220" t="s">
        <v>1391</v>
      </c>
      <c r="BK117" s="220" t="s">
        <v>1391</v>
      </c>
      <c r="BL117" s="220" t="s">
        <v>1391</v>
      </c>
      <c r="BM117" s="220" t="s">
        <v>1391</v>
      </c>
      <c r="BN117" s="220" t="s">
        <v>1391</v>
      </c>
      <c r="BO117" s="220" t="s">
        <v>1391</v>
      </c>
      <c r="BP117" s="220" t="s">
        <v>1391</v>
      </c>
      <c r="BQ117" s="220" t="s">
        <v>1391</v>
      </c>
      <c r="BR117" s="220" t="s">
        <v>1391</v>
      </c>
      <c r="BS117" s="220" t="s">
        <v>1391</v>
      </c>
      <c r="BT117" s="220" t="s">
        <v>1391</v>
      </c>
      <c r="BU117" s="220" t="s">
        <v>1391</v>
      </c>
      <c r="BV117" s="220" t="s">
        <v>1391</v>
      </c>
      <c r="BW117" s="220" t="s">
        <v>1391</v>
      </c>
      <c r="BX117" s="220" t="s">
        <v>1391</v>
      </c>
      <c r="BY117" s="220" t="s">
        <v>1391</v>
      </c>
      <c r="BZ117" s="220" t="s">
        <v>1391</v>
      </c>
      <c r="CA117" s="220" t="s">
        <v>1391</v>
      </c>
      <c r="CB117" s="220" t="s">
        <v>1391</v>
      </c>
      <c r="CC117" s="220" t="s">
        <v>1391</v>
      </c>
      <c r="CD117" s="220" t="s">
        <v>1391</v>
      </c>
      <c r="CE117" s="220" t="s">
        <v>1391</v>
      </c>
      <c r="CF117" s="220" t="s">
        <v>1391</v>
      </c>
      <c r="CG117" s="220" t="s">
        <v>1391</v>
      </c>
      <c r="CH117" s="220" t="s">
        <v>1391</v>
      </c>
      <c r="CI117" s="220" t="s">
        <v>1391</v>
      </c>
      <c r="CJ117" s="220" t="s">
        <v>1391</v>
      </c>
      <c r="CK117" s="222" t="s">
        <v>1681</v>
      </c>
      <c r="CL117" s="220" t="s">
        <v>1439</v>
      </c>
      <c r="CM117" s="220" t="s">
        <v>50</v>
      </c>
      <c r="CN117" s="220" t="s">
        <v>29</v>
      </c>
      <c r="CO117" s="220" t="s">
        <v>412</v>
      </c>
      <c r="CP117" s="220"/>
      <c r="CQ117" s="220"/>
      <c r="CR117" s="220"/>
      <c r="CS117" s="220"/>
      <c r="CT117" s="220"/>
      <c r="CU117" s="220"/>
      <c r="CV117" s="220"/>
      <c r="CW117" s="220"/>
      <c r="CX117" s="220" t="s">
        <v>1682</v>
      </c>
    </row>
    <row r="118" ht="110.25" spans="1:102">
      <c r="A118" s="219" t="s">
        <v>1185</v>
      </c>
      <c r="B118" s="219">
        <v>1117</v>
      </c>
      <c r="C118" s="219" t="s">
        <v>807</v>
      </c>
      <c r="D118" s="219" t="s">
        <v>1391</v>
      </c>
      <c r="E118" s="219" t="s">
        <v>1391</v>
      </c>
      <c r="F118" s="219" t="s">
        <v>1391</v>
      </c>
      <c r="G118" s="219" t="s">
        <v>1391</v>
      </c>
      <c r="H118" s="219" t="s">
        <v>1391</v>
      </c>
      <c r="I118" s="219" t="s">
        <v>1391</v>
      </c>
      <c r="J118" s="219" t="s">
        <v>1391</v>
      </c>
      <c r="K118" s="219" t="s">
        <v>1391</v>
      </c>
      <c r="L118" s="219" t="s">
        <v>1391</v>
      </c>
      <c r="M118" s="219" t="s">
        <v>1391</v>
      </c>
      <c r="N118" s="219" t="s">
        <v>1391</v>
      </c>
      <c r="O118" s="219" t="s">
        <v>1391</v>
      </c>
      <c r="P118" s="219" t="s">
        <v>1391</v>
      </c>
      <c r="Q118" s="219" t="s">
        <v>1391</v>
      </c>
      <c r="R118" s="219" t="s">
        <v>1391</v>
      </c>
      <c r="S118" s="219" t="s">
        <v>1391</v>
      </c>
      <c r="T118" s="219" t="s">
        <v>1391</v>
      </c>
      <c r="U118" s="219" t="s">
        <v>1391</v>
      </c>
      <c r="V118" s="219" t="s">
        <v>1391</v>
      </c>
      <c r="W118" s="219" t="s">
        <v>1391</v>
      </c>
      <c r="X118" s="219" t="s">
        <v>1391</v>
      </c>
      <c r="Y118" s="219" t="s">
        <v>1391</v>
      </c>
      <c r="Z118" s="219" t="s">
        <v>1391</v>
      </c>
      <c r="AA118" s="219" t="s">
        <v>1391</v>
      </c>
      <c r="AB118" s="219" t="s">
        <v>1391</v>
      </c>
      <c r="AC118" s="219" t="s">
        <v>1391</v>
      </c>
      <c r="AD118" s="219" t="s">
        <v>1391</v>
      </c>
      <c r="AE118" s="219" t="s">
        <v>1391</v>
      </c>
      <c r="AF118" s="219" t="s">
        <v>1391</v>
      </c>
      <c r="AG118" s="219" t="s">
        <v>1391</v>
      </c>
      <c r="AH118" s="219" t="s">
        <v>1391</v>
      </c>
      <c r="AI118" s="219" t="s">
        <v>1391</v>
      </c>
      <c r="AJ118" s="219" t="s">
        <v>1391</v>
      </c>
      <c r="AK118" s="219" t="s">
        <v>1391</v>
      </c>
      <c r="AL118" s="219" t="s">
        <v>1391</v>
      </c>
      <c r="AM118" s="219" t="s">
        <v>1391</v>
      </c>
      <c r="AN118" s="219" t="s">
        <v>1391</v>
      </c>
      <c r="AO118" s="219" t="s">
        <v>1391</v>
      </c>
      <c r="AP118" s="219" t="s">
        <v>1391</v>
      </c>
      <c r="AQ118" s="219" t="s">
        <v>1391</v>
      </c>
      <c r="AR118" s="219" t="s">
        <v>1391</v>
      </c>
      <c r="AS118" s="219" t="s">
        <v>1391</v>
      </c>
      <c r="AT118" s="219" t="s">
        <v>1391</v>
      </c>
      <c r="AU118" s="219" t="s">
        <v>1391</v>
      </c>
      <c r="AV118" s="219" t="s">
        <v>1391</v>
      </c>
      <c r="AW118" s="219" t="s">
        <v>1391</v>
      </c>
      <c r="AX118" s="219" t="s">
        <v>1391</v>
      </c>
      <c r="AY118" s="219" t="s">
        <v>1391</v>
      </c>
      <c r="AZ118" s="219" t="s">
        <v>1391</v>
      </c>
      <c r="BA118" s="219" t="s">
        <v>1391</v>
      </c>
      <c r="BB118" s="219" t="s">
        <v>1391</v>
      </c>
      <c r="BC118" s="219" t="s">
        <v>1391</v>
      </c>
      <c r="BD118" s="219" t="s">
        <v>1391</v>
      </c>
      <c r="BE118" s="219" t="s">
        <v>1391</v>
      </c>
      <c r="BF118" s="219" t="s">
        <v>1391</v>
      </c>
      <c r="BG118" s="219" t="s">
        <v>1391</v>
      </c>
      <c r="BH118" s="219" t="s">
        <v>1391</v>
      </c>
      <c r="BI118" s="219" t="s">
        <v>1391</v>
      </c>
      <c r="BJ118" s="219" t="s">
        <v>1391</v>
      </c>
      <c r="BK118" s="219" t="s">
        <v>1391</v>
      </c>
      <c r="BL118" s="219" t="s">
        <v>1391</v>
      </c>
      <c r="BM118" s="219" t="s">
        <v>1391</v>
      </c>
      <c r="BN118" s="219" t="s">
        <v>1391</v>
      </c>
      <c r="BO118" s="219" t="s">
        <v>1391</v>
      </c>
      <c r="BP118" s="219" t="s">
        <v>1391</v>
      </c>
      <c r="BQ118" s="219" t="s">
        <v>1391</v>
      </c>
      <c r="BR118" s="219" t="s">
        <v>1391</v>
      </c>
      <c r="BS118" s="219" t="s">
        <v>1391</v>
      </c>
      <c r="BT118" s="219" t="s">
        <v>1391</v>
      </c>
      <c r="BU118" s="219" t="s">
        <v>1391</v>
      </c>
      <c r="BV118" s="219" t="s">
        <v>1391</v>
      </c>
      <c r="BW118" s="219" t="s">
        <v>1391</v>
      </c>
      <c r="BX118" s="219" t="s">
        <v>1391</v>
      </c>
      <c r="BY118" s="219" t="s">
        <v>1391</v>
      </c>
      <c r="BZ118" s="219" t="s">
        <v>1391</v>
      </c>
      <c r="CA118" s="219" t="s">
        <v>1391</v>
      </c>
      <c r="CB118" s="219" t="s">
        <v>1391</v>
      </c>
      <c r="CC118" s="219" t="s">
        <v>1391</v>
      </c>
      <c r="CD118" s="219" t="s">
        <v>1391</v>
      </c>
      <c r="CE118" s="219" t="s">
        <v>1391</v>
      </c>
      <c r="CF118" s="219" t="s">
        <v>1391</v>
      </c>
      <c r="CG118" s="219" t="s">
        <v>1391</v>
      </c>
      <c r="CH118" s="219" t="s">
        <v>1391</v>
      </c>
      <c r="CI118" s="219" t="s">
        <v>1391</v>
      </c>
      <c r="CJ118" s="219" t="s">
        <v>1391</v>
      </c>
      <c r="CK118" s="221" t="s">
        <v>1683</v>
      </c>
      <c r="CL118" s="219" t="s">
        <v>1391</v>
      </c>
      <c r="CM118" s="219" t="s">
        <v>17</v>
      </c>
      <c r="CN118" s="219" t="s">
        <v>412</v>
      </c>
      <c r="CO118" s="219" t="s">
        <v>412</v>
      </c>
      <c r="CP118" s="219"/>
      <c r="CQ118" s="219"/>
      <c r="CR118" s="219"/>
      <c r="CS118" s="219"/>
      <c r="CT118" s="219"/>
      <c r="CU118" s="219"/>
      <c r="CV118" s="219"/>
      <c r="CW118" s="219"/>
      <c r="CX118" s="219" t="s">
        <v>1684</v>
      </c>
    </row>
    <row r="119" ht="69" spans="1:102">
      <c r="A119" s="220" t="s">
        <v>1187</v>
      </c>
      <c r="B119" s="220">
        <v>1118</v>
      </c>
      <c r="C119" s="220" t="s">
        <v>830</v>
      </c>
      <c r="D119" s="220" t="s">
        <v>1437</v>
      </c>
      <c r="E119" s="220" t="s">
        <v>1391</v>
      </c>
      <c r="F119" s="220" t="s">
        <v>1391</v>
      </c>
      <c r="G119" s="220" t="s">
        <v>1391</v>
      </c>
      <c r="H119" s="220" t="s">
        <v>1391</v>
      </c>
      <c r="I119" s="220" t="s">
        <v>1391</v>
      </c>
      <c r="J119" s="220" t="s">
        <v>1391</v>
      </c>
      <c r="K119" s="220" t="s">
        <v>1391</v>
      </c>
      <c r="L119" s="220" t="s">
        <v>1391</v>
      </c>
      <c r="M119" s="220" t="s">
        <v>1391</v>
      </c>
      <c r="N119" s="220" t="s">
        <v>1391</v>
      </c>
      <c r="O119" s="220" t="s">
        <v>1391</v>
      </c>
      <c r="P119" s="220" t="s">
        <v>1391</v>
      </c>
      <c r="Q119" s="220" t="s">
        <v>1391</v>
      </c>
      <c r="R119" s="220" t="s">
        <v>1391</v>
      </c>
      <c r="S119" s="220" t="s">
        <v>1391</v>
      </c>
      <c r="T119" s="220" t="s">
        <v>1391</v>
      </c>
      <c r="U119" s="220" t="s">
        <v>1391</v>
      </c>
      <c r="V119" s="220" t="s">
        <v>1391</v>
      </c>
      <c r="W119" s="220" t="s">
        <v>1391</v>
      </c>
      <c r="X119" s="220" t="s">
        <v>1391</v>
      </c>
      <c r="Y119" s="220" t="s">
        <v>1391</v>
      </c>
      <c r="Z119" s="220" t="s">
        <v>1391</v>
      </c>
      <c r="AA119" s="220" t="s">
        <v>1391</v>
      </c>
      <c r="AB119" s="220" t="s">
        <v>1437</v>
      </c>
      <c r="AC119" s="220" t="s">
        <v>1391</v>
      </c>
      <c r="AD119" s="220" t="s">
        <v>1391</v>
      </c>
      <c r="AE119" s="220" t="s">
        <v>1391</v>
      </c>
      <c r="AF119" s="220" t="s">
        <v>1391</v>
      </c>
      <c r="AG119" s="220" t="s">
        <v>1391</v>
      </c>
      <c r="AH119" s="220" t="s">
        <v>1391</v>
      </c>
      <c r="AI119" s="220" t="s">
        <v>1391</v>
      </c>
      <c r="AJ119" s="220" t="s">
        <v>1391</v>
      </c>
      <c r="AK119" s="220" t="s">
        <v>1391</v>
      </c>
      <c r="AL119" s="220" t="s">
        <v>1391</v>
      </c>
      <c r="AM119" s="220" t="s">
        <v>1391</v>
      </c>
      <c r="AN119" s="220" t="s">
        <v>1391</v>
      </c>
      <c r="AO119" s="220" t="s">
        <v>1391</v>
      </c>
      <c r="AP119" s="220" t="s">
        <v>1391</v>
      </c>
      <c r="AQ119" s="220" t="s">
        <v>1391</v>
      </c>
      <c r="AR119" s="220" t="s">
        <v>1391</v>
      </c>
      <c r="AS119" s="220" t="s">
        <v>1391</v>
      </c>
      <c r="AT119" s="220" t="s">
        <v>1391</v>
      </c>
      <c r="AU119" s="220" t="s">
        <v>1391</v>
      </c>
      <c r="AV119" s="220" t="s">
        <v>1437</v>
      </c>
      <c r="AW119" s="220" t="s">
        <v>1391</v>
      </c>
      <c r="AX119" s="220" t="s">
        <v>1391</v>
      </c>
      <c r="AY119" s="220" t="s">
        <v>1391</v>
      </c>
      <c r="AZ119" s="220" t="s">
        <v>1391</v>
      </c>
      <c r="BA119" s="220" t="s">
        <v>1391</v>
      </c>
      <c r="BB119" s="220" t="s">
        <v>1391</v>
      </c>
      <c r="BC119" s="220" t="s">
        <v>1391</v>
      </c>
      <c r="BD119" s="220" t="s">
        <v>1391</v>
      </c>
      <c r="BE119" s="220" t="s">
        <v>1391</v>
      </c>
      <c r="BF119" s="220" t="s">
        <v>1391</v>
      </c>
      <c r="BG119" s="220" t="s">
        <v>1391</v>
      </c>
      <c r="BH119" s="220" t="s">
        <v>1391</v>
      </c>
      <c r="BI119" s="220" t="s">
        <v>1391</v>
      </c>
      <c r="BJ119" s="220" t="s">
        <v>1391</v>
      </c>
      <c r="BK119" s="220" t="s">
        <v>1391</v>
      </c>
      <c r="BL119" s="220" t="s">
        <v>1391</v>
      </c>
      <c r="BM119" s="220" t="s">
        <v>1391</v>
      </c>
      <c r="BN119" s="220" t="s">
        <v>1391</v>
      </c>
      <c r="BO119" s="220" t="s">
        <v>1391</v>
      </c>
      <c r="BP119" s="220" t="s">
        <v>1391</v>
      </c>
      <c r="BQ119" s="220" t="s">
        <v>1391</v>
      </c>
      <c r="BR119" s="220" t="s">
        <v>1391</v>
      </c>
      <c r="BS119" s="220" t="s">
        <v>1391</v>
      </c>
      <c r="BT119" s="220" t="s">
        <v>1391</v>
      </c>
      <c r="BU119" s="220" t="s">
        <v>1391</v>
      </c>
      <c r="BV119" s="220" t="s">
        <v>1391</v>
      </c>
      <c r="BW119" s="220" t="s">
        <v>1391</v>
      </c>
      <c r="BX119" s="220" t="s">
        <v>1391</v>
      </c>
      <c r="BY119" s="220" t="s">
        <v>1391</v>
      </c>
      <c r="BZ119" s="220" t="s">
        <v>1391</v>
      </c>
      <c r="CA119" s="220" t="s">
        <v>1391</v>
      </c>
      <c r="CB119" s="220" t="s">
        <v>1391</v>
      </c>
      <c r="CC119" s="220" t="s">
        <v>1391</v>
      </c>
      <c r="CD119" s="220" t="s">
        <v>1391</v>
      </c>
      <c r="CE119" s="220" t="s">
        <v>1391</v>
      </c>
      <c r="CF119" s="220" t="s">
        <v>1391</v>
      </c>
      <c r="CG119" s="220" t="s">
        <v>1391</v>
      </c>
      <c r="CH119" s="220" t="s">
        <v>1391</v>
      </c>
      <c r="CI119" s="220" t="s">
        <v>1391</v>
      </c>
      <c r="CJ119" s="220" t="s">
        <v>1391</v>
      </c>
      <c r="CK119" s="222" t="s">
        <v>1685</v>
      </c>
      <c r="CL119" s="220" t="s">
        <v>1686</v>
      </c>
      <c r="CM119" s="220" t="s">
        <v>50</v>
      </c>
      <c r="CN119" s="220" t="s">
        <v>29</v>
      </c>
      <c r="CO119" s="220" t="s">
        <v>412</v>
      </c>
      <c r="CP119" s="220"/>
      <c r="CQ119" s="220"/>
      <c r="CR119" s="220"/>
      <c r="CS119" s="220"/>
      <c r="CT119" s="220"/>
      <c r="CU119" s="220"/>
      <c r="CV119" s="220"/>
      <c r="CW119" s="220"/>
      <c r="CX119" s="220" t="s">
        <v>1687</v>
      </c>
    </row>
    <row r="120" ht="69" spans="1:102">
      <c r="A120" s="219" t="s">
        <v>1189</v>
      </c>
      <c r="B120" s="219">
        <v>1119</v>
      </c>
      <c r="C120" s="219" t="s">
        <v>802</v>
      </c>
      <c r="D120" s="219" t="s">
        <v>1437</v>
      </c>
      <c r="E120" s="219" t="s">
        <v>1391</v>
      </c>
      <c r="F120" s="219" t="s">
        <v>1391</v>
      </c>
      <c r="G120" s="219" t="s">
        <v>1391</v>
      </c>
      <c r="H120" s="219" t="s">
        <v>1391</v>
      </c>
      <c r="I120" s="219" t="s">
        <v>1391</v>
      </c>
      <c r="J120" s="219" t="s">
        <v>1391</v>
      </c>
      <c r="K120" s="219" t="s">
        <v>1391</v>
      </c>
      <c r="L120" s="219" t="s">
        <v>1391</v>
      </c>
      <c r="M120" s="219" t="s">
        <v>1391</v>
      </c>
      <c r="N120" s="219" t="s">
        <v>1391</v>
      </c>
      <c r="O120" s="219" t="s">
        <v>1391</v>
      </c>
      <c r="P120" s="219" t="s">
        <v>1391</v>
      </c>
      <c r="Q120" s="219" t="s">
        <v>1391</v>
      </c>
      <c r="R120" s="219" t="s">
        <v>1391</v>
      </c>
      <c r="S120" s="219" t="s">
        <v>1391</v>
      </c>
      <c r="T120" s="219" t="s">
        <v>1437</v>
      </c>
      <c r="U120" s="219" t="s">
        <v>1437</v>
      </c>
      <c r="V120" s="219" t="s">
        <v>1391</v>
      </c>
      <c r="W120" s="219" t="s">
        <v>1391</v>
      </c>
      <c r="X120" s="219" t="s">
        <v>1391</v>
      </c>
      <c r="Y120" s="219" t="s">
        <v>1391</v>
      </c>
      <c r="Z120" s="219" t="s">
        <v>1437</v>
      </c>
      <c r="AA120" s="219" t="s">
        <v>1391</v>
      </c>
      <c r="AB120" s="219" t="s">
        <v>1391</v>
      </c>
      <c r="AC120" s="219" t="s">
        <v>1391</v>
      </c>
      <c r="AD120" s="219" t="s">
        <v>1391</v>
      </c>
      <c r="AE120" s="219" t="s">
        <v>1391</v>
      </c>
      <c r="AF120" s="219" t="s">
        <v>1391</v>
      </c>
      <c r="AG120" s="219" t="s">
        <v>1391</v>
      </c>
      <c r="AH120" s="219" t="s">
        <v>1391</v>
      </c>
      <c r="AI120" s="219" t="s">
        <v>1391</v>
      </c>
      <c r="AJ120" s="219" t="s">
        <v>1391</v>
      </c>
      <c r="AK120" s="219" t="s">
        <v>1391</v>
      </c>
      <c r="AL120" s="219" t="s">
        <v>1391</v>
      </c>
      <c r="AM120" s="219" t="s">
        <v>1391</v>
      </c>
      <c r="AN120" s="219" t="s">
        <v>1391</v>
      </c>
      <c r="AO120" s="219" t="s">
        <v>1391</v>
      </c>
      <c r="AP120" s="219" t="s">
        <v>1391</v>
      </c>
      <c r="AQ120" s="219" t="s">
        <v>1391</v>
      </c>
      <c r="AR120" s="219" t="s">
        <v>1391</v>
      </c>
      <c r="AS120" s="219" t="s">
        <v>1391</v>
      </c>
      <c r="AT120" s="219" t="s">
        <v>1391</v>
      </c>
      <c r="AU120" s="219" t="s">
        <v>1391</v>
      </c>
      <c r="AV120" s="219" t="s">
        <v>1391</v>
      </c>
      <c r="AW120" s="219" t="s">
        <v>1391</v>
      </c>
      <c r="AX120" s="219" t="s">
        <v>1391</v>
      </c>
      <c r="AY120" s="219" t="s">
        <v>1391</v>
      </c>
      <c r="AZ120" s="219" t="s">
        <v>1391</v>
      </c>
      <c r="BA120" s="219" t="s">
        <v>1437</v>
      </c>
      <c r="BB120" s="219" t="s">
        <v>1437</v>
      </c>
      <c r="BC120" s="219" t="s">
        <v>1391</v>
      </c>
      <c r="BD120" s="219" t="s">
        <v>1391</v>
      </c>
      <c r="BE120" s="219" t="s">
        <v>1391</v>
      </c>
      <c r="BF120" s="219" t="s">
        <v>1391</v>
      </c>
      <c r="BG120" s="219" t="s">
        <v>1391</v>
      </c>
      <c r="BH120" s="219" t="s">
        <v>1391</v>
      </c>
      <c r="BI120" s="219" t="s">
        <v>1391</v>
      </c>
      <c r="BJ120" s="219" t="s">
        <v>1391</v>
      </c>
      <c r="BK120" s="219" t="s">
        <v>1391</v>
      </c>
      <c r="BL120" s="219" t="s">
        <v>1391</v>
      </c>
      <c r="BM120" s="219" t="s">
        <v>1391</v>
      </c>
      <c r="BN120" s="219" t="s">
        <v>1391</v>
      </c>
      <c r="BO120" s="219" t="s">
        <v>1391</v>
      </c>
      <c r="BP120" s="219" t="s">
        <v>1391</v>
      </c>
      <c r="BQ120" s="219" t="s">
        <v>1391</v>
      </c>
      <c r="BR120" s="219" t="s">
        <v>1391</v>
      </c>
      <c r="BS120" s="219" t="s">
        <v>1391</v>
      </c>
      <c r="BT120" s="219" t="s">
        <v>1391</v>
      </c>
      <c r="BU120" s="219" t="s">
        <v>1391</v>
      </c>
      <c r="BV120" s="219" t="s">
        <v>1391</v>
      </c>
      <c r="BW120" s="219" t="s">
        <v>1391</v>
      </c>
      <c r="BX120" s="219" t="s">
        <v>1391</v>
      </c>
      <c r="BY120" s="219" t="s">
        <v>1391</v>
      </c>
      <c r="BZ120" s="219" t="s">
        <v>1391</v>
      </c>
      <c r="CA120" s="219" t="s">
        <v>1391</v>
      </c>
      <c r="CB120" s="219" t="s">
        <v>1391</v>
      </c>
      <c r="CC120" s="219" t="s">
        <v>1391</v>
      </c>
      <c r="CD120" s="219" t="s">
        <v>1391</v>
      </c>
      <c r="CE120" s="219" t="s">
        <v>1391</v>
      </c>
      <c r="CF120" s="219" t="s">
        <v>1391</v>
      </c>
      <c r="CG120" s="219" t="s">
        <v>1391</v>
      </c>
      <c r="CH120" s="219" t="s">
        <v>1391</v>
      </c>
      <c r="CI120" s="219" t="s">
        <v>1391</v>
      </c>
      <c r="CJ120" s="219" t="s">
        <v>1391</v>
      </c>
      <c r="CK120" s="221" t="s">
        <v>1688</v>
      </c>
      <c r="CL120" s="219" t="s">
        <v>1439</v>
      </c>
      <c r="CM120" s="219" t="s">
        <v>29</v>
      </c>
      <c r="CN120" s="219" t="s">
        <v>412</v>
      </c>
      <c r="CO120" s="219" t="s">
        <v>412</v>
      </c>
      <c r="CP120" s="219"/>
      <c r="CQ120" s="219"/>
      <c r="CR120" s="219"/>
      <c r="CS120" s="219"/>
      <c r="CT120" s="219"/>
      <c r="CU120" s="219"/>
      <c r="CV120" s="219"/>
      <c r="CW120" s="219"/>
      <c r="CX120" s="219" t="s">
        <v>1689</v>
      </c>
    </row>
    <row r="121" ht="69" spans="1:102">
      <c r="A121" s="220" t="s">
        <v>1191</v>
      </c>
      <c r="B121" s="220">
        <v>1120</v>
      </c>
      <c r="C121" s="220" t="s">
        <v>949</v>
      </c>
      <c r="D121" s="220" t="s">
        <v>1437</v>
      </c>
      <c r="E121" s="220" t="s">
        <v>1437</v>
      </c>
      <c r="F121" s="220" t="s">
        <v>1437</v>
      </c>
      <c r="G121" s="220" t="s">
        <v>1437</v>
      </c>
      <c r="H121" s="220" t="s">
        <v>1391</v>
      </c>
      <c r="I121" s="220" t="s">
        <v>1391</v>
      </c>
      <c r="J121" s="220" t="s">
        <v>1391</v>
      </c>
      <c r="K121" s="220" t="s">
        <v>1391</v>
      </c>
      <c r="L121" s="220" t="s">
        <v>1391</v>
      </c>
      <c r="M121" s="220" t="s">
        <v>1391</v>
      </c>
      <c r="N121" s="220" t="s">
        <v>1391</v>
      </c>
      <c r="O121" s="220" t="s">
        <v>1391</v>
      </c>
      <c r="P121" s="220" t="s">
        <v>1391</v>
      </c>
      <c r="Q121" s="220" t="s">
        <v>1391</v>
      </c>
      <c r="R121" s="220" t="s">
        <v>1391</v>
      </c>
      <c r="S121" s="220" t="s">
        <v>1391</v>
      </c>
      <c r="T121" s="220" t="s">
        <v>1391</v>
      </c>
      <c r="U121" s="220" t="s">
        <v>1391</v>
      </c>
      <c r="V121" s="220" t="s">
        <v>1391</v>
      </c>
      <c r="W121" s="220" t="s">
        <v>1391</v>
      </c>
      <c r="X121" s="220" t="s">
        <v>1391</v>
      </c>
      <c r="Y121" s="220" t="s">
        <v>1391</v>
      </c>
      <c r="Z121" s="220" t="s">
        <v>1391</v>
      </c>
      <c r="AA121" s="220" t="s">
        <v>1391</v>
      </c>
      <c r="AB121" s="220" t="s">
        <v>1391</v>
      </c>
      <c r="AC121" s="220" t="s">
        <v>1391</v>
      </c>
      <c r="AD121" s="220" t="s">
        <v>1391</v>
      </c>
      <c r="AE121" s="220" t="s">
        <v>1391</v>
      </c>
      <c r="AF121" s="220" t="s">
        <v>1391</v>
      </c>
      <c r="AG121" s="220" t="s">
        <v>1391</v>
      </c>
      <c r="AH121" s="220" t="s">
        <v>1391</v>
      </c>
      <c r="AI121" s="220" t="s">
        <v>1391</v>
      </c>
      <c r="AJ121" s="220" t="s">
        <v>1391</v>
      </c>
      <c r="AK121" s="220" t="s">
        <v>1391</v>
      </c>
      <c r="AL121" s="220" t="s">
        <v>1391</v>
      </c>
      <c r="AM121" s="220" t="s">
        <v>1391</v>
      </c>
      <c r="AN121" s="220" t="s">
        <v>1391</v>
      </c>
      <c r="AO121" s="220" t="s">
        <v>1391</v>
      </c>
      <c r="AP121" s="220" t="s">
        <v>1391</v>
      </c>
      <c r="AQ121" s="220" t="s">
        <v>1391</v>
      </c>
      <c r="AR121" s="220" t="s">
        <v>1391</v>
      </c>
      <c r="AS121" s="220" t="s">
        <v>1391</v>
      </c>
      <c r="AT121" s="220" t="s">
        <v>1391</v>
      </c>
      <c r="AU121" s="220" t="s">
        <v>1391</v>
      </c>
      <c r="AV121" s="220" t="s">
        <v>1391</v>
      </c>
      <c r="AW121" s="220" t="s">
        <v>1391</v>
      </c>
      <c r="AX121" s="220" t="s">
        <v>1391</v>
      </c>
      <c r="AY121" s="220" t="s">
        <v>1437</v>
      </c>
      <c r="AZ121" s="220" t="s">
        <v>1391</v>
      </c>
      <c r="BA121" s="220" t="s">
        <v>1391</v>
      </c>
      <c r="BB121" s="220" t="s">
        <v>1391</v>
      </c>
      <c r="BC121" s="220" t="s">
        <v>1391</v>
      </c>
      <c r="BD121" s="220" t="s">
        <v>1391</v>
      </c>
      <c r="BE121" s="220" t="s">
        <v>1391</v>
      </c>
      <c r="BF121" s="220" t="s">
        <v>1391</v>
      </c>
      <c r="BG121" s="220" t="s">
        <v>1391</v>
      </c>
      <c r="BH121" s="220" t="s">
        <v>1391</v>
      </c>
      <c r="BI121" s="220" t="s">
        <v>1391</v>
      </c>
      <c r="BJ121" s="220" t="s">
        <v>1391</v>
      </c>
      <c r="BK121" s="220" t="s">
        <v>1391</v>
      </c>
      <c r="BL121" s="220" t="s">
        <v>1391</v>
      </c>
      <c r="BM121" s="220" t="s">
        <v>1391</v>
      </c>
      <c r="BN121" s="220" t="s">
        <v>1391</v>
      </c>
      <c r="BO121" s="220" t="s">
        <v>1391</v>
      </c>
      <c r="BP121" s="220" t="s">
        <v>1391</v>
      </c>
      <c r="BQ121" s="220" t="s">
        <v>1391</v>
      </c>
      <c r="BR121" s="220" t="s">
        <v>1391</v>
      </c>
      <c r="BS121" s="220" t="s">
        <v>1391</v>
      </c>
      <c r="BT121" s="220" t="s">
        <v>1391</v>
      </c>
      <c r="BU121" s="220" t="s">
        <v>1391</v>
      </c>
      <c r="BV121" s="220" t="s">
        <v>1437</v>
      </c>
      <c r="BW121" s="220" t="s">
        <v>1391</v>
      </c>
      <c r="BX121" s="220" t="s">
        <v>1391</v>
      </c>
      <c r="BY121" s="220" t="s">
        <v>1391</v>
      </c>
      <c r="BZ121" s="220" t="s">
        <v>1437</v>
      </c>
      <c r="CA121" s="220" t="s">
        <v>1391</v>
      </c>
      <c r="CB121" s="220" t="s">
        <v>1391</v>
      </c>
      <c r="CC121" s="220" t="s">
        <v>1391</v>
      </c>
      <c r="CD121" s="220" t="s">
        <v>1391</v>
      </c>
      <c r="CE121" s="220" t="s">
        <v>1391</v>
      </c>
      <c r="CF121" s="220" t="s">
        <v>1391</v>
      </c>
      <c r="CG121" s="220" t="s">
        <v>1391</v>
      </c>
      <c r="CH121" s="220" t="s">
        <v>1391</v>
      </c>
      <c r="CI121" s="220" t="s">
        <v>1391</v>
      </c>
      <c r="CJ121" s="220" t="s">
        <v>1391</v>
      </c>
      <c r="CK121" s="222" t="s">
        <v>1690</v>
      </c>
      <c r="CL121" s="220" t="s">
        <v>1439</v>
      </c>
      <c r="CM121" s="220" t="s">
        <v>53</v>
      </c>
      <c r="CN121" s="220" t="s">
        <v>412</v>
      </c>
      <c r="CO121" s="220" t="s">
        <v>412</v>
      </c>
      <c r="CP121" s="220"/>
      <c r="CQ121" s="220"/>
      <c r="CR121" s="220"/>
      <c r="CS121" s="220"/>
      <c r="CT121" s="220"/>
      <c r="CU121" s="220"/>
      <c r="CV121" s="220"/>
      <c r="CW121" s="220"/>
      <c r="CX121" s="220" t="s">
        <v>1691</v>
      </c>
    </row>
    <row r="122" ht="82.5" spans="1:102">
      <c r="A122" s="219" t="s">
        <v>1193</v>
      </c>
      <c r="B122" s="219">
        <v>1121</v>
      </c>
      <c r="C122" s="219" t="s">
        <v>853</v>
      </c>
      <c r="D122" s="219" t="s">
        <v>1437</v>
      </c>
      <c r="E122" s="219" t="s">
        <v>1391</v>
      </c>
      <c r="F122" s="219" t="s">
        <v>1391</v>
      </c>
      <c r="G122" s="219" t="s">
        <v>1391</v>
      </c>
      <c r="H122" s="219" t="s">
        <v>1391</v>
      </c>
      <c r="I122" s="219" t="s">
        <v>1391</v>
      </c>
      <c r="J122" s="219" t="s">
        <v>1391</v>
      </c>
      <c r="K122" s="219" t="s">
        <v>1391</v>
      </c>
      <c r="L122" s="219" t="s">
        <v>1391</v>
      </c>
      <c r="M122" s="219" t="s">
        <v>1391</v>
      </c>
      <c r="N122" s="219" t="s">
        <v>1391</v>
      </c>
      <c r="O122" s="219" t="s">
        <v>1391</v>
      </c>
      <c r="P122" s="219" t="s">
        <v>1391</v>
      </c>
      <c r="Q122" s="219" t="s">
        <v>1391</v>
      </c>
      <c r="R122" s="219" t="s">
        <v>1391</v>
      </c>
      <c r="S122" s="219" t="s">
        <v>1391</v>
      </c>
      <c r="T122" s="219" t="s">
        <v>1391</v>
      </c>
      <c r="U122" s="219" t="s">
        <v>1391</v>
      </c>
      <c r="V122" s="219" t="s">
        <v>1391</v>
      </c>
      <c r="W122" s="219" t="s">
        <v>1391</v>
      </c>
      <c r="X122" s="219" t="s">
        <v>1391</v>
      </c>
      <c r="Y122" s="219" t="s">
        <v>1391</v>
      </c>
      <c r="Z122" s="219" t="s">
        <v>1391</v>
      </c>
      <c r="AA122" s="219" t="s">
        <v>1391</v>
      </c>
      <c r="AB122" s="219" t="s">
        <v>1391</v>
      </c>
      <c r="AC122" s="219" t="s">
        <v>1391</v>
      </c>
      <c r="AD122" s="219" t="s">
        <v>1391</v>
      </c>
      <c r="AE122" s="219" t="s">
        <v>1391</v>
      </c>
      <c r="AF122" s="219" t="s">
        <v>1391</v>
      </c>
      <c r="AG122" s="219" t="s">
        <v>1391</v>
      </c>
      <c r="AH122" s="219" t="s">
        <v>1391</v>
      </c>
      <c r="AI122" s="219" t="s">
        <v>1391</v>
      </c>
      <c r="AJ122" s="219" t="s">
        <v>1391</v>
      </c>
      <c r="AK122" s="219" t="s">
        <v>1391</v>
      </c>
      <c r="AL122" s="219" t="s">
        <v>1391</v>
      </c>
      <c r="AM122" s="219" t="s">
        <v>1391</v>
      </c>
      <c r="AN122" s="219" t="s">
        <v>1391</v>
      </c>
      <c r="AO122" s="219" t="s">
        <v>1391</v>
      </c>
      <c r="AP122" s="219" t="s">
        <v>1391</v>
      </c>
      <c r="AQ122" s="219" t="s">
        <v>1391</v>
      </c>
      <c r="AR122" s="219" t="s">
        <v>1391</v>
      </c>
      <c r="AS122" s="219" t="s">
        <v>1391</v>
      </c>
      <c r="AT122" s="219" t="s">
        <v>1391</v>
      </c>
      <c r="AU122" s="219" t="s">
        <v>1391</v>
      </c>
      <c r="AV122" s="219" t="s">
        <v>1437</v>
      </c>
      <c r="AW122" s="219" t="s">
        <v>1391</v>
      </c>
      <c r="AX122" s="219" t="s">
        <v>1391</v>
      </c>
      <c r="AY122" s="219" t="s">
        <v>1391</v>
      </c>
      <c r="AZ122" s="219" t="s">
        <v>1391</v>
      </c>
      <c r="BA122" s="219" t="s">
        <v>1391</v>
      </c>
      <c r="BB122" s="219" t="s">
        <v>1391</v>
      </c>
      <c r="BC122" s="219" t="s">
        <v>1391</v>
      </c>
      <c r="BD122" s="219" t="s">
        <v>1391</v>
      </c>
      <c r="BE122" s="219" t="s">
        <v>1391</v>
      </c>
      <c r="BF122" s="219" t="s">
        <v>1391</v>
      </c>
      <c r="BG122" s="219" t="s">
        <v>1391</v>
      </c>
      <c r="BH122" s="219" t="s">
        <v>1391</v>
      </c>
      <c r="BI122" s="219" t="s">
        <v>1391</v>
      </c>
      <c r="BJ122" s="219" t="s">
        <v>1391</v>
      </c>
      <c r="BK122" s="219" t="s">
        <v>1391</v>
      </c>
      <c r="BL122" s="219" t="s">
        <v>1391</v>
      </c>
      <c r="BM122" s="219" t="s">
        <v>1391</v>
      </c>
      <c r="BN122" s="219" t="s">
        <v>1391</v>
      </c>
      <c r="BO122" s="219" t="s">
        <v>1391</v>
      </c>
      <c r="BP122" s="219" t="s">
        <v>1391</v>
      </c>
      <c r="BQ122" s="219" t="s">
        <v>1391</v>
      </c>
      <c r="BR122" s="219" t="s">
        <v>1391</v>
      </c>
      <c r="BS122" s="219" t="s">
        <v>1391</v>
      </c>
      <c r="BT122" s="219" t="s">
        <v>1391</v>
      </c>
      <c r="BU122" s="219" t="s">
        <v>1391</v>
      </c>
      <c r="BV122" s="219" t="s">
        <v>1391</v>
      </c>
      <c r="BW122" s="219" t="s">
        <v>1391</v>
      </c>
      <c r="BX122" s="219" t="s">
        <v>1391</v>
      </c>
      <c r="BY122" s="219" t="s">
        <v>1391</v>
      </c>
      <c r="BZ122" s="219" t="s">
        <v>1391</v>
      </c>
      <c r="CA122" s="219" t="s">
        <v>1391</v>
      </c>
      <c r="CB122" s="219" t="s">
        <v>1391</v>
      </c>
      <c r="CC122" s="219" t="s">
        <v>1391</v>
      </c>
      <c r="CD122" s="219" t="s">
        <v>1391</v>
      </c>
      <c r="CE122" s="219" t="s">
        <v>1391</v>
      </c>
      <c r="CF122" s="219" t="s">
        <v>1391</v>
      </c>
      <c r="CG122" s="219" t="s">
        <v>1391</v>
      </c>
      <c r="CH122" s="219" t="s">
        <v>1391</v>
      </c>
      <c r="CI122" s="219" t="s">
        <v>1391</v>
      </c>
      <c r="CJ122" s="219" t="s">
        <v>1391</v>
      </c>
      <c r="CK122" s="221" t="s">
        <v>1692</v>
      </c>
      <c r="CL122" s="219" t="s">
        <v>1391</v>
      </c>
      <c r="CM122" s="219" t="s">
        <v>53</v>
      </c>
      <c r="CN122" s="219" t="s">
        <v>412</v>
      </c>
      <c r="CO122" s="219" t="s">
        <v>412</v>
      </c>
      <c r="CP122" s="219"/>
      <c r="CQ122" s="219"/>
      <c r="CR122" s="219"/>
      <c r="CS122" s="219"/>
      <c r="CT122" s="219"/>
      <c r="CU122" s="219"/>
      <c r="CV122" s="219"/>
      <c r="CW122" s="219"/>
      <c r="CX122" s="219" t="s">
        <v>1693</v>
      </c>
    </row>
    <row r="123" ht="69" spans="1:102">
      <c r="A123" s="220" t="s">
        <v>1195</v>
      </c>
      <c r="B123" s="220">
        <v>1122</v>
      </c>
      <c r="C123" s="220" t="s">
        <v>807</v>
      </c>
      <c r="D123" s="220" t="s">
        <v>1437</v>
      </c>
      <c r="E123" s="220" t="s">
        <v>1391</v>
      </c>
      <c r="F123" s="220" t="s">
        <v>1391</v>
      </c>
      <c r="G123" s="220" t="s">
        <v>1391</v>
      </c>
      <c r="H123" s="220" t="s">
        <v>1391</v>
      </c>
      <c r="I123" s="220" t="s">
        <v>1391</v>
      </c>
      <c r="J123" s="220" t="s">
        <v>1391</v>
      </c>
      <c r="K123" s="220" t="s">
        <v>1391</v>
      </c>
      <c r="L123" s="220" t="s">
        <v>1391</v>
      </c>
      <c r="M123" s="220" t="s">
        <v>1391</v>
      </c>
      <c r="N123" s="220" t="s">
        <v>1391</v>
      </c>
      <c r="O123" s="220" t="s">
        <v>1391</v>
      </c>
      <c r="P123" s="220" t="s">
        <v>1391</v>
      </c>
      <c r="Q123" s="220" t="s">
        <v>1391</v>
      </c>
      <c r="R123" s="220" t="s">
        <v>1391</v>
      </c>
      <c r="S123" s="220" t="s">
        <v>1391</v>
      </c>
      <c r="T123" s="220" t="s">
        <v>1391</v>
      </c>
      <c r="U123" s="220" t="s">
        <v>1391</v>
      </c>
      <c r="V123" s="220" t="s">
        <v>1391</v>
      </c>
      <c r="W123" s="220" t="s">
        <v>1391</v>
      </c>
      <c r="X123" s="220" t="s">
        <v>1391</v>
      </c>
      <c r="Y123" s="220" t="s">
        <v>1391</v>
      </c>
      <c r="Z123" s="220" t="s">
        <v>1391</v>
      </c>
      <c r="AA123" s="220" t="s">
        <v>1391</v>
      </c>
      <c r="AB123" s="220" t="s">
        <v>1391</v>
      </c>
      <c r="AC123" s="220" t="s">
        <v>1437</v>
      </c>
      <c r="AD123" s="220" t="s">
        <v>1391</v>
      </c>
      <c r="AE123" s="220" t="s">
        <v>1391</v>
      </c>
      <c r="AF123" s="220" t="s">
        <v>1391</v>
      </c>
      <c r="AG123" s="220" t="s">
        <v>1391</v>
      </c>
      <c r="AH123" s="220" t="s">
        <v>1391</v>
      </c>
      <c r="AI123" s="220" t="s">
        <v>1391</v>
      </c>
      <c r="AJ123" s="220" t="s">
        <v>1391</v>
      </c>
      <c r="AK123" s="220" t="s">
        <v>1391</v>
      </c>
      <c r="AL123" s="220" t="s">
        <v>1391</v>
      </c>
      <c r="AM123" s="220" t="s">
        <v>1391</v>
      </c>
      <c r="AN123" s="220" t="s">
        <v>1391</v>
      </c>
      <c r="AO123" s="220" t="s">
        <v>1391</v>
      </c>
      <c r="AP123" s="220" t="s">
        <v>1391</v>
      </c>
      <c r="AQ123" s="220" t="s">
        <v>1391</v>
      </c>
      <c r="AR123" s="220" t="s">
        <v>1391</v>
      </c>
      <c r="AS123" s="220" t="s">
        <v>1391</v>
      </c>
      <c r="AT123" s="220" t="s">
        <v>1391</v>
      </c>
      <c r="AU123" s="220" t="s">
        <v>1391</v>
      </c>
      <c r="AV123" s="220" t="s">
        <v>1391</v>
      </c>
      <c r="AW123" s="220" t="s">
        <v>1391</v>
      </c>
      <c r="AX123" s="220" t="s">
        <v>1437</v>
      </c>
      <c r="AY123" s="220" t="s">
        <v>1437</v>
      </c>
      <c r="AZ123" s="220" t="s">
        <v>1391</v>
      </c>
      <c r="BA123" s="220" t="s">
        <v>1391</v>
      </c>
      <c r="BB123" s="220" t="s">
        <v>1391</v>
      </c>
      <c r="BC123" s="220" t="s">
        <v>1391</v>
      </c>
      <c r="BD123" s="220" t="s">
        <v>1391</v>
      </c>
      <c r="BE123" s="220" t="s">
        <v>1391</v>
      </c>
      <c r="BF123" s="220" t="s">
        <v>1391</v>
      </c>
      <c r="BG123" s="220" t="s">
        <v>1391</v>
      </c>
      <c r="BH123" s="220" t="s">
        <v>1391</v>
      </c>
      <c r="BI123" s="220" t="s">
        <v>1391</v>
      </c>
      <c r="BJ123" s="220" t="s">
        <v>1391</v>
      </c>
      <c r="BK123" s="220" t="s">
        <v>1391</v>
      </c>
      <c r="BL123" s="220" t="s">
        <v>1391</v>
      </c>
      <c r="BM123" s="220" t="s">
        <v>1391</v>
      </c>
      <c r="BN123" s="220" t="s">
        <v>1391</v>
      </c>
      <c r="BO123" s="220" t="s">
        <v>1391</v>
      </c>
      <c r="BP123" s="220" t="s">
        <v>1391</v>
      </c>
      <c r="BQ123" s="220" t="s">
        <v>1391</v>
      </c>
      <c r="BR123" s="220" t="s">
        <v>1391</v>
      </c>
      <c r="BS123" s="220" t="s">
        <v>1391</v>
      </c>
      <c r="BT123" s="220" t="s">
        <v>1391</v>
      </c>
      <c r="BU123" s="220" t="s">
        <v>1391</v>
      </c>
      <c r="BV123" s="220" t="s">
        <v>1437</v>
      </c>
      <c r="BW123" s="220" t="s">
        <v>1391</v>
      </c>
      <c r="BX123" s="220" t="s">
        <v>1391</v>
      </c>
      <c r="BY123" s="220" t="s">
        <v>1391</v>
      </c>
      <c r="BZ123" s="220" t="s">
        <v>1391</v>
      </c>
      <c r="CA123" s="220" t="s">
        <v>1391</v>
      </c>
      <c r="CB123" s="220" t="s">
        <v>1391</v>
      </c>
      <c r="CC123" s="220" t="s">
        <v>1391</v>
      </c>
      <c r="CD123" s="220" t="s">
        <v>1391</v>
      </c>
      <c r="CE123" s="220" t="s">
        <v>1391</v>
      </c>
      <c r="CF123" s="220" t="s">
        <v>1391</v>
      </c>
      <c r="CG123" s="220" t="s">
        <v>1391</v>
      </c>
      <c r="CH123" s="220" t="s">
        <v>1391</v>
      </c>
      <c r="CI123" s="220" t="s">
        <v>1391</v>
      </c>
      <c r="CJ123" s="220" t="s">
        <v>1391</v>
      </c>
      <c r="CK123" s="222" t="s">
        <v>1694</v>
      </c>
      <c r="CL123" s="220" t="s">
        <v>1439</v>
      </c>
      <c r="CM123" s="220" t="s">
        <v>17</v>
      </c>
      <c r="CN123" s="220" t="s">
        <v>29</v>
      </c>
      <c r="CO123" s="220" t="s">
        <v>412</v>
      </c>
      <c r="CP123" s="220"/>
      <c r="CQ123" s="220"/>
      <c r="CR123" s="220"/>
      <c r="CS123" s="220"/>
      <c r="CT123" s="220"/>
      <c r="CU123" s="220"/>
      <c r="CV123" s="220"/>
      <c r="CW123" s="220"/>
      <c r="CX123" s="220" t="s">
        <v>1695</v>
      </c>
    </row>
    <row r="124" ht="69" spans="1:102">
      <c r="A124" s="219" t="s">
        <v>1197</v>
      </c>
      <c r="B124" s="219">
        <v>1123</v>
      </c>
      <c r="C124" s="219" t="s">
        <v>878</v>
      </c>
      <c r="D124" s="219" t="s">
        <v>1437</v>
      </c>
      <c r="E124" s="219" t="s">
        <v>1391</v>
      </c>
      <c r="F124" s="219" t="s">
        <v>1391</v>
      </c>
      <c r="G124" s="219" t="s">
        <v>1391</v>
      </c>
      <c r="H124" s="219" t="s">
        <v>1391</v>
      </c>
      <c r="I124" s="219" t="s">
        <v>1391</v>
      </c>
      <c r="J124" s="219" t="s">
        <v>1391</v>
      </c>
      <c r="K124" s="219" t="s">
        <v>1391</v>
      </c>
      <c r="L124" s="219" t="s">
        <v>1391</v>
      </c>
      <c r="M124" s="219" t="s">
        <v>1391</v>
      </c>
      <c r="N124" s="219" t="s">
        <v>1391</v>
      </c>
      <c r="O124" s="219" t="s">
        <v>1391</v>
      </c>
      <c r="P124" s="219" t="s">
        <v>1391</v>
      </c>
      <c r="Q124" s="219" t="s">
        <v>1391</v>
      </c>
      <c r="R124" s="219" t="s">
        <v>1391</v>
      </c>
      <c r="S124" s="219" t="s">
        <v>1391</v>
      </c>
      <c r="T124" s="219" t="s">
        <v>1391</v>
      </c>
      <c r="U124" s="219" t="s">
        <v>1391</v>
      </c>
      <c r="V124" s="219" t="s">
        <v>1391</v>
      </c>
      <c r="W124" s="219" t="s">
        <v>1391</v>
      </c>
      <c r="X124" s="219" t="s">
        <v>1391</v>
      </c>
      <c r="Y124" s="219" t="s">
        <v>1391</v>
      </c>
      <c r="Z124" s="219" t="s">
        <v>1437</v>
      </c>
      <c r="AA124" s="219" t="s">
        <v>1391</v>
      </c>
      <c r="AB124" s="219" t="s">
        <v>1391</v>
      </c>
      <c r="AC124" s="219" t="s">
        <v>1391</v>
      </c>
      <c r="AD124" s="219" t="s">
        <v>1391</v>
      </c>
      <c r="AE124" s="219" t="s">
        <v>1391</v>
      </c>
      <c r="AF124" s="219" t="s">
        <v>1391</v>
      </c>
      <c r="AG124" s="219" t="s">
        <v>1391</v>
      </c>
      <c r="AH124" s="219" t="s">
        <v>1391</v>
      </c>
      <c r="AI124" s="219" t="s">
        <v>1391</v>
      </c>
      <c r="AJ124" s="219" t="s">
        <v>1391</v>
      </c>
      <c r="AK124" s="219" t="s">
        <v>1391</v>
      </c>
      <c r="AL124" s="219" t="s">
        <v>1391</v>
      </c>
      <c r="AM124" s="219" t="s">
        <v>1391</v>
      </c>
      <c r="AN124" s="219" t="s">
        <v>1391</v>
      </c>
      <c r="AO124" s="219" t="s">
        <v>1391</v>
      </c>
      <c r="AP124" s="219" t="s">
        <v>1391</v>
      </c>
      <c r="AQ124" s="219" t="s">
        <v>1391</v>
      </c>
      <c r="AR124" s="219" t="s">
        <v>1391</v>
      </c>
      <c r="AS124" s="219" t="s">
        <v>1437</v>
      </c>
      <c r="AT124" s="219" t="s">
        <v>1391</v>
      </c>
      <c r="AU124" s="219" t="s">
        <v>1391</v>
      </c>
      <c r="AV124" s="219" t="s">
        <v>1437</v>
      </c>
      <c r="AW124" s="219" t="s">
        <v>1391</v>
      </c>
      <c r="AX124" s="219" t="s">
        <v>1391</v>
      </c>
      <c r="AY124" s="219" t="s">
        <v>1391</v>
      </c>
      <c r="AZ124" s="219" t="s">
        <v>1391</v>
      </c>
      <c r="BA124" s="219" t="s">
        <v>1391</v>
      </c>
      <c r="BB124" s="219" t="s">
        <v>1391</v>
      </c>
      <c r="BC124" s="219" t="s">
        <v>1391</v>
      </c>
      <c r="BD124" s="219" t="s">
        <v>1391</v>
      </c>
      <c r="BE124" s="219" t="s">
        <v>1391</v>
      </c>
      <c r="BF124" s="219" t="s">
        <v>1391</v>
      </c>
      <c r="BG124" s="219" t="s">
        <v>1391</v>
      </c>
      <c r="BH124" s="219" t="s">
        <v>1391</v>
      </c>
      <c r="BI124" s="219" t="s">
        <v>1391</v>
      </c>
      <c r="BJ124" s="219" t="s">
        <v>1391</v>
      </c>
      <c r="BK124" s="219" t="s">
        <v>1391</v>
      </c>
      <c r="BL124" s="219" t="s">
        <v>1391</v>
      </c>
      <c r="BM124" s="219" t="s">
        <v>1391</v>
      </c>
      <c r="BN124" s="219" t="s">
        <v>1391</v>
      </c>
      <c r="BO124" s="219" t="s">
        <v>1391</v>
      </c>
      <c r="BP124" s="219" t="s">
        <v>1391</v>
      </c>
      <c r="BQ124" s="219" t="s">
        <v>1391</v>
      </c>
      <c r="BR124" s="219" t="s">
        <v>1391</v>
      </c>
      <c r="BS124" s="219" t="s">
        <v>1391</v>
      </c>
      <c r="BT124" s="219" t="s">
        <v>1391</v>
      </c>
      <c r="BU124" s="219" t="s">
        <v>1391</v>
      </c>
      <c r="BV124" s="219" t="s">
        <v>1391</v>
      </c>
      <c r="BW124" s="219" t="s">
        <v>1391</v>
      </c>
      <c r="BX124" s="219" t="s">
        <v>1391</v>
      </c>
      <c r="BY124" s="219" t="s">
        <v>1391</v>
      </c>
      <c r="BZ124" s="219" t="s">
        <v>1391</v>
      </c>
      <c r="CA124" s="219" t="s">
        <v>1391</v>
      </c>
      <c r="CB124" s="219" t="s">
        <v>1391</v>
      </c>
      <c r="CC124" s="219" t="s">
        <v>1391</v>
      </c>
      <c r="CD124" s="219" t="s">
        <v>1391</v>
      </c>
      <c r="CE124" s="219" t="s">
        <v>1391</v>
      </c>
      <c r="CF124" s="219" t="s">
        <v>1391</v>
      </c>
      <c r="CG124" s="219" t="s">
        <v>1391</v>
      </c>
      <c r="CH124" s="219" t="s">
        <v>1391</v>
      </c>
      <c r="CI124" s="219" t="s">
        <v>1391</v>
      </c>
      <c r="CJ124" s="219" t="s">
        <v>1391</v>
      </c>
      <c r="CK124" s="221" t="s">
        <v>1696</v>
      </c>
      <c r="CL124" s="219" t="s">
        <v>1439</v>
      </c>
      <c r="CM124" s="219" t="s">
        <v>53</v>
      </c>
      <c r="CN124" s="219" t="s">
        <v>412</v>
      </c>
      <c r="CO124" s="219" t="s">
        <v>412</v>
      </c>
      <c r="CP124" s="219"/>
      <c r="CQ124" s="219"/>
      <c r="CR124" s="219"/>
      <c r="CS124" s="219"/>
      <c r="CT124" s="219"/>
      <c r="CU124" s="219"/>
      <c r="CV124" s="219"/>
      <c r="CW124" s="219"/>
      <c r="CX124" s="219" t="s">
        <v>1697</v>
      </c>
    </row>
    <row r="125" ht="55.5" spans="1:102">
      <c r="A125" s="220" t="s">
        <v>1199</v>
      </c>
      <c r="B125" s="220">
        <v>1124</v>
      </c>
      <c r="C125" s="220" t="s">
        <v>878</v>
      </c>
      <c r="D125" s="220" t="s">
        <v>1437</v>
      </c>
      <c r="E125" s="220" t="s">
        <v>1391</v>
      </c>
      <c r="F125" s="220" t="s">
        <v>1391</v>
      </c>
      <c r="G125" s="220" t="s">
        <v>1391</v>
      </c>
      <c r="H125" s="220" t="s">
        <v>1391</v>
      </c>
      <c r="I125" s="220" t="s">
        <v>1391</v>
      </c>
      <c r="J125" s="220" t="s">
        <v>1391</v>
      </c>
      <c r="K125" s="220" t="s">
        <v>1391</v>
      </c>
      <c r="L125" s="220" t="s">
        <v>1391</v>
      </c>
      <c r="M125" s="220" t="s">
        <v>1391</v>
      </c>
      <c r="N125" s="220" t="s">
        <v>1391</v>
      </c>
      <c r="O125" s="220" t="s">
        <v>1391</v>
      </c>
      <c r="P125" s="220" t="s">
        <v>1391</v>
      </c>
      <c r="Q125" s="220" t="s">
        <v>1391</v>
      </c>
      <c r="R125" s="220" t="s">
        <v>1391</v>
      </c>
      <c r="S125" s="220" t="s">
        <v>1391</v>
      </c>
      <c r="T125" s="220" t="s">
        <v>1391</v>
      </c>
      <c r="U125" s="220" t="s">
        <v>1391</v>
      </c>
      <c r="V125" s="220" t="s">
        <v>1391</v>
      </c>
      <c r="W125" s="220" t="s">
        <v>1391</v>
      </c>
      <c r="X125" s="220" t="s">
        <v>1391</v>
      </c>
      <c r="Y125" s="220" t="s">
        <v>1391</v>
      </c>
      <c r="Z125" s="220" t="s">
        <v>1437</v>
      </c>
      <c r="AA125" s="220" t="s">
        <v>1391</v>
      </c>
      <c r="AB125" s="220" t="s">
        <v>1391</v>
      </c>
      <c r="AC125" s="220" t="s">
        <v>1391</v>
      </c>
      <c r="AD125" s="220" t="s">
        <v>1391</v>
      </c>
      <c r="AE125" s="220" t="s">
        <v>1391</v>
      </c>
      <c r="AF125" s="220" t="s">
        <v>1391</v>
      </c>
      <c r="AG125" s="220" t="s">
        <v>1391</v>
      </c>
      <c r="AH125" s="220" t="s">
        <v>1391</v>
      </c>
      <c r="AI125" s="220" t="s">
        <v>1391</v>
      </c>
      <c r="AJ125" s="220" t="s">
        <v>1391</v>
      </c>
      <c r="AK125" s="220" t="s">
        <v>1391</v>
      </c>
      <c r="AL125" s="220" t="s">
        <v>1391</v>
      </c>
      <c r="AM125" s="220" t="s">
        <v>1391</v>
      </c>
      <c r="AN125" s="220" t="s">
        <v>1391</v>
      </c>
      <c r="AO125" s="220" t="s">
        <v>1391</v>
      </c>
      <c r="AP125" s="220" t="s">
        <v>1391</v>
      </c>
      <c r="AQ125" s="220" t="s">
        <v>1391</v>
      </c>
      <c r="AR125" s="220" t="s">
        <v>1391</v>
      </c>
      <c r="AS125" s="220" t="s">
        <v>1391</v>
      </c>
      <c r="AT125" s="220" t="s">
        <v>1391</v>
      </c>
      <c r="AU125" s="220" t="s">
        <v>1391</v>
      </c>
      <c r="AV125" s="220" t="s">
        <v>1391</v>
      </c>
      <c r="AW125" s="220" t="s">
        <v>1391</v>
      </c>
      <c r="AX125" s="220" t="s">
        <v>1391</v>
      </c>
      <c r="AY125" s="220" t="s">
        <v>1391</v>
      </c>
      <c r="AZ125" s="220" t="s">
        <v>1391</v>
      </c>
      <c r="BA125" s="220" t="s">
        <v>1391</v>
      </c>
      <c r="BB125" s="220" t="s">
        <v>1391</v>
      </c>
      <c r="BC125" s="220" t="s">
        <v>1391</v>
      </c>
      <c r="BD125" s="220" t="s">
        <v>1391</v>
      </c>
      <c r="BE125" s="220" t="s">
        <v>1391</v>
      </c>
      <c r="BF125" s="220" t="s">
        <v>1391</v>
      </c>
      <c r="BG125" s="220" t="s">
        <v>1391</v>
      </c>
      <c r="BH125" s="220" t="s">
        <v>1391</v>
      </c>
      <c r="BI125" s="220" t="s">
        <v>1391</v>
      </c>
      <c r="BJ125" s="220" t="s">
        <v>1391</v>
      </c>
      <c r="BK125" s="220" t="s">
        <v>1391</v>
      </c>
      <c r="BL125" s="220" t="s">
        <v>1391</v>
      </c>
      <c r="BM125" s="220" t="s">
        <v>1391</v>
      </c>
      <c r="BN125" s="220" t="s">
        <v>1391</v>
      </c>
      <c r="BO125" s="220" t="s">
        <v>1391</v>
      </c>
      <c r="BP125" s="220" t="s">
        <v>1391</v>
      </c>
      <c r="BQ125" s="220" t="s">
        <v>1391</v>
      </c>
      <c r="BR125" s="220" t="s">
        <v>1391</v>
      </c>
      <c r="BS125" s="220" t="s">
        <v>1437</v>
      </c>
      <c r="BT125" s="220" t="s">
        <v>1437</v>
      </c>
      <c r="BU125" s="220" t="s">
        <v>1437</v>
      </c>
      <c r="BV125" s="220" t="s">
        <v>1391</v>
      </c>
      <c r="BW125" s="220" t="s">
        <v>1391</v>
      </c>
      <c r="BX125" s="220" t="s">
        <v>1391</v>
      </c>
      <c r="BY125" s="220" t="s">
        <v>1391</v>
      </c>
      <c r="BZ125" s="220" t="s">
        <v>1391</v>
      </c>
      <c r="CA125" s="220" t="s">
        <v>1391</v>
      </c>
      <c r="CB125" s="220" t="s">
        <v>1391</v>
      </c>
      <c r="CC125" s="220" t="s">
        <v>1391</v>
      </c>
      <c r="CD125" s="220" t="s">
        <v>1391</v>
      </c>
      <c r="CE125" s="220" t="s">
        <v>1391</v>
      </c>
      <c r="CF125" s="220" t="s">
        <v>1391</v>
      </c>
      <c r="CG125" s="220" t="s">
        <v>1391</v>
      </c>
      <c r="CH125" s="220" t="s">
        <v>1391</v>
      </c>
      <c r="CI125" s="220" t="s">
        <v>1391</v>
      </c>
      <c r="CJ125" s="220" t="s">
        <v>1391</v>
      </c>
      <c r="CK125" s="222" t="s">
        <v>1698</v>
      </c>
      <c r="CL125" s="220" t="s">
        <v>1452</v>
      </c>
      <c r="CM125" s="220" t="s">
        <v>53</v>
      </c>
      <c r="CN125" s="220" t="s">
        <v>412</v>
      </c>
      <c r="CO125" s="220" t="s">
        <v>412</v>
      </c>
      <c r="CP125" s="220"/>
      <c r="CQ125" s="220"/>
      <c r="CR125" s="220"/>
      <c r="CS125" s="220"/>
      <c r="CT125" s="220"/>
      <c r="CU125" s="220"/>
      <c r="CV125" s="220"/>
      <c r="CW125" s="220"/>
      <c r="CX125" s="220" t="s">
        <v>1699</v>
      </c>
    </row>
    <row r="126" ht="285.75" spans="1:102">
      <c r="A126" s="219" t="s">
        <v>1700</v>
      </c>
      <c r="B126" s="219">
        <v>2001</v>
      </c>
      <c r="C126" s="219" t="s">
        <v>1203</v>
      </c>
      <c r="D126" s="219" t="s">
        <v>1391</v>
      </c>
      <c r="E126" s="219" t="s">
        <v>1391</v>
      </c>
      <c r="F126" s="219" t="s">
        <v>1391</v>
      </c>
      <c r="G126" s="219" t="s">
        <v>1391</v>
      </c>
      <c r="H126" s="219" t="s">
        <v>1391</v>
      </c>
      <c r="I126" s="219" t="s">
        <v>1391</v>
      </c>
      <c r="J126" s="219" t="s">
        <v>1391</v>
      </c>
      <c r="K126" s="219" t="s">
        <v>1391</v>
      </c>
      <c r="L126" s="219" t="s">
        <v>1391</v>
      </c>
      <c r="M126" s="219" t="s">
        <v>1391</v>
      </c>
      <c r="N126" s="219" t="s">
        <v>1391</v>
      </c>
      <c r="O126" s="219" t="s">
        <v>1391</v>
      </c>
      <c r="P126" s="219" t="s">
        <v>1391</v>
      </c>
      <c r="Q126" s="219" t="s">
        <v>1391</v>
      </c>
      <c r="R126" s="219" t="s">
        <v>1391</v>
      </c>
      <c r="S126" s="219" t="s">
        <v>1391</v>
      </c>
      <c r="T126" s="219" t="s">
        <v>1391</v>
      </c>
      <c r="U126" s="219" t="s">
        <v>1391</v>
      </c>
      <c r="V126" s="219" t="s">
        <v>1391</v>
      </c>
      <c r="W126" s="219" t="s">
        <v>1437</v>
      </c>
      <c r="X126" s="219" t="s">
        <v>1391</v>
      </c>
      <c r="Y126" s="219" t="s">
        <v>1391</v>
      </c>
      <c r="Z126" s="219" t="s">
        <v>1437</v>
      </c>
      <c r="AA126" s="219" t="s">
        <v>1391</v>
      </c>
      <c r="AB126" s="219" t="s">
        <v>1391</v>
      </c>
      <c r="AC126" s="219" t="s">
        <v>1391</v>
      </c>
      <c r="AD126" s="219" t="s">
        <v>1391</v>
      </c>
      <c r="AE126" s="219" t="s">
        <v>1391</v>
      </c>
      <c r="AF126" s="219" t="s">
        <v>1391</v>
      </c>
      <c r="AG126" s="219" t="s">
        <v>1391</v>
      </c>
      <c r="AH126" s="219" t="s">
        <v>1391</v>
      </c>
      <c r="AI126" s="219" t="s">
        <v>1391</v>
      </c>
      <c r="AJ126" s="219" t="s">
        <v>1391</v>
      </c>
      <c r="AK126" s="219" t="s">
        <v>1391</v>
      </c>
      <c r="AL126" s="219" t="s">
        <v>1391</v>
      </c>
      <c r="AM126" s="219" t="s">
        <v>1437</v>
      </c>
      <c r="AN126" s="219" t="s">
        <v>1391</v>
      </c>
      <c r="AO126" s="219" t="s">
        <v>1391</v>
      </c>
      <c r="AP126" s="219" t="s">
        <v>1391</v>
      </c>
      <c r="AQ126" s="219" t="s">
        <v>1391</v>
      </c>
      <c r="AR126" s="219" t="s">
        <v>1391</v>
      </c>
      <c r="AS126" s="219" t="s">
        <v>1391</v>
      </c>
      <c r="AT126" s="219" t="s">
        <v>1391</v>
      </c>
      <c r="AU126" s="219" t="s">
        <v>1391</v>
      </c>
      <c r="AV126" s="219" t="s">
        <v>1391</v>
      </c>
      <c r="AW126" s="219" t="s">
        <v>1391</v>
      </c>
      <c r="AX126" s="219" t="s">
        <v>1391</v>
      </c>
      <c r="AY126" s="219" t="s">
        <v>1391</v>
      </c>
      <c r="AZ126" s="219" t="s">
        <v>1391</v>
      </c>
      <c r="BA126" s="219" t="s">
        <v>1391</v>
      </c>
      <c r="BB126" s="219" t="s">
        <v>1391</v>
      </c>
      <c r="BC126" s="219" t="s">
        <v>1437</v>
      </c>
      <c r="BD126" s="219" t="s">
        <v>1391</v>
      </c>
      <c r="BE126" s="219" t="s">
        <v>1391</v>
      </c>
      <c r="BF126" s="219" t="s">
        <v>1391</v>
      </c>
      <c r="BG126" s="219" t="s">
        <v>1391</v>
      </c>
      <c r="BH126" s="219" t="s">
        <v>1391</v>
      </c>
      <c r="BI126" s="219" t="s">
        <v>1391</v>
      </c>
      <c r="BJ126" s="219" t="s">
        <v>1391</v>
      </c>
      <c r="BK126" s="219" t="s">
        <v>1391</v>
      </c>
      <c r="BL126" s="219" t="s">
        <v>1391</v>
      </c>
      <c r="BM126" s="219" t="s">
        <v>1391</v>
      </c>
      <c r="BN126" s="219" t="s">
        <v>1391</v>
      </c>
      <c r="BO126" s="219" t="s">
        <v>1391</v>
      </c>
      <c r="BP126" s="219" t="s">
        <v>1391</v>
      </c>
      <c r="BQ126" s="219" t="s">
        <v>1391</v>
      </c>
      <c r="BR126" s="219" t="s">
        <v>1391</v>
      </c>
      <c r="BS126" s="219" t="s">
        <v>1391</v>
      </c>
      <c r="BT126" s="219" t="s">
        <v>1391</v>
      </c>
      <c r="BU126" s="219" t="s">
        <v>1391</v>
      </c>
      <c r="BV126" s="219" t="s">
        <v>1391</v>
      </c>
      <c r="BW126" s="219" t="s">
        <v>1391</v>
      </c>
      <c r="BX126" s="219" t="s">
        <v>1391</v>
      </c>
      <c r="BY126" s="219" t="s">
        <v>1391</v>
      </c>
      <c r="BZ126" s="219" t="s">
        <v>1391</v>
      </c>
      <c r="CA126" s="219" t="s">
        <v>1391</v>
      </c>
      <c r="CB126" s="219" t="s">
        <v>1391</v>
      </c>
      <c r="CC126" s="219" t="s">
        <v>1391</v>
      </c>
      <c r="CD126" s="219" t="s">
        <v>1391</v>
      </c>
      <c r="CE126" s="219" t="s">
        <v>1391</v>
      </c>
      <c r="CF126" s="219" t="s">
        <v>1391</v>
      </c>
      <c r="CG126" s="219" t="s">
        <v>1391</v>
      </c>
      <c r="CH126" s="219" t="s">
        <v>1391</v>
      </c>
      <c r="CI126" s="219" t="s">
        <v>1391</v>
      </c>
      <c r="CJ126" s="219" t="s">
        <v>1391</v>
      </c>
      <c r="CK126" s="221" t="s">
        <v>1701</v>
      </c>
      <c r="CL126" s="219" t="s">
        <v>1439</v>
      </c>
      <c r="CM126" s="219" t="s">
        <v>53</v>
      </c>
      <c r="CN126" s="219" t="s">
        <v>412</v>
      </c>
      <c r="CO126" s="219" t="s">
        <v>412</v>
      </c>
      <c r="CP126" s="219"/>
      <c r="CQ126" s="219"/>
      <c r="CR126" s="219"/>
      <c r="CS126" s="219"/>
      <c r="CT126" s="219"/>
      <c r="CU126" s="219"/>
      <c r="CV126" s="219"/>
      <c r="CW126" s="219"/>
      <c r="CX126" s="219" t="s">
        <v>1702</v>
      </c>
    </row>
    <row r="127" ht="192" spans="1:102">
      <c r="A127" s="220" t="s">
        <v>1703</v>
      </c>
      <c r="B127" s="220">
        <v>2002</v>
      </c>
      <c r="C127" s="220" t="s">
        <v>1203</v>
      </c>
      <c r="D127" s="220" t="s">
        <v>1391</v>
      </c>
      <c r="E127" s="220" t="s">
        <v>1443</v>
      </c>
      <c r="F127" s="220" t="s">
        <v>1443</v>
      </c>
      <c r="G127" s="220" t="s">
        <v>1443</v>
      </c>
      <c r="H127" s="220" t="s">
        <v>1443</v>
      </c>
      <c r="I127" s="220" t="s">
        <v>1443</v>
      </c>
      <c r="J127" s="220" t="s">
        <v>1443</v>
      </c>
      <c r="K127" s="220" t="s">
        <v>1443</v>
      </c>
      <c r="L127" s="220" t="s">
        <v>1443</v>
      </c>
      <c r="M127" s="220" t="s">
        <v>1391</v>
      </c>
      <c r="N127" s="220" t="s">
        <v>1391</v>
      </c>
      <c r="O127" s="220" t="s">
        <v>1391</v>
      </c>
      <c r="P127" s="220" t="s">
        <v>1391</v>
      </c>
      <c r="Q127" s="220" t="s">
        <v>1391</v>
      </c>
      <c r="R127" s="220" t="s">
        <v>1391</v>
      </c>
      <c r="S127" s="220" t="s">
        <v>1391</v>
      </c>
      <c r="T127" s="220" t="s">
        <v>1391</v>
      </c>
      <c r="U127" s="220" t="s">
        <v>1391</v>
      </c>
      <c r="V127" s="220" t="s">
        <v>1391</v>
      </c>
      <c r="W127" s="220" t="s">
        <v>1437</v>
      </c>
      <c r="X127" s="220" t="s">
        <v>1391</v>
      </c>
      <c r="Y127" s="220" t="s">
        <v>1391</v>
      </c>
      <c r="Z127" s="220" t="s">
        <v>1437</v>
      </c>
      <c r="AA127" s="220" t="s">
        <v>1391</v>
      </c>
      <c r="AB127" s="220" t="s">
        <v>1391</v>
      </c>
      <c r="AC127" s="220" t="s">
        <v>1391</v>
      </c>
      <c r="AD127" s="220" t="s">
        <v>1391</v>
      </c>
      <c r="AE127" s="220" t="s">
        <v>1391</v>
      </c>
      <c r="AF127" s="220" t="s">
        <v>1391</v>
      </c>
      <c r="AG127" s="220" t="s">
        <v>1391</v>
      </c>
      <c r="AH127" s="220" t="s">
        <v>1391</v>
      </c>
      <c r="AI127" s="220" t="s">
        <v>1391</v>
      </c>
      <c r="AJ127" s="220" t="s">
        <v>1391</v>
      </c>
      <c r="AK127" s="220" t="s">
        <v>1391</v>
      </c>
      <c r="AL127" s="220" t="s">
        <v>1391</v>
      </c>
      <c r="AM127" s="220" t="s">
        <v>1437</v>
      </c>
      <c r="AN127" s="220" t="s">
        <v>1391</v>
      </c>
      <c r="AO127" s="220" t="s">
        <v>1391</v>
      </c>
      <c r="AP127" s="220" t="s">
        <v>1391</v>
      </c>
      <c r="AQ127" s="220" t="s">
        <v>1391</v>
      </c>
      <c r="AR127" s="220" t="s">
        <v>1391</v>
      </c>
      <c r="AS127" s="220" t="s">
        <v>1391</v>
      </c>
      <c r="AT127" s="220" t="s">
        <v>1391</v>
      </c>
      <c r="AU127" s="220" t="s">
        <v>1391</v>
      </c>
      <c r="AV127" s="220" t="s">
        <v>1391</v>
      </c>
      <c r="AW127" s="220" t="s">
        <v>1391</v>
      </c>
      <c r="AX127" s="220" t="s">
        <v>1391</v>
      </c>
      <c r="AY127" s="220" t="s">
        <v>1391</v>
      </c>
      <c r="AZ127" s="220" t="s">
        <v>1391</v>
      </c>
      <c r="BA127" s="220" t="s">
        <v>1437</v>
      </c>
      <c r="BB127" s="220" t="s">
        <v>1437</v>
      </c>
      <c r="BC127" s="220" t="s">
        <v>1437</v>
      </c>
      <c r="BD127" s="220" t="s">
        <v>1391</v>
      </c>
      <c r="BE127" s="220" t="s">
        <v>1391</v>
      </c>
      <c r="BF127" s="220" t="s">
        <v>1391</v>
      </c>
      <c r="BG127" s="220" t="s">
        <v>1391</v>
      </c>
      <c r="BH127" s="220" t="s">
        <v>1391</v>
      </c>
      <c r="BI127" s="220" t="s">
        <v>1391</v>
      </c>
      <c r="BJ127" s="220" t="s">
        <v>1391</v>
      </c>
      <c r="BK127" s="220" t="s">
        <v>1391</v>
      </c>
      <c r="BL127" s="220" t="s">
        <v>1391</v>
      </c>
      <c r="BM127" s="220" t="s">
        <v>1391</v>
      </c>
      <c r="BN127" s="220" t="s">
        <v>1391</v>
      </c>
      <c r="BO127" s="220" t="s">
        <v>1391</v>
      </c>
      <c r="BP127" s="220" t="s">
        <v>1391</v>
      </c>
      <c r="BQ127" s="220" t="s">
        <v>1391</v>
      </c>
      <c r="BR127" s="220" t="s">
        <v>1391</v>
      </c>
      <c r="BS127" s="220" t="s">
        <v>1391</v>
      </c>
      <c r="BT127" s="220" t="s">
        <v>1391</v>
      </c>
      <c r="BU127" s="220" t="s">
        <v>1391</v>
      </c>
      <c r="BV127" s="220" t="s">
        <v>1391</v>
      </c>
      <c r="BW127" s="220" t="s">
        <v>1391</v>
      </c>
      <c r="BX127" s="220" t="s">
        <v>1391</v>
      </c>
      <c r="BY127" s="220" t="s">
        <v>1391</v>
      </c>
      <c r="BZ127" s="220" t="s">
        <v>1391</v>
      </c>
      <c r="CA127" s="220" t="s">
        <v>1391</v>
      </c>
      <c r="CB127" s="220" t="s">
        <v>1391</v>
      </c>
      <c r="CC127" s="220" t="s">
        <v>1391</v>
      </c>
      <c r="CD127" s="220" t="s">
        <v>1391</v>
      </c>
      <c r="CE127" s="220" t="s">
        <v>1391</v>
      </c>
      <c r="CF127" s="220" t="s">
        <v>1391</v>
      </c>
      <c r="CG127" s="220" t="s">
        <v>1391</v>
      </c>
      <c r="CH127" s="220" t="s">
        <v>1391</v>
      </c>
      <c r="CI127" s="220" t="s">
        <v>1391</v>
      </c>
      <c r="CJ127" s="220" t="s">
        <v>1391</v>
      </c>
      <c r="CK127" s="222" t="s">
        <v>1704</v>
      </c>
      <c r="CL127" s="220" t="s">
        <v>1439</v>
      </c>
      <c r="CM127" s="220" t="s">
        <v>53</v>
      </c>
      <c r="CN127" s="220" t="s">
        <v>412</v>
      </c>
      <c r="CO127" s="220" t="s">
        <v>412</v>
      </c>
      <c r="CP127" s="220"/>
      <c r="CQ127" s="220"/>
      <c r="CR127" s="220"/>
      <c r="CS127" s="220"/>
      <c r="CT127" s="220"/>
      <c r="CU127" s="220"/>
      <c r="CV127" s="220"/>
      <c r="CW127" s="220"/>
      <c r="CX127" s="220" t="s">
        <v>1705</v>
      </c>
    </row>
    <row r="128" ht="247.5" spans="1:102">
      <c r="A128" s="219" t="s">
        <v>1706</v>
      </c>
      <c r="B128" s="219">
        <v>2003</v>
      </c>
      <c r="C128" s="219" t="s">
        <v>870</v>
      </c>
      <c r="D128" s="219" t="s">
        <v>1437</v>
      </c>
      <c r="E128" s="219" t="s">
        <v>1443</v>
      </c>
      <c r="F128" s="219" t="s">
        <v>1443</v>
      </c>
      <c r="G128" s="219" t="s">
        <v>1443</v>
      </c>
      <c r="H128" s="219" t="s">
        <v>1443</v>
      </c>
      <c r="I128" s="219" t="s">
        <v>1443</v>
      </c>
      <c r="J128" s="219" t="s">
        <v>1443</v>
      </c>
      <c r="K128" s="219" t="s">
        <v>1443</v>
      </c>
      <c r="L128" s="219" t="s">
        <v>1443</v>
      </c>
      <c r="M128" s="219" t="s">
        <v>1391</v>
      </c>
      <c r="N128" s="219" t="s">
        <v>1391</v>
      </c>
      <c r="O128" s="219" t="s">
        <v>1391</v>
      </c>
      <c r="P128" s="219" t="s">
        <v>1391</v>
      </c>
      <c r="Q128" s="219" t="s">
        <v>1391</v>
      </c>
      <c r="R128" s="219" t="s">
        <v>1391</v>
      </c>
      <c r="S128" s="219" t="s">
        <v>1391</v>
      </c>
      <c r="T128" s="219" t="s">
        <v>1437</v>
      </c>
      <c r="U128" s="219" t="s">
        <v>1391</v>
      </c>
      <c r="V128" s="219" t="s">
        <v>1391</v>
      </c>
      <c r="W128" s="219" t="s">
        <v>1391</v>
      </c>
      <c r="X128" s="219" t="s">
        <v>1391</v>
      </c>
      <c r="Y128" s="219" t="s">
        <v>1391</v>
      </c>
      <c r="Z128" s="219" t="s">
        <v>1391</v>
      </c>
      <c r="AA128" s="219" t="s">
        <v>1391</v>
      </c>
      <c r="AB128" s="219" t="s">
        <v>1391</v>
      </c>
      <c r="AC128" s="219" t="s">
        <v>1391</v>
      </c>
      <c r="AD128" s="219" t="s">
        <v>1391</v>
      </c>
      <c r="AE128" s="219" t="s">
        <v>1391</v>
      </c>
      <c r="AF128" s="219" t="s">
        <v>1391</v>
      </c>
      <c r="AG128" s="219" t="s">
        <v>1391</v>
      </c>
      <c r="AH128" s="219" t="s">
        <v>1391</v>
      </c>
      <c r="AI128" s="219" t="s">
        <v>1391</v>
      </c>
      <c r="AJ128" s="219" t="s">
        <v>1437</v>
      </c>
      <c r="AK128" s="219" t="s">
        <v>1391</v>
      </c>
      <c r="AL128" s="219" t="s">
        <v>1391</v>
      </c>
      <c r="AM128" s="219" t="s">
        <v>1391</v>
      </c>
      <c r="AN128" s="219" t="s">
        <v>1391</v>
      </c>
      <c r="AO128" s="219" t="s">
        <v>1391</v>
      </c>
      <c r="AP128" s="219" t="s">
        <v>1391</v>
      </c>
      <c r="AQ128" s="219" t="s">
        <v>1391</v>
      </c>
      <c r="AR128" s="219" t="s">
        <v>1391</v>
      </c>
      <c r="AS128" s="219" t="s">
        <v>1391</v>
      </c>
      <c r="AT128" s="219" t="s">
        <v>1391</v>
      </c>
      <c r="AU128" s="219" t="s">
        <v>1391</v>
      </c>
      <c r="AV128" s="219" t="s">
        <v>1391</v>
      </c>
      <c r="AW128" s="219" t="s">
        <v>1437</v>
      </c>
      <c r="AX128" s="219" t="s">
        <v>1391</v>
      </c>
      <c r="AY128" s="219" t="s">
        <v>1391</v>
      </c>
      <c r="AZ128" s="219" t="s">
        <v>1391</v>
      </c>
      <c r="BA128" s="219" t="s">
        <v>1391</v>
      </c>
      <c r="BB128" s="219" t="s">
        <v>1391</v>
      </c>
      <c r="BC128" s="219" t="s">
        <v>1391</v>
      </c>
      <c r="BD128" s="219" t="s">
        <v>1391</v>
      </c>
      <c r="BE128" s="219" t="s">
        <v>1443</v>
      </c>
      <c r="BF128" s="219" t="s">
        <v>1443</v>
      </c>
      <c r="BG128" s="219" t="s">
        <v>1443</v>
      </c>
      <c r="BH128" s="219" t="s">
        <v>1443</v>
      </c>
      <c r="BI128" s="219" t="s">
        <v>1443</v>
      </c>
      <c r="BJ128" s="219" t="s">
        <v>1443</v>
      </c>
      <c r="BK128" s="219" t="s">
        <v>1443</v>
      </c>
      <c r="BL128" s="219" t="s">
        <v>1443</v>
      </c>
      <c r="BM128" s="219" t="s">
        <v>1443</v>
      </c>
      <c r="BN128" s="219" t="s">
        <v>1443</v>
      </c>
      <c r="BO128" s="219" t="s">
        <v>1443</v>
      </c>
      <c r="BP128" s="219" t="s">
        <v>1443</v>
      </c>
      <c r="BQ128" s="219" t="s">
        <v>1443</v>
      </c>
      <c r="BR128" s="219" t="s">
        <v>1391</v>
      </c>
      <c r="BS128" s="219" t="s">
        <v>1391</v>
      </c>
      <c r="BT128" s="219" t="s">
        <v>1391</v>
      </c>
      <c r="BU128" s="219" t="s">
        <v>1391</v>
      </c>
      <c r="BV128" s="219" t="s">
        <v>1391</v>
      </c>
      <c r="BW128" s="219" t="s">
        <v>1391</v>
      </c>
      <c r="BX128" s="219" t="s">
        <v>1391</v>
      </c>
      <c r="BY128" s="219" t="s">
        <v>1391</v>
      </c>
      <c r="BZ128" s="219" t="s">
        <v>1391</v>
      </c>
      <c r="CA128" s="219" t="s">
        <v>1391</v>
      </c>
      <c r="CB128" s="219" t="s">
        <v>1391</v>
      </c>
      <c r="CC128" s="219" t="s">
        <v>1391</v>
      </c>
      <c r="CD128" s="219" t="s">
        <v>1391</v>
      </c>
      <c r="CE128" s="219" t="s">
        <v>1391</v>
      </c>
      <c r="CF128" s="219" t="s">
        <v>1391</v>
      </c>
      <c r="CG128" s="219" t="s">
        <v>1391</v>
      </c>
      <c r="CH128" s="219" t="s">
        <v>1391</v>
      </c>
      <c r="CI128" s="219" t="s">
        <v>1391</v>
      </c>
      <c r="CJ128" s="219" t="s">
        <v>1391</v>
      </c>
      <c r="CK128" s="221" t="s">
        <v>1707</v>
      </c>
      <c r="CL128" s="219" t="s">
        <v>1391</v>
      </c>
      <c r="CM128" s="219" t="s">
        <v>53</v>
      </c>
      <c r="CN128" s="219" t="s">
        <v>412</v>
      </c>
      <c r="CO128" s="219" t="s">
        <v>412</v>
      </c>
      <c r="CP128" s="219"/>
      <c r="CQ128" s="219"/>
      <c r="CR128" s="219"/>
      <c r="CS128" s="219"/>
      <c r="CT128" s="219"/>
      <c r="CU128" s="219"/>
      <c r="CV128" s="219"/>
      <c r="CW128" s="219"/>
      <c r="CX128" s="219" t="s">
        <v>1708</v>
      </c>
    </row>
    <row r="129" ht="14.25" spans="1:102">
      <c r="A129" s="220" t="s">
        <v>1213</v>
      </c>
      <c r="B129" s="220">
        <v>3001</v>
      </c>
      <c r="C129" s="220" t="s">
        <v>1214</v>
      </c>
      <c r="D129" s="220" t="s">
        <v>1437</v>
      </c>
      <c r="E129" s="220" t="s">
        <v>1391</v>
      </c>
      <c r="F129" s="220" t="s">
        <v>1391</v>
      </c>
      <c r="G129" s="220" t="s">
        <v>1391</v>
      </c>
      <c r="H129" s="220" t="s">
        <v>1391</v>
      </c>
      <c r="I129" s="220">
        <f>人物卡!$S$11*10+人物卡!$S$10*10</f>
        <v>1200</v>
      </c>
      <c r="J129" s="220">
        <f>人物卡!$S$11*10+人物卡!$S$8*10</f>
        <v>1200</v>
      </c>
      <c r="K129" s="220" t="s">
        <v>1391</v>
      </c>
      <c r="L129" s="220" t="s">
        <v>1391</v>
      </c>
      <c r="M129" s="220" t="s">
        <v>1391</v>
      </c>
      <c r="N129" s="220" t="s">
        <v>1437</v>
      </c>
      <c r="O129" s="220" t="s">
        <v>1391</v>
      </c>
      <c r="P129" s="220" t="s">
        <v>1391</v>
      </c>
      <c r="Q129" s="220" t="s">
        <v>1391</v>
      </c>
      <c r="R129" s="220" t="s">
        <v>1391</v>
      </c>
      <c r="S129" s="220" t="s">
        <v>1391</v>
      </c>
      <c r="T129" s="220" t="s">
        <v>1391</v>
      </c>
      <c r="U129" s="220" t="s">
        <v>1391</v>
      </c>
      <c r="V129" s="220" t="s">
        <v>1391</v>
      </c>
      <c r="W129" s="220" t="s">
        <v>1391</v>
      </c>
      <c r="X129" s="220" t="s">
        <v>1391</v>
      </c>
      <c r="Y129" s="220" t="s">
        <v>1391</v>
      </c>
      <c r="Z129" s="220" t="s">
        <v>1391</v>
      </c>
      <c r="AA129" s="220" t="s">
        <v>1391</v>
      </c>
      <c r="AB129" s="220" t="s">
        <v>1437</v>
      </c>
      <c r="AC129" s="220" t="s">
        <v>1391</v>
      </c>
      <c r="AD129" s="220" t="s">
        <v>1391</v>
      </c>
      <c r="AE129" s="220" t="s">
        <v>1437</v>
      </c>
      <c r="AF129" s="220" t="s">
        <v>1437</v>
      </c>
      <c r="AG129" s="220" t="s">
        <v>1391</v>
      </c>
      <c r="AH129" s="220" t="s">
        <v>1391</v>
      </c>
      <c r="AI129" s="220" t="s">
        <v>1391</v>
      </c>
      <c r="AJ129" s="220" t="s">
        <v>1391</v>
      </c>
      <c r="AK129" s="220" t="s">
        <v>1391</v>
      </c>
      <c r="AL129" s="220" t="s">
        <v>1391</v>
      </c>
      <c r="AM129" s="220" t="s">
        <v>1391</v>
      </c>
      <c r="AN129" s="220" t="s">
        <v>1437</v>
      </c>
      <c r="AO129" s="220" t="s">
        <v>1391</v>
      </c>
      <c r="AP129" s="220" t="s">
        <v>1391</v>
      </c>
      <c r="AQ129" s="220" t="s">
        <v>1437</v>
      </c>
      <c r="AR129" s="220" t="s">
        <v>1391</v>
      </c>
      <c r="AS129" s="220" t="s">
        <v>1391</v>
      </c>
      <c r="AT129" s="220" t="s">
        <v>1391</v>
      </c>
      <c r="AU129" s="220" t="s">
        <v>1437</v>
      </c>
      <c r="AV129" s="220" t="s">
        <v>1391</v>
      </c>
      <c r="AW129" s="220" t="s">
        <v>1391</v>
      </c>
      <c r="AX129" s="220" t="s">
        <v>1391</v>
      </c>
      <c r="AY129" s="220" t="s">
        <v>1391</v>
      </c>
      <c r="AZ129" s="220" t="s">
        <v>1391</v>
      </c>
      <c r="BA129" s="220" t="s">
        <v>1391</v>
      </c>
      <c r="BB129" s="220" t="s">
        <v>1391</v>
      </c>
      <c r="BC129" s="220" t="s">
        <v>1391</v>
      </c>
      <c r="BD129" s="220" t="s">
        <v>1391</v>
      </c>
      <c r="BE129" s="220" t="s">
        <v>1391</v>
      </c>
      <c r="BF129" s="220" t="s">
        <v>1391</v>
      </c>
      <c r="BG129" s="220" t="s">
        <v>1391</v>
      </c>
      <c r="BH129" s="220" t="s">
        <v>1391</v>
      </c>
      <c r="BI129" s="220" t="s">
        <v>1391</v>
      </c>
      <c r="BJ129" s="220" t="s">
        <v>1391</v>
      </c>
      <c r="BK129" s="220" t="s">
        <v>1391</v>
      </c>
      <c r="BL129" s="220" t="s">
        <v>1391</v>
      </c>
      <c r="BM129" s="220" t="s">
        <v>1391</v>
      </c>
      <c r="BN129" s="220" t="s">
        <v>1391</v>
      </c>
      <c r="BO129" s="220" t="s">
        <v>1391</v>
      </c>
      <c r="BP129" s="220" t="s">
        <v>1391</v>
      </c>
      <c r="BQ129" s="220" t="s">
        <v>1391</v>
      </c>
      <c r="BR129" s="220" t="s">
        <v>1437</v>
      </c>
      <c r="BS129" s="220" t="s">
        <v>1391</v>
      </c>
      <c r="BT129" s="220" t="s">
        <v>1391</v>
      </c>
      <c r="BU129" s="220" t="s">
        <v>1391</v>
      </c>
      <c r="BV129" s="220" t="s">
        <v>1391</v>
      </c>
      <c r="BW129" s="220" t="s">
        <v>1391</v>
      </c>
      <c r="BX129" s="220" t="s">
        <v>1391</v>
      </c>
      <c r="BY129" s="220" t="s">
        <v>1391</v>
      </c>
      <c r="BZ129" s="220" t="s">
        <v>1391</v>
      </c>
      <c r="CA129" s="220" t="s">
        <v>1391</v>
      </c>
      <c r="CB129" s="220" t="s">
        <v>1391</v>
      </c>
      <c r="CC129" s="220" t="s">
        <v>1391</v>
      </c>
      <c r="CD129" s="220" t="s">
        <v>1391</v>
      </c>
      <c r="CE129" s="220" t="s">
        <v>1391</v>
      </c>
      <c r="CF129" s="220" t="s">
        <v>1391</v>
      </c>
      <c r="CG129" s="220" t="s">
        <v>1391</v>
      </c>
      <c r="CH129" s="220" t="s">
        <v>1391</v>
      </c>
      <c r="CI129" s="220" t="s">
        <v>1391</v>
      </c>
      <c r="CJ129" s="220" t="s">
        <v>1391</v>
      </c>
      <c r="CK129" s="220" t="s">
        <v>1709</v>
      </c>
      <c r="CL129" s="220" t="s">
        <v>1710</v>
      </c>
      <c r="CM129" s="220" t="s">
        <v>403</v>
      </c>
      <c r="CN129" s="220" t="s">
        <v>50</v>
      </c>
      <c r="CO129" s="220" t="s">
        <v>412</v>
      </c>
      <c r="CP129" s="220"/>
      <c r="CQ129" s="220"/>
      <c r="CR129" s="220"/>
      <c r="CS129" s="220"/>
      <c r="CT129" s="220"/>
      <c r="CU129" s="220"/>
      <c r="CV129" s="220"/>
      <c r="CW129" s="220"/>
      <c r="CX129" s="220" t="s">
        <v>1711</v>
      </c>
    </row>
    <row r="130" ht="14.25" spans="1:102">
      <c r="A130" s="219" t="s">
        <v>1073</v>
      </c>
      <c r="B130" s="219">
        <v>3002</v>
      </c>
      <c r="C130" s="219" t="s">
        <v>878</v>
      </c>
      <c r="D130" s="219" t="s">
        <v>1437</v>
      </c>
      <c r="E130" s="219" t="s">
        <v>1437</v>
      </c>
      <c r="F130" s="219" t="s">
        <v>1437</v>
      </c>
      <c r="G130" s="219" t="s">
        <v>1391</v>
      </c>
      <c r="H130" s="219" t="s">
        <v>1391</v>
      </c>
      <c r="I130" s="219">
        <f>人物卡!$S$11*10+人物卡!$S$10*10</f>
        <v>1200</v>
      </c>
      <c r="J130" s="219">
        <f>人物卡!$S$11*10+人物卡!$S$8*10</f>
        <v>1200</v>
      </c>
      <c r="K130" s="219" t="s">
        <v>1391</v>
      </c>
      <c r="L130" s="219" t="s">
        <v>1391</v>
      </c>
      <c r="M130" s="219" t="s">
        <v>1391</v>
      </c>
      <c r="N130" s="219" t="s">
        <v>1391</v>
      </c>
      <c r="O130" s="219" t="s">
        <v>1391</v>
      </c>
      <c r="P130" s="219" t="s">
        <v>1391</v>
      </c>
      <c r="Q130" s="219" t="s">
        <v>1391</v>
      </c>
      <c r="R130" s="219" t="s">
        <v>1391</v>
      </c>
      <c r="S130" s="219" t="s">
        <v>1391</v>
      </c>
      <c r="T130" s="219" t="s">
        <v>1391</v>
      </c>
      <c r="U130" s="219" t="s">
        <v>1391</v>
      </c>
      <c r="V130" s="219" t="s">
        <v>1391</v>
      </c>
      <c r="W130" s="219" t="s">
        <v>1391</v>
      </c>
      <c r="X130" s="219" t="s">
        <v>1391</v>
      </c>
      <c r="Y130" s="219" t="s">
        <v>1391</v>
      </c>
      <c r="Z130" s="219" t="s">
        <v>1437</v>
      </c>
      <c r="AA130" s="219" t="s">
        <v>1391</v>
      </c>
      <c r="AB130" s="219" t="s">
        <v>1437</v>
      </c>
      <c r="AC130" s="219" t="s">
        <v>1391</v>
      </c>
      <c r="AD130" s="219" t="s">
        <v>1391</v>
      </c>
      <c r="AE130" s="219" t="s">
        <v>1391</v>
      </c>
      <c r="AF130" s="219" t="s">
        <v>1391</v>
      </c>
      <c r="AG130" s="219" t="s">
        <v>1391</v>
      </c>
      <c r="AH130" s="219" t="s">
        <v>1391</v>
      </c>
      <c r="AI130" s="219" t="s">
        <v>1391</v>
      </c>
      <c r="AJ130" s="219" t="s">
        <v>1391</v>
      </c>
      <c r="AK130" s="219" t="s">
        <v>1437</v>
      </c>
      <c r="AL130" s="219" t="s">
        <v>1391</v>
      </c>
      <c r="AM130" s="219" t="s">
        <v>1391</v>
      </c>
      <c r="AN130" s="219" t="s">
        <v>1437</v>
      </c>
      <c r="AO130" s="219" t="s">
        <v>1391</v>
      </c>
      <c r="AP130" s="219" t="s">
        <v>1391</v>
      </c>
      <c r="AQ130" s="219" t="s">
        <v>1391</v>
      </c>
      <c r="AR130" s="219" t="s">
        <v>1391</v>
      </c>
      <c r="AS130" s="219" t="s">
        <v>1391</v>
      </c>
      <c r="AT130" s="219" t="s">
        <v>1391</v>
      </c>
      <c r="AU130" s="219" t="s">
        <v>1391</v>
      </c>
      <c r="AV130" s="219" t="s">
        <v>1391</v>
      </c>
      <c r="AW130" s="219" t="s">
        <v>1391</v>
      </c>
      <c r="AX130" s="219" t="s">
        <v>1391</v>
      </c>
      <c r="AY130" s="219" t="s">
        <v>1391</v>
      </c>
      <c r="AZ130" s="219" t="s">
        <v>1391</v>
      </c>
      <c r="BA130" s="219" t="s">
        <v>1391</v>
      </c>
      <c r="BB130" s="219" t="s">
        <v>1391</v>
      </c>
      <c r="BC130" s="219" t="s">
        <v>1391</v>
      </c>
      <c r="BD130" s="219" t="s">
        <v>1391</v>
      </c>
      <c r="BE130" s="219" t="s">
        <v>1391</v>
      </c>
      <c r="BF130" s="219" t="s">
        <v>1391</v>
      </c>
      <c r="BG130" s="219" t="s">
        <v>1391</v>
      </c>
      <c r="BH130" s="219" t="s">
        <v>1391</v>
      </c>
      <c r="BI130" s="219" t="s">
        <v>1391</v>
      </c>
      <c r="BJ130" s="219" t="s">
        <v>1391</v>
      </c>
      <c r="BK130" s="219" t="s">
        <v>1391</v>
      </c>
      <c r="BL130" s="219" t="s">
        <v>1391</v>
      </c>
      <c r="BM130" s="219" t="s">
        <v>1391</v>
      </c>
      <c r="BN130" s="219" t="s">
        <v>1391</v>
      </c>
      <c r="BO130" s="219" t="s">
        <v>1391</v>
      </c>
      <c r="BP130" s="219" t="s">
        <v>1391</v>
      </c>
      <c r="BQ130" s="219" t="s">
        <v>1391</v>
      </c>
      <c r="BR130" s="219" t="s">
        <v>1391</v>
      </c>
      <c r="BS130" s="219" t="s">
        <v>1437</v>
      </c>
      <c r="BT130" s="219" t="s">
        <v>1391</v>
      </c>
      <c r="BU130" s="219" t="s">
        <v>1437</v>
      </c>
      <c r="BV130" s="219" t="s">
        <v>1391</v>
      </c>
      <c r="BW130" s="219" t="s">
        <v>1391</v>
      </c>
      <c r="BX130" s="219" t="s">
        <v>1391</v>
      </c>
      <c r="BY130" s="219" t="s">
        <v>1391</v>
      </c>
      <c r="BZ130" s="219" t="s">
        <v>1391</v>
      </c>
      <c r="CA130" s="219" t="s">
        <v>1391</v>
      </c>
      <c r="CB130" s="219" t="s">
        <v>1391</v>
      </c>
      <c r="CC130" s="219" t="s">
        <v>1391</v>
      </c>
      <c r="CD130" s="219" t="s">
        <v>1391</v>
      </c>
      <c r="CE130" s="219" t="s">
        <v>1391</v>
      </c>
      <c r="CF130" s="219" t="s">
        <v>1391</v>
      </c>
      <c r="CG130" s="219" t="s">
        <v>1391</v>
      </c>
      <c r="CH130" s="219" t="s">
        <v>1391</v>
      </c>
      <c r="CI130" s="219" t="s">
        <v>1391</v>
      </c>
      <c r="CJ130" s="219" t="s">
        <v>1391</v>
      </c>
      <c r="CK130" s="219" t="s">
        <v>1712</v>
      </c>
      <c r="CL130" s="219" t="s">
        <v>1391</v>
      </c>
      <c r="CM130" s="219" t="s">
        <v>53</v>
      </c>
      <c r="CN130" s="219" t="s">
        <v>412</v>
      </c>
      <c r="CO130" s="219" t="s">
        <v>412</v>
      </c>
      <c r="CP130" s="219"/>
      <c r="CQ130" s="219"/>
      <c r="CR130" s="219"/>
      <c r="CS130" s="219"/>
      <c r="CT130" s="219"/>
      <c r="CU130" s="219"/>
      <c r="CV130" s="219"/>
      <c r="CW130" s="219"/>
      <c r="CX130" s="219" t="s">
        <v>1713</v>
      </c>
    </row>
    <row r="131" ht="14.25" spans="1:102">
      <c r="A131" s="220" t="s">
        <v>1218</v>
      </c>
      <c r="B131" s="220">
        <v>3003</v>
      </c>
      <c r="C131" s="220" t="s">
        <v>909</v>
      </c>
      <c r="D131" s="220" t="s">
        <v>1391</v>
      </c>
      <c r="E131" s="220" t="s">
        <v>1391</v>
      </c>
      <c r="F131" s="220" t="s">
        <v>1391</v>
      </c>
      <c r="G131" s="220" t="s">
        <v>1391</v>
      </c>
      <c r="H131" s="220" t="s">
        <v>1391</v>
      </c>
      <c r="I131" s="220">
        <f>人物卡!$S$11*10+人物卡!$S$10*10</f>
        <v>1200</v>
      </c>
      <c r="J131" s="220">
        <f>人物卡!$S$11*10+人物卡!$S$8*10</f>
        <v>1200</v>
      </c>
      <c r="K131" s="220" t="s">
        <v>1391</v>
      </c>
      <c r="L131" s="220" t="s">
        <v>1391</v>
      </c>
      <c r="M131" s="220" t="s">
        <v>1391</v>
      </c>
      <c r="N131" s="220" t="s">
        <v>1391</v>
      </c>
      <c r="O131" s="220" t="s">
        <v>1391</v>
      </c>
      <c r="P131" s="220" t="s">
        <v>1391</v>
      </c>
      <c r="Q131" s="220" t="s">
        <v>1391</v>
      </c>
      <c r="R131" s="220" t="s">
        <v>1391</v>
      </c>
      <c r="S131" s="220" t="s">
        <v>1391</v>
      </c>
      <c r="T131" s="220" t="s">
        <v>1391</v>
      </c>
      <c r="U131" s="220" t="s">
        <v>1391</v>
      </c>
      <c r="V131" s="220" t="s">
        <v>1391</v>
      </c>
      <c r="W131" s="220" t="s">
        <v>1391</v>
      </c>
      <c r="X131" s="220" t="s">
        <v>1437</v>
      </c>
      <c r="Y131" s="220" t="s">
        <v>1391</v>
      </c>
      <c r="Z131" s="220" t="s">
        <v>1391</v>
      </c>
      <c r="AA131" s="220" t="s">
        <v>1391</v>
      </c>
      <c r="AB131" s="220" t="s">
        <v>1391</v>
      </c>
      <c r="AC131" s="220" t="s">
        <v>1391</v>
      </c>
      <c r="AD131" s="220" t="s">
        <v>1437</v>
      </c>
      <c r="AE131" s="220" t="s">
        <v>1391</v>
      </c>
      <c r="AF131" s="220" t="s">
        <v>1391</v>
      </c>
      <c r="AG131" s="220" t="s">
        <v>1391</v>
      </c>
      <c r="AH131" s="220" t="s">
        <v>1391</v>
      </c>
      <c r="AI131" s="220" t="s">
        <v>1391</v>
      </c>
      <c r="AJ131" s="220" t="s">
        <v>1391</v>
      </c>
      <c r="AK131" s="220" t="s">
        <v>1437</v>
      </c>
      <c r="AL131" s="220" t="s">
        <v>1391</v>
      </c>
      <c r="AM131" s="220" t="s">
        <v>1391</v>
      </c>
      <c r="AN131" s="220" t="s">
        <v>1391</v>
      </c>
      <c r="AO131" s="220" t="s">
        <v>1391</v>
      </c>
      <c r="AP131" s="220" t="s">
        <v>1391</v>
      </c>
      <c r="AQ131" s="220" t="s">
        <v>1391</v>
      </c>
      <c r="AR131" s="220" t="s">
        <v>1391</v>
      </c>
      <c r="AS131" s="220" t="s">
        <v>1391</v>
      </c>
      <c r="AT131" s="220" t="s">
        <v>1391</v>
      </c>
      <c r="AU131" s="220" t="s">
        <v>1391</v>
      </c>
      <c r="AV131" s="220" t="s">
        <v>1391</v>
      </c>
      <c r="AW131" s="220" t="s">
        <v>1391</v>
      </c>
      <c r="AX131" s="220" t="s">
        <v>1391</v>
      </c>
      <c r="AY131" s="220" t="s">
        <v>1391</v>
      </c>
      <c r="AZ131" s="220" t="s">
        <v>1391</v>
      </c>
      <c r="BA131" s="220" t="s">
        <v>1437</v>
      </c>
      <c r="BB131" s="220" t="s">
        <v>1437</v>
      </c>
      <c r="BC131" s="220" t="s">
        <v>1391</v>
      </c>
      <c r="BD131" s="220" t="s">
        <v>1391</v>
      </c>
      <c r="BE131" s="220" t="s">
        <v>1391</v>
      </c>
      <c r="BF131" s="220" t="s">
        <v>1391</v>
      </c>
      <c r="BG131" s="220" t="s">
        <v>1391</v>
      </c>
      <c r="BH131" s="220" t="s">
        <v>1391</v>
      </c>
      <c r="BI131" s="220" t="s">
        <v>1391</v>
      </c>
      <c r="BJ131" s="220" t="s">
        <v>1391</v>
      </c>
      <c r="BK131" s="220" t="s">
        <v>1391</v>
      </c>
      <c r="BL131" s="220" t="s">
        <v>1391</v>
      </c>
      <c r="BM131" s="220" t="s">
        <v>1391</v>
      </c>
      <c r="BN131" s="220" t="s">
        <v>1391</v>
      </c>
      <c r="BO131" s="220" t="s">
        <v>1391</v>
      </c>
      <c r="BP131" s="220" t="s">
        <v>1391</v>
      </c>
      <c r="BQ131" s="220" t="s">
        <v>1391</v>
      </c>
      <c r="BR131" s="220" t="s">
        <v>1391</v>
      </c>
      <c r="BS131" s="220" t="s">
        <v>1437</v>
      </c>
      <c r="BT131" s="220" t="s">
        <v>1437</v>
      </c>
      <c r="BU131" s="220" t="s">
        <v>1391</v>
      </c>
      <c r="BV131" s="220" t="s">
        <v>1391</v>
      </c>
      <c r="BW131" s="220" t="s">
        <v>1391</v>
      </c>
      <c r="BX131" s="220" t="s">
        <v>1391</v>
      </c>
      <c r="BY131" s="220" t="s">
        <v>1391</v>
      </c>
      <c r="BZ131" s="220" t="s">
        <v>1391</v>
      </c>
      <c r="CA131" s="220" t="s">
        <v>1391</v>
      </c>
      <c r="CB131" s="220" t="s">
        <v>1391</v>
      </c>
      <c r="CC131" s="220" t="s">
        <v>1391</v>
      </c>
      <c r="CD131" s="220" t="s">
        <v>1391</v>
      </c>
      <c r="CE131" s="220" t="s">
        <v>1391</v>
      </c>
      <c r="CF131" s="220" t="s">
        <v>1391</v>
      </c>
      <c r="CG131" s="220" t="s">
        <v>1391</v>
      </c>
      <c r="CH131" s="220" t="s">
        <v>1391</v>
      </c>
      <c r="CI131" s="220" t="s">
        <v>1391</v>
      </c>
      <c r="CJ131" s="220" t="s">
        <v>1391</v>
      </c>
      <c r="CK131" s="220" t="s">
        <v>1714</v>
      </c>
      <c r="CL131" s="220" t="s">
        <v>1391</v>
      </c>
      <c r="CM131" s="220" t="s">
        <v>29</v>
      </c>
      <c r="CN131" s="220" t="s">
        <v>412</v>
      </c>
      <c r="CO131" s="220" t="s">
        <v>412</v>
      </c>
      <c r="CP131" s="220"/>
      <c r="CQ131" s="220"/>
      <c r="CR131" s="220"/>
      <c r="CS131" s="220"/>
      <c r="CT131" s="220"/>
      <c r="CU131" s="220"/>
      <c r="CV131" s="220"/>
      <c r="CW131" s="220"/>
      <c r="CX131" s="220" t="s">
        <v>1715</v>
      </c>
    </row>
    <row r="132" ht="14.25" spans="1:102">
      <c r="A132" s="219" t="s">
        <v>1220</v>
      </c>
      <c r="B132" s="219">
        <v>3004</v>
      </c>
      <c r="C132" s="219" t="s">
        <v>1221</v>
      </c>
      <c r="D132" s="219" t="s">
        <v>1437</v>
      </c>
      <c r="E132" s="219" t="s">
        <v>1391</v>
      </c>
      <c r="F132" s="219" t="s">
        <v>1437</v>
      </c>
      <c r="G132" s="219" t="s">
        <v>1391</v>
      </c>
      <c r="H132" s="219" t="s">
        <v>1391</v>
      </c>
      <c r="I132" s="219">
        <f>人物卡!$S$11*10+人物卡!$S$10*10</f>
        <v>1200</v>
      </c>
      <c r="J132" s="219">
        <f>人物卡!$S$11*10+人物卡!$S$8*10</f>
        <v>1200</v>
      </c>
      <c r="K132" s="219" t="s">
        <v>1391</v>
      </c>
      <c r="L132" s="219" t="s">
        <v>1391</v>
      </c>
      <c r="M132" s="219" t="s">
        <v>1391</v>
      </c>
      <c r="N132" s="219" t="s">
        <v>1391</v>
      </c>
      <c r="O132" s="219" t="s">
        <v>1391</v>
      </c>
      <c r="P132" s="219" t="s">
        <v>1391</v>
      </c>
      <c r="Q132" s="219" t="s">
        <v>1391</v>
      </c>
      <c r="R132" s="219" t="s">
        <v>1391</v>
      </c>
      <c r="S132" s="219" t="s">
        <v>1391</v>
      </c>
      <c r="T132" s="219" t="s">
        <v>1391</v>
      </c>
      <c r="U132" s="219" t="s">
        <v>1391</v>
      </c>
      <c r="V132" s="219" t="s">
        <v>1391</v>
      </c>
      <c r="W132" s="219" t="s">
        <v>1391</v>
      </c>
      <c r="X132" s="219" t="s">
        <v>1391</v>
      </c>
      <c r="Y132" s="219" t="s">
        <v>1391</v>
      </c>
      <c r="Z132" s="219" t="s">
        <v>1391</v>
      </c>
      <c r="AA132" s="219" t="s">
        <v>1437</v>
      </c>
      <c r="AB132" s="219" t="s">
        <v>1391</v>
      </c>
      <c r="AC132" s="219" t="s">
        <v>1391</v>
      </c>
      <c r="AD132" s="219" t="s">
        <v>1391</v>
      </c>
      <c r="AE132" s="219" t="s">
        <v>1391</v>
      </c>
      <c r="AF132" s="219" t="s">
        <v>1391</v>
      </c>
      <c r="AG132" s="219" t="s">
        <v>1391</v>
      </c>
      <c r="AH132" s="219" t="s">
        <v>1391</v>
      </c>
      <c r="AI132" s="219" t="s">
        <v>1391</v>
      </c>
      <c r="AJ132" s="219" t="s">
        <v>1391</v>
      </c>
      <c r="AK132" s="219" t="s">
        <v>1391</v>
      </c>
      <c r="AL132" s="219" t="s">
        <v>1391</v>
      </c>
      <c r="AM132" s="219" t="s">
        <v>1391</v>
      </c>
      <c r="AN132" s="219" t="s">
        <v>1391</v>
      </c>
      <c r="AO132" s="219" t="s">
        <v>1391</v>
      </c>
      <c r="AP132" s="219" t="s">
        <v>1391</v>
      </c>
      <c r="AQ132" s="219" t="s">
        <v>1391</v>
      </c>
      <c r="AR132" s="219" t="s">
        <v>1391</v>
      </c>
      <c r="AS132" s="219" t="s">
        <v>1391</v>
      </c>
      <c r="AT132" s="219" t="s">
        <v>1391</v>
      </c>
      <c r="AU132" s="219" t="s">
        <v>1391</v>
      </c>
      <c r="AV132" s="219" t="s">
        <v>1437</v>
      </c>
      <c r="AW132" s="219" t="s">
        <v>1391</v>
      </c>
      <c r="AX132" s="219" t="s">
        <v>1391</v>
      </c>
      <c r="AY132" s="219" t="s">
        <v>1391</v>
      </c>
      <c r="AZ132" s="219" t="s">
        <v>1391</v>
      </c>
      <c r="BA132" s="219" t="s">
        <v>1391</v>
      </c>
      <c r="BB132" s="219" t="s">
        <v>1391</v>
      </c>
      <c r="BC132" s="219" t="s">
        <v>1391</v>
      </c>
      <c r="BD132" s="219" t="s">
        <v>1391</v>
      </c>
      <c r="BE132" s="219" t="s">
        <v>1391</v>
      </c>
      <c r="BF132" s="219" t="s">
        <v>1391</v>
      </c>
      <c r="BG132" s="219" t="s">
        <v>1391</v>
      </c>
      <c r="BH132" s="219" t="s">
        <v>1391</v>
      </c>
      <c r="BI132" s="219" t="s">
        <v>1391</v>
      </c>
      <c r="BJ132" s="219" t="s">
        <v>1391</v>
      </c>
      <c r="BK132" s="219" t="s">
        <v>1391</v>
      </c>
      <c r="BL132" s="219" t="s">
        <v>1391</v>
      </c>
      <c r="BM132" s="219" t="s">
        <v>1391</v>
      </c>
      <c r="BN132" s="219" t="s">
        <v>1391</v>
      </c>
      <c r="BO132" s="219" t="s">
        <v>1391</v>
      </c>
      <c r="BP132" s="219" t="s">
        <v>1391</v>
      </c>
      <c r="BQ132" s="219" t="s">
        <v>1391</v>
      </c>
      <c r="BR132" s="219" t="s">
        <v>1391</v>
      </c>
      <c r="BS132" s="219" t="s">
        <v>1437</v>
      </c>
      <c r="BT132" s="219" t="s">
        <v>1437</v>
      </c>
      <c r="BU132" s="219" t="s">
        <v>1437</v>
      </c>
      <c r="BV132" s="219" t="s">
        <v>1391</v>
      </c>
      <c r="BW132" s="219" t="s">
        <v>1437</v>
      </c>
      <c r="BX132" s="219" t="s">
        <v>1391</v>
      </c>
      <c r="BY132" s="219" t="s">
        <v>1391</v>
      </c>
      <c r="BZ132" s="219" t="s">
        <v>1391</v>
      </c>
      <c r="CA132" s="219" t="s">
        <v>1391</v>
      </c>
      <c r="CB132" s="219" t="s">
        <v>1391</v>
      </c>
      <c r="CC132" s="219" t="s">
        <v>1391</v>
      </c>
      <c r="CD132" s="219" t="s">
        <v>1391</v>
      </c>
      <c r="CE132" s="219" t="s">
        <v>1391</v>
      </c>
      <c r="CF132" s="219" t="s">
        <v>1391</v>
      </c>
      <c r="CG132" s="219" t="s">
        <v>1391</v>
      </c>
      <c r="CH132" s="219" t="s">
        <v>1391</v>
      </c>
      <c r="CI132" s="219" t="s">
        <v>1391</v>
      </c>
      <c r="CJ132" s="219" t="s">
        <v>1391</v>
      </c>
      <c r="CK132" s="219" t="s">
        <v>1716</v>
      </c>
      <c r="CL132" s="219" t="s">
        <v>1391</v>
      </c>
      <c r="CM132" s="219" t="s">
        <v>29</v>
      </c>
      <c r="CN132" s="219" t="s">
        <v>412</v>
      </c>
      <c r="CO132" s="219" t="s">
        <v>412</v>
      </c>
      <c r="CP132" s="219"/>
      <c r="CQ132" s="219"/>
      <c r="CR132" s="219"/>
      <c r="CS132" s="219"/>
      <c r="CT132" s="219"/>
      <c r="CU132" s="219"/>
      <c r="CV132" s="219"/>
      <c r="CW132" s="219"/>
      <c r="CX132" s="219" t="s">
        <v>1717</v>
      </c>
    </row>
    <row r="133" ht="14.25" spans="1:102">
      <c r="A133" s="220" t="s">
        <v>1223</v>
      </c>
      <c r="B133" s="220">
        <v>3005</v>
      </c>
      <c r="C133" s="220" t="s">
        <v>909</v>
      </c>
      <c r="D133" s="220" t="s">
        <v>1391</v>
      </c>
      <c r="E133" s="220" t="s">
        <v>1391</v>
      </c>
      <c r="F133" s="220" t="s">
        <v>1437</v>
      </c>
      <c r="G133" s="220" t="s">
        <v>1391</v>
      </c>
      <c r="H133" s="220" t="s">
        <v>1391</v>
      </c>
      <c r="I133" s="220">
        <f>人物卡!$S$11*10+人物卡!$S$10*10</f>
        <v>1200</v>
      </c>
      <c r="J133" s="220">
        <f>人物卡!$S$11*10+人物卡!$S$8*10</f>
        <v>1200</v>
      </c>
      <c r="K133" s="220" t="s">
        <v>1391</v>
      </c>
      <c r="L133" s="220" t="s">
        <v>1391</v>
      </c>
      <c r="M133" s="220" t="s">
        <v>1391</v>
      </c>
      <c r="N133" s="220" t="s">
        <v>1391</v>
      </c>
      <c r="O133" s="220" t="s">
        <v>1391</v>
      </c>
      <c r="P133" s="220" t="s">
        <v>1391</v>
      </c>
      <c r="Q133" s="220" t="s">
        <v>1391</v>
      </c>
      <c r="R133" s="220" t="s">
        <v>1391</v>
      </c>
      <c r="S133" s="220" t="s">
        <v>1391</v>
      </c>
      <c r="T133" s="220" t="s">
        <v>1391</v>
      </c>
      <c r="U133" s="220" t="s">
        <v>1391</v>
      </c>
      <c r="V133" s="220" t="s">
        <v>1391</v>
      </c>
      <c r="W133" s="220" t="s">
        <v>1391</v>
      </c>
      <c r="X133" s="220" t="s">
        <v>1391</v>
      </c>
      <c r="Y133" s="220" t="s">
        <v>1391</v>
      </c>
      <c r="Z133" s="220" t="s">
        <v>1391</v>
      </c>
      <c r="AA133" s="220" t="s">
        <v>1391</v>
      </c>
      <c r="AB133" s="220" t="s">
        <v>1391</v>
      </c>
      <c r="AC133" s="220" t="s">
        <v>1391</v>
      </c>
      <c r="AD133" s="220" t="s">
        <v>1391</v>
      </c>
      <c r="AE133" s="220" t="s">
        <v>1391</v>
      </c>
      <c r="AF133" s="220" t="s">
        <v>1391</v>
      </c>
      <c r="AG133" s="220" t="s">
        <v>1391</v>
      </c>
      <c r="AH133" s="220" t="s">
        <v>1391</v>
      </c>
      <c r="AI133" s="220" t="s">
        <v>1391</v>
      </c>
      <c r="AJ133" s="220" t="s">
        <v>1391</v>
      </c>
      <c r="AK133" s="220" t="s">
        <v>1391</v>
      </c>
      <c r="AL133" s="220" t="s">
        <v>1391</v>
      </c>
      <c r="AM133" s="220" t="s">
        <v>1391</v>
      </c>
      <c r="AN133" s="220" t="s">
        <v>1437</v>
      </c>
      <c r="AO133" s="220" t="s">
        <v>1391</v>
      </c>
      <c r="AP133" s="220" t="s">
        <v>1391</v>
      </c>
      <c r="AQ133" s="220" t="s">
        <v>1391</v>
      </c>
      <c r="AR133" s="220" t="s">
        <v>1391</v>
      </c>
      <c r="AS133" s="220" t="s">
        <v>1391</v>
      </c>
      <c r="AT133" s="220" t="s">
        <v>1391</v>
      </c>
      <c r="AU133" s="220" t="s">
        <v>1391</v>
      </c>
      <c r="AV133" s="220" t="s">
        <v>1437</v>
      </c>
      <c r="AW133" s="220" t="s">
        <v>1391</v>
      </c>
      <c r="AX133" s="220" t="s">
        <v>1391</v>
      </c>
      <c r="AY133" s="220" t="s">
        <v>1391</v>
      </c>
      <c r="AZ133" s="220" t="s">
        <v>1391</v>
      </c>
      <c r="BA133" s="220" t="s">
        <v>1391</v>
      </c>
      <c r="BB133" s="220" t="s">
        <v>1391</v>
      </c>
      <c r="BC133" s="220" t="s">
        <v>1391</v>
      </c>
      <c r="BD133" s="220" t="s">
        <v>1391</v>
      </c>
      <c r="BE133" s="220" t="s">
        <v>1391</v>
      </c>
      <c r="BF133" s="220" t="s">
        <v>1391</v>
      </c>
      <c r="BG133" s="220" t="s">
        <v>1391</v>
      </c>
      <c r="BH133" s="220" t="s">
        <v>1391</v>
      </c>
      <c r="BI133" s="220" t="s">
        <v>1391</v>
      </c>
      <c r="BJ133" s="220" t="s">
        <v>1391</v>
      </c>
      <c r="BK133" s="220" t="s">
        <v>1391</v>
      </c>
      <c r="BL133" s="220" t="s">
        <v>1391</v>
      </c>
      <c r="BM133" s="220" t="s">
        <v>1391</v>
      </c>
      <c r="BN133" s="220" t="s">
        <v>1391</v>
      </c>
      <c r="BO133" s="220" t="s">
        <v>1391</v>
      </c>
      <c r="BP133" s="220" t="s">
        <v>1391</v>
      </c>
      <c r="BQ133" s="220" t="s">
        <v>1391</v>
      </c>
      <c r="BR133" s="220" t="s">
        <v>1391</v>
      </c>
      <c r="BS133" s="220" t="s">
        <v>1437</v>
      </c>
      <c r="BT133" s="220" t="s">
        <v>1437</v>
      </c>
      <c r="BU133" s="220" t="s">
        <v>1437</v>
      </c>
      <c r="BV133" s="220" t="s">
        <v>1391</v>
      </c>
      <c r="BW133" s="220" t="s">
        <v>1437</v>
      </c>
      <c r="BX133" s="220" t="s">
        <v>1391</v>
      </c>
      <c r="BY133" s="220" t="s">
        <v>1391</v>
      </c>
      <c r="BZ133" s="220" t="s">
        <v>1391</v>
      </c>
      <c r="CA133" s="220" t="s">
        <v>1391</v>
      </c>
      <c r="CB133" s="220" t="s">
        <v>1391</v>
      </c>
      <c r="CC133" s="220" t="s">
        <v>1391</v>
      </c>
      <c r="CD133" s="220" t="s">
        <v>1391</v>
      </c>
      <c r="CE133" s="220" t="s">
        <v>1391</v>
      </c>
      <c r="CF133" s="220" t="s">
        <v>1391</v>
      </c>
      <c r="CG133" s="220" t="s">
        <v>1391</v>
      </c>
      <c r="CH133" s="220" t="s">
        <v>1391</v>
      </c>
      <c r="CI133" s="220" t="s">
        <v>1391</v>
      </c>
      <c r="CJ133" s="220" t="s">
        <v>1391</v>
      </c>
      <c r="CK133" s="220" t="s">
        <v>1718</v>
      </c>
      <c r="CL133" s="220" t="s">
        <v>1391</v>
      </c>
      <c r="CM133" s="220" t="s">
        <v>29</v>
      </c>
      <c r="CN133" s="220" t="s">
        <v>412</v>
      </c>
      <c r="CO133" s="220" t="s">
        <v>412</v>
      </c>
      <c r="CP133" s="220"/>
      <c r="CQ133" s="220"/>
      <c r="CR133" s="220"/>
      <c r="CS133" s="220"/>
      <c r="CT133" s="220"/>
      <c r="CU133" s="220"/>
      <c r="CV133" s="220"/>
      <c r="CW133" s="220"/>
      <c r="CX133" s="220" t="s">
        <v>1719</v>
      </c>
    </row>
    <row r="134" ht="14.25" spans="1:102">
      <c r="A134" s="219" t="s">
        <v>1225</v>
      </c>
      <c r="B134" s="219">
        <v>3006</v>
      </c>
      <c r="C134" s="219" t="s">
        <v>1226</v>
      </c>
      <c r="D134" s="219" t="s">
        <v>1437</v>
      </c>
      <c r="E134" s="219" t="s">
        <v>1391</v>
      </c>
      <c r="F134" s="219" t="s">
        <v>1437</v>
      </c>
      <c r="G134" s="219" t="s">
        <v>1391</v>
      </c>
      <c r="H134" s="219" t="s">
        <v>1391</v>
      </c>
      <c r="I134" s="219">
        <f>人物卡!$S$11*10+人物卡!$S$10*10</f>
        <v>1200</v>
      </c>
      <c r="J134" s="219">
        <f>人物卡!$S$11*10+人物卡!$S$8*10</f>
        <v>1200</v>
      </c>
      <c r="K134" s="219" t="s">
        <v>1391</v>
      </c>
      <c r="L134" s="219" t="s">
        <v>1391</v>
      </c>
      <c r="M134" s="219" t="s">
        <v>1391</v>
      </c>
      <c r="N134" s="219" t="s">
        <v>1391</v>
      </c>
      <c r="O134" s="219" t="s">
        <v>1391</v>
      </c>
      <c r="P134" s="219" t="s">
        <v>1391</v>
      </c>
      <c r="Q134" s="219" t="s">
        <v>1391</v>
      </c>
      <c r="R134" s="219" t="s">
        <v>1391</v>
      </c>
      <c r="S134" s="219" t="s">
        <v>1391</v>
      </c>
      <c r="T134" s="219" t="s">
        <v>1391</v>
      </c>
      <c r="U134" s="219" t="s">
        <v>1391</v>
      </c>
      <c r="V134" s="219" t="s">
        <v>1391</v>
      </c>
      <c r="W134" s="219" t="s">
        <v>1391</v>
      </c>
      <c r="X134" s="219" t="s">
        <v>1391</v>
      </c>
      <c r="Y134" s="219" t="s">
        <v>1391</v>
      </c>
      <c r="Z134" s="219" t="s">
        <v>1391</v>
      </c>
      <c r="AA134" s="219" t="s">
        <v>1391</v>
      </c>
      <c r="AB134" s="219" t="s">
        <v>1391</v>
      </c>
      <c r="AC134" s="219" t="s">
        <v>1391</v>
      </c>
      <c r="AD134" s="219" t="s">
        <v>1391</v>
      </c>
      <c r="AE134" s="219" t="s">
        <v>1391</v>
      </c>
      <c r="AF134" s="219" t="s">
        <v>1391</v>
      </c>
      <c r="AG134" s="219" t="s">
        <v>1391</v>
      </c>
      <c r="AH134" s="219" t="s">
        <v>1391</v>
      </c>
      <c r="AI134" s="219" t="s">
        <v>1391</v>
      </c>
      <c r="AJ134" s="219" t="s">
        <v>1391</v>
      </c>
      <c r="AK134" s="219" t="s">
        <v>1437</v>
      </c>
      <c r="AL134" s="219" t="s">
        <v>1391</v>
      </c>
      <c r="AM134" s="219" t="s">
        <v>1391</v>
      </c>
      <c r="AN134" s="219" t="s">
        <v>1437</v>
      </c>
      <c r="AO134" s="219" t="s">
        <v>1391</v>
      </c>
      <c r="AP134" s="219" t="s">
        <v>1391</v>
      </c>
      <c r="AQ134" s="219" t="s">
        <v>1391</v>
      </c>
      <c r="AR134" s="219" t="s">
        <v>1391</v>
      </c>
      <c r="AS134" s="219" t="s">
        <v>1391</v>
      </c>
      <c r="AT134" s="219" t="s">
        <v>1391</v>
      </c>
      <c r="AU134" s="219" t="s">
        <v>1391</v>
      </c>
      <c r="AV134" s="219" t="s">
        <v>1391</v>
      </c>
      <c r="AW134" s="219" t="s">
        <v>1391</v>
      </c>
      <c r="AX134" s="219" t="s">
        <v>1391</v>
      </c>
      <c r="AY134" s="219" t="s">
        <v>1391</v>
      </c>
      <c r="AZ134" s="219" t="s">
        <v>1391</v>
      </c>
      <c r="BA134" s="219" t="s">
        <v>1391</v>
      </c>
      <c r="BB134" s="219" t="s">
        <v>1391</v>
      </c>
      <c r="BC134" s="219" t="s">
        <v>1391</v>
      </c>
      <c r="BD134" s="219" t="s">
        <v>1391</v>
      </c>
      <c r="BE134" s="219" t="s">
        <v>1391</v>
      </c>
      <c r="BF134" s="219" t="s">
        <v>1391</v>
      </c>
      <c r="BG134" s="219" t="s">
        <v>1391</v>
      </c>
      <c r="BH134" s="219" t="s">
        <v>1391</v>
      </c>
      <c r="BI134" s="219" t="s">
        <v>1391</v>
      </c>
      <c r="BJ134" s="219" t="s">
        <v>1391</v>
      </c>
      <c r="BK134" s="219" t="s">
        <v>1391</v>
      </c>
      <c r="BL134" s="219" t="s">
        <v>1391</v>
      </c>
      <c r="BM134" s="219" t="s">
        <v>1391</v>
      </c>
      <c r="BN134" s="219" t="s">
        <v>1391</v>
      </c>
      <c r="BO134" s="219" t="s">
        <v>1391</v>
      </c>
      <c r="BP134" s="219" t="s">
        <v>1391</v>
      </c>
      <c r="BQ134" s="219" t="s">
        <v>1391</v>
      </c>
      <c r="BR134" s="219" t="s">
        <v>1437</v>
      </c>
      <c r="BS134" s="219" t="s">
        <v>1391</v>
      </c>
      <c r="BT134" s="219" t="s">
        <v>1437</v>
      </c>
      <c r="BU134" s="219" t="s">
        <v>1437</v>
      </c>
      <c r="BV134" s="219" t="s">
        <v>1391</v>
      </c>
      <c r="BW134" s="219" t="s">
        <v>1437</v>
      </c>
      <c r="BX134" s="219" t="s">
        <v>1391</v>
      </c>
      <c r="BY134" s="219" t="s">
        <v>1391</v>
      </c>
      <c r="BZ134" s="219" t="s">
        <v>1391</v>
      </c>
      <c r="CA134" s="219" t="s">
        <v>1391</v>
      </c>
      <c r="CB134" s="219" t="s">
        <v>1391</v>
      </c>
      <c r="CC134" s="219" t="s">
        <v>1391</v>
      </c>
      <c r="CD134" s="219" t="s">
        <v>1391</v>
      </c>
      <c r="CE134" s="219" t="s">
        <v>1391</v>
      </c>
      <c r="CF134" s="219" t="s">
        <v>1391</v>
      </c>
      <c r="CG134" s="219" t="s">
        <v>1391</v>
      </c>
      <c r="CH134" s="219" t="s">
        <v>1391</v>
      </c>
      <c r="CI134" s="219" t="s">
        <v>1391</v>
      </c>
      <c r="CJ134" s="219" t="s">
        <v>1391</v>
      </c>
      <c r="CK134" s="219" t="s">
        <v>1720</v>
      </c>
      <c r="CL134" s="219" t="s">
        <v>1391</v>
      </c>
      <c r="CM134" s="219" t="s">
        <v>53</v>
      </c>
      <c r="CN134" s="219" t="s">
        <v>403</v>
      </c>
      <c r="CO134" s="219" t="s">
        <v>412</v>
      </c>
      <c r="CP134" s="219"/>
      <c r="CQ134" s="219"/>
      <c r="CR134" s="219"/>
      <c r="CS134" s="219"/>
      <c r="CT134" s="219"/>
      <c r="CU134" s="219"/>
      <c r="CV134" s="219"/>
      <c r="CW134" s="219"/>
      <c r="CX134" s="219" t="s">
        <v>1721</v>
      </c>
    </row>
    <row r="135" ht="14.25" spans="1:102">
      <c r="A135" s="220" t="s">
        <v>1229</v>
      </c>
      <c r="B135" s="220">
        <v>3007</v>
      </c>
      <c r="C135" s="220" t="s">
        <v>1230</v>
      </c>
      <c r="D135" s="220" t="s">
        <v>1391</v>
      </c>
      <c r="E135" s="220" t="s">
        <v>1391</v>
      </c>
      <c r="F135" s="220" t="s">
        <v>1437</v>
      </c>
      <c r="G135" s="220" t="s">
        <v>1391</v>
      </c>
      <c r="H135" s="220" t="s">
        <v>1391</v>
      </c>
      <c r="I135" s="220">
        <f>人物卡!$S$11*10+人物卡!$S$10*10</f>
        <v>1200</v>
      </c>
      <c r="J135" s="220">
        <f>人物卡!$S$11*10+人物卡!$S$8*10</f>
        <v>1200</v>
      </c>
      <c r="K135" s="220" t="s">
        <v>1391</v>
      </c>
      <c r="L135" s="220" t="s">
        <v>1391</v>
      </c>
      <c r="M135" s="220" t="s">
        <v>1391</v>
      </c>
      <c r="N135" s="220" t="s">
        <v>1391</v>
      </c>
      <c r="O135" s="220" t="s">
        <v>1391</v>
      </c>
      <c r="P135" s="220" t="s">
        <v>1391</v>
      </c>
      <c r="Q135" s="220" t="s">
        <v>1391</v>
      </c>
      <c r="R135" s="220" t="s">
        <v>1391</v>
      </c>
      <c r="S135" s="220" t="s">
        <v>1391</v>
      </c>
      <c r="T135" s="220" t="s">
        <v>1391</v>
      </c>
      <c r="U135" s="220" t="s">
        <v>1391</v>
      </c>
      <c r="V135" s="220" t="s">
        <v>1391</v>
      </c>
      <c r="W135" s="220" t="s">
        <v>1391</v>
      </c>
      <c r="X135" s="220" t="s">
        <v>1391</v>
      </c>
      <c r="Y135" s="220" t="s">
        <v>1391</v>
      </c>
      <c r="Z135" s="220" t="s">
        <v>1391</v>
      </c>
      <c r="AA135" s="220" t="s">
        <v>1391</v>
      </c>
      <c r="AB135" s="220" t="s">
        <v>1391</v>
      </c>
      <c r="AC135" s="220" t="s">
        <v>1391</v>
      </c>
      <c r="AD135" s="220" t="s">
        <v>1391</v>
      </c>
      <c r="AE135" s="220" t="s">
        <v>1391</v>
      </c>
      <c r="AF135" s="220" t="s">
        <v>1391</v>
      </c>
      <c r="AG135" s="220" t="s">
        <v>1391</v>
      </c>
      <c r="AH135" s="220" t="s">
        <v>1391</v>
      </c>
      <c r="AI135" s="220" t="s">
        <v>1391</v>
      </c>
      <c r="AJ135" s="220" t="s">
        <v>1391</v>
      </c>
      <c r="AK135" s="220" t="s">
        <v>1391</v>
      </c>
      <c r="AL135" s="220" t="s">
        <v>1391</v>
      </c>
      <c r="AM135" s="220" t="s">
        <v>1391</v>
      </c>
      <c r="AN135" s="220" t="s">
        <v>1391</v>
      </c>
      <c r="AO135" s="220" t="s">
        <v>1391</v>
      </c>
      <c r="AP135" s="220" t="s">
        <v>1391</v>
      </c>
      <c r="AQ135" s="220" t="s">
        <v>1391</v>
      </c>
      <c r="AR135" s="220" t="s">
        <v>1391</v>
      </c>
      <c r="AS135" s="220" t="s">
        <v>1437</v>
      </c>
      <c r="AT135" s="220" t="s">
        <v>1391</v>
      </c>
      <c r="AU135" s="220" t="s">
        <v>1391</v>
      </c>
      <c r="AV135" s="220" t="s">
        <v>1437</v>
      </c>
      <c r="AW135" s="220" t="s">
        <v>1391</v>
      </c>
      <c r="AX135" s="220" t="s">
        <v>1391</v>
      </c>
      <c r="AY135" s="220" t="s">
        <v>1391</v>
      </c>
      <c r="AZ135" s="220" t="s">
        <v>1391</v>
      </c>
      <c r="BA135" s="220" t="s">
        <v>1391</v>
      </c>
      <c r="BB135" s="220" t="s">
        <v>1391</v>
      </c>
      <c r="BC135" s="220" t="s">
        <v>1391</v>
      </c>
      <c r="BD135" s="220" t="s">
        <v>1391</v>
      </c>
      <c r="BE135" s="220" t="s">
        <v>1391</v>
      </c>
      <c r="BF135" s="220" t="s">
        <v>1391</v>
      </c>
      <c r="BG135" s="220" t="s">
        <v>1391</v>
      </c>
      <c r="BH135" s="220" t="s">
        <v>1391</v>
      </c>
      <c r="BI135" s="220" t="s">
        <v>1391</v>
      </c>
      <c r="BJ135" s="220" t="s">
        <v>1391</v>
      </c>
      <c r="BK135" s="220" t="s">
        <v>1391</v>
      </c>
      <c r="BL135" s="220" t="s">
        <v>1391</v>
      </c>
      <c r="BM135" s="220" t="s">
        <v>1391</v>
      </c>
      <c r="BN135" s="220" t="s">
        <v>1391</v>
      </c>
      <c r="BO135" s="220" t="s">
        <v>1391</v>
      </c>
      <c r="BP135" s="220" t="s">
        <v>1391</v>
      </c>
      <c r="BQ135" s="220" t="s">
        <v>1391</v>
      </c>
      <c r="BR135" s="220" t="s">
        <v>1391</v>
      </c>
      <c r="BS135" s="220" t="s">
        <v>1437</v>
      </c>
      <c r="BT135" s="220" t="s">
        <v>1437</v>
      </c>
      <c r="BU135" s="220" t="s">
        <v>1437</v>
      </c>
      <c r="BV135" s="220" t="s">
        <v>1391</v>
      </c>
      <c r="BW135" s="220" t="s">
        <v>1437</v>
      </c>
      <c r="BX135" s="220" t="s">
        <v>1391</v>
      </c>
      <c r="BY135" s="220" t="s">
        <v>1391</v>
      </c>
      <c r="BZ135" s="220" t="s">
        <v>1391</v>
      </c>
      <c r="CA135" s="220" t="s">
        <v>1391</v>
      </c>
      <c r="CB135" s="220" t="s">
        <v>1391</v>
      </c>
      <c r="CC135" s="220" t="s">
        <v>1391</v>
      </c>
      <c r="CD135" s="220" t="s">
        <v>1391</v>
      </c>
      <c r="CE135" s="220" t="s">
        <v>1391</v>
      </c>
      <c r="CF135" s="220" t="s">
        <v>1391</v>
      </c>
      <c r="CG135" s="220" t="s">
        <v>1391</v>
      </c>
      <c r="CH135" s="220" t="s">
        <v>1391</v>
      </c>
      <c r="CI135" s="220" t="s">
        <v>1391</v>
      </c>
      <c r="CJ135" s="220" t="s">
        <v>1391</v>
      </c>
      <c r="CK135" s="220" t="s">
        <v>1722</v>
      </c>
      <c r="CL135" s="220" t="s">
        <v>1710</v>
      </c>
      <c r="CM135" s="220" t="s">
        <v>53</v>
      </c>
      <c r="CN135" s="220" t="s">
        <v>29</v>
      </c>
      <c r="CO135" s="220" t="s">
        <v>412</v>
      </c>
      <c r="CP135" s="220"/>
      <c r="CQ135" s="220"/>
      <c r="CR135" s="220"/>
      <c r="CS135" s="220"/>
      <c r="CT135" s="220"/>
      <c r="CU135" s="220"/>
      <c r="CV135" s="220"/>
      <c r="CW135" s="220"/>
      <c r="CX135" s="220" t="s">
        <v>1723</v>
      </c>
    </row>
    <row r="136" ht="14.25" spans="1:102">
      <c r="A136" s="219" t="s">
        <v>1233</v>
      </c>
      <c r="B136" s="219">
        <v>3008</v>
      </c>
      <c r="C136" s="219" t="s">
        <v>878</v>
      </c>
      <c r="D136" s="219" t="s">
        <v>1391</v>
      </c>
      <c r="E136" s="219" t="s">
        <v>1391</v>
      </c>
      <c r="F136" s="219" t="s">
        <v>1391</v>
      </c>
      <c r="G136" s="219" t="s">
        <v>1391</v>
      </c>
      <c r="H136" s="219" t="s">
        <v>1391</v>
      </c>
      <c r="I136" s="219">
        <f>人物卡!$S$11*10+人物卡!$S$10*10</f>
        <v>1200</v>
      </c>
      <c r="J136" s="219">
        <f>人物卡!$S$11*10+人物卡!$S$8*10</f>
        <v>1200</v>
      </c>
      <c r="K136" s="219" t="s">
        <v>1391</v>
      </c>
      <c r="L136" s="219" t="s">
        <v>1437</v>
      </c>
      <c r="M136" s="219" t="s">
        <v>1391</v>
      </c>
      <c r="N136" s="219" t="s">
        <v>1391</v>
      </c>
      <c r="O136" s="219" t="s">
        <v>1437</v>
      </c>
      <c r="P136" s="219" t="s">
        <v>1437</v>
      </c>
      <c r="Q136" s="219" t="s">
        <v>1437</v>
      </c>
      <c r="R136" s="219" t="s">
        <v>1391</v>
      </c>
      <c r="S136" s="219" t="s">
        <v>1391</v>
      </c>
      <c r="T136" s="219" t="s">
        <v>1391</v>
      </c>
      <c r="U136" s="219" t="s">
        <v>1437</v>
      </c>
      <c r="V136" s="219" t="s">
        <v>1391</v>
      </c>
      <c r="W136" s="219" t="s">
        <v>1391</v>
      </c>
      <c r="X136" s="219" t="s">
        <v>1437</v>
      </c>
      <c r="Y136" s="219" t="s">
        <v>1391</v>
      </c>
      <c r="Z136" s="219" t="s">
        <v>1391</v>
      </c>
      <c r="AA136" s="219" t="s">
        <v>1391</v>
      </c>
      <c r="AB136" s="219" t="s">
        <v>1391</v>
      </c>
      <c r="AC136" s="219" t="s">
        <v>1391</v>
      </c>
      <c r="AD136" s="219" t="s">
        <v>1391</v>
      </c>
      <c r="AE136" s="219" t="s">
        <v>1391</v>
      </c>
      <c r="AF136" s="219" t="s">
        <v>1391</v>
      </c>
      <c r="AG136" s="219" t="s">
        <v>1391</v>
      </c>
      <c r="AH136" s="219" t="s">
        <v>1391</v>
      </c>
      <c r="AI136" s="219" t="s">
        <v>1391</v>
      </c>
      <c r="AJ136" s="219" t="s">
        <v>1391</v>
      </c>
      <c r="AK136" s="219" t="s">
        <v>1391</v>
      </c>
      <c r="AL136" s="219" t="s">
        <v>1391</v>
      </c>
      <c r="AM136" s="219" t="s">
        <v>1391</v>
      </c>
      <c r="AN136" s="219" t="s">
        <v>1391</v>
      </c>
      <c r="AO136" s="219" t="s">
        <v>1391</v>
      </c>
      <c r="AP136" s="219" t="s">
        <v>1391</v>
      </c>
      <c r="AQ136" s="219" t="s">
        <v>1391</v>
      </c>
      <c r="AR136" s="219" t="s">
        <v>1391</v>
      </c>
      <c r="AS136" s="219" t="s">
        <v>1437</v>
      </c>
      <c r="AT136" s="219" t="s">
        <v>1391</v>
      </c>
      <c r="AU136" s="219" t="s">
        <v>1391</v>
      </c>
      <c r="AV136" s="219" t="s">
        <v>1391</v>
      </c>
      <c r="AW136" s="219" t="s">
        <v>1391</v>
      </c>
      <c r="AX136" s="219" t="s">
        <v>1391</v>
      </c>
      <c r="AY136" s="219" t="s">
        <v>1391</v>
      </c>
      <c r="AZ136" s="219" t="s">
        <v>1437</v>
      </c>
      <c r="BA136" s="219" t="s">
        <v>1437</v>
      </c>
      <c r="BB136" s="219" t="s">
        <v>1391</v>
      </c>
      <c r="BC136" s="219" t="s">
        <v>1391</v>
      </c>
      <c r="BD136" s="219" t="s">
        <v>1391</v>
      </c>
      <c r="BE136" s="219" t="s">
        <v>1391</v>
      </c>
      <c r="BF136" s="219" t="s">
        <v>1391</v>
      </c>
      <c r="BG136" s="219" t="s">
        <v>1391</v>
      </c>
      <c r="BH136" s="219" t="s">
        <v>1391</v>
      </c>
      <c r="BI136" s="219" t="s">
        <v>1391</v>
      </c>
      <c r="BJ136" s="219" t="s">
        <v>1391</v>
      </c>
      <c r="BK136" s="219" t="s">
        <v>1391</v>
      </c>
      <c r="BL136" s="219" t="s">
        <v>1391</v>
      </c>
      <c r="BM136" s="219" t="s">
        <v>1391</v>
      </c>
      <c r="BN136" s="219" t="s">
        <v>1391</v>
      </c>
      <c r="BO136" s="219" t="s">
        <v>1391</v>
      </c>
      <c r="BP136" s="219" t="s">
        <v>1391</v>
      </c>
      <c r="BQ136" s="219" t="s">
        <v>1391</v>
      </c>
      <c r="BR136" s="219" t="s">
        <v>1391</v>
      </c>
      <c r="BS136" s="219" t="s">
        <v>1391</v>
      </c>
      <c r="BT136" s="219" t="s">
        <v>1391</v>
      </c>
      <c r="BU136" s="219" t="s">
        <v>1391</v>
      </c>
      <c r="BV136" s="219" t="s">
        <v>1391</v>
      </c>
      <c r="BW136" s="219" t="s">
        <v>1391</v>
      </c>
      <c r="BX136" s="219" t="s">
        <v>1391</v>
      </c>
      <c r="BY136" s="219" t="s">
        <v>1391</v>
      </c>
      <c r="BZ136" s="219" t="s">
        <v>1391</v>
      </c>
      <c r="CA136" s="219" t="s">
        <v>1391</v>
      </c>
      <c r="CB136" s="219" t="s">
        <v>1391</v>
      </c>
      <c r="CC136" s="219" t="s">
        <v>1391</v>
      </c>
      <c r="CD136" s="219" t="s">
        <v>1391</v>
      </c>
      <c r="CE136" s="219" t="s">
        <v>1391</v>
      </c>
      <c r="CF136" s="219" t="s">
        <v>1391</v>
      </c>
      <c r="CG136" s="219" t="s">
        <v>1391</v>
      </c>
      <c r="CH136" s="219" t="s">
        <v>1391</v>
      </c>
      <c r="CI136" s="219" t="s">
        <v>1391</v>
      </c>
      <c r="CJ136" s="219" t="s">
        <v>1391</v>
      </c>
      <c r="CK136" s="219" t="s">
        <v>1724</v>
      </c>
      <c r="CL136" s="219" t="s">
        <v>1391</v>
      </c>
      <c r="CM136" s="219" t="s">
        <v>29</v>
      </c>
      <c r="CN136" s="219" t="s">
        <v>17</v>
      </c>
      <c r="CO136" s="219" t="s">
        <v>412</v>
      </c>
      <c r="CP136" s="219"/>
      <c r="CQ136" s="219"/>
      <c r="CR136" s="219"/>
      <c r="CS136" s="219"/>
      <c r="CT136" s="219"/>
      <c r="CU136" s="219"/>
      <c r="CV136" s="219"/>
      <c r="CW136" s="219"/>
      <c r="CX136" s="219" t="s">
        <v>1725</v>
      </c>
    </row>
    <row r="137" ht="14.25" spans="1:102">
      <c r="A137" s="220" t="s">
        <v>1236</v>
      </c>
      <c r="B137" s="220">
        <v>3009</v>
      </c>
      <c r="C137" s="220" t="s">
        <v>1230</v>
      </c>
      <c r="D137" s="220" t="s">
        <v>1391</v>
      </c>
      <c r="E137" s="220" t="s">
        <v>1391</v>
      </c>
      <c r="F137" s="220" t="s">
        <v>1391</v>
      </c>
      <c r="G137" s="220" t="s">
        <v>1391</v>
      </c>
      <c r="H137" s="220" t="s">
        <v>1391</v>
      </c>
      <c r="I137" s="220">
        <f>人物卡!$S$11*10+人物卡!$S$10*10</f>
        <v>1200</v>
      </c>
      <c r="J137" s="220">
        <f>人物卡!$S$11*10+人物卡!$S$8*10</f>
        <v>1200</v>
      </c>
      <c r="K137" s="220" t="s">
        <v>1391</v>
      </c>
      <c r="L137" s="220" t="s">
        <v>1391</v>
      </c>
      <c r="M137" s="220" t="s">
        <v>1391</v>
      </c>
      <c r="N137" s="220" t="s">
        <v>1391</v>
      </c>
      <c r="O137" s="220" t="s">
        <v>1391</v>
      </c>
      <c r="P137" s="220" t="s">
        <v>1391</v>
      </c>
      <c r="Q137" s="220" t="s">
        <v>1391</v>
      </c>
      <c r="R137" s="220" t="s">
        <v>1391</v>
      </c>
      <c r="S137" s="220" t="s">
        <v>1391</v>
      </c>
      <c r="T137" s="220" t="s">
        <v>1391</v>
      </c>
      <c r="U137" s="220" t="s">
        <v>1391</v>
      </c>
      <c r="V137" s="220" t="s">
        <v>1391</v>
      </c>
      <c r="W137" s="220" t="s">
        <v>1391</v>
      </c>
      <c r="X137" s="220" t="s">
        <v>1391</v>
      </c>
      <c r="Y137" s="220" t="s">
        <v>1391</v>
      </c>
      <c r="Z137" s="220" t="s">
        <v>1391</v>
      </c>
      <c r="AA137" s="220" t="s">
        <v>1391</v>
      </c>
      <c r="AB137" s="220" t="s">
        <v>1391</v>
      </c>
      <c r="AC137" s="220" t="s">
        <v>1391</v>
      </c>
      <c r="AD137" s="220" t="s">
        <v>1391</v>
      </c>
      <c r="AE137" s="220" t="s">
        <v>1391</v>
      </c>
      <c r="AF137" s="220" t="s">
        <v>1391</v>
      </c>
      <c r="AG137" s="220" t="s">
        <v>1391</v>
      </c>
      <c r="AH137" s="220" t="s">
        <v>1391</v>
      </c>
      <c r="AI137" s="220" t="s">
        <v>1437</v>
      </c>
      <c r="AJ137" s="220" t="s">
        <v>1391</v>
      </c>
      <c r="AK137" s="220" t="s">
        <v>1437</v>
      </c>
      <c r="AL137" s="220" t="s">
        <v>1391</v>
      </c>
      <c r="AM137" s="220" t="s">
        <v>1391</v>
      </c>
      <c r="AN137" s="220" t="s">
        <v>1437</v>
      </c>
      <c r="AO137" s="220" t="s">
        <v>1391</v>
      </c>
      <c r="AP137" s="220" t="s">
        <v>1391</v>
      </c>
      <c r="AQ137" s="220" t="s">
        <v>1391</v>
      </c>
      <c r="AR137" s="220" t="s">
        <v>1391</v>
      </c>
      <c r="AS137" s="220" t="s">
        <v>1437</v>
      </c>
      <c r="AT137" s="220" t="s">
        <v>1391</v>
      </c>
      <c r="AU137" s="220" t="s">
        <v>1391</v>
      </c>
      <c r="AV137" s="220" t="s">
        <v>1391</v>
      </c>
      <c r="AW137" s="220" t="s">
        <v>1391</v>
      </c>
      <c r="AX137" s="220" t="s">
        <v>1391</v>
      </c>
      <c r="AY137" s="220" t="s">
        <v>1391</v>
      </c>
      <c r="AZ137" s="220" t="s">
        <v>1391</v>
      </c>
      <c r="BA137" s="220" t="s">
        <v>1391</v>
      </c>
      <c r="BB137" s="220" t="s">
        <v>1391</v>
      </c>
      <c r="BC137" s="220" t="s">
        <v>1437</v>
      </c>
      <c r="BD137" s="220" t="s">
        <v>1437</v>
      </c>
      <c r="BE137" s="220" t="s">
        <v>1391</v>
      </c>
      <c r="BF137" s="220" t="s">
        <v>1391</v>
      </c>
      <c r="BG137" s="220" t="s">
        <v>1391</v>
      </c>
      <c r="BH137" s="220" t="s">
        <v>1391</v>
      </c>
      <c r="BI137" s="220" t="s">
        <v>1391</v>
      </c>
      <c r="BJ137" s="220" t="s">
        <v>1391</v>
      </c>
      <c r="BK137" s="220" t="s">
        <v>1391</v>
      </c>
      <c r="BL137" s="220" t="s">
        <v>1391</v>
      </c>
      <c r="BM137" s="220" t="s">
        <v>1391</v>
      </c>
      <c r="BN137" s="220" t="s">
        <v>1391</v>
      </c>
      <c r="BO137" s="220" t="s">
        <v>1391</v>
      </c>
      <c r="BP137" s="220" t="s">
        <v>1391</v>
      </c>
      <c r="BQ137" s="220" t="s">
        <v>1391</v>
      </c>
      <c r="BR137" s="220" t="s">
        <v>1391</v>
      </c>
      <c r="BS137" s="220" t="s">
        <v>1391</v>
      </c>
      <c r="BT137" s="220" t="s">
        <v>1437</v>
      </c>
      <c r="BU137" s="220" t="s">
        <v>1437</v>
      </c>
      <c r="BV137" s="220" t="s">
        <v>1391</v>
      </c>
      <c r="BW137" s="220" t="s">
        <v>1391</v>
      </c>
      <c r="BX137" s="220" t="s">
        <v>1391</v>
      </c>
      <c r="BY137" s="220" t="s">
        <v>1391</v>
      </c>
      <c r="BZ137" s="220" t="s">
        <v>1391</v>
      </c>
      <c r="CA137" s="220" t="s">
        <v>1391</v>
      </c>
      <c r="CB137" s="220" t="s">
        <v>1391</v>
      </c>
      <c r="CC137" s="220" t="s">
        <v>1391</v>
      </c>
      <c r="CD137" s="220" t="s">
        <v>1391</v>
      </c>
      <c r="CE137" s="220" t="s">
        <v>1391</v>
      </c>
      <c r="CF137" s="220" t="s">
        <v>1391</v>
      </c>
      <c r="CG137" s="220" t="s">
        <v>1391</v>
      </c>
      <c r="CH137" s="220" t="s">
        <v>1391</v>
      </c>
      <c r="CI137" s="220" t="s">
        <v>1391</v>
      </c>
      <c r="CJ137" s="220" t="s">
        <v>1391</v>
      </c>
      <c r="CK137" s="220" t="s">
        <v>1726</v>
      </c>
      <c r="CL137" s="220" t="s">
        <v>1391</v>
      </c>
      <c r="CM137" s="220" t="s">
        <v>29</v>
      </c>
      <c r="CN137" s="220" t="s">
        <v>412</v>
      </c>
      <c r="CO137" s="220" t="s">
        <v>412</v>
      </c>
      <c r="CP137" s="220"/>
      <c r="CQ137" s="220"/>
      <c r="CR137" s="220"/>
      <c r="CS137" s="220"/>
      <c r="CT137" s="220"/>
      <c r="CU137" s="220"/>
      <c r="CV137" s="220"/>
      <c r="CW137" s="220"/>
      <c r="CX137" s="220" t="s">
        <v>1727</v>
      </c>
    </row>
    <row r="138" ht="14.25" spans="1:102">
      <c r="A138" s="219" t="s">
        <v>1238</v>
      </c>
      <c r="B138" s="219">
        <v>3010</v>
      </c>
      <c r="C138" s="219" t="s">
        <v>1239</v>
      </c>
      <c r="D138" s="219" t="s">
        <v>1391</v>
      </c>
      <c r="E138" s="219" t="s">
        <v>1391</v>
      </c>
      <c r="F138" s="219" t="s">
        <v>1391</v>
      </c>
      <c r="G138" s="219" t="s">
        <v>1437</v>
      </c>
      <c r="H138" s="219" t="s">
        <v>1391</v>
      </c>
      <c r="I138" s="219">
        <f>人物卡!$S$11*10+人物卡!$S$10*10</f>
        <v>1200</v>
      </c>
      <c r="J138" s="219">
        <f>人物卡!$S$11*10+人物卡!$S$8*10</f>
        <v>1200</v>
      </c>
      <c r="K138" s="219" t="s">
        <v>1391</v>
      </c>
      <c r="L138" s="219" t="s">
        <v>1391</v>
      </c>
      <c r="M138" s="219" t="s">
        <v>1391</v>
      </c>
      <c r="N138" s="219" t="s">
        <v>1437</v>
      </c>
      <c r="O138" s="219" t="s">
        <v>1437</v>
      </c>
      <c r="P138" s="219" t="s">
        <v>1437</v>
      </c>
      <c r="Q138" s="219" t="s">
        <v>1391</v>
      </c>
      <c r="R138" s="219" t="s">
        <v>1391</v>
      </c>
      <c r="S138" s="219" t="s">
        <v>1391</v>
      </c>
      <c r="T138" s="219" t="s">
        <v>1391</v>
      </c>
      <c r="U138" s="219" t="s">
        <v>1391</v>
      </c>
      <c r="V138" s="219" t="s">
        <v>1391</v>
      </c>
      <c r="W138" s="219" t="s">
        <v>1391</v>
      </c>
      <c r="X138" s="219" t="s">
        <v>1437</v>
      </c>
      <c r="Y138" s="219" t="s">
        <v>1391</v>
      </c>
      <c r="Z138" s="219" t="s">
        <v>1391</v>
      </c>
      <c r="AA138" s="219" t="s">
        <v>1391</v>
      </c>
      <c r="AB138" s="219" t="s">
        <v>1437</v>
      </c>
      <c r="AC138" s="219" t="s">
        <v>1391</v>
      </c>
      <c r="AD138" s="219" t="s">
        <v>1391</v>
      </c>
      <c r="AE138" s="219" t="s">
        <v>1437</v>
      </c>
      <c r="AF138" s="219" t="s">
        <v>1391</v>
      </c>
      <c r="AG138" s="219" t="s">
        <v>1391</v>
      </c>
      <c r="AH138" s="219" t="s">
        <v>1391</v>
      </c>
      <c r="AI138" s="219" t="s">
        <v>1391</v>
      </c>
      <c r="AJ138" s="219" t="s">
        <v>1391</v>
      </c>
      <c r="AK138" s="219" t="s">
        <v>1391</v>
      </c>
      <c r="AL138" s="219" t="s">
        <v>1391</v>
      </c>
      <c r="AM138" s="219" t="s">
        <v>1391</v>
      </c>
      <c r="AN138" s="219" t="s">
        <v>1391</v>
      </c>
      <c r="AO138" s="219" t="s">
        <v>1391</v>
      </c>
      <c r="AP138" s="219" t="s">
        <v>1391</v>
      </c>
      <c r="AQ138" s="219" t="s">
        <v>1391</v>
      </c>
      <c r="AR138" s="219" t="s">
        <v>1391</v>
      </c>
      <c r="AS138" s="219" t="s">
        <v>1391</v>
      </c>
      <c r="AT138" s="219" t="s">
        <v>1391</v>
      </c>
      <c r="AU138" s="219" t="s">
        <v>1391</v>
      </c>
      <c r="AV138" s="219" t="s">
        <v>1391</v>
      </c>
      <c r="AW138" s="219" t="s">
        <v>1391</v>
      </c>
      <c r="AX138" s="219" t="s">
        <v>1391</v>
      </c>
      <c r="AY138" s="219" t="s">
        <v>1391</v>
      </c>
      <c r="AZ138" s="219" t="s">
        <v>1391</v>
      </c>
      <c r="BA138" s="219" t="s">
        <v>1391</v>
      </c>
      <c r="BB138" s="219" t="s">
        <v>1391</v>
      </c>
      <c r="BC138" s="219" t="s">
        <v>1391</v>
      </c>
      <c r="BD138" s="219" t="s">
        <v>1391</v>
      </c>
      <c r="BE138" s="219" t="s">
        <v>1391</v>
      </c>
      <c r="BF138" s="219" t="s">
        <v>1391</v>
      </c>
      <c r="BG138" s="219" t="s">
        <v>1391</v>
      </c>
      <c r="BH138" s="219" t="s">
        <v>1391</v>
      </c>
      <c r="BI138" s="219" t="s">
        <v>1391</v>
      </c>
      <c r="BJ138" s="219" t="s">
        <v>1391</v>
      </c>
      <c r="BK138" s="219" t="s">
        <v>1391</v>
      </c>
      <c r="BL138" s="219" t="s">
        <v>1391</v>
      </c>
      <c r="BM138" s="219" t="s">
        <v>1391</v>
      </c>
      <c r="BN138" s="219" t="s">
        <v>1391</v>
      </c>
      <c r="BO138" s="219" t="s">
        <v>1391</v>
      </c>
      <c r="BP138" s="219" t="s">
        <v>1391</v>
      </c>
      <c r="BQ138" s="219" t="s">
        <v>1391</v>
      </c>
      <c r="BR138" s="219" t="s">
        <v>1391</v>
      </c>
      <c r="BS138" s="219" t="s">
        <v>1437</v>
      </c>
      <c r="BT138" s="219" t="s">
        <v>1391</v>
      </c>
      <c r="BU138" s="219" t="s">
        <v>1391</v>
      </c>
      <c r="BV138" s="219" t="s">
        <v>1391</v>
      </c>
      <c r="BW138" s="219" t="s">
        <v>1437</v>
      </c>
      <c r="BX138" s="219" t="s">
        <v>1391</v>
      </c>
      <c r="BY138" s="219" t="s">
        <v>1391</v>
      </c>
      <c r="BZ138" s="219" t="s">
        <v>1391</v>
      </c>
      <c r="CA138" s="219" t="s">
        <v>1391</v>
      </c>
      <c r="CB138" s="219" t="s">
        <v>1391</v>
      </c>
      <c r="CC138" s="219" t="s">
        <v>1391</v>
      </c>
      <c r="CD138" s="219" t="s">
        <v>1391</v>
      </c>
      <c r="CE138" s="219" t="s">
        <v>1391</v>
      </c>
      <c r="CF138" s="219" t="s">
        <v>1391</v>
      </c>
      <c r="CG138" s="219" t="s">
        <v>1391</v>
      </c>
      <c r="CH138" s="219" t="s">
        <v>1391</v>
      </c>
      <c r="CI138" s="219" t="s">
        <v>1391</v>
      </c>
      <c r="CJ138" s="219" t="s">
        <v>1391</v>
      </c>
      <c r="CK138" s="219" t="s">
        <v>1728</v>
      </c>
      <c r="CL138" s="219" t="s">
        <v>1391</v>
      </c>
      <c r="CM138" s="219" t="s">
        <v>29</v>
      </c>
      <c r="CN138" s="219" t="s">
        <v>17</v>
      </c>
      <c r="CO138" s="219" t="s">
        <v>412</v>
      </c>
      <c r="CP138" s="219"/>
      <c r="CQ138" s="219"/>
      <c r="CR138" s="219"/>
      <c r="CS138" s="219"/>
      <c r="CT138" s="219"/>
      <c r="CU138" s="219"/>
      <c r="CV138" s="219"/>
      <c r="CW138" s="219"/>
      <c r="CX138" s="219" t="s">
        <v>1729</v>
      </c>
    </row>
    <row r="139" ht="14.25" spans="1:102">
      <c r="A139" s="220" t="s">
        <v>1004</v>
      </c>
      <c r="B139" s="220">
        <v>3011</v>
      </c>
      <c r="C139" s="220" t="s">
        <v>1239</v>
      </c>
      <c r="D139" s="220" t="s">
        <v>1391</v>
      </c>
      <c r="E139" s="220" t="s">
        <v>1391</v>
      </c>
      <c r="F139" s="220" t="s">
        <v>1391</v>
      </c>
      <c r="G139" s="220" t="s">
        <v>1391</v>
      </c>
      <c r="H139" s="220" t="s">
        <v>1391</v>
      </c>
      <c r="I139" s="220">
        <f>人物卡!$S$11*10+人物卡!$S$10*10</f>
        <v>1200</v>
      </c>
      <c r="J139" s="220">
        <f>人物卡!$S$11*10+人物卡!$S$8*10</f>
        <v>1200</v>
      </c>
      <c r="K139" s="220" t="s">
        <v>1391</v>
      </c>
      <c r="L139" s="220" t="s">
        <v>1391</v>
      </c>
      <c r="M139" s="220" t="s">
        <v>1391</v>
      </c>
      <c r="N139" s="220" t="s">
        <v>1437</v>
      </c>
      <c r="O139" s="220" t="s">
        <v>1391</v>
      </c>
      <c r="P139" s="220" t="s">
        <v>1391</v>
      </c>
      <c r="Q139" s="220" t="s">
        <v>1391</v>
      </c>
      <c r="R139" s="220" t="s">
        <v>1391</v>
      </c>
      <c r="S139" s="220" t="s">
        <v>1391</v>
      </c>
      <c r="T139" s="220" t="s">
        <v>1437</v>
      </c>
      <c r="U139" s="220" t="s">
        <v>1391</v>
      </c>
      <c r="V139" s="220" t="s">
        <v>1391</v>
      </c>
      <c r="W139" s="220" t="s">
        <v>1391</v>
      </c>
      <c r="X139" s="220" t="s">
        <v>1437</v>
      </c>
      <c r="Y139" s="220" t="s">
        <v>1437</v>
      </c>
      <c r="Z139" s="220" t="s">
        <v>1391</v>
      </c>
      <c r="AA139" s="220" t="s">
        <v>1391</v>
      </c>
      <c r="AB139" s="220" t="s">
        <v>1391</v>
      </c>
      <c r="AC139" s="220" t="s">
        <v>1391</v>
      </c>
      <c r="AD139" s="220" t="s">
        <v>1391</v>
      </c>
      <c r="AE139" s="220" t="s">
        <v>1391</v>
      </c>
      <c r="AF139" s="220" t="s">
        <v>1391</v>
      </c>
      <c r="AG139" s="220" t="s">
        <v>1391</v>
      </c>
      <c r="AH139" s="220" t="s">
        <v>1391</v>
      </c>
      <c r="AI139" s="220" t="s">
        <v>1391</v>
      </c>
      <c r="AJ139" s="220" t="s">
        <v>1391</v>
      </c>
      <c r="AK139" s="220" t="s">
        <v>1391</v>
      </c>
      <c r="AL139" s="220" t="s">
        <v>1391</v>
      </c>
      <c r="AM139" s="220" t="s">
        <v>1391</v>
      </c>
      <c r="AN139" s="220" t="s">
        <v>1391</v>
      </c>
      <c r="AO139" s="220" t="s">
        <v>1391</v>
      </c>
      <c r="AP139" s="220" t="s">
        <v>1391</v>
      </c>
      <c r="AQ139" s="220" t="s">
        <v>1391</v>
      </c>
      <c r="AR139" s="220" t="s">
        <v>1391</v>
      </c>
      <c r="AS139" s="220" t="s">
        <v>1391</v>
      </c>
      <c r="AT139" s="220" t="s">
        <v>1391</v>
      </c>
      <c r="AU139" s="220" t="s">
        <v>1391</v>
      </c>
      <c r="AV139" s="220" t="s">
        <v>1391</v>
      </c>
      <c r="AW139" s="220" t="s">
        <v>1391</v>
      </c>
      <c r="AX139" s="220" t="s">
        <v>1391</v>
      </c>
      <c r="AY139" s="220" t="s">
        <v>1391</v>
      </c>
      <c r="AZ139" s="220" t="s">
        <v>1437</v>
      </c>
      <c r="BA139" s="220" t="s">
        <v>1437</v>
      </c>
      <c r="BB139" s="220" t="s">
        <v>1391</v>
      </c>
      <c r="BC139" s="220" t="s">
        <v>1391</v>
      </c>
      <c r="BD139" s="220" t="s">
        <v>1391</v>
      </c>
      <c r="BE139" s="220" t="s">
        <v>1391</v>
      </c>
      <c r="BF139" s="220" t="s">
        <v>1391</v>
      </c>
      <c r="BG139" s="220" t="s">
        <v>1391</v>
      </c>
      <c r="BH139" s="220" t="s">
        <v>1391</v>
      </c>
      <c r="BI139" s="220" t="s">
        <v>1391</v>
      </c>
      <c r="BJ139" s="220" t="s">
        <v>1391</v>
      </c>
      <c r="BK139" s="220" t="s">
        <v>1391</v>
      </c>
      <c r="BL139" s="220" t="s">
        <v>1391</v>
      </c>
      <c r="BM139" s="220" t="s">
        <v>1391</v>
      </c>
      <c r="BN139" s="220" t="s">
        <v>1437</v>
      </c>
      <c r="BO139" s="220" t="s">
        <v>1391</v>
      </c>
      <c r="BP139" s="220" t="s">
        <v>1391</v>
      </c>
      <c r="BQ139" s="220" t="s">
        <v>1391</v>
      </c>
      <c r="BR139" s="220" t="s">
        <v>1391</v>
      </c>
      <c r="BS139" s="220" t="s">
        <v>1437</v>
      </c>
      <c r="BT139" s="220" t="s">
        <v>1391</v>
      </c>
      <c r="BU139" s="220" t="s">
        <v>1391</v>
      </c>
      <c r="BV139" s="220" t="s">
        <v>1391</v>
      </c>
      <c r="BW139" s="220" t="s">
        <v>1391</v>
      </c>
      <c r="BX139" s="220" t="s">
        <v>1391</v>
      </c>
      <c r="BY139" s="220" t="s">
        <v>1391</v>
      </c>
      <c r="BZ139" s="220" t="s">
        <v>1391</v>
      </c>
      <c r="CA139" s="220" t="s">
        <v>1391</v>
      </c>
      <c r="CB139" s="220" t="s">
        <v>1391</v>
      </c>
      <c r="CC139" s="220" t="s">
        <v>1391</v>
      </c>
      <c r="CD139" s="220" t="s">
        <v>1391</v>
      </c>
      <c r="CE139" s="220" t="s">
        <v>1391</v>
      </c>
      <c r="CF139" s="220" t="s">
        <v>1391</v>
      </c>
      <c r="CG139" s="220" t="s">
        <v>1391</v>
      </c>
      <c r="CH139" s="220" t="s">
        <v>1391</v>
      </c>
      <c r="CI139" s="220" t="s">
        <v>1391</v>
      </c>
      <c r="CJ139" s="220" t="s">
        <v>1391</v>
      </c>
      <c r="CK139" s="220" t="s">
        <v>1730</v>
      </c>
      <c r="CL139" s="220" t="s">
        <v>1391</v>
      </c>
      <c r="CM139" s="220" t="s">
        <v>29</v>
      </c>
      <c r="CN139" s="220" t="s">
        <v>17</v>
      </c>
      <c r="CO139" s="220" t="s">
        <v>412</v>
      </c>
      <c r="CP139" s="220"/>
      <c r="CQ139" s="220"/>
      <c r="CR139" s="220"/>
      <c r="CS139" s="220"/>
      <c r="CT139" s="220"/>
      <c r="CU139" s="220"/>
      <c r="CV139" s="220"/>
      <c r="CW139" s="220"/>
      <c r="CX139" s="220" t="s">
        <v>1731</v>
      </c>
    </row>
    <row r="140" ht="28.5" spans="1:102">
      <c r="A140" s="219" t="s">
        <v>1458</v>
      </c>
      <c r="B140" s="219">
        <v>3012</v>
      </c>
      <c r="C140" s="219" t="s">
        <v>1242</v>
      </c>
      <c r="D140" s="219" t="s">
        <v>1437</v>
      </c>
      <c r="E140" s="219" t="s">
        <v>1437</v>
      </c>
      <c r="F140" s="219" t="s">
        <v>1437</v>
      </c>
      <c r="G140" s="219" t="s">
        <v>1391</v>
      </c>
      <c r="H140" s="219" t="s">
        <v>1391</v>
      </c>
      <c r="I140" s="219">
        <f>人物卡!$S$11*10+人物卡!$S$10*10</f>
        <v>1200</v>
      </c>
      <c r="J140" s="219">
        <f>人物卡!$S$11*10+人物卡!$S$8*10</f>
        <v>1200</v>
      </c>
      <c r="K140" s="219" t="s">
        <v>1391</v>
      </c>
      <c r="L140" s="219" t="s">
        <v>1391</v>
      </c>
      <c r="M140" s="219" t="s">
        <v>1391</v>
      </c>
      <c r="N140" s="219" t="s">
        <v>1391</v>
      </c>
      <c r="O140" s="219" t="s">
        <v>1391</v>
      </c>
      <c r="P140" s="219" t="s">
        <v>1391</v>
      </c>
      <c r="Q140" s="219" t="s">
        <v>1391</v>
      </c>
      <c r="R140" s="219" t="s">
        <v>1391</v>
      </c>
      <c r="S140" s="219" t="s">
        <v>1391</v>
      </c>
      <c r="T140" s="219" t="s">
        <v>1391</v>
      </c>
      <c r="U140" s="219" t="s">
        <v>1391</v>
      </c>
      <c r="V140" s="219" t="s">
        <v>1391</v>
      </c>
      <c r="W140" s="219" t="s">
        <v>1391</v>
      </c>
      <c r="X140" s="219" t="s">
        <v>1391</v>
      </c>
      <c r="Y140" s="219" t="s">
        <v>1391</v>
      </c>
      <c r="Z140" s="219" t="s">
        <v>1437</v>
      </c>
      <c r="AA140" s="219" t="s">
        <v>1391</v>
      </c>
      <c r="AB140" s="219" t="s">
        <v>1391</v>
      </c>
      <c r="AC140" s="219" t="s">
        <v>1391</v>
      </c>
      <c r="AD140" s="219" t="s">
        <v>1391</v>
      </c>
      <c r="AE140" s="219" t="s">
        <v>1391</v>
      </c>
      <c r="AF140" s="219" t="s">
        <v>1391</v>
      </c>
      <c r="AG140" s="219" t="s">
        <v>1391</v>
      </c>
      <c r="AH140" s="219" t="s">
        <v>1391</v>
      </c>
      <c r="AI140" s="219" t="s">
        <v>1391</v>
      </c>
      <c r="AJ140" s="219" t="s">
        <v>1391</v>
      </c>
      <c r="AK140" s="219" t="s">
        <v>1391</v>
      </c>
      <c r="AL140" s="219" t="s">
        <v>1443</v>
      </c>
      <c r="AM140" s="219" t="s">
        <v>1391</v>
      </c>
      <c r="AN140" s="219" t="s">
        <v>1443</v>
      </c>
      <c r="AO140" s="219" t="s">
        <v>1391</v>
      </c>
      <c r="AP140" s="219" t="s">
        <v>1391</v>
      </c>
      <c r="AQ140" s="219" t="s">
        <v>1437</v>
      </c>
      <c r="AR140" s="219" t="s">
        <v>1391</v>
      </c>
      <c r="AS140" s="219" t="s">
        <v>1391</v>
      </c>
      <c r="AT140" s="219" t="s">
        <v>1391</v>
      </c>
      <c r="AU140" s="219" t="s">
        <v>1437</v>
      </c>
      <c r="AV140" s="219" t="s">
        <v>1391</v>
      </c>
      <c r="AW140" s="219" t="s">
        <v>1437</v>
      </c>
      <c r="AX140" s="219" t="s">
        <v>1437</v>
      </c>
      <c r="AY140" s="219" t="s">
        <v>1437</v>
      </c>
      <c r="AZ140" s="219" t="s">
        <v>1391</v>
      </c>
      <c r="BA140" s="219" t="s">
        <v>1391</v>
      </c>
      <c r="BB140" s="219" t="s">
        <v>1391</v>
      </c>
      <c r="BC140" s="219" t="s">
        <v>1443</v>
      </c>
      <c r="BD140" s="219" t="s">
        <v>1443</v>
      </c>
      <c r="BE140" s="219" t="s">
        <v>1391</v>
      </c>
      <c r="BF140" s="219" t="s">
        <v>1391</v>
      </c>
      <c r="BG140" s="219" t="s">
        <v>1391</v>
      </c>
      <c r="BH140" s="219" t="s">
        <v>1391</v>
      </c>
      <c r="BI140" s="219" t="s">
        <v>1391</v>
      </c>
      <c r="BJ140" s="219" t="s">
        <v>1391</v>
      </c>
      <c r="BK140" s="219" t="s">
        <v>1391</v>
      </c>
      <c r="BL140" s="219" t="s">
        <v>1391</v>
      </c>
      <c r="BM140" s="219" t="s">
        <v>1391</v>
      </c>
      <c r="BN140" s="219" t="s">
        <v>1391</v>
      </c>
      <c r="BO140" s="219" t="s">
        <v>1391</v>
      </c>
      <c r="BP140" s="219" t="s">
        <v>1391</v>
      </c>
      <c r="BQ140" s="219" t="s">
        <v>1391</v>
      </c>
      <c r="BR140" s="219" t="s">
        <v>1391</v>
      </c>
      <c r="BS140" s="219" t="s">
        <v>1391</v>
      </c>
      <c r="BT140" s="219" t="s">
        <v>1391</v>
      </c>
      <c r="BU140" s="219" t="s">
        <v>1391</v>
      </c>
      <c r="BV140" s="219" t="s">
        <v>1391</v>
      </c>
      <c r="BW140" s="219" t="s">
        <v>1391</v>
      </c>
      <c r="BX140" s="219" t="s">
        <v>1391</v>
      </c>
      <c r="BY140" s="219" t="s">
        <v>1391</v>
      </c>
      <c r="BZ140" s="219" t="s">
        <v>1391</v>
      </c>
      <c r="CA140" s="219" t="s">
        <v>1391</v>
      </c>
      <c r="CB140" s="219" t="s">
        <v>1391</v>
      </c>
      <c r="CC140" s="219" t="s">
        <v>1391</v>
      </c>
      <c r="CD140" s="219" t="s">
        <v>1391</v>
      </c>
      <c r="CE140" s="219" t="s">
        <v>1391</v>
      </c>
      <c r="CF140" s="219" t="s">
        <v>1391</v>
      </c>
      <c r="CG140" s="219" t="s">
        <v>1391</v>
      </c>
      <c r="CH140" s="219" t="s">
        <v>1391</v>
      </c>
      <c r="CI140" s="219" t="s">
        <v>1391</v>
      </c>
      <c r="CJ140" s="219" t="s">
        <v>1391</v>
      </c>
      <c r="CK140" s="219" t="s">
        <v>1732</v>
      </c>
      <c r="CL140" s="219" t="s">
        <v>1733</v>
      </c>
      <c r="CM140" s="219" t="s">
        <v>29</v>
      </c>
      <c r="CN140" s="219" t="s">
        <v>50</v>
      </c>
      <c r="CO140" s="219" t="s">
        <v>412</v>
      </c>
      <c r="CP140" s="219"/>
      <c r="CQ140" s="219"/>
      <c r="CR140" s="219"/>
      <c r="CS140" s="219"/>
      <c r="CT140" s="219"/>
      <c r="CU140" s="219"/>
      <c r="CV140" s="219"/>
      <c r="CW140" s="219"/>
      <c r="CX140" s="221" t="s">
        <v>1734</v>
      </c>
    </row>
    <row r="141" ht="14.25" spans="1:102">
      <c r="A141" s="220" t="s">
        <v>1245</v>
      </c>
      <c r="B141" s="220">
        <v>3013</v>
      </c>
      <c r="C141" s="220" t="s">
        <v>1246</v>
      </c>
      <c r="D141" s="220" t="s">
        <v>1391</v>
      </c>
      <c r="E141" s="220" t="s">
        <v>1391</v>
      </c>
      <c r="F141" s="220" t="s">
        <v>1391</v>
      </c>
      <c r="G141" s="220" t="s">
        <v>1437</v>
      </c>
      <c r="H141" s="220" t="s">
        <v>1391</v>
      </c>
      <c r="I141" s="220">
        <f>人物卡!$S$11*10+人物卡!$S$10*10</f>
        <v>1200</v>
      </c>
      <c r="J141" s="220">
        <f>人物卡!$S$11*10+人物卡!$S$8*10</f>
        <v>1200</v>
      </c>
      <c r="K141" s="220" t="s">
        <v>1391</v>
      </c>
      <c r="L141" s="220" t="s">
        <v>1391</v>
      </c>
      <c r="M141" s="220" t="s">
        <v>1391</v>
      </c>
      <c r="N141" s="220" t="s">
        <v>1437</v>
      </c>
      <c r="O141" s="220" t="s">
        <v>1391</v>
      </c>
      <c r="P141" s="220" t="s">
        <v>1391</v>
      </c>
      <c r="Q141" s="220" t="s">
        <v>1391</v>
      </c>
      <c r="R141" s="220" t="s">
        <v>1391</v>
      </c>
      <c r="S141" s="220" t="s">
        <v>1391</v>
      </c>
      <c r="T141" s="220" t="s">
        <v>1391</v>
      </c>
      <c r="U141" s="220" t="s">
        <v>1391</v>
      </c>
      <c r="V141" s="220" t="s">
        <v>1391</v>
      </c>
      <c r="W141" s="220" t="s">
        <v>1391</v>
      </c>
      <c r="X141" s="220" t="s">
        <v>1437</v>
      </c>
      <c r="Y141" s="220" t="s">
        <v>1437</v>
      </c>
      <c r="Z141" s="220" t="s">
        <v>1437</v>
      </c>
      <c r="AA141" s="220" t="s">
        <v>1391</v>
      </c>
      <c r="AB141" s="220" t="s">
        <v>1391</v>
      </c>
      <c r="AC141" s="220" t="s">
        <v>1391</v>
      </c>
      <c r="AD141" s="220" t="s">
        <v>1391</v>
      </c>
      <c r="AE141" s="220" t="s">
        <v>1391</v>
      </c>
      <c r="AF141" s="220" t="s">
        <v>1391</v>
      </c>
      <c r="AG141" s="220" t="s">
        <v>1437</v>
      </c>
      <c r="AH141" s="220" t="s">
        <v>1391</v>
      </c>
      <c r="AI141" s="220" t="s">
        <v>1391</v>
      </c>
      <c r="AJ141" s="220" t="s">
        <v>1391</v>
      </c>
      <c r="AK141" s="220" t="s">
        <v>1391</v>
      </c>
      <c r="AL141" s="220" t="s">
        <v>1391</v>
      </c>
      <c r="AM141" s="220" t="s">
        <v>1391</v>
      </c>
      <c r="AN141" s="220" t="s">
        <v>1391</v>
      </c>
      <c r="AO141" s="220" t="s">
        <v>1391</v>
      </c>
      <c r="AP141" s="220" t="s">
        <v>1391</v>
      </c>
      <c r="AQ141" s="220" t="s">
        <v>1391</v>
      </c>
      <c r="AR141" s="220" t="s">
        <v>1391</v>
      </c>
      <c r="AS141" s="220" t="s">
        <v>1391</v>
      </c>
      <c r="AT141" s="220" t="s">
        <v>1391</v>
      </c>
      <c r="AU141" s="220" t="s">
        <v>1391</v>
      </c>
      <c r="AV141" s="220" t="s">
        <v>1391</v>
      </c>
      <c r="AW141" s="220" t="s">
        <v>1391</v>
      </c>
      <c r="AX141" s="220" t="s">
        <v>1437</v>
      </c>
      <c r="AY141" s="220" t="s">
        <v>1437</v>
      </c>
      <c r="AZ141" s="220" t="s">
        <v>1391</v>
      </c>
      <c r="BA141" s="220" t="s">
        <v>1391</v>
      </c>
      <c r="BB141" s="220" t="s">
        <v>1391</v>
      </c>
      <c r="BC141" s="220" t="s">
        <v>1391</v>
      </c>
      <c r="BD141" s="220" t="s">
        <v>1391</v>
      </c>
      <c r="BE141" s="220" t="s">
        <v>1391</v>
      </c>
      <c r="BF141" s="220" t="s">
        <v>1391</v>
      </c>
      <c r="BG141" s="220" t="s">
        <v>1391</v>
      </c>
      <c r="BH141" s="220" t="s">
        <v>1391</v>
      </c>
      <c r="BI141" s="220" t="s">
        <v>1391</v>
      </c>
      <c r="BJ141" s="220" t="s">
        <v>1391</v>
      </c>
      <c r="BK141" s="220" t="s">
        <v>1391</v>
      </c>
      <c r="BL141" s="220" t="s">
        <v>1391</v>
      </c>
      <c r="BM141" s="220" t="s">
        <v>1391</v>
      </c>
      <c r="BN141" s="220" t="s">
        <v>1391</v>
      </c>
      <c r="BO141" s="220" t="s">
        <v>1391</v>
      </c>
      <c r="BP141" s="220" t="s">
        <v>1391</v>
      </c>
      <c r="BQ141" s="220" t="s">
        <v>1391</v>
      </c>
      <c r="BR141" s="220" t="s">
        <v>1391</v>
      </c>
      <c r="BS141" s="220" t="s">
        <v>1391</v>
      </c>
      <c r="BT141" s="220" t="s">
        <v>1391</v>
      </c>
      <c r="BU141" s="220" t="s">
        <v>1391</v>
      </c>
      <c r="BV141" s="220" t="s">
        <v>1391</v>
      </c>
      <c r="BW141" s="220" t="s">
        <v>1391</v>
      </c>
      <c r="BX141" s="220" t="s">
        <v>1391</v>
      </c>
      <c r="BY141" s="220" t="s">
        <v>1391</v>
      </c>
      <c r="BZ141" s="220" t="s">
        <v>1391</v>
      </c>
      <c r="CA141" s="220" t="s">
        <v>1391</v>
      </c>
      <c r="CB141" s="220" t="s">
        <v>1391</v>
      </c>
      <c r="CC141" s="220" t="s">
        <v>1391</v>
      </c>
      <c r="CD141" s="220" t="s">
        <v>1391</v>
      </c>
      <c r="CE141" s="220" t="s">
        <v>1391</v>
      </c>
      <c r="CF141" s="220" t="s">
        <v>1391</v>
      </c>
      <c r="CG141" s="220" t="s">
        <v>1391</v>
      </c>
      <c r="CH141" s="220" t="s">
        <v>1391</v>
      </c>
      <c r="CI141" s="220" t="s">
        <v>1391</v>
      </c>
      <c r="CJ141" s="220" t="s">
        <v>1391</v>
      </c>
      <c r="CK141" s="220" t="s">
        <v>1735</v>
      </c>
      <c r="CL141" s="220" t="s">
        <v>1736</v>
      </c>
      <c r="CM141" s="220" t="s">
        <v>29</v>
      </c>
      <c r="CN141" s="220" t="s">
        <v>50</v>
      </c>
      <c r="CO141" s="220" t="s">
        <v>412</v>
      </c>
      <c r="CP141" s="220"/>
      <c r="CQ141" s="220"/>
      <c r="CR141" s="220"/>
      <c r="CS141" s="220"/>
      <c r="CT141" s="220"/>
      <c r="CU141" s="220"/>
      <c r="CV141" s="220"/>
      <c r="CW141" s="220"/>
      <c r="CX141" s="220" t="s">
        <v>1737</v>
      </c>
    </row>
    <row r="142" ht="14.25" spans="1:102">
      <c r="A142" s="219" t="s">
        <v>963</v>
      </c>
      <c r="B142" s="219">
        <v>3014</v>
      </c>
      <c r="C142" s="219" t="s">
        <v>1230</v>
      </c>
      <c r="D142" s="219" t="s">
        <v>1437</v>
      </c>
      <c r="E142" s="219" t="s">
        <v>1443</v>
      </c>
      <c r="F142" s="219" t="s">
        <v>1443</v>
      </c>
      <c r="G142" s="219" t="s">
        <v>1391</v>
      </c>
      <c r="H142" s="219" t="s">
        <v>1391</v>
      </c>
      <c r="I142" s="219">
        <f>人物卡!$S$11*10+人物卡!$S$10*10</f>
        <v>1200</v>
      </c>
      <c r="J142" s="219">
        <f>人物卡!$S$11*10+人物卡!$S$8*10</f>
        <v>1200</v>
      </c>
      <c r="K142" s="219" t="s">
        <v>1391</v>
      </c>
      <c r="L142" s="219" t="s">
        <v>1391</v>
      </c>
      <c r="M142" s="219" t="s">
        <v>1391</v>
      </c>
      <c r="N142" s="219" t="s">
        <v>1391</v>
      </c>
      <c r="O142" s="219" t="s">
        <v>1391</v>
      </c>
      <c r="P142" s="219" t="s">
        <v>1391</v>
      </c>
      <c r="Q142" s="219" t="s">
        <v>1391</v>
      </c>
      <c r="R142" s="219" t="s">
        <v>1391</v>
      </c>
      <c r="S142" s="219" t="s">
        <v>1391</v>
      </c>
      <c r="T142" s="219" t="s">
        <v>1391</v>
      </c>
      <c r="U142" s="219" t="s">
        <v>1391</v>
      </c>
      <c r="V142" s="219" t="s">
        <v>1391</v>
      </c>
      <c r="W142" s="219" t="s">
        <v>1437</v>
      </c>
      <c r="X142" s="219" t="s">
        <v>1391</v>
      </c>
      <c r="Y142" s="219" t="s">
        <v>1391</v>
      </c>
      <c r="Z142" s="219" t="s">
        <v>1437</v>
      </c>
      <c r="AA142" s="219" t="s">
        <v>1391</v>
      </c>
      <c r="AB142" s="219" t="s">
        <v>1391</v>
      </c>
      <c r="AC142" s="219" t="s">
        <v>1391</v>
      </c>
      <c r="AD142" s="219" t="s">
        <v>1391</v>
      </c>
      <c r="AE142" s="219" t="s">
        <v>1391</v>
      </c>
      <c r="AF142" s="219" t="s">
        <v>1391</v>
      </c>
      <c r="AG142" s="219" t="s">
        <v>1391</v>
      </c>
      <c r="AH142" s="219" t="s">
        <v>1391</v>
      </c>
      <c r="AI142" s="219" t="s">
        <v>1391</v>
      </c>
      <c r="AJ142" s="219" t="s">
        <v>1391</v>
      </c>
      <c r="AK142" s="219" t="s">
        <v>1391</v>
      </c>
      <c r="AL142" s="219" t="s">
        <v>1391</v>
      </c>
      <c r="AM142" s="219" t="s">
        <v>1391</v>
      </c>
      <c r="AN142" s="219" t="s">
        <v>1391</v>
      </c>
      <c r="AO142" s="219" t="s">
        <v>1391</v>
      </c>
      <c r="AP142" s="219" t="s">
        <v>1391</v>
      </c>
      <c r="AQ142" s="219" t="s">
        <v>1391</v>
      </c>
      <c r="AR142" s="219" t="s">
        <v>1391</v>
      </c>
      <c r="AS142" s="219" t="s">
        <v>1391</v>
      </c>
      <c r="AT142" s="219" t="s">
        <v>1391</v>
      </c>
      <c r="AU142" s="219" t="s">
        <v>1391</v>
      </c>
      <c r="AV142" s="219" t="s">
        <v>1391</v>
      </c>
      <c r="AW142" s="219" t="s">
        <v>1391</v>
      </c>
      <c r="AX142" s="219" t="s">
        <v>1437</v>
      </c>
      <c r="AY142" s="219" t="s">
        <v>1437</v>
      </c>
      <c r="AZ142" s="219" t="s">
        <v>1391</v>
      </c>
      <c r="BA142" s="219" t="s">
        <v>1391</v>
      </c>
      <c r="BB142" s="219" t="s">
        <v>1391</v>
      </c>
      <c r="BC142" s="219" t="s">
        <v>1437</v>
      </c>
      <c r="BD142" s="219" t="s">
        <v>1391</v>
      </c>
      <c r="BE142" s="219" t="s">
        <v>1391</v>
      </c>
      <c r="BF142" s="219" t="s">
        <v>1391</v>
      </c>
      <c r="BG142" s="219" t="s">
        <v>1391</v>
      </c>
      <c r="BH142" s="219" t="s">
        <v>1391</v>
      </c>
      <c r="BI142" s="219" t="s">
        <v>1391</v>
      </c>
      <c r="BJ142" s="219" t="s">
        <v>1391</v>
      </c>
      <c r="BK142" s="219" t="s">
        <v>1391</v>
      </c>
      <c r="BL142" s="219" t="s">
        <v>1391</v>
      </c>
      <c r="BM142" s="219" t="s">
        <v>1391</v>
      </c>
      <c r="BN142" s="219" t="s">
        <v>1391</v>
      </c>
      <c r="BO142" s="219" t="s">
        <v>1391</v>
      </c>
      <c r="BP142" s="219" t="s">
        <v>1391</v>
      </c>
      <c r="BQ142" s="219" t="s">
        <v>1391</v>
      </c>
      <c r="BR142" s="219" t="s">
        <v>1391</v>
      </c>
      <c r="BS142" s="219" t="s">
        <v>1391</v>
      </c>
      <c r="BT142" s="219" t="s">
        <v>1391</v>
      </c>
      <c r="BU142" s="219" t="s">
        <v>1391</v>
      </c>
      <c r="BV142" s="219" t="s">
        <v>1391</v>
      </c>
      <c r="BW142" s="219" t="s">
        <v>1391</v>
      </c>
      <c r="BX142" s="219" t="s">
        <v>1391</v>
      </c>
      <c r="BY142" s="219" t="s">
        <v>1391</v>
      </c>
      <c r="BZ142" s="219" t="s">
        <v>1391</v>
      </c>
      <c r="CA142" s="219" t="s">
        <v>1391</v>
      </c>
      <c r="CB142" s="219" t="s">
        <v>1391</v>
      </c>
      <c r="CC142" s="219" t="s">
        <v>1391</v>
      </c>
      <c r="CD142" s="219" t="s">
        <v>1391</v>
      </c>
      <c r="CE142" s="219" t="s">
        <v>1391</v>
      </c>
      <c r="CF142" s="219" t="s">
        <v>1391</v>
      </c>
      <c r="CG142" s="219" t="s">
        <v>1391</v>
      </c>
      <c r="CH142" s="219" t="s">
        <v>1391</v>
      </c>
      <c r="CI142" s="219" t="s">
        <v>1391</v>
      </c>
      <c r="CJ142" s="219" t="s">
        <v>1391</v>
      </c>
      <c r="CK142" s="219" t="s">
        <v>1738</v>
      </c>
      <c r="CL142" s="219" t="s">
        <v>1736</v>
      </c>
      <c r="CM142" s="219" t="s">
        <v>53</v>
      </c>
      <c r="CN142" s="219" t="s">
        <v>50</v>
      </c>
      <c r="CO142" s="219" t="s">
        <v>412</v>
      </c>
      <c r="CP142" s="219"/>
      <c r="CQ142" s="219"/>
      <c r="CR142" s="219"/>
      <c r="CS142" s="219"/>
      <c r="CT142" s="219"/>
      <c r="CU142" s="219"/>
      <c r="CV142" s="219"/>
      <c r="CW142" s="219"/>
      <c r="CX142" s="219" t="s">
        <v>1739</v>
      </c>
    </row>
    <row r="143" ht="14.25" spans="1:102">
      <c r="A143" s="220" t="s">
        <v>1740</v>
      </c>
      <c r="B143" s="220">
        <v>3015</v>
      </c>
      <c r="C143" s="220" t="s">
        <v>1230</v>
      </c>
      <c r="D143" s="220" t="s">
        <v>1437</v>
      </c>
      <c r="E143" s="220" t="s">
        <v>1437</v>
      </c>
      <c r="F143" s="220" t="s">
        <v>1437</v>
      </c>
      <c r="G143" s="220" t="s">
        <v>1391</v>
      </c>
      <c r="H143" s="220" t="s">
        <v>1391</v>
      </c>
      <c r="I143" s="220">
        <f>人物卡!$S$11*10+人物卡!$S$10*10</f>
        <v>1200</v>
      </c>
      <c r="J143" s="220">
        <f>人物卡!$S$11*10+人物卡!$S$8*10</f>
        <v>1200</v>
      </c>
      <c r="K143" s="220" t="s">
        <v>1391</v>
      </c>
      <c r="L143" s="220" t="s">
        <v>1391</v>
      </c>
      <c r="M143" s="220" t="s">
        <v>1391</v>
      </c>
      <c r="N143" s="220" t="s">
        <v>1391</v>
      </c>
      <c r="O143" s="220" t="s">
        <v>1391</v>
      </c>
      <c r="P143" s="220" t="s">
        <v>1391</v>
      </c>
      <c r="Q143" s="220" t="s">
        <v>1391</v>
      </c>
      <c r="R143" s="220" t="s">
        <v>1391</v>
      </c>
      <c r="S143" s="220" t="s">
        <v>1391</v>
      </c>
      <c r="T143" s="220" t="s">
        <v>1391</v>
      </c>
      <c r="U143" s="220" t="s">
        <v>1391</v>
      </c>
      <c r="V143" s="220" t="s">
        <v>1391</v>
      </c>
      <c r="W143" s="220" t="s">
        <v>1391</v>
      </c>
      <c r="X143" s="220" t="s">
        <v>1391</v>
      </c>
      <c r="Y143" s="220" t="s">
        <v>1391</v>
      </c>
      <c r="Z143" s="220" t="s">
        <v>1437</v>
      </c>
      <c r="AA143" s="220" t="s">
        <v>1437</v>
      </c>
      <c r="AB143" s="220" t="s">
        <v>1391</v>
      </c>
      <c r="AC143" s="220" t="s">
        <v>1437</v>
      </c>
      <c r="AD143" s="220" t="s">
        <v>1391</v>
      </c>
      <c r="AE143" s="220" t="s">
        <v>1391</v>
      </c>
      <c r="AF143" s="220" t="s">
        <v>1391</v>
      </c>
      <c r="AG143" s="220" t="s">
        <v>1391</v>
      </c>
      <c r="AH143" s="220" t="s">
        <v>1391</v>
      </c>
      <c r="AI143" s="220" t="s">
        <v>1391</v>
      </c>
      <c r="AJ143" s="220" t="s">
        <v>1391</v>
      </c>
      <c r="AK143" s="220" t="s">
        <v>1391</v>
      </c>
      <c r="AL143" s="220" t="s">
        <v>1391</v>
      </c>
      <c r="AM143" s="220" t="s">
        <v>1391</v>
      </c>
      <c r="AN143" s="220" t="s">
        <v>1391</v>
      </c>
      <c r="AO143" s="220" t="s">
        <v>1391</v>
      </c>
      <c r="AP143" s="220" t="s">
        <v>1391</v>
      </c>
      <c r="AQ143" s="220" t="s">
        <v>1391</v>
      </c>
      <c r="AR143" s="220" t="s">
        <v>1391</v>
      </c>
      <c r="AS143" s="220" t="s">
        <v>1391</v>
      </c>
      <c r="AT143" s="220" t="s">
        <v>1391</v>
      </c>
      <c r="AU143" s="220" t="s">
        <v>1391</v>
      </c>
      <c r="AV143" s="220" t="s">
        <v>1391</v>
      </c>
      <c r="AW143" s="220" t="s">
        <v>1391</v>
      </c>
      <c r="AX143" s="220" t="s">
        <v>1437</v>
      </c>
      <c r="AY143" s="220" t="s">
        <v>1437</v>
      </c>
      <c r="AZ143" s="220" t="s">
        <v>1391</v>
      </c>
      <c r="BA143" s="220" t="s">
        <v>1391</v>
      </c>
      <c r="BB143" s="220" t="s">
        <v>1391</v>
      </c>
      <c r="BC143" s="220" t="s">
        <v>1391</v>
      </c>
      <c r="BD143" s="220" t="s">
        <v>1391</v>
      </c>
      <c r="BE143" s="220" t="s">
        <v>1391</v>
      </c>
      <c r="BF143" s="220" t="s">
        <v>1391</v>
      </c>
      <c r="BG143" s="220" t="s">
        <v>1391</v>
      </c>
      <c r="BH143" s="220" t="s">
        <v>1391</v>
      </c>
      <c r="BI143" s="220" t="s">
        <v>1391</v>
      </c>
      <c r="BJ143" s="220" t="s">
        <v>1391</v>
      </c>
      <c r="BK143" s="220" t="s">
        <v>1391</v>
      </c>
      <c r="BL143" s="220" t="s">
        <v>1391</v>
      </c>
      <c r="BM143" s="220" t="s">
        <v>1391</v>
      </c>
      <c r="BN143" s="220" t="s">
        <v>1391</v>
      </c>
      <c r="BO143" s="220" t="s">
        <v>1391</v>
      </c>
      <c r="BP143" s="220" t="s">
        <v>1391</v>
      </c>
      <c r="BQ143" s="220" t="s">
        <v>1391</v>
      </c>
      <c r="BR143" s="220" t="s">
        <v>1391</v>
      </c>
      <c r="BS143" s="220" t="s">
        <v>1391</v>
      </c>
      <c r="BT143" s="220" t="s">
        <v>1391</v>
      </c>
      <c r="BU143" s="220" t="s">
        <v>1391</v>
      </c>
      <c r="BV143" s="220" t="s">
        <v>1391</v>
      </c>
      <c r="BW143" s="220" t="s">
        <v>1391</v>
      </c>
      <c r="BX143" s="220" t="s">
        <v>1391</v>
      </c>
      <c r="BY143" s="220" t="s">
        <v>1391</v>
      </c>
      <c r="BZ143" s="220" t="s">
        <v>1391</v>
      </c>
      <c r="CA143" s="220" t="s">
        <v>1391</v>
      </c>
      <c r="CB143" s="220" t="s">
        <v>1391</v>
      </c>
      <c r="CC143" s="220" t="s">
        <v>1391</v>
      </c>
      <c r="CD143" s="220" t="s">
        <v>1391</v>
      </c>
      <c r="CE143" s="220" t="s">
        <v>1391</v>
      </c>
      <c r="CF143" s="220" t="s">
        <v>1391</v>
      </c>
      <c r="CG143" s="220" t="s">
        <v>1391</v>
      </c>
      <c r="CH143" s="220" t="s">
        <v>1391</v>
      </c>
      <c r="CI143" s="220" t="s">
        <v>1391</v>
      </c>
      <c r="CJ143" s="220" t="s">
        <v>1391</v>
      </c>
      <c r="CK143" s="220" t="s">
        <v>1741</v>
      </c>
      <c r="CL143" s="220" t="s">
        <v>1736</v>
      </c>
      <c r="CM143" s="220" t="s">
        <v>29</v>
      </c>
      <c r="CN143" s="220" t="s">
        <v>50</v>
      </c>
      <c r="CO143" s="220" t="s">
        <v>412</v>
      </c>
      <c r="CP143" s="220"/>
      <c r="CQ143" s="220"/>
      <c r="CR143" s="220"/>
      <c r="CS143" s="220"/>
      <c r="CT143" s="220"/>
      <c r="CU143" s="220"/>
      <c r="CV143" s="220"/>
      <c r="CW143" s="220"/>
      <c r="CX143" s="220" t="s">
        <v>1742</v>
      </c>
    </row>
    <row r="144" ht="14.25" spans="1:102">
      <c r="A144" s="219" t="s">
        <v>1252</v>
      </c>
      <c r="B144" s="219">
        <v>3016</v>
      </c>
      <c r="C144" s="219" t="s">
        <v>878</v>
      </c>
      <c r="D144" s="219" t="s">
        <v>1391</v>
      </c>
      <c r="E144" s="219" t="s">
        <v>1391</v>
      </c>
      <c r="F144" s="219" t="s">
        <v>1391</v>
      </c>
      <c r="G144" s="219" t="s">
        <v>1391</v>
      </c>
      <c r="H144" s="219" t="s">
        <v>1391</v>
      </c>
      <c r="I144" s="219">
        <f>人物卡!$S$11*10+人物卡!$S$10*10</f>
        <v>1200</v>
      </c>
      <c r="J144" s="219">
        <f>人物卡!$S$11*10+人物卡!$S$8*10</f>
        <v>1200</v>
      </c>
      <c r="K144" s="219" t="s">
        <v>1391</v>
      </c>
      <c r="L144" s="219" t="s">
        <v>1437</v>
      </c>
      <c r="M144" s="219" t="s">
        <v>1391</v>
      </c>
      <c r="N144" s="219" t="s">
        <v>1391</v>
      </c>
      <c r="O144" s="219" t="s">
        <v>1391</v>
      </c>
      <c r="P144" s="219" t="s">
        <v>1437</v>
      </c>
      <c r="Q144" s="219" t="s">
        <v>1391</v>
      </c>
      <c r="R144" s="219" t="s">
        <v>1437</v>
      </c>
      <c r="S144" s="219" t="s">
        <v>1443</v>
      </c>
      <c r="T144" s="219" t="s">
        <v>1391</v>
      </c>
      <c r="U144" s="219" t="s">
        <v>1391</v>
      </c>
      <c r="V144" s="219" t="s">
        <v>1391</v>
      </c>
      <c r="W144" s="219" t="s">
        <v>1391</v>
      </c>
      <c r="X144" s="219" t="s">
        <v>1443</v>
      </c>
      <c r="Y144" s="219" t="s">
        <v>1437</v>
      </c>
      <c r="Z144" s="219" t="s">
        <v>1391</v>
      </c>
      <c r="AA144" s="219" t="s">
        <v>1391</v>
      </c>
      <c r="AB144" s="219" t="s">
        <v>1391</v>
      </c>
      <c r="AC144" s="219" t="s">
        <v>1391</v>
      </c>
      <c r="AD144" s="219" t="s">
        <v>1391</v>
      </c>
      <c r="AE144" s="219" t="s">
        <v>1391</v>
      </c>
      <c r="AF144" s="219" t="s">
        <v>1391</v>
      </c>
      <c r="AG144" s="219" t="s">
        <v>1437</v>
      </c>
      <c r="AH144" s="219" t="s">
        <v>1391</v>
      </c>
      <c r="AI144" s="219" t="s">
        <v>1391</v>
      </c>
      <c r="AJ144" s="219" t="s">
        <v>1391</v>
      </c>
      <c r="AK144" s="219" t="s">
        <v>1391</v>
      </c>
      <c r="AL144" s="219" t="s">
        <v>1391</v>
      </c>
      <c r="AM144" s="219" t="s">
        <v>1391</v>
      </c>
      <c r="AN144" s="219" t="s">
        <v>1391</v>
      </c>
      <c r="AO144" s="219" t="s">
        <v>1391</v>
      </c>
      <c r="AP144" s="219" t="s">
        <v>1391</v>
      </c>
      <c r="AQ144" s="219" t="s">
        <v>1391</v>
      </c>
      <c r="AR144" s="219" t="s">
        <v>1391</v>
      </c>
      <c r="AS144" s="219" t="s">
        <v>1391</v>
      </c>
      <c r="AT144" s="219" t="s">
        <v>1391</v>
      </c>
      <c r="AU144" s="219" t="s">
        <v>1391</v>
      </c>
      <c r="AV144" s="219" t="s">
        <v>1391</v>
      </c>
      <c r="AW144" s="219" t="s">
        <v>1391</v>
      </c>
      <c r="AX144" s="219" t="s">
        <v>1391</v>
      </c>
      <c r="AY144" s="219" t="s">
        <v>1391</v>
      </c>
      <c r="AZ144" s="219" t="s">
        <v>1443</v>
      </c>
      <c r="BA144" s="219" t="s">
        <v>1443</v>
      </c>
      <c r="BB144" s="219" t="s">
        <v>1391</v>
      </c>
      <c r="BC144" s="219" t="s">
        <v>1391</v>
      </c>
      <c r="BD144" s="219" t="s">
        <v>1391</v>
      </c>
      <c r="BE144" s="219" t="s">
        <v>1437</v>
      </c>
      <c r="BF144" s="219" t="s">
        <v>1437</v>
      </c>
      <c r="BG144" s="219" t="s">
        <v>1437</v>
      </c>
      <c r="BH144" s="219" t="s">
        <v>1437</v>
      </c>
      <c r="BI144" s="219" t="s">
        <v>1437</v>
      </c>
      <c r="BJ144" s="219" t="s">
        <v>1437</v>
      </c>
      <c r="BK144" s="219" t="s">
        <v>1437</v>
      </c>
      <c r="BL144" s="219" t="s">
        <v>1391</v>
      </c>
      <c r="BM144" s="219" t="s">
        <v>1437</v>
      </c>
      <c r="BN144" s="219" t="s">
        <v>1391</v>
      </c>
      <c r="BO144" s="219" t="s">
        <v>1437</v>
      </c>
      <c r="BP144" s="219" t="s">
        <v>1391</v>
      </c>
      <c r="BQ144" s="219" t="s">
        <v>1437</v>
      </c>
      <c r="BR144" s="219" t="s">
        <v>1391</v>
      </c>
      <c r="BS144" s="219" t="s">
        <v>1437</v>
      </c>
      <c r="BT144" s="219" t="s">
        <v>1391</v>
      </c>
      <c r="BU144" s="219" t="s">
        <v>1391</v>
      </c>
      <c r="BV144" s="219" t="s">
        <v>1391</v>
      </c>
      <c r="BW144" s="219" t="s">
        <v>1443</v>
      </c>
      <c r="BX144" s="219" t="s">
        <v>1391</v>
      </c>
      <c r="BY144" s="219" t="s">
        <v>1391</v>
      </c>
      <c r="BZ144" s="219" t="s">
        <v>1391</v>
      </c>
      <c r="CA144" s="219" t="s">
        <v>1391</v>
      </c>
      <c r="CB144" s="219" t="s">
        <v>1391</v>
      </c>
      <c r="CC144" s="219" t="s">
        <v>1391</v>
      </c>
      <c r="CD144" s="219" t="s">
        <v>1391</v>
      </c>
      <c r="CE144" s="219" t="s">
        <v>1391</v>
      </c>
      <c r="CF144" s="219" t="s">
        <v>1391</v>
      </c>
      <c r="CG144" s="219" t="s">
        <v>1391</v>
      </c>
      <c r="CH144" s="219" t="s">
        <v>1391</v>
      </c>
      <c r="CI144" s="219" t="s">
        <v>1391</v>
      </c>
      <c r="CJ144" s="219" t="s">
        <v>1391</v>
      </c>
      <c r="CK144" s="219" t="s">
        <v>1743</v>
      </c>
      <c r="CL144" s="219" t="s">
        <v>1744</v>
      </c>
      <c r="CM144" s="219" t="s">
        <v>29</v>
      </c>
      <c r="CN144" s="219" t="s">
        <v>17</v>
      </c>
      <c r="CO144" s="219" t="s">
        <v>412</v>
      </c>
      <c r="CP144" s="219"/>
      <c r="CQ144" s="219"/>
      <c r="CR144" s="219"/>
      <c r="CS144" s="219"/>
      <c r="CT144" s="219"/>
      <c r="CU144" s="219"/>
      <c r="CV144" s="219"/>
      <c r="CW144" s="219"/>
      <c r="CX144" s="219" t="s">
        <v>1745</v>
      </c>
    </row>
    <row r="145" ht="14.25" spans="1:102">
      <c r="A145" s="220" t="s">
        <v>1254</v>
      </c>
      <c r="B145" s="220">
        <v>3017</v>
      </c>
      <c r="C145" s="220" t="s">
        <v>878</v>
      </c>
      <c r="D145" s="220" t="s">
        <v>1391</v>
      </c>
      <c r="E145" s="220" t="s">
        <v>1391</v>
      </c>
      <c r="F145" s="220" t="s">
        <v>1391</v>
      </c>
      <c r="G145" s="220" t="s">
        <v>1391</v>
      </c>
      <c r="H145" s="220" t="s">
        <v>1391</v>
      </c>
      <c r="I145" s="220">
        <f>人物卡!$S$11*10+人物卡!$S$10*10</f>
        <v>1200</v>
      </c>
      <c r="J145" s="220">
        <f>人物卡!$S$11*10+人物卡!$S$8*10</f>
        <v>1200</v>
      </c>
      <c r="K145" s="220" t="s">
        <v>1391</v>
      </c>
      <c r="L145" s="220" t="s">
        <v>1437</v>
      </c>
      <c r="M145" s="220" t="s">
        <v>1391</v>
      </c>
      <c r="N145" s="220" t="s">
        <v>1391</v>
      </c>
      <c r="O145" s="220" t="s">
        <v>1437</v>
      </c>
      <c r="P145" s="220" t="s">
        <v>1437</v>
      </c>
      <c r="Q145" s="220" t="s">
        <v>1437</v>
      </c>
      <c r="R145" s="220" t="s">
        <v>1391</v>
      </c>
      <c r="S145" s="220" t="s">
        <v>1437</v>
      </c>
      <c r="T145" s="220" t="s">
        <v>1391</v>
      </c>
      <c r="U145" s="220" t="s">
        <v>1437</v>
      </c>
      <c r="V145" s="220" t="s">
        <v>1391</v>
      </c>
      <c r="W145" s="220" t="s">
        <v>1391</v>
      </c>
      <c r="X145" s="220" t="s">
        <v>1391</v>
      </c>
      <c r="Y145" s="220" t="s">
        <v>1391</v>
      </c>
      <c r="Z145" s="220" t="s">
        <v>1391</v>
      </c>
      <c r="AA145" s="220" t="s">
        <v>1391</v>
      </c>
      <c r="AB145" s="220" t="s">
        <v>1391</v>
      </c>
      <c r="AC145" s="220" t="s">
        <v>1391</v>
      </c>
      <c r="AD145" s="220" t="s">
        <v>1391</v>
      </c>
      <c r="AE145" s="220" t="s">
        <v>1391</v>
      </c>
      <c r="AF145" s="220" t="s">
        <v>1391</v>
      </c>
      <c r="AG145" s="220" t="s">
        <v>1391</v>
      </c>
      <c r="AH145" s="220" t="s">
        <v>1391</v>
      </c>
      <c r="AI145" s="220" t="s">
        <v>1391</v>
      </c>
      <c r="AJ145" s="220" t="s">
        <v>1391</v>
      </c>
      <c r="AK145" s="220" t="s">
        <v>1391</v>
      </c>
      <c r="AL145" s="220" t="s">
        <v>1391</v>
      </c>
      <c r="AM145" s="220" t="s">
        <v>1391</v>
      </c>
      <c r="AN145" s="220" t="s">
        <v>1391</v>
      </c>
      <c r="AO145" s="220" t="s">
        <v>1391</v>
      </c>
      <c r="AP145" s="220" t="s">
        <v>1391</v>
      </c>
      <c r="AQ145" s="220" t="s">
        <v>1391</v>
      </c>
      <c r="AR145" s="220" t="s">
        <v>1391</v>
      </c>
      <c r="AS145" s="220" t="s">
        <v>1391</v>
      </c>
      <c r="AT145" s="220" t="s">
        <v>1391</v>
      </c>
      <c r="AU145" s="220" t="s">
        <v>1391</v>
      </c>
      <c r="AV145" s="220" t="s">
        <v>1391</v>
      </c>
      <c r="AW145" s="220" t="s">
        <v>1391</v>
      </c>
      <c r="AX145" s="220" t="s">
        <v>1391</v>
      </c>
      <c r="AY145" s="220" t="s">
        <v>1391</v>
      </c>
      <c r="AZ145" s="220" t="s">
        <v>1437</v>
      </c>
      <c r="BA145" s="220" t="s">
        <v>1443</v>
      </c>
      <c r="BB145" s="220" t="s">
        <v>1443</v>
      </c>
      <c r="BC145" s="220" t="s">
        <v>1391</v>
      </c>
      <c r="BD145" s="220" t="s">
        <v>1391</v>
      </c>
      <c r="BE145" s="220" t="s">
        <v>1443</v>
      </c>
      <c r="BF145" s="220" t="s">
        <v>1443</v>
      </c>
      <c r="BG145" s="220" t="s">
        <v>1443</v>
      </c>
      <c r="BH145" s="220" t="s">
        <v>1443</v>
      </c>
      <c r="BI145" s="220" t="s">
        <v>1443</v>
      </c>
      <c r="BJ145" s="220" t="s">
        <v>1443</v>
      </c>
      <c r="BK145" s="220" t="s">
        <v>1443</v>
      </c>
      <c r="BL145" s="220" t="s">
        <v>1391</v>
      </c>
      <c r="BM145" s="220" t="s">
        <v>1443</v>
      </c>
      <c r="BN145" s="220" t="s">
        <v>1391</v>
      </c>
      <c r="BO145" s="220" t="s">
        <v>1443</v>
      </c>
      <c r="BP145" s="220" t="s">
        <v>1391</v>
      </c>
      <c r="BQ145" s="220" t="s">
        <v>1443</v>
      </c>
      <c r="BR145" s="220" t="s">
        <v>1391</v>
      </c>
      <c r="BS145" s="220" t="s">
        <v>1437</v>
      </c>
      <c r="BT145" s="220" t="s">
        <v>1391</v>
      </c>
      <c r="BU145" s="220" t="s">
        <v>1391</v>
      </c>
      <c r="BV145" s="220" t="s">
        <v>1391</v>
      </c>
      <c r="BW145" s="220" t="s">
        <v>1391</v>
      </c>
      <c r="BX145" s="220" t="s">
        <v>1391</v>
      </c>
      <c r="BY145" s="220" t="s">
        <v>1391</v>
      </c>
      <c r="BZ145" s="220" t="s">
        <v>1391</v>
      </c>
      <c r="CA145" s="220" t="s">
        <v>1391</v>
      </c>
      <c r="CB145" s="220" t="s">
        <v>1391</v>
      </c>
      <c r="CC145" s="220" t="s">
        <v>1391</v>
      </c>
      <c r="CD145" s="220" t="s">
        <v>1391</v>
      </c>
      <c r="CE145" s="220" t="s">
        <v>1391</v>
      </c>
      <c r="CF145" s="220" t="s">
        <v>1391</v>
      </c>
      <c r="CG145" s="220" t="s">
        <v>1391</v>
      </c>
      <c r="CH145" s="220" t="s">
        <v>1391</v>
      </c>
      <c r="CI145" s="220" t="s">
        <v>1391</v>
      </c>
      <c r="CJ145" s="220" t="s">
        <v>1391</v>
      </c>
      <c r="CK145" s="220" t="s">
        <v>1746</v>
      </c>
      <c r="CL145" s="220" t="s">
        <v>1744</v>
      </c>
      <c r="CM145" s="220" t="s">
        <v>29</v>
      </c>
      <c r="CN145" s="220" t="s">
        <v>17</v>
      </c>
      <c r="CO145" s="220" t="s">
        <v>412</v>
      </c>
      <c r="CP145" s="220"/>
      <c r="CQ145" s="220"/>
      <c r="CR145" s="220"/>
      <c r="CS145" s="220"/>
      <c r="CT145" s="220"/>
      <c r="CU145" s="220"/>
      <c r="CV145" s="220"/>
      <c r="CW145" s="220"/>
      <c r="CX145" s="220" t="s">
        <v>1747</v>
      </c>
    </row>
    <row r="146" ht="14.25" spans="1:102">
      <c r="A146" s="219" t="s">
        <v>1256</v>
      </c>
      <c r="B146" s="219">
        <v>3018</v>
      </c>
      <c r="C146" s="219" t="s">
        <v>812</v>
      </c>
      <c r="D146" s="219" t="s">
        <v>1391</v>
      </c>
      <c r="E146" s="219" t="s">
        <v>1391</v>
      </c>
      <c r="F146" s="219" t="s">
        <v>1391</v>
      </c>
      <c r="G146" s="219" t="s">
        <v>1391</v>
      </c>
      <c r="H146" s="219" t="s">
        <v>1391</v>
      </c>
      <c r="I146" s="219">
        <f>人物卡!$S$11*10+人物卡!$S$10*10</f>
        <v>1200</v>
      </c>
      <c r="J146" s="219">
        <f>人物卡!$S$11*10+人物卡!$S$8*10</f>
        <v>1200</v>
      </c>
      <c r="K146" s="219" t="s">
        <v>1391</v>
      </c>
      <c r="L146" s="219" t="s">
        <v>1437</v>
      </c>
      <c r="M146" s="219" t="s">
        <v>1391</v>
      </c>
      <c r="N146" s="219" t="s">
        <v>1391</v>
      </c>
      <c r="O146" s="219" t="s">
        <v>1437</v>
      </c>
      <c r="P146" s="219" t="s">
        <v>1391</v>
      </c>
      <c r="Q146" s="219" t="s">
        <v>1391</v>
      </c>
      <c r="R146" s="219" t="s">
        <v>1391</v>
      </c>
      <c r="S146" s="219" t="s">
        <v>1391</v>
      </c>
      <c r="T146" s="219" t="s">
        <v>1437</v>
      </c>
      <c r="U146" s="219" t="s">
        <v>1437</v>
      </c>
      <c r="V146" s="219" t="s">
        <v>1391</v>
      </c>
      <c r="W146" s="219" t="s">
        <v>1391</v>
      </c>
      <c r="X146" s="219" t="s">
        <v>1391</v>
      </c>
      <c r="Y146" s="219" t="s">
        <v>1391</v>
      </c>
      <c r="Z146" s="219" t="s">
        <v>1391</v>
      </c>
      <c r="AA146" s="219" t="s">
        <v>1391</v>
      </c>
      <c r="AB146" s="219" t="s">
        <v>1391</v>
      </c>
      <c r="AC146" s="219" t="s">
        <v>1391</v>
      </c>
      <c r="AD146" s="219" t="s">
        <v>1391</v>
      </c>
      <c r="AE146" s="219" t="s">
        <v>1391</v>
      </c>
      <c r="AF146" s="219" t="s">
        <v>1391</v>
      </c>
      <c r="AG146" s="219" t="s">
        <v>1391</v>
      </c>
      <c r="AH146" s="219" t="s">
        <v>1391</v>
      </c>
      <c r="AI146" s="219" t="s">
        <v>1391</v>
      </c>
      <c r="AJ146" s="219" t="s">
        <v>1391</v>
      </c>
      <c r="AK146" s="219" t="s">
        <v>1391</v>
      </c>
      <c r="AL146" s="219" t="s">
        <v>1437</v>
      </c>
      <c r="AM146" s="219" t="s">
        <v>1391</v>
      </c>
      <c r="AN146" s="219" t="s">
        <v>1391</v>
      </c>
      <c r="AO146" s="219" t="s">
        <v>1391</v>
      </c>
      <c r="AP146" s="219" t="s">
        <v>1391</v>
      </c>
      <c r="AQ146" s="219" t="s">
        <v>1391</v>
      </c>
      <c r="AR146" s="219" t="s">
        <v>1391</v>
      </c>
      <c r="AS146" s="219" t="s">
        <v>1391</v>
      </c>
      <c r="AT146" s="219" t="s">
        <v>1391</v>
      </c>
      <c r="AU146" s="219" t="s">
        <v>1391</v>
      </c>
      <c r="AV146" s="219" t="s">
        <v>1391</v>
      </c>
      <c r="AW146" s="219" t="s">
        <v>1391</v>
      </c>
      <c r="AX146" s="219" t="s">
        <v>1391</v>
      </c>
      <c r="AY146" s="219" t="s">
        <v>1391</v>
      </c>
      <c r="AZ146" s="219" t="s">
        <v>1437</v>
      </c>
      <c r="BA146" s="219" t="s">
        <v>1437</v>
      </c>
      <c r="BB146" s="219" t="s">
        <v>1437</v>
      </c>
      <c r="BC146" s="219" t="s">
        <v>1391</v>
      </c>
      <c r="BD146" s="219" t="s">
        <v>1391</v>
      </c>
      <c r="BE146" s="219" t="s">
        <v>1391</v>
      </c>
      <c r="BF146" s="219" t="s">
        <v>1391</v>
      </c>
      <c r="BG146" s="219" t="s">
        <v>1391</v>
      </c>
      <c r="BH146" s="219" t="s">
        <v>1391</v>
      </c>
      <c r="BI146" s="219" t="s">
        <v>1391</v>
      </c>
      <c r="BJ146" s="219" t="s">
        <v>1391</v>
      </c>
      <c r="BK146" s="219" t="s">
        <v>1391</v>
      </c>
      <c r="BL146" s="219" t="s">
        <v>1391</v>
      </c>
      <c r="BM146" s="219" t="s">
        <v>1391</v>
      </c>
      <c r="BN146" s="219" t="s">
        <v>1391</v>
      </c>
      <c r="BO146" s="219" t="s">
        <v>1391</v>
      </c>
      <c r="BP146" s="219" t="s">
        <v>1391</v>
      </c>
      <c r="BQ146" s="219" t="s">
        <v>1391</v>
      </c>
      <c r="BR146" s="219" t="s">
        <v>1391</v>
      </c>
      <c r="BS146" s="219" t="s">
        <v>1391</v>
      </c>
      <c r="BT146" s="219" t="s">
        <v>1391</v>
      </c>
      <c r="BU146" s="219" t="s">
        <v>1391</v>
      </c>
      <c r="BV146" s="219" t="s">
        <v>1391</v>
      </c>
      <c r="BW146" s="219" t="s">
        <v>1391</v>
      </c>
      <c r="BX146" s="219" t="s">
        <v>1391</v>
      </c>
      <c r="BY146" s="219" t="s">
        <v>1391</v>
      </c>
      <c r="BZ146" s="219" t="s">
        <v>1391</v>
      </c>
      <c r="CA146" s="219" t="s">
        <v>1391</v>
      </c>
      <c r="CB146" s="219" t="s">
        <v>1391</v>
      </c>
      <c r="CC146" s="219" t="s">
        <v>1391</v>
      </c>
      <c r="CD146" s="219" t="s">
        <v>1391</v>
      </c>
      <c r="CE146" s="219" t="s">
        <v>1391</v>
      </c>
      <c r="CF146" s="219" t="s">
        <v>1391</v>
      </c>
      <c r="CG146" s="219" t="s">
        <v>1391</v>
      </c>
      <c r="CH146" s="219" t="s">
        <v>1391</v>
      </c>
      <c r="CI146" s="219" t="s">
        <v>1391</v>
      </c>
      <c r="CJ146" s="219" t="s">
        <v>1391</v>
      </c>
      <c r="CK146" s="219" t="s">
        <v>1748</v>
      </c>
      <c r="CL146" s="219" t="s">
        <v>1710</v>
      </c>
      <c r="CM146" s="219" t="s">
        <v>29</v>
      </c>
      <c r="CN146" s="219" t="s">
        <v>412</v>
      </c>
      <c r="CO146" s="219" t="s">
        <v>412</v>
      </c>
      <c r="CP146" s="219"/>
      <c r="CQ146" s="219"/>
      <c r="CR146" s="219"/>
      <c r="CS146" s="219"/>
      <c r="CT146" s="219"/>
      <c r="CU146" s="219"/>
      <c r="CV146" s="219"/>
      <c r="CW146" s="219"/>
      <c r="CX146" s="219" t="s">
        <v>1749</v>
      </c>
    </row>
    <row r="147" ht="14.25" spans="1:102">
      <c r="A147" s="220" t="s">
        <v>1258</v>
      </c>
      <c r="B147" s="220">
        <v>3019</v>
      </c>
      <c r="C147" s="220" t="s">
        <v>1246</v>
      </c>
      <c r="D147" s="220" t="s">
        <v>1391</v>
      </c>
      <c r="E147" s="220" t="s">
        <v>1391</v>
      </c>
      <c r="F147" s="220" t="s">
        <v>1391</v>
      </c>
      <c r="G147" s="220" t="s">
        <v>1391</v>
      </c>
      <c r="H147" s="220" t="s">
        <v>1391</v>
      </c>
      <c r="I147" s="220">
        <f>人物卡!$S$11*10+人物卡!$S$10*10</f>
        <v>1200</v>
      </c>
      <c r="J147" s="220">
        <f>人物卡!$S$11*10+人物卡!$S$8*10</f>
        <v>1200</v>
      </c>
      <c r="K147" s="220" t="s">
        <v>1391</v>
      </c>
      <c r="L147" s="220" t="s">
        <v>1437</v>
      </c>
      <c r="M147" s="220" t="s">
        <v>1391</v>
      </c>
      <c r="N147" s="220" t="s">
        <v>1391</v>
      </c>
      <c r="O147" s="220" t="s">
        <v>1391</v>
      </c>
      <c r="P147" s="220" t="s">
        <v>1443</v>
      </c>
      <c r="Q147" s="220" t="s">
        <v>1391</v>
      </c>
      <c r="R147" s="220" t="s">
        <v>1443</v>
      </c>
      <c r="S147" s="220" t="s">
        <v>1437</v>
      </c>
      <c r="T147" s="220" t="s">
        <v>1391</v>
      </c>
      <c r="U147" s="220" t="s">
        <v>1391</v>
      </c>
      <c r="V147" s="220" t="s">
        <v>1391</v>
      </c>
      <c r="W147" s="220" t="s">
        <v>1391</v>
      </c>
      <c r="X147" s="220" t="s">
        <v>1437</v>
      </c>
      <c r="Y147" s="220" t="s">
        <v>1437</v>
      </c>
      <c r="Z147" s="220" t="s">
        <v>1391</v>
      </c>
      <c r="AA147" s="220" t="s">
        <v>1391</v>
      </c>
      <c r="AB147" s="220" t="s">
        <v>1391</v>
      </c>
      <c r="AC147" s="220" t="s">
        <v>1391</v>
      </c>
      <c r="AD147" s="220" t="s">
        <v>1391</v>
      </c>
      <c r="AE147" s="220" t="s">
        <v>1391</v>
      </c>
      <c r="AF147" s="220" t="s">
        <v>1391</v>
      </c>
      <c r="AG147" s="220" t="s">
        <v>1437</v>
      </c>
      <c r="AH147" s="220" t="s">
        <v>1391</v>
      </c>
      <c r="AI147" s="220" t="s">
        <v>1391</v>
      </c>
      <c r="AJ147" s="220" t="s">
        <v>1391</v>
      </c>
      <c r="AK147" s="220" t="s">
        <v>1391</v>
      </c>
      <c r="AL147" s="220" t="s">
        <v>1391</v>
      </c>
      <c r="AM147" s="220" t="s">
        <v>1391</v>
      </c>
      <c r="AN147" s="220" t="s">
        <v>1391</v>
      </c>
      <c r="AO147" s="220" t="s">
        <v>1391</v>
      </c>
      <c r="AP147" s="220" t="s">
        <v>1391</v>
      </c>
      <c r="AQ147" s="220" t="s">
        <v>1391</v>
      </c>
      <c r="AR147" s="220" t="s">
        <v>1391</v>
      </c>
      <c r="AS147" s="220" t="s">
        <v>1391</v>
      </c>
      <c r="AT147" s="220" t="s">
        <v>1391</v>
      </c>
      <c r="AU147" s="220" t="s">
        <v>1391</v>
      </c>
      <c r="AV147" s="220" t="s">
        <v>1391</v>
      </c>
      <c r="AW147" s="220" t="s">
        <v>1391</v>
      </c>
      <c r="AX147" s="220" t="s">
        <v>1391</v>
      </c>
      <c r="AY147" s="220" t="s">
        <v>1391</v>
      </c>
      <c r="AZ147" s="220" t="s">
        <v>1391</v>
      </c>
      <c r="BA147" s="220" t="s">
        <v>1443</v>
      </c>
      <c r="BB147" s="220" t="s">
        <v>1391</v>
      </c>
      <c r="BC147" s="220" t="s">
        <v>1391</v>
      </c>
      <c r="BD147" s="220" t="s">
        <v>1391</v>
      </c>
      <c r="BE147" s="220" t="s">
        <v>1437</v>
      </c>
      <c r="BF147" s="220" t="s">
        <v>1437</v>
      </c>
      <c r="BG147" s="220" t="s">
        <v>1437</v>
      </c>
      <c r="BH147" s="220" t="s">
        <v>1437</v>
      </c>
      <c r="BI147" s="220" t="s">
        <v>1437</v>
      </c>
      <c r="BJ147" s="220" t="s">
        <v>1437</v>
      </c>
      <c r="BK147" s="220" t="s">
        <v>1437</v>
      </c>
      <c r="BL147" s="220" t="s">
        <v>1391</v>
      </c>
      <c r="BM147" s="220" t="s">
        <v>1437</v>
      </c>
      <c r="BN147" s="220" t="s">
        <v>1391</v>
      </c>
      <c r="BO147" s="220" t="s">
        <v>1437</v>
      </c>
      <c r="BP147" s="220" t="s">
        <v>1391</v>
      </c>
      <c r="BQ147" s="220" t="s">
        <v>1437</v>
      </c>
      <c r="BR147" s="220" t="s">
        <v>1391</v>
      </c>
      <c r="BS147" s="220" t="s">
        <v>1443</v>
      </c>
      <c r="BT147" s="220" t="s">
        <v>1391</v>
      </c>
      <c r="BU147" s="220" t="s">
        <v>1391</v>
      </c>
      <c r="BV147" s="220" t="s">
        <v>1391</v>
      </c>
      <c r="BW147" s="220" t="s">
        <v>1443</v>
      </c>
      <c r="BX147" s="220" t="s">
        <v>1391</v>
      </c>
      <c r="BY147" s="220" t="s">
        <v>1391</v>
      </c>
      <c r="BZ147" s="220" t="s">
        <v>1391</v>
      </c>
      <c r="CA147" s="220" t="s">
        <v>1391</v>
      </c>
      <c r="CB147" s="220" t="s">
        <v>1391</v>
      </c>
      <c r="CC147" s="220" t="s">
        <v>1391</v>
      </c>
      <c r="CD147" s="220" t="s">
        <v>1391</v>
      </c>
      <c r="CE147" s="220" t="s">
        <v>1391</v>
      </c>
      <c r="CF147" s="220" t="s">
        <v>1391</v>
      </c>
      <c r="CG147" s="220" t="s">
        <v>1391</v>
      </c>
      <c r="CH147" s="220" t="s">
        <v>1391</v>
      </c>
      <c r="CI147" s="220" t="s">
        <v>1391</v>
      </c>
      <c r="CJ147" s="220" t="s">
        <v>1391</v>
      </c>
      <c r="CK147" s="220" t="s">
        <v>1750</v>
      </c>
      <c r="CL147" s="220" t="s">
        <v>1744</v>
      </c>
      <c r="CM147" s="220" t="s">
        <v>29</v>
      </c>
      <c r="CN147" s="220" t="s">
        <v>17</v>
      </c>
      <c r="CO147" s="220" t="s">
        <v>412</v>
      </c>
      <c r="CP147" s="220"/>
      <c r="CQ147" s="220"/>
      <c r="CR147" s="220"/>
      <c r="CS147" s="220"/>
      <c r="CT147" s="220"/>
      <c r="CU147" s="220"/>
      <c r="CV147" s="220"/>
      <c r="CW147" s="220"/>
      <c r="CX147" s="220" t="s">
        <v>1751</v>
      </c>
    </row>
    <row r="148" ht="14.25" spans="1:102">
      <c r="A148" s="219" t="s">
        <v>1260</v>
      </c>
      <c r="B148" s="219">
        <v>3020</v>
      </c>
      <c r="C148" s="219" t="s">
        <v>1261</v>
      </c>
      <c r="D148" s="219" t="s">
        <v>1391</v>
      </c>
      <c r="E148" s="219" t="s">
        <v>1391</v>
      </c>
      <c r="F148" s="219" t="s">
        <v>1391</v>
      </c>
      <c r="G148" s="219" t="s">
        <v>1391</v>
      </c>
      <c r="H148" s="219" t="s">
        <v>1391</v>
      </c>
      <c r="I148" s="219">
        <f>人物卡!$S$11*10+人物卡!$S$10*10</f>
        <v>1200</v>
      </c>
      <c r="J148" s="219">
        <f>人物卡!$S$11*10+人物卡!$S$8*10</f>
        <v>1200</v>
      </c>
      <c r="K148" s="219" t="s">
        <v>1391</v>
      </c>
      <c r="L148" s="219" t="s">
        <v>1437</v>
      </c>
      <c r="M148" s="219" t="s">
        <v>1391</v>
      </c>
      <c r="N148" s="219" t="s">
        <v>1437</v>
      </c>
      <c r="O148" s="219" t="s">
        <v>1391</v>
      </c>
      <c r="P148" s="219" t="s">
        <v>1391</v>
      </c>
      <c r="Q148" s="219" t="s">
        <v>1391</v>
      </c>
      <c r="R148" s="219" t="s">
        <v>1391</v>
      </c>
      <c r="S148" s="219" t="s">
        <v>1443</v>
      </c>
      <c r="T148" s="219" t="s">
        <v>1391</v>
      </c>
      <c r="U148" s="219" t="s">
        <v>1391</v>
      </c>
      <c r="V148" s="219" t="s">
        <v>1443</v>
      </c>
      <c r="W148" s="219" t="s">
        <v>1391</v>
      </c>
      <c r="X148" s="219" t="s">
        <v>1437</v>
      </c>
      <c r="Y148" s="219" t="s">
        <v>1437</v>
      </c>
      <c r="Z148" s="219" t="s">
        <v>1391</v>
      </c>
      <c r="AA148" s="219" t="s">
        <v>1391</v>
      </c>
      <c r="AB148" s="219" t="s">
        <v>1391</v>
      </c>
      <c r="AC148" s="219" t="s">
        <v>1391</v>
      </c>
      <c r="AD148" s="219" t="s">
        <v>1391</v>
      </c>
      <c r="AE148" s="219" t="s">
        <v>1391</v>
      </c>
      <c r="AF148" s="219" t="s">
        <v>1391</v>
      </c>
      <c r="AG148" s="219" t="s">
        <v>1443</v>
      </c>
      <c r="AH148" s="219" t="s">
        <v>1391</v>
      </c>
      <c r="AI148" s="219" t="s">
        <v>1391</v>
      </c>
      <c r="AJ148" s="219" t="s">
        <v>1391</v>
      </c>
      <c r="AK148" s="219" t="s">
        <v>1391</v>
      </c>
      <c r="AL148" s="219" t="s">
        <v>1391</v>
      </c>
      <c r="AM148" s="219" t="s">
        <v>1391</v>
      </c>
      <c r="AN148" s="219" t="s">
        <v>1391</v>
      </c>
      <c r="AO148" s="219" t="s">
        <v>1391</v>
      </c>
      <c r="AP148" s="219" t="s">
        <v>1391</v>
      </c>
      <c r="AQ148" s="219" t="s">
        <v>1391</v>
      </c>
      <c r="AR148" s="219" t="s">
        <v>1391</v>
      </c>
      <c r="AS148" s="219" t="s">
        <v>1391</v>
      </c>
      <c r="AT148" s="219" t="s">
        <v>1391</v>
      </c>
      <c r="AU148" s="219" t="s">
        <v>1391</v>
      </c>
      <c r="AV148" s="219" t="s">
        <v>1391</v>
      </c>
      <c r="AW148" s="219" t="s">
        <v>1391</v>
      </c>
      <c r="AX148" s="219" t="s">
        <v>1437</v>
      </c>
      <c r="AY148" s="219" t="s">
        <v>1437</v>
      </c>
      <c r="AZ148" s="219" t="s">
        <v>1391</v>
      </c>
      <c r="BA148" s="219" t="s">
        <v>1391</v>
      </c>
      <c r="BB148" s="219" t="s">
        <v>1391</v>
      </c>
      <c r="BC148" s="219" t="s">
        <v>1391</v>
      </c>
      <c r="BD148" s="219" t="s">
        <v>1391</v>
      </c>
      <c r="BE148" s="219" t="s">
        <v>1443</v>
      </c>
      <c r="BF148" s="219" t="s">
        <v>1443</v>
      </c>
      <c r="BG148" s="219" t="s">
        <v>1443</v>
      </c>
      <c r="BH148" s="219" t="s">
        <v>1443</v>
      </c>
      <c r="BI148" s="219" t="s">
        <v>1443</v>
      </c>
      <c r="BJ148" s="219" t="s">
        <v>1443</v>
      </c>
      <c r="BK148" s="219" t="s">
        <v>1443</v>
      </c>
      <c r="BL148" s="219" t="s">
        <v>1443</v>
      </c>
      <c r="BM148" s="219" t="s">
        <v>1443</v>
      </c>
      <c r="BN148" s="219" t="s">
        <v>1437</v>
      </c>
      <c r="BO148" s="219" t="s">
        <v>1443</v>
      </c>
      <c r="BP148" s="219" t="s">
        <v>1443</v>
      </c>
      <c r="BQ148" s="219" t="s">
        <v>1443</v>
      </c>
      <c r="BR148" s="219" t="s">
        <v>1391</v>
      </c>
      <c r="BS148" s="219" t="s">
        <v>1443</v>
      </c>
      <c r="BT148" s="219" t="s">
        <v>1391</v>
      </c>
      <c r="BU148" s="219" t="s">
        <v>1391</v>
      </c>
      <c r="BV148" s="219" t="s">
        <v>1391</v>
      </c>
      <c r="BW148" s="219" t="s">
        <v>1391</v>
      </c>
      <c r="BX148" s="219" t="s">
        <v>1391</v>
      </c>
      <c r="BY148" s="219" t="s">
        <v>1391</v>
      </c>
      <c r="BZ148" s="219" t="s">
        <v>1391</v>
      </c>
      <c r="CA148" s="219" t="s">
        <v>1391</v>
      </c>
      <c r="CB148" s="219" t="s">
        <v>1391</v>
      </c>
      <c r="CC148" s="219" t="s">
        <v>1391</v>
      </c>
      <c r="CD148" s="219" t="s">
        <v>1391</v>
      </c>
      <c r="CE148" s="219" t="s">
        <v>1391</v>
      </c>
      <c r="CF148" s="219" t="s">
        <v>1391</v>
      </c>
      <c r="CG148" s="219" t="s">
        <v>1391</v>
      </c>
      <c r="CH148" s="219" t="s">
        <v>1391</v>
      </c>
      <c r="CI148" s="219" t="s">
        <v>1391</v>
      </c>
      <c r="CJ148" s="219" t="s">
        <v>1391</v>
      </c>
      <c r="CK148" s="219" t="s">
        <v>1752</v>
      </c>
      <c r="CL148" s="219" t="s">
        <v>1733</v>
      </c>
      <c r="CM148" s="219" t="s">
        <v>29</v>
      </c>
      <c r="CN148" s="219" t="s">
        <v>412</v>
      </c>
      <c r="CO148" s="219" t="s">
        <v>412</v>
      </c>
      <c r="CP148" s="219"/>
      <c r="CQ148" s="219"/>
      <c r="CR148" s="219"/>
      <c r="CS148" s="219"/>
      <c r="CT148" s="219"/>
      <c r="CU148" s="219"/>
      <c r="CV148" s="219"/>
      <c r="CW148" s="219"/>
      <c r="CX148" s="219" t="s">
        <v>1753</v>
      </c>
    </row>
    <row r="149" ht="14.25" spans="1:102">
      <c r="A149" s="220" t="s">
        <v>1263</v>
      </c>
      <c r="B149" s="220">
        <v>3021</v>
      </c>
      <c r="C149" s="220" t="s">
        <v>1261</v>
      </c>
      <c r="D149" s="220" t="s">
        <v>1391</v>
      </c>
      <c r="E149" s="220" t="s">
        <v>1391</v>
      </c>
      <c r="F149" s="220" t="s">
        <v>1391</v>
      </c>
      <c r="G149" s="220" t="s">
        <v>1391</v>
      </c>
      <c r="H149" s="220" t="s">
        <v>1391</v>
      </c>
      <c r="I149" s="220">
        <f>人物卡!$S$11*10+人物卡!$S$10*10</f>
        <v>1200</v>
      </c>
      <c r="J149" s="220">
        <f>人物卡!$S$11*10+人物卡!$S$8*10</f>
        <v>1200</v>
      </c>
      <c r="K149" s="220" t="s">
        <v>1391</v>
      </c>
      <c r="L149" s="220" t="s">
        <v>1437</v>
      </c>
      <c r="M149" s="220" t="s">
        <v>1391</v>
      </c>
      <c r="N149" s="220" t="s">
        <v>1437</v>
      </c>
      <c r="O149" s="220" t="s">
        <v>1391</v>
      </c>
      <c r="P149" s="220" t="s">
        <v>1391</v>
      </c>
      <c r="Q149" s="220" t="s">
        <v>1391</v>
      </c>
      <c r="R149" s="220" t="s">
        <v>1391</v>
      </c>
      <c r="S149" s="220" t="s">
        <v>1443</v>
      </c>
      <c r="T149" s="220" t="s">
        <v>1391</v>
      </c>
      <c r="U149" s="220" t="s">
        <v>1391</v>
      </c>
      <c r="V149" s="220" t="s">
        <v>1443</v>
      </c>
      <c r="W149" s="220" t="s">
        <v>1391</v>
      </c>
      <c r="X149" s="220" t="s">
        <v>1437</v>
      </c>
      <c r="Y149" s="220" t="s">
        <v>1437</v>
      </c>
      <c r="Z149" s="220" t="s">
        <v>1391</v>
      </c>
      <c r="AA149" s="220" t="s">
        <v>1391</v>
      </c>
      <c r="AB149" s="220" t="s">
        <v>1391</v>
      </c>
      <c r="AC149" s="220" t="s">
        <v>1391</v>
      </c>
      <c r="AD149" s="220" t="s">
        <v>1391</v>
      </c>
      <c r="AE149" s="220" t="s">
        <v>1391</v>
      </c>
      <c r="AF149" s="220" t="s">
        <v>1391</v>
      </c>
      <c r="AG149" s="220" t="s">
        <v>1391</v>
      </c>
      <c r="AH149" s="220" t="s">
        <v>1391</v>
      </c>
      <c r="AI149" s="220" t="s">
        <v>1391</v>
      </c>
      <c r="AJ149" s="220" t="s">
        <v>1391</v>
      </c>
      <c r="AK149" s="220" t="s">
        <v>1391</v>
      </c>
      <c r="AL149" s="220" t="s">
        <v>1391</v>
      </c>
      <c r="AM149" s="220" t="s">
        <v>1391</v>
      </c>
      <c r="AN149" s="220" t="s">
        <v>1391</v>
      </c>
      <c r="AO149" s="220" t="s">
        <v>1391</v>
      </c>
      <c r="AP149" s="220" t="s">
        <v>1391</v>
      </c>
      <c r="AQ149" s="220" t="s">
        <v>1391</v>
      </c>
      <c r="AR149" s="220" t="s">
        <v>1391</v>
      </c>
      <c r="AS149" s="220" t="s">
        <v>1391</v>
      </c>
      <c r="AT149" s="220" t="s">
        <v>1391</v>
      </c>
      <c r="AU149" s="220" t="s">
        <v>1391</v>
      </c>
      <c r="AV149" s="220" t="s">
        <v>1391</v>
      </c>
      <c r="AW149" s="220" t="s">
        <v>1391</v>
      </c>
      <c r="AX149" s="220" t="s">
        <v>1437</v>
      </c>
      <c r="AY149" s="220" t="s">
        <v>1437</v>
      </c>
      <c r="AZ149" s="220" t="s">
        <v>1391</v>
      </c>
      <c r="BA149" s="220" t="s">
        <v>1391</v>
      </c>
      <c r="BB149" s="220" t="s">
        <v>1391</v>
      </c>
      <c r="BC149" s="220" t="s">
        <v>1391</v>
      </c>
      <c r="BD149" s="220" t="s">
        <v>1391</v>
      </c>
      <c r="BE149" s="220" t="s">
        <v>1443</v>
      </c>
      <c r="BF149" s="220" t="s">
        <v>1443</v>
      </c>
      <c r="BG149" s="220" t="s">
        <v>1443</v>
      </c>
      <c r="BH149" s="220" t="s">
        <v>1443</v>
      </c>
      <c r="BI149" s="220" t="s">
        <v>1443</v>
      </c>
      <c r="BJ149" s="220" t="s">
        <v>1443</v>
      </c>
      <c r="BK149" s="220" t="s">
        <v>1443</v>
      </c>
      <c r="BL149" s="220" t="s">
        <v>1443</v>
      </c>
      <c r="BM149" s="220" t="s">
        <v>1443</v>
      </c>
      <c r="BN149" s="220" t="s">
        <v>1437</v>
      </c>
      <c r="BO149" s="220" t="s">
        <v>1443</v>
      </c>
      <c r="BP149" s="220" t="s">
        <v>1443</v>
      </c>
      <c r="BQ149" s="220" t="s">
        <v>1443</v>
      </c>
      <c r="BR149" s="220" t="s">
        <v>1391</v>
      </c>
      <c r="BS149" s="220" t="s">
        <v>1443</v>
      </c>
      <c r="BT149" s="220" t="s">
        <v>1391</v>
      </c>
      <c r="BU149" s="220" t="s">
        <v>1391</v>
      </c>
      <c r="BV149" s="220" t="s">
        <v>1391</v>
      </c>
      <c r="BW149" s="220" t="s">
        <v>1391</v>
      </c>
      <c r="BX149" s="220" t="s">
        <v>1391</v>
      </c>
      <c r="BY149" s="220" t="s">
        <v>1391</v>
      </c>
      <c r="BZ149" s="220" t="s">
        <v>1391</v>
      </c>
      <c r="CA149" s="220" t="s">
        <v>1391</v>
      </c>
      <c r="CB149" s="220" t="s">
        <v>1391</v>
      </c>
      <c r="CC149" s="220" t="s">
        <v>1391</v>
      </c>
      <c r="CD149" s="220" t="s">
        <v>1391</v>
      </c>
      <c r="CE149" s="220" t="s">
        <v>1391</v>
      </c>
      <c r="CF149" s="220" t="s">
        <v>1391</v>
      </c>
      <c r="CG149" s="220" t="s">
        <v>1391</v>
      </c>
      <c r="CH149" s="220" t="s">
        <v>1391</v>
      </c>
      <c r="CI149" s="220" t="s">
        <v>1391</v>
      </c>
      <c r="CJ149" s="220" t="s">
        <v>1391</v>
      </c>
      <c r="CK149" s="220" t="s">
        <v>1752</v>
      </c>
      <c r="CL149" s="220" t="s">
        <v>1733</v>
      </c>
      <c r="CM149" s="220" t="s">
        <v>17</v>
      </c>
      <c r="CN149" s="220" t="s">
        <v>412</v>
      </c>
      <c r="CO149" s="220" t="s">
        <v>412</v>
      </c>
      <c r="CP149" s="220"/>
      <c r="CQ149" s="220"/>
      <c r="CR149" s="220"/>
      <c r="CS149" s="220"/>
      <c r="CT149" s="220"/>
      <c r="CU149" s="220"/>
      <c r="CV149" s="220"/>
      <c r="CW149" s="220"/>
      <c r="CX149" s="220" t="s">
        <v>1754</v>
      </c>
    </row>
    <row r="150" ht="14.25" spans="1:102">
      <c r="A150" s="219" t="s">
        <v>1265</v>
      </c>
      <c r="B150" s="219">
        <v>3022</v>
      </c>
      <c r="C150" s="219" t="s">
        <v>1261</v>
      </c>
      <c r="D150" s="219" t="s">
        <v>1391</v>
      </c>
      <c r="E150" s="219" t="s">
        <v>1391</v>
      </c>
      <c r="F150" s="219" t="s">
        <v>1391</v>
      </c>
      <c r="G150" s="219" t="s">
        <v>1391</v>
      </c>
      <c r="H150" s="219" t="s">
        <v>1391</v>
      </c>
      <c r="I150" s="219">
        <f>人物卡!$S$11*10+人物卡!$S$10*10</f>
        <v>1200</v>
      </c>
      <c r="J150" s="219">
        <f>人物卡!$S$11*10+人物卡!$S$8*10</f>
        <v>1200</v>
      </c>
      <c r="K150" s="219" t="s">
        <v>1391</v>
      </c>
      <c r="L150" s="219" t="s">
        <v>1437</v>
      </c>
      <c r="M150" s="219" t="s">
        <v>1391</v>
      </c>
      <c r="N150" s="219" t="s">
        <v>1437</v>
      </c>
      <c r="O150" s="219" t="s">
        <v>1391</v>
      </c>
      <c r="P150" s="219" t="s">
        <v>1391</v>
      </c>
      <c r="Q150" s="219" t="s">
        <v>1391</v>
      </c>
      <c r="R150" s="219" t="s">
        <v>1391</v>
      </c>
      <c r="S150" s="219" t="s">
        <v>1443</v>
      </c>
      <c r="T150" s="219" t="s">
        <v>1391</v>
      </c>
      <c r="U150" s="219" t="s">
        <v>1391</v>
      </c>
      <c r="V150" s="219" t="s">
        <v>1443</v>
      </c>
      <c r="W150" s="219" t="s">
        <v>1391</v>
      </c>
      <c r="X150" s="219" t="s">
        <v>1437</v>
      </c>
      <c r="Y150" s="219" t="s">
        <v>1437</v>
      </c>
      <c r="Z150" s="219" t="s">
        <v>1391</v>
      </c>
      <c r="AA150" s="219" t="s">
        <v>1391</v>
      </c>
      <c r="AB150" s="219" t="s">
        <v>1391</v>
      </c>
      <c r="AC150" s="219" t="s">
        <v>1391</v>
      </c>
      <c r="AD150" s="219" t="s">
        <v>1391</v>
      </c>
      <c r="AE150" s="219" t="s">
        <v>1391</v>
      </c>
      <c r="AF150" s="219" t="s">
        <v>1391</v>
      </c>
      <c r="AG150" s="219" t="s">
        <v>1391</v>
      </c>
      <c r="AH150" s="219" t="s">
        <v>1391</v>
      </c>
      <c r="AI150" s="219" t="s">
        <v>1391</v>
      </c>
      <c r="AJ150" s="219" t="s">
        <v>1391</v>
      </c>
      <c r="AK150" s="219" t="s">
        <v>1391</v>
      </c>
      <c r="AL150" s="219" t="s">
        <v>1391</v>
      </c>
      <c r="AM150" s="219" t="s">
        <v>1391</v>
      </c>
      <c r="AN150" s="219" t="s">
        <v>1391</v>
      </c>
      <c r="AO150" s="219" t="s">
        <v>1391</v>
      </c>
      <c r="AP150" s="219" t="s">
        <v>1391</v>
      </c>
      <c r="AQ150" s="219" t="s">
        <v>1391</v>
      </c>
      <c r="AR150" s="219" t="s">
        <v>1391</v>
      </c>
      <c r="AS150" s="219" t="s">
        <v>1391</v>
      </c>
      <c r="AT150" s="219" t="s">
        <v>1391</v>
      </c>
      <c r="AU150" s="219" t="s">
        <v>1391</v>
      </c>
      <c r="AV150" s="219" t="s">
        <v>1391</v>
      </c>
      <c r="AW150" s="219" t="s">
        <v>1391</v>
      </c>
      <c r="AX150" s="219" t="s">
        <v>1437</v>
      </c>
      <c r="AY150" s="219" t="s">
        <v>1437</v>
      </c>
      <c r="AZ150" s="219" t="s">
        <v>1391</v>
      </c>
      <c r="BA150" s="219" t="s">
        <v>1391</v>
      </c>
      <c r="BB150" s="219" t="s">
        <v>1391</v>
      </c>
      <c r="BC150" s="219" t="s">
        <v>1391</v>
      </c>
      <c r="BD150" s="219" t="s">
        <v>1391</v>
      </c>
      <c r="BE150" s="219" t="s">
        <v>1443</v>
      </c>
      <c r="BF150" s="219" t="s">
        <v>1443</v>
      </c>
      <c r="BG150" s="219" t="s">
        <v>1443</v>
      </c>
      <c r="BH150" s="219" t="s">
        <v>1443</v>
      </c>
      <c r="BI150" s="219" t="s">
        <v>1443</v>
      </c>
      <c r="BJ150" s="219" t="s">
        <v>1443</v>
      </c>
      <c r="BK150" s="219" t="s">
        <v>1443</v>
      </c>
      <c r="BL150" s="219" t="s">
        <v>1443</v>
      </c>
      <c r="BM150" s="219" t="s">
        <v>1443</v>
      </c>
      <c r="BN150" s="219" t="s">
        <v>1437</v>
      </c>
      <c r="BO150" s="219" t="s">
        <v>1443</v>
      </c>
      <c r="BP150" s="219" t="s">
        <v>1443</v>
      </c>
      <c r="BQ150" s="219" t="s">
        <v>1443</v>
      </c>
      <c r="BR150" s="219" t="s">
        <v>1391</v>
      </c>
      <c r="BS150" s="219" t="s">
        <v>1443</v>
      </c>
      <c r="BT150" s="219" t="s">
        <v>1391</v>
      </c>
      <c r="BU150" s="219" t="s">
        <v>1391</v>
      </c>
      <c r="BV150" s="219" t="s">
        <v>1391</v>
      </c>
      <c r="BW150" s="219" t="s">
        <v>1391</v>
      </c>
      <c r="BX150" s="219" t="s">
        <v>1391</v>
      </c>
      <c r="BY150" s="219" t="s">
        <v>1391</v>
      </c>
      <c r="BZ150" s="219" t="s">
        <v>1391</v>
      </c>
      <c r="CA150" s="219" t="s">
        <v>1391</v>
      </c>
      <c r="CB150" s="219" t="s">
        <v>1391</v>
      </c>
      <c r="CC150" s="219" t="s">
        <v>1391</v>
      </c>
      <c r="CD150" s="219" t="s">
        <v>1391</v>
      </c>
      <c r="CE150" s="219" t="s">
        <v>1391</v>
      </c>
      <c r="CF150" s="219" t="s">
        <v>1391</v>
      </c>
      <c r="CG150" s="219" t="s">
        <v>1391</v>
      </c>
      <c r="CH150" s="219" t="s">
        <v>1391</v>
      </c>
      <c r="CI150" s="219" t="s">
        <v>1391</v>
      </c>
      <c r="CJ150" s="219" t="s">
        <v>1391</v>
      </c>
      <c r="CK150" s="219" t="s">
        <v>1755</v>
      </c>
      <c r="CL150" s="219" t="s">
        <v>1733</v>
      </c>
      <c r="CM150" s="219" t="s">
        <v>22</v>
      </c>
      <c r="CN150" s="219" t="s">
        <v>412</v>
      </c>
      <c r="CO150" s="219" t="s">
        <v>412</v>
      </c>
      <c r="CP150" s="219"/>
      <c r="CQ150" s="219"/>
      <c r="CR150" s="219"/>
      <c r="CS150" s="219"/>
      <c r="CT150" s="219"/>
      <c r="CU150" s="219"/>
      <c r="CV150" s="219"/>
      <c r="CW150" s="219"/>
      <c r="CX150" s="219" t="s">
        <v>1754</v>
      </c>
    </row>
    <row r="151" ht="14.25" spans="1:102">
      <c r="A151" s="220" t="s">
        <v>1267</v>
      </c>
      <c r="B151" s="220">
        <v>3023</v>
      </c>
      <c r="C151" s="220" t="s">
        <v>1268</v>
      </c>
      <c r="D151" s="220" t="s">
        <v>1391</v>
      </c>
      <c r="E151" s="220" t="s">
        <v>1391</v>
      </c>
      <c r="F151" s="220" t="s">
        <v>1437</v>
      </c>
      <c r="G151" s="220" t="s">
        <v>1391</v>
      </c>
      <c r="H151" s="220" t="s">
        <v>1391</v>
      </c>
      <c r="I151" s="220">
        <f>人物卡!$S$11*10+人物卡!$S$10*10</f>
        <v>1200</v>
      </c>
      <c r="J151" s="220">
        <f>人物卡!$S$11*10+人物卡!$S$8*10</f>
        <v>1200</v>
      </c>
      <c r="K151" s="220" t="s">
        <v>1391</v>
      </c>
      <c r="L151" s="220" t="s">
        <v>1391</v>
      </c>
      <c r="M151" s="220" t="s">
        <v>1391</v>
      </c>
      <c r="N151" s="220" t="s">
        <v>1437</v>
      </c>
      <c r="O151" s="220" t="s">
        <v>1391</v>
      </c>
      <c r="P151" s="220" t="s">
        <v>1391</v>
      </c>
      <c r="Q151" s="220" t="s">
        <v>1391</v>
      </c>
      <c r="R151" s="220" t="s">
        <v>1391</v>
      </c>
      <c r="S151" s="220" t="s">
        <v>1391</v>
      </c>
      <c r="T151" s="220" t="s">
        <v>1391</v>
      </c>
      <c r="U151" s="220" t="s">
        <v>1391</v>
      </c>
      <c r="V151" s="220" t="s">
        <v>1391</v>
      </c>
      <c r="W151" s="220" t="s">
        <v>1437</v>
      </c>
      <c r="X151" s="220" t="s">
        <v>1437</v>
      </c>
      <c r="Y151" s="220" t="s">
        <v>1391</v>
      </c>
      <c r="Z151" s="220" t="s">
        <v>1391</v>
      </c>
      <c r="AA151" s="220" t="s">
        <v>1391</v>
      </c>
      <c r="AB151" s="220" t="s">
        <v>1391</v>
      </c>
      <c r="AC151" s="220" t="s">
        <v>1391</v>
      </c>
      <c r="AD151" s="220" t="s">
        <v>1391</v>
      </c>
      <c r="AE151" s="220" t="s">
        <v>1391</v>
      </c>
      <c r="AF151" s="220" t="s">
        <v>1391</v>
      </c>
      <c r="AG151" s="220" t="s">
        <v>1391</v>
      </c>
      <c r="AH151" s="220" t="s">
        <v>1391</v>
      </c>
      <c r="AI151" s="220" t="s">
        <v>1443</v>
      </c>
      <c r="AJ151" s="220" t="s">
        <v>1391</v>
      </c>
      <c r="AK151" s="220" t="s">
        <v>1391</v>
      </c>
      <c r="AL151" s="220" t="s">
        <v>1443</v>
      </c>
      <c r="AM151" s="220" t="s">
        <v>1391</v>
      </c>
      <c r="AN151" s="220" t="s">
        <v>1443</v>
      </c>
      <c r="AO151" s="220" t="s">
        <v>1443</v>
      </c>
      <c r="AP151" s="220" t="s">
        <v>1443</v>
      </c>
      <c r="AQ151" s="220" t="s">
        <v>1443</v>
      </c>
      <c r="AR151" s="220" t="s">
        <v>1443</v>
      </c>
      <c r="AS151" s="220" t="s">
        <v>1391</v>
      </c>
      <c r="AT151" s="220" t="s">
        <v>1391</v>
      </c>
      <c r="AU151" s="220" t="s">
        <v>1443</v>
      </c>
      <c r="AV151" s="220" t="s">
        <v>1391</v>
      </c>
      <c r="AW151" s="220" t="s">
        <v>1443</v>
      </c>
      <c r="AX151" s="220" t="s">
        <v>1391</v>
      </c>
      <c r="AY151" s="220" t="s">
        <v>1391</v>
      </c>
      <c r="AZ151" s="220" t="s">
        <v>1391</v>
      </c>
      <c r="BA151" s="220" t="s">
        <v>1391</v>
      </c>
      <c r="BB151" s="220" t="s">
        <v>1391</v>
      </c>
      <c r="BC151" s="220" t="s">
        <v>1391</v>
      </c>
      <c r="BD151" s="220" t="s">
        <v>1391</v>
      </c>
      <c r="BE151" s="220" t="s">
        <v>1391</v>
      </c>
      <c r="BF151" s="220" t="s">
        <v>1391</v>
      </c>
      <c r="BG151" s="220" t="s">
        <v>1391</v>
      </c>
      <c r="BH151" s="220" t="s">
        <v>1391</v>
      </c>
      <c r="BI151" s="220" t="s">
        <v>1391</v>
      </c>
      <c r="BJ151" s="220" t="s">
        <v>1391</v>
      </c>
      <c r="BK151" s="220" t="s">
        <v>1391</v>
      </c>
      <c r="BL151" s="220" t="s">
        <v>1391</v>
      </c>
      <c r="BM151" s="220" t="s">
        <v>1391</v>
      </c>
      <c r="BN151" s="220" t="s">
        <v>1391</v>
      </c>
      <c r="BO151" s="220" t="s">
        <v>1391</v>
      </c>
      <c r="BP151" s="220" t="s">
        <v>1391</v>
      </c>
      <c r="BQ151" s="220" t="s">
        <v>1391</v>
      </c>
      <c r="BR151" s="220" t="s">
        <v>1391</v>
      </c>
      <c r="BS151" s="220" t="s">
        <v>1437</v>
      </c>
      <c r="BT151" s="220" t="s">
        <v>1391</v>
      </c>
      <c r="BU151" s="220" t="s">
        <v>1391</v>
      </c>
      <c r="BV151" s="220" t="s">
        <v>1391</v>
      </c>
      <c r="BW151" s="220" t="s">
        <v>1437</v>
      </c>
      <c r="BX151" s="220" t="s">
        <v>1391</v>
      </c>
      <c r="BY151" s="220" t="s">
        <v>1391</v>
      </c>
      <c r="BZ151" s="220" t="s">
        <v>1391</v>
      </c>
      <c r="CA151" s="220" t="s">
        <v>1391</v>
      </c>
      <c r="CB151" s="220" t="s">
        <v>1391</v>
      </c>
      <c r="CC151" s="220" t="s">
        <v>1391</v>
      </c>
      <c r="CD151" s="220" t="s">
        <v>1391</v>
      </c>
      <c r="CE151" s="220" t="s">
        <v>1391</v>
      </c>
      <c r="CF151" s="220" t="s">
        <v>1391</v>
      </c>
      <c r="CG151" s="220" t="s">
        <v>1391</v>
      </c>
      <c r="CH151" s="220" t="s">
        <v>1391</v>
      </c>
      <c r="CI151" s="220" t="s">
        <v>1443</v>
      </c>
      <c r="CJ151" s="220" t="s">
        <v>1391</v>
      </c>
      <c r="CK151" s="220" t="s">
        <v>1756</v>
      </c>
      <c r="CL151" s="220" t="s">
        <v>1744</v>
      </c>
      <c r="CM151" s="220" t="s">
        <v>29</v>
      </c>
      <c r="CN151" s="220" t="s">
        <v>22</v>
      </c>
      <c r="CO151" s="220" t="s">
        <v>412</v>
      </c>
      <c r="CP151" s="220"/>
      <c r="CQ151" s="220"/>
      <c r="CR151" s="220"/>
      <c r="CS151" s="220"/>
      <c r="CT151" s="220"/>
      <c r="CU151" s="220"/>
      <c r="CV151" s="220"/>
      <c r="CW151" s="220"/>
      <c r="CX151" s="220" t="s">
        <v>1757</v>
      </c>
    </row>
    <row r="152" ht="14.25" spans="1:102">
      <c r="A152" s="219" t="s">
        <v>1271</v>
      </c>
      <c r="B152" s="219">
        <v>3024</v>
      </c>
      <c r="C152" s="219" t="s">
        <v>838</v>
      </c>
      <c r="D152" s="219" t="s">
        <v>1437</v>
      </c>
      <c r="E152" s="219" t="s">
        <v>1391</v>
      </c>
      <c r="F152" s="219" t="s">
        <v>1437</v>
      </c>
      <c r="G152" s="219" t="s">
        <v>1391</v>
      </c>
      <c r="H152" s="219" t="s">
        <v>1391</v>
      </c>
      <c r="I152" s="219">
        <f>人物卡!$S$11*10+人物卡!$S$10*10</f>
        <v>1200</v>
      </c>
      <c r="J152" s="219">
        <f>人物卡!$S$11*10+人物卡!$S$8*10</f>
        <v>1200</v>
      </c>
      <c r="K152" s="219" t="s">
        <v>1391</v>
      </c>
      <c r="L152" s="219" t="s">
        <v>1391</v>
      </c>
      <c r="M152" s="219" t="s">
        <v>1391</v>
      </c>
      <c r="N152" s="219" t="s">
        <v>1391</v>
      </c>
      <c r="O152" s="219" t="s">
        <v>1391</v>
      </c>
      <c r="P152" s="219" t="s">
        <v>1391</v>
      </c>
      <c r="Q152" s="219" t="s">
        <v>1391</v>
      </c>
      <c r="R152" s="219" t="s">
        <v>1391</v>
      </c>
      <c r="S152" s="219" t="s">
        <v>1391</v>
      </c>
      <c r="T152" s="219" t="s">
        <v>1391</v>
      </c>
      <c r="U152" s="219" t="s">
        <v>1391</v>
      </c>
      <c r="V152" s="219" t="s">
        <v>1391</v>
      </c>
      <c r="W152" s="219" t="s">
        <v>1437</v>
      </c>
      <c r="X152" s="219" t="s">
        <v>1391</v>
      </c>
      <c r="Y152" s="219" t="s">
        <v>1391</v>
      </c>
      <c r="Z152" s="219" t="s">
        <v>1391</v>
      </c>
      <c r="AA152" s="219" t="s">
        <v>1437</v>
      </c>
      <c r="AB152" s="219" t="s">
        <v>1391</v>
      </c>
      <c r="AC152" s="219" t="s">
        <v>1391</v>
      </c>
      <c r="AD152" s="219" t="s">
        <v>1391</v>
      </c>
      <c r="AE152" s="219" t="s">
        <v>1391</v>
      </c>
      <c r="AF152" s="219" t="s">
        <v>1391</v>
      </c>
      <c r="AG152" s="219" t="s">
        <v>1391</v>
      </c>
      <c r="AH152" s="219" t="s">
        <v>1391</v>
      </c>
      <c r="AI152" s="219" t="s">
        <v>1443</v>
      </c>
      <c r="AJ152" s="219" t="s">
        <v>1443</v>
      </c>
      <c r="AK152" s="219" t="s">
        <v>1391</v>
      </c>
      <c r="AL152" s="219" t="s">
        <v>1391</v>
      </c>
      <c r="AM152" s="219" t="s">
        <v>1391</v>
      </c>
      <c r="AN152" s="219" t="s">
        <v>1391</v>
      </c>
      <c r="AO152" s="219" t="s">
        <v>1391</v>
      </c>
      <c r="AP152" s="219" t="s">
        <v>1443</v>
      </c>
      <c r="AQ152" s="219" t="s">
        <v>1443</v>
      </c>
      <c r="AR152" s="219" t="s">
        <v>1443</v>
      </c>
      <c r="AS152" s="219" t="s">
        <v>1391</v>
      </c>
      <c r="AT152" s="219" t="s">
        <v>1391</v>
      </c>
      <c r="AU152" s="219" t="s">
        <v>1443</v>
      </c>
      <c r="AV152" s="219" t="s">
        <v>1391</v>
      </c>
      <c r="AW152" s="219" t="s">
        <v>1443</v>
      </c>
      <c r="AX152" s="219" t="s">
        <v>1391</v>
      </c>
      <c r="AY152" s="219" t="s">
        <v>1391</v>
      </c>
      <c r="AZ152" s="219" t="s">
        <v>1391</v>
      </c>
      <c r="BA152" s="219" t="s">
        <v>1391</v>
      </c>
      <c r="BB152" s="219" t="s">
        <v>1391</v>
      </c>
      <c r="BC152" s="219" t="s">
        <v>1391</v>
      </c>
      <c r="BD152" s="219" t="s">
        <v>1391</v>
      </c>
      <c r="BE152" s="219" t="s">
        <v>1391</v>
      </c>
      <c r="BF152" s="219" t="s">
        <v>1391</v>
      </c>
      <c r="BG152" s="219" t="s">
        <v>1391</v>
      </c>
      <c r="BH152" s="219" t="s">
        <v>1391</v>
      </c>
      <c r="BI152" s="219" t="s">
        <v>1391</v>
      </c>
      <c r="BJ152" s="219" t="s">
        <v>1391</v>
      </c>
      <c r="BK152" s="219" t="s">
        <v>1391</v>
      </c>
      <c r="BL152" s="219" t="s">
        <v>1391</v>
      </c>
      <c r="BM152" s="219" t="s">
        <v>1391</v>
      </c>
      <c r="BN152" s="219" t="s">
        <v>1391</v>
      </c>
      <c r="BO152" s="219" t="s">
        <v>1391</v>
      </c>
      <c r="BP152" s="219" t="s">
        <v>1391</v>
      </c>
      <c r="BQ152" s="219" t="s">
        <v>1391</v>
      </c>
      <c r="BR152" s="219" t="s">
        <v>1391</v>
      </c>
      <c r="BS152" s="219" t="s">
        <v>1391</v>
      </c>
      <c r="BT152" s="219" t="s">
        <v>1391</v>
      </c>
      <c r="BU152" s="219" t="s">
        <v>1391</v>
      </c>
      <c r="BV152" s="219" t="s">
        <v>1437</v>
      </c>
      <c r="BW152" s="219" t="s">
        <v>1391</v>
      </c>
      <c r="BX152" s="219" t="s">
        <v>1391</v>
      </c>
      <c r="BY152" s="219" t="s">
        <v>1391</v>
      </c>
      <c r="BZ152" s="219" t="s">
        <v>1391</v>
      </c>
      <c r="CA152" s="219" t="s">
        <v>1391</v>
      </c>
      <c r="CB152" s="219" t="s">
        <v>1391</v>
      </c>
      <c r="CC152" s="219" t="s">
        <v>1391</v>
      </c>
      <c r="CD152" s="219" t="s">
        <v>1391</v>
      </c>
      <c r="CE152" s="219" t="s">
        <v>1391</v>
      </c>
      <c r="CF152" s="219" t="s">
        <v>1391</v>
      </c>
      <c r="CG152" s="219" t="s">
        <v>1391</v>
      </c>
      <c r="CH152" s="219" t="s">
        <v>1391</v>
      </c>
      <c r="CI152" s="219" t="s">
        <v>1391</v>
      </c>
      <c r="CJ152" s="219" t="s">
        <v>1391</v>
      </c>
      <c r="CK152" s="219" t="s">
        <v>1758</v>
      </c>
      <c r="CL152" s="219" t="s">
        <v>1744</v>
      </c>
      <c r="CM152" s="219" t="s">
        <v>53</v>
      </c>
      <c r="CN152" s="219" t="s">
        <v>412</v>
      </c>
      <c r="CO152" s="219" t="s">
        <v>412</v>
      </c>
      <c r="CP152" s="219"/>
      <c r="CQ152" s="219"/>
      <c r="CR152" s="219"/>
      <c r="CS152" s="219"/>
      <c r="CT152" s="219"/>
      <c r="CU152" s="219"/>
      <c r="CV152" s="219"/>
      <c r="CW152" s="219"/>
      <c r="CX152" s="219" t="s">
        <v>1759</v>
      </c>
    </row>
    <row r="153" ht="14.25" spans="1:102">
      <c r="A153" s="220" t="s">
        <v>1273</v>
      </c>
      <c r="B153" s="220">
        <v>3025</v>
      </c>
      <c r="C153" s="220" t="s">
        <v>1261</v>
      </c>
      <c r="D153" s="220" t="s">
        <v>1437</v>
      </c>
      <c r="E153" s="220" t="s">
        <v>1437</v>
      </c>
      <c r="F153" s="220" t="s">
        <v>1437</v>
      </c>
      <c r="G153" s="220" t="s">
        <v>1437</v>
      </c>
      <c r="H153" s="220" t="s">
        <v>1391</v>
      </c>
      <c r="I153" s="220">
        <f>人物卡!$S$11*10+人物卡!$S$10*10</f>
        <v>1200</v>
      </c>
      <c r="J153" s="220">
        <f>人物卡!$S$11*10+人物卡!$S$8*10</f>
        <v>1200</v>
      </c>
      <c r="K153" s="220" t="s">
        <v>1391</v>
      </c>
      <c r="L153" s="220" t="s">
        <v>1391</v>
      </c>
      <c r="M153" s="220" t="s">
        <v>1391</v>
      </c>
      <c r="N153" s="220" t="s">
        <v>1391</v>
      </c>
      <c r="O153" s="220" t="s">
        <v>1391</v>
      </c>
      <c r="P153" s="220" t="s">
        <v>1391</v>
      </c>
      <c r="Q153" s="220" t="s">
        <v>1391</v>
      </c>
      <c r="R153" s="220" t="s">
        <v>1391</v>
      </c>
      <c r="S153" s="220" t="s">
        <v>1391</v>
      </c>
      <c r="T153" s="220" t="s">
        <v>1391</v>
      </c>
      <c r="U153" s="220" t="s">
        <v>1391</v>
      </c>
      <c r="V153" s="220" t="s">
        <v>1391</v>
      </c>
      <c r="W153" s="220" t="s">
        <v>1391</v>
      </c>
      <c r="X153" s="220" t="s">
        <v>1391</v>
      </c>
      <c r="Y153" s="220" t="s">
        <v>1391</v>
      </c>
      <c r="Z153" s="220" t="s">
        <v>1391</v>
      </c>
      <c r="AA153" s="220" t="s">
        <v>1391</v>
      </c>
      <c r="AB153" s="220" t="s">
        <v>1437</v>
      </c>
      <c r="AC153" s="220" t="s">
        <v>1437</v>
      </c>
      <c r="AD153" s="220" t="s">
        <v>1391</v>
      </c>
      <c r="AE153" s="220" t="s">
        <v>1391</v>
      </c>
      <c r="AF153" s="220" t="s">
        <v>1391</v>
      </c>
      <c r="AG153" s="220" t="s">
        <v>1391</v>
      </c>
      <c r="AH153" s="220" t="s">
        <v>1391</v>
      </c>
      <c r="AI153" s="220" t="s">
        <v>1391</v>
      </c>
      <c r="AJ153" s="220" t="s">
        <v>1391</v>
      </c>
      <c r="AK153" s="220" t="s">
        <v>1391</v>
      </c>
      <c r="AL153" s="220" t="s">
        <v>1391</v>
      </c>
      <c r="AM153" s="220" t="s">
        <v>1391</v>
      </c>
      <c r="AN153" s="220" t="s">
        <v>1391</v>
      </c>
      <c r="AO153" s="220" t="s">
        <v>1391</v>
      </c>
      <c r="AP153" s="220" t="s">
        <v>1391</v>
      </c>
      <c r="AQ153" s="220" t="s">
        <v>1391</v>
      </c>
      <c r="AR153" s="220" t="s">
        <v>1391</v>
      </c>
      <c r="AS153" s="220" t="s">
        <v>1391</v>
      </c>
      <c r="AT153" s="220" t="s">
        <v>1391</v>
      </c>
      <c r="AU153" s="220" t="s">
        <v>1391</v>
      </c>
      <c r="AV153" s="220" t="s">
        <v>1391</v>
      </c>
      <c r="AW153" s="220" t="s">
        <v>1391</v>
      </c>
      <c r="AX153" s="220" t="s">
        <v>1437</v>
      </c>
      <c r="AY153" s="220" t="s">
        <v>1437</v>
      </c>
      <c r="AZ153" s="220" t="s">
        <v>1391</v>
      </c>
      <c r="BA153" s="220" t="s">
        <v>1391</v>
      </c>
      <c r="BB153" s="220" t="s">
        <v>1391</v>
      </c>
      <c r="BC153" s="220" t="s">
        <v>1391</v>
      </c>
      <c r="BD153" s="220" t="s">
        <v>1391</v>
      </c>
      <c r="BE153" s="220" t="s">
        <v>1391</v>
      </c>
      <c r="BF153" s="220" t="s">
        <v>1391</v>
      </c>
      <c r="BG153" s="220" t="s">
        <v>1391</v>
      </c>
      <c r="BH153" s="220" t="s">
        <v>1391</v>
      </c>
      <c r="BI153" s="220" t="s">
        <v>1391</v>
      </c>
      <c r="BJ153" s="220" t="s">
        <v>1391</v>
      </c>
      <c r="BK153" s="220" t="s">
        <v>1391</v>
      </c>
      <c r="BL153" s="220" t="s">
        <v>1391</v>
      </c>
      <c r="BM153" s="220" t="s">
        <v>1391</v>
      </c>
      <c r="BN153" s="220" t="s">
        <v>1391</v>
      </c>
      <c r="BO153" s="220" t="s">
        <v>1391</v>
      </c>
      <c r="BP153" s="220" t="s">
        <v>1391</v>
      </c>
      <c r="BQ153" s="220" t="s">
        <v>1391</v>
      </c>
      <c r="BR153" s="220" t="s">
        <v>1391</v>
      </c>
      <c r="BS153" s="220" t="s">
        <v>1391</v>
      </c>
      <c r="BT153" s="220" t="s">
        <v>1391</v>
      </c>
      <c r="BU153" s="220" t="s">
        <v>1391</v>
      </c>
      <c r="BV153" s="220" t="s">
        <v>1391</v>
      </c>
      <c r="BW153" s="220" t="s">
        <v>1391</v>
      </c>
      <c r="BX153" s="220" t="s">
        <v>1391</v>
      </c>
      <c r="BY153" s="220" t="s">
        <v>1391</v>
      </c>
      <c r="BZ153" s="220" t="s">
        <v>1391</v>
      </c>
      <c r="CA153" s="220" t="s">
        <v>1391</v>
      </c>
      <c r="CB153" s="220" t="s">
        <v>1391</v>
      </c>
      <c r="CC153" s="220" t="s">
        <v>1391</v>
      </c>
      <c r="CD153" s="220" t="s">
        <v>1391</v>
      </c>
      <c r="CE153" s="220" t="s">
        <v>1391</v>
      </c>
      <c r="CF153" s="220" t="s">
        <v>1391</v>
      </c>
      <c r="CG153" s="220" t="s">
        <v>1391</v>
      </c>
      <c r="CH153" s="220" t="s">
        <v>1391</v>
      </c>
      <c r="CI153" s="220" t="s">
        <v>1391</v>
      </c>
      <c r="CJ153" s="220" t="s">
        <v>1391</v>
      </c>
      <c r="CK153" s="220" t="s">
        <v>1760</v>
      </c>
      <c r="CL153" s="220" t="s">
        <v>1736</v>
      </c>
      <c r="CM153" s="220" t="s">
        <v>403</v>
      </c>
      <c r="CN153" s="220" t="s">
        <v>412</v>
      </c>
      <c r="CO153" s="220" t="s">
        <v>412</v>
      </c>
      <c r="CP153" s="220"/>
      <c r="CQ153" s="220"/>
      <c r="CR153" s="220"/>
      <c r="CS153" s="220"/>
      <c r="CT153" s="220"/>
      <c r="CU153" s="220"/>
      <c r="CV153" s="220"/>
      <c r="CW153" s="220"/>
      <c r="CX153" s="220" t="s">
        <v>1761</v>
      </c>
    </row>
    <row r="154" ht="14.25" spans="1:102">
      <c r="A154" s="219" t="s">
        <v>1275</v>
      </c>
      <c r="B154" s="219">
        <v>3026</v>
      </c>
      <c r="C154" s="219" t="s">
        <v>1242</v>
      </c>
      <c r="D154" s="219" t="s">
        <v>1437</v>
      </c>
      <c r="E154" s="219" t="s">
        <v>1437</v>
      </c>
      <c r="F154" s="219" t="s">
        <v>1437</v>
      </c>
      <c r="G154" s="219" t="s">
        <v>1437</v>
      </c>
      <c r="H154" s="219" t="s">
        <v>1391</v>
      </c>
      <c r="I154" s="219">
        <f>人物卡!$S$11*10+人物卡!$S$10*10</f>
        <v>1200</v>
      </c>
      <c r="J154" s="219">
        <f>人物卡!$S$11*10+人物卡!$S$8*10</f>
        <v>1200</v>
      </c>
      <c r="K154" s="219" t="s">
        <v>1391</v>
      </c>
      <c r="L154" s="219" t="s">
        <v>1391</v>
      </c>
      <c r="M154" s="219" t="s">
        <v>1391</v>
      </c>
      <c r="N154" s="219" t="s">
        <v>1391</v>
      </c>
      <c r="O154" s="219" t="s">
        <v>1391</v>
      </c>
      <c r="P154" s="219" t="s">
        <v>1391</v>
      </c>
      <c r="Q154" s="219" t="s">
        <v>1391</v>
      </c>
      <c r="R154" s="219" t="s">
        <v>1391</v>
      </c>
      <c r="S154" s="219" t="s">
        <v>1391</v>
      </c>
      <c r="T154" s="219" t="s">
        <v>1391</v>
      </c>
      <c r="U154" s="219" t="s">
        <v>1391</v>
      </c>
      <c r="V154" s="219" t="s">
        <v>1391</v>
      </c>
      <c r="W154" s="219" t="s">
        <v>1437</v>
      </c>
      <c r="X154" s="219" t="s">
        <v>1391</v>
      </c>
      <c r="Y154" s="219" t="s">
        <v>1391</v>
      </c>
      <c r="Z154" s="219" t="s">
        <v>1391</v>
      </c>
      <c r="AA154" s="219" t="s">
        <v>1391</v>
      </c>
      <c r="AB154" s="219" t="s">
        <v>1391</v>
      </c>
      <c r="AC154" s="219" t="s">
        <v>1391</v>
      </c>
      <c r="AD154" s="219" t="s">
        <v>1391</v>
      </c>
      <c r="AE154" s="219" t="s">
        <v>1391</v>
      </c>
      <c r="AF154" s="219" t="s">
        <v>1391</v>
      </c>
      <c r="AG154" s="219" t="s">
        <v>1391</v>
      </c>
      <c r="AH154" s="219" t="s">
        <v>1391</v>
      </c>
      <c r="AI154" s="219" t="s">
        <v>1391</v>
      </c>
      <c r="AJ154" s="219" t="s">
        <v>1391</v>
      </c>
      <c r="AK154" s="219" t="s">
        <v>1391</v>
      </c>
      <c r="AL154" s="219" t="s">
        <v>1391</v>
      </c>
      <c r="AM154" s="219" t="s">
        <v>1391</v>
      </c>
      <c r="AN154" s="219" t="s">
        <v>1391</v>
      </c>
      <c r="AO154" s="219" t="s">
        <v>1391</v>
      </c>
      <c r="AP154" s="219" t="s">
        <v>1391</v>
      </c>
      <c r="AQ154" s="219" t="s">
        <v>1391</v>
      </c>
      <c r="AR154" s="219" t="s">
        <v>1391</v>
      </c>
      <c r="AS154" s="219" t="s">
        <v>1391</v>
      </c>
      <c r="AT154" s="219" t="s">
        <v>1391</v>
      </c>
      <c r="AU154" s="219" t="s">
        <v>1391</v>
      </c>
      <c r="AV154" s="219" t="s">
        <v>1391</v>
      </c>
      <c r="AW154" s="219" t="s">
        <v>1391</v>
      </c>
      <c r="AX154" s="219" t="s">
        <v>1437</v>
      </c>
      <c r="AY154" s="219" t="s">
        <v>1437</v>
      </c>
      <c r="AZ154" s="219" t="s">
        <v>1391</v>
      </c>
      <c r="BA154" s="219" t="s">
        <v>1391</v>
      </c>
      <c r="BB154" s="219" t="s">
        <v>1391</v>
      </c>
      <c r="BC154" s="219" t="s">
        <v>1391</v>
      </c>
      <c r="BD154" s="219" t="s">
        <v>1391</v>
      </c>
      <c r="BE154" s="219" t="s">
        <v>1391</v>
      </c>
      <c r="BF154" s="219" t="s">
        <v>1391</v>
      </c>
      <c r="BG154" s="219" t="s">
        <v>1391</v>
      </c>
      <c r="BH154" s="219" t="s">
        <v>1391</v>
      </c>
      <c r="BI154" s="219" t="s">
        <v>1391</v>
      </c>
      <c r="BJ154" s="219" t="s">
        <v>1391</v>
      </c>
      <c r="BK154" s="219" t="s">
        <v>1391</v>
      </c>
      <c r="BL154" s="219" t="s">
        <v>1391</v>
      </c>
      <c r="BM154" s="219" t="s">
        <v>1391</v>
      </c>
      <c r="BN154" s="219" t="s">
        <v>1391</v>
      </c>
      <c r="BO154" s="219" t="s">
        <v>1391</v>
      </c>
      <c r="BP154" s="219" t="s">
        <v>1391</v>
      </c>
      <c r="BQ154" s="219" t="s">
        <v>1391</v>
      </c>
      <c r="BR154" s="219" t="s">
        <v>1391</v>
      </c>
      <c r="BS154" s="219" t="s">
        <v>1391</v>
      </c>
      <c r="BT154" s="219" t="s">
        <v>1391</v>
      </c>
      <c r="BU154" s="219" t="s">
        <v>1391</v>
      </c>
      <c r="BV154" s="219" t="s">
        <v>1437</v>
      </c>
      <c r="BW154" s="219" t="s">
        <v>1391</v>
      </c>
      <c r="BX154" s="219" t="s">
        <v>1391</v>
      </c>
      <c r="BY154" s="219" t="s">
        <v>1391</v>
      </c>
      <c r="BZ154" s="219" t="s">
        <v>1391</v>
      </c>
      <c r="CA154" s="219" t="s">
        <v>1391</v>
      </c>
      <c r="CB154" s="219" t="s">
        <v>1391</v>
      </c>
      <c r="CC154" s="219" t="s">
        <v>1391</v>
      </c>
      <c r="CD154" s="219" t="s">
        <v>1391</v>
      </c>
      <c r="CE154" s="219" t="s">
        <v>1391</v>
      </c>
      <c r="CF154" s="219" t="s">
        <v>1391</v>
      </c>
      <c r="CG154" s="219" t="s">
        <v>1391</v>
      </c>
      <c r="CH154" s="219" t="s">
        <v>1391</v>
      </c>
      <c r="CI154" s="219" t="s">
        <v>1391</v>
      </c>
      <c r="CJ154" s="219" t="s">
        <v>1391</v>
      </c>
      <c r="CK154" s="219" t="s">
        <v>1762</v>
      </c>
      <c r="CL154" s="219" t="s">
        <v>1710</v>
      </c>
      <c r="CM154" s="219" t="s">
        <v>53</v>
      </c>
      <c r="CN154" s="219" t="s">
        <v>403</v>
      </c>
      <c r="CO154" s="219" t="s">
        <v>412</v>
      </c>
      <c r="CP154" s="219"/>
      <c r="CQ154" s="219"/>
      <c r="CR154" s="219"/>
      <c r="CS154" s="219"/>
      <c r="CT154" s="219"/>
      <c r="CU154" s="219"/>
      <c r="CV154" s="219"/>
      <c r="CW154" s="219"/>
      <c r="CX154" s="219" t="s">
        <v>1763</v>
      </c>
    </row>
    <row r="155" ht="14.25" spans="1:102">
      <c r="A155" s="220" t="s">
        <v>1277</v>
      </c>
      <c r="B155" s="220">
        <v>3027</v>
      </c>
      <c r="C155" s="220" t="s">
        <v>1261</v>
      </c>
      <c r="D155" s="220" t="s">
        <v>1437</v>
      </c>
      <c r="E155" s="220" t="s">
        <v>1437</v>
      </c>
      <c r="F155" s="220" t="s">
        <v>1391</v>
      </c>
      <c r="G155" s="220" t="s">
        <v>1437</v>
      </c>
      <c r="H155" s="220" t="s">
        <v>1391</v>
      </c>
      <c r="I155" s="220">
        <f>人物卡!$S$11*10+人物卡!$S$10*10</f>
        <v>1200</v>
      </c>
      <c r="J155" s="220">
        <f>人物卡!$S$11*10+人物卡!$S$8*10</f>
        <v>1200</v>
      </c>
      <c r="K155" s="220" t="s">
        <v>1391</v>
      </c>
      <c r="L155" s="220" t="s">
        <v>1391</v>
      </c>
      <c r="M155" s="220" t="s">
        <v>1391</v>
      </c>
      <c r="N155" s="220" t="s">
        <v>1391</v>
      </c>
      <c r="O155" s="220" t="s">
        <v>1391</v>
      </c>
      <c r="P155" s="220" t="s">
        <v>1391</v>
      </c>
      <c r="Q155" s="220" t="s">
        <v>1391</v>
      </c>
      <c r="R155" s="220" t="s">
        <v>1391</v>
      </c>
      <c r="S155" s="220" t="s">
        <v>1391</v>
      </c>
      <c r="T155" s="220" t="s">
        <v>1391</v>
      </c>
      <c r="U155" s="220" t="s">
        <v>1391</v>
      </c>
      <c r="V155" s="220" t="s">
        <v>1391</v>
      </c>
      <c r="W155" s="220" t="s">
        <v>1391</v>
      </c>
      <c r="X155" s="220" t="s">
        <v>1391</v>
      </c>
      <c r="Y155" s="220" t="s">
        <v>1391</v>
      </c>
      <c r="Z155" s="220" t="s">
        <v>1391</v>
      </c>
      <c r="AA155" s="220" t="s">
        <v>1391</v>
      </c>
      <c r="AB155" s="220" t="s">
        <v>1437</v>
      </c>
      <c r="AC155" s="220" t="s">
        <v>1437</v>
      </c>
      <c r="AD155" s="220" t="s">
        <v>1391</v>
      </c>
      <c r="AE155" s="220" t="s">
        <v>1391</v>
      </c>
      <c r="AF155" s="220" t="s">
        <v>1391</v>
      </c>
      <c r="AG155" s="220" t="s">
        <v>1391</v>
      </c>
      <c r="AH155" s="220" t="s">
        <v>1391</v>
      </c>
      <c r="AI155" s="220" t="s">
        <v>1391</v>
      </c>
      <c r="AJ155" s="220" t="s">
        <v>1391</v>
      </c>
      <c r="AK155" s="220" t="s">
        <v>1391</v>
      </c>
      <c r="AL155" s="220" t="s">
        <v>1391</v>
      </c>
      <c r="AM155" s="220" t="s">
        <v>1391</v>
      </c>
      <c r="AN155" s="220" t="s">
        <v>1391</v>
      </c>
      <c r="AO155" s="220" t="s">
        <v>1391</v>
      </c>
      <c r="AP155" s="220" t="s">
        <v>1391</v>
      </c>
      <c r="AQ155" s="220" t="s">
        <v>1391</v>
      </c>
      <c r="AR155" s="220" t="s">
        <v>1391</v>
      </c>
      <c r="AS155" s="220" t="s">
        <v>1391</v>
      </c>
      <c r="AT155" s="220" t="s">
        <v>1391</v>
      </c>
      <c r="AU155" s="220" t="s">
        <v>1391</v>
      </c>
      <c r="AV155" s="220" t="s">
        <v>1391</v>
      </c>
      <c r="AW155" s="220" t="s">
        <v>1391</v>
      </c>
      <c r="AX155" s="220" t="s">
        <v>1437</v>
      </c>
      <c r="AY155" s="220" t="s">
        <v>1437</v>
      </c>
      <c r="AZ155" s="220" t="s">
        <v>1391</v>
      </c>
      <c r="BA155" s="220" t="s">
        <v>1391</v>
      </c>
      <c r="BB155" s="220" t="s">
        <v>1391</v>
      </c>
      <c r="BC155" s="220" t="s">
        <v>1391</v>
      </c>
      <c r="BD155" s="220" t="s">
        <v>1391</v>
      </c>
      <c r="BE155" s="220" t="s">
        <v>1391</v>
      </c>
      <c r="BF155" s="220" t="s">
        <v>1391</v>
      </c>
      <c r="BG155" s="220" t="s">
        <v>1391</v>
      </c>
      <c r="BH155" s="220" t="s">
        <v>1391</v>
      </c>
      <c r="BI155" s="220" t="s">
        <v>1391</v>
      </c>
      <c r="BJ155" s="220" t="s">
        <v>1391</v>
      </c>
      <c r="BK155" s="220" t="s">
        <v>1391</v>
      </c>
      <c r="BL155" s="220" t="s">
        <v>1391</v>
      </c>
      <c r="BM155" s="220" t="s">
        <v>1391</v>
      </c>
      <c r="BN155" s="220" t="s">
        <v>1391</v>
      </c>
      <c r="BO155" s="220" t="s">
        <v>1391</v>
      </c>
      <c r="BP155" s="220" t="s">
        <v>1391</v>
      </c>
      <c r="BQ155" s="220" t="s">
        <v>1391</v>
      </c>
      <c r="BR155" s="220" t="s">
        <v>1391</v>
      </c>
      <c r="BS155" s="220" t="s">
        <v>1391</v>
      </c>
      <c r="BT155" s="220" t="s">
        <v>1391</v>
      </c>
      <c r="BU155" s="220" t="s">
        <v>1391</v>
      </c>
      <c r="BV155" s="220" t="s">
        <v>1391</v>
      </c>
      <c r="BW155" s="220" t="s">
        <v>1391</v>
      </c>
      <c r="BX155" s="220" t="s">
        <v>1391</v>
      </c>
      <c r="BY155" s="220" t="s">
        <v>1391</v>
      </c>
      <c r="BZ155" s="220" t="s">
        <v>1437</v>
      </c>
      <c r="CA155" s="220" t="s">
        <v>1391</v>
      </c>
      <c r="CB155" s="220" t="s">
        <v>1391</v>
      </c>
      <c r="CC155" s="220" t="s">
        <v>1391</v>
      </c>
      <c r="CD155" s="220" t="s">
        <v>1391</v>
      </c>
      <c r="CE155" s="220" t="s">
        <v>1391</v>
      </c>
      <c r="CF155" s="220" t="s">
        <v>1391</v>
      </c>
      <c r="CG155" s="220" t="s">
        <v>1391</v>
      </c>
      <c r="CH155" s="220" t="s">
        <v>1391</v>
      </c>
      <c r="CI155" s="220" t="s">
        <v>1391</v>
      </c>
      <c r="CJ155" s="220" t="s">
        <v>1391</v>
      </c>
      <c r="CK155" s="220" t="s">
        <v>1764</v>
      </c>
      <c r="CL155" s="220" t="s">
        <v>1736</v>
      </c>
      <c r="CM155" s="220" t="s">
        <v>29</v>
      </c>
      <c r="CN155" s="220" t="s">
        <v>412</v>
      </c>
      <c r="CO155" s="220" t="s">
        <v>412</v>
      </c>
      <c r="CP155" s="220"/>
      <c r="CQ155" s="220"/>
      <c r="CR155" s="220"/>
      <c r="CS155" s="220"/>
      <c r="CT155" s="220"/>
      <c r="CU155" s="220"/>
      <c r="CV155" s="220"/>
      <c r="CW155" s="220"/>
      <c r="CX155" s="220" t="s">
        <v>1765</v>
      </c>
    </row>
    <row r="156" ht="14.25" spans="1:102">
      <c r="A156" s="219" t="s">
        <v>1279</v>
      </c>
      <c r="B156" s="219">
        <v>3028</v>
      </c>
      <c r="C156" s="219" t="s">
        <v>1242</v>
      </c>
      <c r="D156" s="219" t="s">
        <v>1437</v>
      </c>
      <c r="E156" s="219" t="s">
        <v>1437</v>
      </c>
      <c r="F156" s="219" t="s">
        <v>1391</v>
      </c>
      <c r="G156" s="219" t="s">
        <v>1391</v>
      </c>
      <c r="H156" s="219" t="s">
        <v>1391</v>
      </c>
      <c r="I156" s="219">
        <f>人物卡!$S$11*10+人物卡!$S$10*10</f>
        <v>1200</v>
      </c>
      <c r="J156" s="219">
        <f>人物卡!$S$11*10+人物卡!$S$8*10</f>
        <v>1200</v>
      </c>
      <c r="K156" s="219" t="s">
        <v>1391</v>
      </c>
      <c r="L156" s="219" t="s">
        <v>1391</v>
      </c>
      <c r="M156" s="219" t="s">
        <v>1391</v>
      </c>
      <c r="N156" s="219" t="s">
        <v>1443</v>
      </c>
      <c r="O156" s="219" t="s">
        <v>1391</v>
      </c>
      <c r="P156" s="219" t="s">
        <v>1391</v>
      </c>
      <c r="Q156" s="219" t="s">
        <v>1391</v>
      </c>
      <c r="R156" s="219" t="s">
        <v>1391</v>
      </c>
      <c r="S156" s="219" t="s">
        <v>1391</v>
      </c>
      <c r="T156" s="219" t="s">
        <v>1391</v>
      </c>
      <c r="U156" s="219" t="s">
        <v>1391</v>
      </c>
      <c r="V156" s="219" t="s">
        <v>1391</v>
      </c>
      <c r="W156" s="219" t="s">
        <v>1391</v>
      </c>
      <c r="X156" s="219" t="s">
        <v>1443</v>
      </c>
      <c r="Y156" s="219" t="s">
        <v>1391</v>
      </c>
      <c r="Z156" s="219" t="s">
        <v>1391</v>
      </c>
      <c r="AA156" s="219" t="s">
        <v>1391</v>
      </c>
      <c r="AB156" s="219" t="s">
        <v>1391</v>
      </c>
      <c r="AC156" s="219" t="s">
        <v>1391</v>
      </c>
      <c r="AD156" s="219" t="s">
        <v>1391</v>
      </c>
      <c r="AE156" s="219" t="s">
        <v>1391</v>
      </c>
      <c r="AF156" s="219" t="s">
        <v>1391</v>
      </c>
      <c r="AG156" s="219" t="s">
        <v>1391</v>
      </c>
      <c r="AH156" s="219" t="s">
        <v>1391</v>
      </c>
      <c r="AI156" s="219" t="s">
        <v>1391</v>
      </c>
      <c r="AJ156" s="219" t="s">
        <v>1391</v>
      </c>
      <c r="AK156" s="219" t="s">
        <v>1391</v>
      </c>
      <c r="AL156" s="219" t="s">
        <v>1391</v>
      </c>
      <c r="AM156" s="219" t="s">
        <v>1391</v>
      </c>
      <c r="AN156" s="219" t="s">
        <v>1391</v>
      </c>
      <c r="AO156" s="219" t="s">
        <v>1391</v>
      </c>
      <c r="AP156" s="219" t="s">
        <v>1391</v>
      </c>
      <c r="AQ156" s="219" t="s">
        <v>1391</v>
      </c>
      <c r="AR156" s="219" t="s">
        <v>1391</v>
      </c>
      <c r="AS156" s="219" t="s">
        <v>1391</v>
      </c>
      <c r="AT156" s="219" t="s">
        <v>1391</v>
      </c>
      <c r="AU156" s="219" t="s">
        <v>1391</v>
      </c>
      <c r="AV156" s="219" t="s">
        <v>1391</v>
      </c>
      <c r="AW156" s="219" t="s">
        <v>1391</v>
      </c>
      <c r="AX156" s="219" t="s">
        <v>1391</v>
      </c>
      <c r="AY156" s="219" t="s">
        <v>1437</v>
      </c>
      <c r="AZ156" s="219" t="s">
        <v>1391</v>
      </c>
      <c r="BA156" s="219" t="s">
        <v>1391</v>
      </c>
      <c r="BB156" s="219" t="s">
        <v>1391</v>
      </c>
      <c r="BC156" s="219" t="s">
        <v>1391</v>
      </c>
      <c r="BD156" s="219" t="s">
        <v>1391</v>
      </c>
      <c r="BE156" s="219" t="s">
        <v>1437</v>
      </c>
      <c r="BF156" s="219" t="s">
        <v>1437</v>
      </c>
      <c r="BG156" s="219" t="s">
        <v>1437</v>
      </c>
      <c r="BH156" s="219" t="s">
        <v>1437</v>
      </c>
      <c r="BI156" s="219" t="s">
        <v>1437</v>
      </c>
      <c r="BJ156" s="219" t="s">
        <v>1437</v>
      </c>
      <c r="BK156" s="219" t="s">
        <v>1437</v>
      </c>
      <c r="BL156" s="219" t="s">
        <v>1437</v>
      </c>
      <c r="BM156" s="219" t="s">
        <v>1391</v>
      </c>
      <c r="BN156" s="219" t="s">
        <v>1391</v>
      </c>
      <c r="BO156" s="219" t="s">
        <v>1391</v>
      </c>
      <c r="BP156" s="219" t="s">
        <v>1391</v>
      </c>
      <c r="BQ156" s="219" t="s">
        <v>1391</v>
      </c>
      <c r="BR156" s="219" t="s">
        <v>1391</v>
      </c>
      <c r="BS156" s="219" t="s">
        <v>1391</v>
      </c>
      <c r="BT156" s="219" t="s">
        <v>1391</v>
      </c>
      <c r="BU156" s="219" t="s">
        <v>1391</v>
      </c>
      <c r="BV156" s="219" t="s">
        <v>1391</v>
      </c>
      <c r="BW156" s="219" t="s">
        <v>1391</v>
      </c>
      <c r="BX156" s="219" t="s">
        <v>1391</v>
      </c>
      <c r="BY156" s="219" t="s">
        <v>1391</v>
      </c>
      <c r="BZ156" s="219" t="s">
        <v>1437</v>
      </c>
      <c r="CA156" s="219" t="s">
        <v>1391</v>
      </c>
      <c r="CB156" s="219" t="s">
        <v>1391</v>
      </c>
      <c r="CC156" s="219" t="s">
        <v>1391</v>
      </c>
      <c r="CD156" s="219" t="s">
        <v>1391</v>
      </c>
      <c r="CE156" s="219" t="s">
        <v>1391</v>
      </c>
      <c r="CF156" s="219" t="s">
        <v>1391</v>
      </c>
      <c r="CG156" s="219" t="s">
        <v>1391</v>
      </c>
      <c r="CH156" s="219" t="s">
        <v>1391</v>
      </c>
      <c r="CI156" s="219" t="s">
        <v>1391</v>
      </c>
      <c r="CJ156" s="219" t="s">
        <v>1391</v>
      </c>
      <c r="CK156" s="219" t="s">
        <v>1766</v>
      </c>
      <c r="CL156" s="219" t="s">
        <v>1736</v>
      </c>
      <c r="CM156" s="219" t="s">
        <v>22</v>
      </c>
      <c r="CN156" s="219" t="s">
        <v>17</v>
      </c>
      <c r="CO156" s="219" t="s">
        <v>412</v>
      </c>
      <c r="CP156" s="219"/>
      <c r="CQ156" s="219"/>
      <c r="CR156" s="219"/>
      <c r="CS156" s="219"/>
      <c r="CT156" s="219"/>
      <c r="CU156" s="219"/>
      <c r="CV156" s="219"/>
      <c r="CW156" s="219"/>
      <c r="CX156" s="219" t="s">
        <v>1767</v>
      </c>
    </row>
    <row r="157" ht="14.25" spans="1:102">
      <c r="A157" s="220" t="s">
        <v>1282</v>
      </c>
      <c r="B157" s="220">
        <v>3029</v>
      </c>
      <c r="C157" s="220" t="s">
        <v>1261</v>
      </c>
      <c r="D157" s="220" t="s">
        <v>1437</v>
      </c>
      <c r="E157" s="220" t="s">
        <v>1437</v>
      </c>
      <c r="F157" s="220" t="s">
        <v>1437</v>
      </c>
      <c r="G157" s="220" t="s">
        <v>1437</v>
      </c>
      <c r="H157" s="220" t="s">
        <v>1391</v>
      </c>
      <c r="I157" s="220">
        <f>人物卡!$S$11*10+人物卡!$S$10*10</f>
        <v>1200</v>
      </c>
      <c r="J157" s="220">
        <f>人物卡!$S$11*10+人物卡!$S$8*10</f>
        <v>1200</v>
      </c>
      <c r="K157" s="220" t="s">
        <v>1391</v>
      </c>
      <c r="L157" s="220" t="s">
        <v>1391</v>
      </c>
      <c r="M157" s="220" t="s">
        <v>1391</v>
      </c>
      <c r="N157" s="220" t="s">
        <v>1391</v>
      </c>
      <c r="O157" s="220" t="s">
        <v>1391</v>
      </c>
      <c r="P157" s="220" t="s">
        <v>1391</v>
      </c>
      <c r="Q157" s="220" t="s">
        <v>1391</v>
      </c>
      <c r="R157" s="220" t="s">
        <v>1391</v>
      </c>
      <c r="S157" s="220" t="s">
        <v>1391</v>
      </c>
      <c r="T157" s="220" t="s">
        <v>1391</v>
      </c>
      <c r="U157" s="220" t="s">
        <v>1391</v>
      </c>
      <c r="V157" s="220" t="s">
        <v>1391</v>
      </c>
      <c r="W157" s="220" t="s">
        <v>1437</v>
      </c>
      <c r="X157" s="220" t="s">
        <v>1391</v>
      </c>
      <c r="Y157" s="220" t="s">
        <v>1391</v>
      </c>
      <c r="Z157" s="220" t="s">
        <v>1391</v>
      </c>
      <c r="AA157" s="220" t="s">
        <v>1437</v>
      </c>
      <c r="AB157" s="220" t="s">
        <v>1437</v>
      </c>
      <c r="AC157" s="220" t="s">
        <v>1391</v>
      </c>
      <c r="AD157" s="220" t="s">
        <v>1391</v>
      </c>
      <c r="AE157" s="220" t="s">
        <v>1391</v>
      </c>
      <c r="AF157" s="220" t="s">
        <v>1391</v>
      </c>
      <c r="AG157" s="220" t="s">
        <v>1391</v>
      </c>
      <c r="AH157" s="220" t="s">
        <v>1391</v>
      </c>
      <c r="AI157" s="220" t="s">
        <v>1391</v>
      </c>
      <c r="AJ157" s="220" t="s">
        <v>1391</v>
      </c>
      <c r="AK157" s="220" t="s">
        <v>1391</v>
      </c>
      <c r="AL157" s="220" t="s">
        <v>1391</v>
      </c>
      <c r="AM157" s="220" t="s">
        <v>1391</v>
      </c>
      <c r="AN157" s="220" t="s">
        <v>1391</v>
      </c>
      <c r="AO157" s="220" t="s">
        <v>1391</v>
      </c>
      <c r="AP157" s="220" t="s">
        <v>1391</v>
      </c>
      <c r="AQ157" s="220" t="s">
        <v>1391</v>
      </c>
      <c r="AR157" s="220" t="s">
        <v>1391</v>
      </c>
      <c r="AS157" s="220" t="s">
        <v>1391</v>
      </c>
      <c r="AT157" s="220" t="s">
        <v>1391</v>
      </c>
      <c r="AU157" s="220" t="s">
        <v>1391</v>
      </c>
      <c r="AV157" s="220" t="s">
        <v>1391</v>
      </c>
      <c r="AW157" s="220" t="s">
        <v>1391</v>
      </c>
      <c r="AX157" s="220" t="s">
        <v>1391</v>
      </c>
      <c r="AY157" s="220" t="s">
        <v>1391</v>
      </c>
      <c r="AZ157" s="220" t="s">
        <v>1391</v>
      </c>
      <c r="BA157" s="220" t="s">
        <v>1391</v>
      </c>
      <c r="BB157" s="220" t="s">
        <v>1391</v>
      </c>
      <c r="BC157" s="220" t="s">
        <v>1391</v>
      </c>
      <c r="BD157" s="220" t="s">
        <v>1391</v>
      </c>
      <c r="BE157" s="220" t="s">
        <v>1391</v>
      </c>
      <c r="BF157" s="220" t="s">
        <v>1391</v>
      </c>
      <c r="BG157" s="220" t="s">
        <v>1391</v>
      </c>
      <c r="BH157" s="220" t="s">
        <v>1391</v>
      </c>
      <c r="BI157" s="220" t="s">
        <v>1391</v>
      </c>
      <c r="BJ157" s="220" t="s">
        <v>1391</v>
      </c>
      <c r="BK157" s="220" t="s">
        <v>1391</v>
      </c>
      <c r="BL157" s="220" t="s">
        <v>1391</v>
      </c>
      <c r="BM157" s="220" t="s">
        <v>1391</v>
      </c>
      <c r="BN157" s="220" t="s">
        <v>1391</v>
      </c>
      <c r="BO157" s="220" t="s">
        <v>1391</v>
      </c>
      <c r="BP157" s="220" t="s">
        <v>1391</v>
      </c>
      <c r="BQ157" s="220" t="s">
        <v>1391</v>
      </c>
      <c r="BR157" s="220" t="s">
        <v>1391</v>
      </c>
      <c r="BS157" s="220" t="s">
        <v>1391</v>
      </c>
      <c r="BT157" s="220" t="s">
        <v>1391</v>
      </c>
      <c r="BU157" s="220" t="s">
        <v>1391</v>
      </c>
      <c r="BV157" s="220" t="s">
        <v>1391</v>
      </c>
      <c r="BW157" s="220" t="s">
        <v>1391</v>
      </c>
      <c r="BX157" s="220" t="s">
        <v>1391</v>
      </c>
      <c r="BY157" s="220" t="s">
        <v>1391</v>
      </c>
      <c r="BZ157" s="220" t="s">
        <v>1391</v>
      </c>
      <c r="CA157" s="220" t="s">
        <v>1391</v>
      </c>
      <c r="CB157" s="220" t="s">
        <v>1391</v>
      </c>
      <c r="CC157" s="220" t="s">
        <v>1391</v>
      </c>
      <c r="CD157" s="220" t="s">
        <v>1391</v>
      </c>
      <c r="CE157" s="220" t="s">
        <v>1391</v>
      </c>
      <c r="CF157" s="220" t="s">
        <v>1391</v>
      </c>
      <c r="CG157" s="220" t="s">
        <v>1391</v>
      </c>
      <c r="CH157" s="220" t="s">
        <v>1391</v>
      </c>
      <c r="CI157" s="220" t="s">
        <v>1391</v>
      </c>
      <c r="CJ157" s="220" t="s">
        <v>1391</v>
      </c>
      <c r="CK157" s="220" t="s">
        <v>1768</v>
      </c>
      <c r="CL157" s="220" t="s">
        <v>1710</v>
      </c>
      <c r="CM157" s="220" t="s">
        <v>53</v>
      </c>
      <c r="CN157" s="220" t="s">
        <v>403</v>
      </c>
      <c r="CO157" s="220" t="s">
        <v>412</v>
      </c>
      <c r="CP157" s="220"/>
      <c r="CQ157" s="220"/>
      <c r="CR157" s="220"/>
      <c r="CS157" s="220"/>
      <c r="CT157" s="220"/>
      <c r="CU157" s="220"/>
      <c r="CV157" s="220"/>
      <c r="CW157" s="220"/>
      <c r="CX157" s="220" t="s">
        <v>1769</v>
      </c>
    </row>
    <row r="158" ht="14.25" spans="1:102">
      <c r="A158" s="219" t="s">
        <v>1284</v>
      </c>
      <c r="B158" s="219">
        <v>3030</v>
      </c>
      <c r="C158" s="219" t="s">
        <v>1246</v>
      </c>
      <c r="D158" s="219" t="s">
        <v>1437</v>
      </c>
      <c r="E158" s="219" t="s">
        <v>1391</v>
      </c>
      <c r="F158" s="219" t="s">
        <v>1437</v>
      </c>
      <c r="G158" s="219" t="s">
        <v>1437</v>
      </c>
      <c r="H158" s="219" t="s">
        <v>1391</v>
      </c>
      <c r="I158" s="219">
        <f>人物卡!$S$11*10+人物卡!$S$10*10</f>
        <v>1200</v>
      </c>
      <c r="J158" s="219">
        <f>人物卡!$S$11*10+人物卡!$S$8*10</f>
        <v>1200</v>
      </c>
      <c r="K158" s="219" t="s">
        <v>1391</v>
      </c>
      <c r="L158" s="219" t="s">
        <v>1391</v>
      </c>
      <c r="M158" s="219" t="s">
        <v>1391</v>
      </c>
      <c r="N158" s="219" t="s">
        <v>1391</v>
      </c>
      <c r="O158" s="219" t="s">
        <v>1391</v>
      </c>
      <c r="P158" s="219" t="s">
        <v>1391</v>
      </c>
      <c r="Q158" s="219" t="s">
        <v>1391</v>
      </c>
      <c r="R158" s="219" t="s">
        <v>1391</v>
      </c>
      <c r="S158" s="219" t="s">
        <v>1391</v>
      </c>
      <c r="T158" s="219" t="s">
        <v>1391</v>
      </c>
      <c r="U158" s="219" t="s">
        <v>1391</v>
      </c>
      <c r="V158" s="219" t="s">
        <v>1391</v>
      </c>
      <c r="W158" s="219" t="s">
        <v>1391</v>
      </c>
      <c r="X158" s="219" t="s">
        <v>1391</v>
      </c>
      <c r="Y158" s="219" t="s">
        <v>1391</v>
      </c>
      <c r="Z158" s="219" t="s">
        <v>1391</v>
      </c>
      <c r="AA158" s="219" t="s">
        <v>1391</v>
      </c>
      <c r="AB158" s="219" t="s">
        <v>1391</v>
      </c>
      <c r="AC158" s="219" t="s">
        <v>1391</v>
      </c>
      <c r="AD158" s="219" t="s">
        <v>1391</v>
      </c>
      <c r="AE158" s="219" t="s">
        <v>1391</v>
      </c>
      <c r="AF158" s="219" t="s">
        <v>1391</v>
      </c>
      <c r="AG158" s="219" t="s">
        <v>1391</v>
      </c>
      <c r="AH158" s="219" t="s">
        <v>1391</v>
      </c>
      <c r="AI158" s="219" t="s">
        <v>1391</v>
      </c>
      <c r="AJ158" s="219" t="s">
        <v>1391</v>
      </c>
      <c r="AK158" s="219" t="s">
        <v>1391</v>
      </c>
      <c r="AL158" s="219" t="s">
        <v>1391</v>
      </c>
      <c r="AM158" s="219" t="s">
        <v>1391</v>
      </c>
      <c r="AN158" s="219" t="s">
        <v>1391</v>
      </c>
      <c r="AO158" s="219" t="s">
        <v>1391</v>
      </c>
      <c r="AP158" s="219" t="s">
        <v>1391</v>
      </c>
      <c r="AQ158" s="219" t="s">
        <v>1391</v>
      </c>
      <c r="AR158" s="219" t="s">
        <v>1391</v>
      </c>
      <c r="AS158" s="219" t="s">
        <v>1391</v>
      </c>
      <c r="AT158" s="219" t="s">
        <v>1391</v>
      </c>
      <c r="AU158" s="219" t="s">
        <v>1391</v>
      </c>
      <c r="AV158" s="219" t="s">
        <v>1391</v>
      </c>
      <c r="AW158" s="219" t="s">
        <v>1391</v>
      </c>
      <c r="AX158" s="219" t="s">
        <v>1437</v>
      </c>
      <c r="AY158" s="219" t="s">
        <v>1437</v>
      </c>
      <c r="AZ158" s="219" t="s">
        <v>1391</v>
      </c>
      <c r="BA158" s="219" t="s">
        <v>1391</v>
      </c>
      <c r="BB158" s="219" t="s">
        <v>1437</v>
      </c>
      <c r="BC158" s="219" t="s">
        <v>1437</v>
      </c>
      <c r="BD158" s="219" t="s">
        <v>1391</v>
      </c>
      <c r="BE158" s="219" t="s">
        <v>1391</v>
      </c>
      <c r="BF158" s="219" t="s">
        <v>1391</v>
      </c>
      <c r="BG158" s="219" t="s">
        <v>1391</v>
      </c>
      <c r="BH158" s="219" t="s">
        <v>1391</v>
      </c>
      <c r="BI158" s="219" t="s">
        <v>1391</v>
      </c>
      <c r="BJ158" s="219" t="s">
        <v>1391</v>
      </c>
      <c r="BK158" s="219" t="s">
        <v>1391</v>
      </c>
      <c r="BL158" s="219" t="s">
        <v>1391</v>
      </c>
      <c r="BM158" s="219" t="s">
        <v>1391</v>
      </c>
      <c r="BN158" s="219" t="s">
        <v>1391</v>
      </c>
      <c r="BO158" s="219" t="s">
        <v>1391</v>
      </c>
      <c r="BP158" s="219" t="s">
        <v>1391</v>
      </c>
      <c r="BQ158" s="219" t="s">
        <v>1391</v>
      </c>
      <c r="BR158" s="219" t="s">
        <v>1391</v>
      </c>
      <c r="BS158" s="219" t="s">
        <v>1391</v>
      </c>
      <c r="BT158" s="219" t="s">
        <v>1391</v>
      </c>
      <c r="BU158" s="219" t="s">
        <v>1391</v>
      </c>
      <c r="BV158" s="219" t="s">
        <v>1391</v>
      </c>
      <c r="BW158" s="219" t="s">
        <v>1391</v>
      </c>
      <c r="BX158" s="219" t="s">
        <v>1391</v>
      </c>
      <c r="BY158" s="219" t="s">
        <v>1391</v>
      </c>
      <c r="BZ158" s="219" t="s">
        <v>1437</v>
      </c>
      <c r="CA158" s="219" t="s">
        <v>1391</v>
      </c>
      <c r="CB158" s="219" t="s">
        <v>1391</v>
      </c>
      <c r="CC158" s="219" t="s">
        <v>1391</v>
      </c>
      <c r="CD158" s="219" t="s">
        <v>1391</v>
      </c>
      <c r="CE158" s="219" t="s">
        <v>1391</v>
      </c>
      <c r="CF158" s="219" t="s">
        <v>1391</v>
      </c>
      <c r="CG158" s="219" t="s">
        <v>1391</v>
      </c>
      <c r="CH158" s="219" t="s">
        <v>1391</v>
      </c>
      <c r="CI158" s="219" t="s">
        <v>1391</v>
      </c>
      <c r="CJ158" s="219" t="s">
        <v>1391</v>
      </c>
      <c r="CK158" s="219" t="s">
        <v>1770</v>
      </c>
      <c r="CL158" s="219" t="s">
        <v>1771</v>
      </c>
      <c r="CM158" s="219" t="s">
        <v>29</v>
      </c>
      <c r="CN158" s="219" t="s">
        <v>412</v>
      </c>
      <c r="CO158" s="219" t="s">
        <v>412</v>
      </c>
      <c r="CP158" s="219"/>
      <c r="CQ158" s="219"/>
      <c r="CR158" s="219"/>
      <c r="CS158" s="219"/>
      <c r="CT158" s="219"/>
      <c r="CU158" s="219"/>
      <c r="CV158" s="219"/>
      <c r="CW158" s="219"/>
      <c r="CX158" s="219" t="s">
        <v>1772</v>
      </c>
    </row>
    <row r="159" ht="14.25" spans="1:102">
      <c r="A159" s="220" t="s">
        <v>1286</v>
      </c>
      <c r="B159" s="220">
        <v>3031</v>
      </c>
      <c r="C159" s="220" t="s">
        <v>1261</v>
      </c>
      <c r="D159" s="220" t="s">
        <v>1437</v>
      </c>
      <c r="E159" s="220" t="s">
        <v>1437</v>
      </c>
      <c r="F159" s="220" t="s">
        <v>1437</v>
      </c>
      <c r="G159" s="220" t="s">
        <v>1437</v>
      </c>
      <c r="H159" s="220" t="s">
        <v>1391</v>
      </c>
      <c r="I159" s="220">
        <f>人物卡!$S$11*10+人物卡!$S$10*10</f>
        <v>1200</v>
      </c>
      <c r="J159" s="220">
        <f>人物卡!$S$11*10+人物卡!$S$8*10</f>
        <v>1200</v>
      </c>
      <c r="K159" s="220" t="s">
        <v>1391</v>
      </c>
      <c r="L159" s="220" t="s">
        <v>1391</v>
      </c>
      <c r="M159" s="220" t="s">
        <v>1391</v>
      </c>
      <c r="N159" s="220" t="s">
        <v>1391</v>
      </c>
      <c r="O159" s="220" t="s">
        <v>1391</v>
      </c>
      <c r="P159" s="220" t="s">
        <v>1391</v>
      </c>
      <c r="Q159" s="220" t="s">
        <v>1391</v>
      </c>
      <c r="R159" s="220" t="s">
        <v>1391</v>
      </c>
      <c r="S159" s="220" t="s">
        <v>1391</v>
      </c>
      <c r="T159" s="220" t="s">
        <v>1437</v>
      </c>
      <c r="U159" s="220" t="s">
        <v>1391</v>
      </c>
      <c r="V159" s="220" t="s">
        <v>1391</v>
      </c>
      <c r="W159" s="220" t="s">
        <v>1391</v>
      </c>
      <c r="X159" s="220" t="s">
        <v>1391</v>
      </c>
      <c r="Y159" s="220" t="s">
        <v>1391</v>
      </c>
      <c r="Z159" s="220" t="s">
        <v>1391</v>
      </c>
      <c r="AA159" s="220" t="s">
        <v>1391</v>
      </c>
      <c r="AB159" s="220" t="s">
        <v>1391</v>
      </c>
      <c r="AC159" s="220" t="s">
        <v>1437</v>
      </c>
      <c r="AD159" s="220" t="s">
        <v>1391</v>
      </c>
      <c r="AE159" s="220" t="s">
        <v>1391</v>
      </c>
      <c r="AF159" s="220" t="s">
        <v>1391</v>
      </c>
      <c r="AG159" s="220" t="s">
        <v>1391</v>
      </c>
      <c r="AH159" s="220" t="s">
        <v>1391</v>
      </c>
      <c r="AI159" s="220" t="s">
        <v>1391</v>
      </c>
      <c r="AJ159" s="220" t="s">
        <v>1391</v>
      </c>
      <c r="AK159" s="220" t="s">
        <v>1391</v>
      </c>
      <c r="AL159" s="220" t="s">
        <v>1391</v>
      </c>
      <c r="AM159" s="220" t="s">
        <v>1391</v>
      </c>
      <c r="AN159" s="220" t="s">
        <v>1391</v>
      </c>
      <c r="AO159" s="220" t="s">
        <v>1391</v>
      </c>
      <c r="AP159" s="220" t="s">
        <v>1391</v>
      </c>
      <c r="AQ159" s="220" t="s">
        <v>1391</v>
      </c>
      <c r="AR159" s="220" t="s">
        <v>1391</v>
      </c>
      <c r="AS159" s="220" t="s">
        <v>1391</v>
      </c>
      <c r="AT159" s="220" t="s">
        <v>1391</v>
      </c>
      <c r="AU159" s="220" t="s">
        <v>1391</v>
      </c>
      <c r="AV159" s="220" t="s">
        <v>1391</v>
      </c>
      <c r="AW159" s="220" t="s">
        <v>1391</v>
      </c>
      <c r="AX159" s="220" t="s">
        <v>1391</v>
      </c>
      <c r="AY159" s="220" t="s">
        <v>1437</v>
      </c>
      <c r="AZ159" s="220" t="s">
        <v>1391</v>
      </c>
      <c r="BA159" s="220" t="s">
        <v>1391</v>
      </c>
      <c r="BB159" s="220" t="s">
        <v>1391</v>
      </c>
      <c r="BC159" s="220" t="s">
        <v>1391</v>
      </c>
      <c r="BD159" s="220" t="s">
        <v>1391</v>
      </c>
      <c r="BE159" s="220" t="s">
        <v>1391</v>
      </c>
      <c r="BF159" s="220" t="s">
        <v>1391</v>
      </c>
      <c r="BG159" s="220" t="s">
        <v>1391</v>
      </c>
      <c r="BH159" s="220" t="s">
        <v>1391</v>
      </c>
      <c r="BI159" s="220" t="s">
        <v>1391</v>
      </c>
      <c r="BJ159" s="220" t="s">
        <v>1391</v>
      </c>
      <c r="BK159" s="220" t="s">
        <v>1391</v>
      </c>
      <c r="BL159" s="220" t="s">
        <v>1391</v>
      </c>
      <c r="BM159" s="220" t="s">
        <v>1391</v>
      </c>
      <c r="BN159" s="220" t="s">
        <v>1391</v>
      </c>
      <c r="BO159" s="220" t="s">
        <v>1391</v>
      </c>
      <c r="BP159" s="220" t="s">
        <v>1391</v>
      </c>
      <c r="BQ159" s="220" t="s">
        <v>1391</v>
      </c>
      <c r="BR159" s="220" t="s">
        <v>1391</v>
      </c>
      <c r="BS159" s="220" t="s">
        <v>1391</v>
      </c>
      <c r="BT159" s="220" t="s">
        <v>1391</v>
      </c>
      <c r="BU159" s="220" t="s">
        <v>1391</v>
      </c>
      <c r="BV159" s="220" t="s">
        <v>1391</v>
      </c>
      <c r="BW159" s="220" t="s">
        <v>1391</v>
      </c>
      <c r="BX159" s="220" t="s">
        <v>1391</v>
      </c>
      <c r="BY159" s="220" t="s">
        <v>1391</v>
      </c>
      <c r="BZ159" s="220" t="s">
        <v>1437</v>
      </c>
      <c r="CA159" s="220" t="s">
        <v>1391</v>
      </c>
      <c r="CB159" s="220" t="s">
        <v>1391</v>
      </c>
      <c r="CC159" s="220" t="s">
        <v>1391</v>
      </c>
      <c r="CD159" s="220" t="s">
        <v>1391</v>
      </c>
      <c r="CE159" s="220" t="s">
        <v>1391</v>
      </c>
      <c r="CF159" s="220" t="s">
        <v>1391</v>
      </c>
      <c r="CG159" s="220" t="s">
        <v>1391</v>
      </c>
      <c r="CH159" s="220" t="s">
        <v>1391</v>
      </c>
      <c r="CI159" s="220" t="s">
        <v>1391</v>
      </c>
      <c r="CJ159" s="220" t="s">
        <v>1391</v>
      </c>
      <c r="CK159" s="220" t="s">
        <v>1773</v>
      </c>
      <c r="CL159" s="220" t="s">
        <v>1736</v>
      </c>
      <c r="CM159" s="220" t="s">
        <v>403</v>
      </c>
      <c r="CN159" s="220" t="s">
        <v>412</v>
      </c>
      <c r="CO159" s="220" t="s">
        <v>412</v>
      </c>
      <c r="CP159" s="220"/>
      <c r="CQ159" s="220"/>
      <c r="CR159" s="220"/>
      <c r="CS159" s="220"/>
      <c r="CT159" s="220"/>
      <c r="CU159" s="220"/>
      <c r="CV159" s="220"/>
      <c r="CW159" s="220"/>
      <c r="CX159" s="220" t="s">
        <v>1774</v>
      </c>
    </row>
    <row r="160" ht="14.25" spans="1:102">
      <c r="A160" s="219" t="s">
        <v>1288</v>
      </c>
      <c r="B160" s="219">
        <v>3032</v>
      </c>
      <c r="C160" s="219" t="s">
        <v>1242</v>
      </c>
      <c r="D160" s="219" t="s">
        <v>1391</v>
      </c>
      <c r="E160" s="219" t="s">
        <v>1437</v>
      </c>
      <c r="F160" s="219" t="s">
        <v>1391</v>
      </c>
      <c r="G160" s="219" t="s">
        <v>1391</v>
      </c>
      <c r="H160" s="219" t="s">
        <v>1391</v>
      </c>
      <c r="I160" s="219">
        <f>人物卡!$S$11*10+人物卡!$S$10*10</f>
        <v>1200</v>
      </c>
      <c r="J160" s="219">
        <f>人物卡!$S$11*10+人物卡!$S$8*10</f>
        <v>1200</v>
      </c>
      <c r="K160" s="219" t="s">
        <v>1391</v>
      </c>
      <c r="L160" s="219" t="s">
        <v>1391</v>
      </c>
      <c r="M160" s="219" t="s">
        <v>1391</v>
      </c>
      <c r="N160" s="219" t="s">
        <v>1391</v>
      </c>
      <c r="O160" s="219" t="s">
        <v>1391</v>
      </c>
      <c r="P160" s="219" t="s">
        <v>1391</v>
      </c>
      <c r="Q160" s="219" t="s">
        <v>1391</v>
      </c>
      <c r="R160" s="219" t="s">
        <v>1391</v>
      </c>
      <c r="S160" s="219" t="s">
        <v>1391</v>
      </c>
      <c r="T160" s="219" t="s">
        <v>1437</v>
      </c>
      <c r="U160" s="219" t="s">
        <v>1391</v>
      </c>
      <c r="V160" s="219" t="s">
        <v>1391</v>
      </c>
      <c r="W160" s="219" t="s">
        <v>1391</v>
      </c>
      <c r="X160" s="219" t="s">
        <v>1391</v>
      </c>
      <c r="Y160" s="219" t="s">
        <v>1437</v>
      </c>
      <c r="Z160" s="219" t="s">
        <v>1391</v>
      </c>
      <c r="AA160" s="219" t="s">
        <v>1437</v>
      </c>
      <c r="AB160" s="219" t="s">
        <v>1437</v>
      </c>
      <c r="AC160" s="219" t="s">
        <v>1391</v>
      </c>
      <c r="AD160" s="219" t="s">
        <v>1391</v>
      </c>
      <c r="AE160" s="219" t="s">
        <v>1391</v>
      </c>
      <c r="AF160" s="219" t="s">
        <v>1391</v>
      </c>
      <c r="AG160" s="219" t="s">
        <v>1437</v>
      </c>
      <c r="AH160" s="219" t="s">
        <v>1391</v>
      </c>
      <c r="AI160" s="219" t="s">
        <v>1391</v>
      </c>
      <c r="AJ160" s="219" t="s">
        <v>1391</v>
      </c>
      <c r="AK160" s="219" t="s">
        <v>1391</v>
      </c>
      <c r="AL160" s="219" t="s">
        <v>1391</v>
      </c>
      <c r="AM160" s="219" t="s">
        <v>1391</v>
      </c>
      <c r="AN160" s="219" t="s">
        <v>1391</v>
      </c>
      <c r="AO160" s="219" t="s">
        <v>1391</v>
      </c>
      <c r="AP160" s="219" t="s">
        <v>1391</v>
      </c>
      <c r="AQ160" s="219" t="s">
        <v>1391</v>
      </c>
      <c r="AR160" s="219" t="s">
        <v>1391</v>
      </c>
      <c r="AS160" s="219" t="s">
        <v>1437</v>
      </c>
      <c r="AT160" s="219" t="s">
        <v>1391</v>
      </c>
      <c r="AU160" s="219" t="s">
        <v>1391</v>
      </c>
      <c r="AV160" s="219" t="s">
        <v>1391</v>
      </c>
      <c r="AW160" s="219" t="s">
        <v>1391</v>
      </c>
      <c r="AX160" s="219" t="s">
        <v>1391</v>
      </c>
      <c r="AY160" s="219" t="s">
        <v>1391</v>
      </c>
      <c r="AZ160" s="219" t="s">
        <v>1391</v>
      </c>
      <c r="BA160" s="219" t="s">
        <v>1391</v>
      </c>
      <c r="BB160" s="219" t="s">
        <v>1391</v>
      </c>
      <c r="BC160" s="219" t="s">
        <v>1391</v>
      </c>
      <c r="BD160" s="219" t="s">
        <v>1391</v>
      </c>
      <c r="BE160" s="219" t="s">
        <v>1391</v>
      </c>
      <c r="BF160" s="219" t="s">
        <v>1391</v>
      </c>
      <c r="BG160" s="219" t="s">
        <v>1391</v>
      </c>
      <c r="BH160" s="219" t="s">
        <v>1391</v>
      </c>
      <c r="BI160" s="219" t="s">
        <v>1391</v>
      </c>
      <c r="BJ160" s="219" t="s">
        <v>1391</v>
      </c>
      <c r="BK160" s="219" t="s">
        <v>1391</v>
      </c>
      <c r="BL160" s="219" t="s">
        <v>1391</v>
      </c>
      <c r="BM160" s="219" t="s">
        <v>1391</v>
      </c>
      <c r="BN160" s="219" t="s">
        <v>1391</v>
      </c>
      <c r="BO160" s="219" t="s">
        <v>1391</v>
      </c>
      <c r="BP160" s="219" t="s">
        <v>1391</v>
      </c>
      <c r="BQ160" s="219" t="s">
        <v>1391</v>
      </c>
      <c r="BR160" s="219" t="s">
        <v>1391</v>
      </c>
      <c r="BS160" s="219" t="s">
        <v>1391</v>
      </c>
      <c r="BT160" s="219" t="s">
        <v>1391</v>
      </c>
      <c r="BU160" s="219" t="s">
        <v>1391</v>
      </c>
      <c r="BV160" s="219" t="s">
        <v>1391</v>
      </c>
      <c r="BW160" s="219" t="s">
        <v>1391</v>
      </c>
      <c r="BX160" s="219" t="s">
        <v>1391</v>
      </c>
      <c r="BY160" s="219" t="s">
        <v>1391</v>
      </c>
      <c r="BZ160" s="219" t="s">
        <v>1391</v>
      </c>
      <c r="CA160" s="219" t="s">
        <v>1391</v>
      </c>
      <c r="CB160" s="219" t="s">
        <v>1391</v>
      </c>
      <c r="CC160" s="219" t="s">
        <v>1391</v>
      </c>
      <c r="CD160" s="219" t="s">
        <v>1391</v>
      </c>
      <c r="CE160" s="219" t="s">
        <v>1391</v>
      </c>
      <c r="CF160" s="219" t="s">
        <v>1391</v>
      </c>
      <c r="CG160" s="219" t="s">
        <v>1391</v>
      </c>
      <c r="CH160" s="219" t="s">
        <v>1391</v>
      </c>
      <c r="CI160" s="219" t="s">
        <v>1391</v>
      </c>
      <c r="CJ160" s="219" t="s">
        <v>1391</v>
      </c>
      <c r="CK160" s="219" t="s">
        <v>1775</v>
      </c>
      <c r="CL160" s="219" t="s">
        <v>1710</v>
      </c>
      <c r="CM160" s="219" t="s">
        <v>50</v>
      </c>
      <c r="CN160" s="219" t="s">
        <v>412</v>
      </c>
      <c r="CO160" s="219" t="s">
        <v>412</v>
      </c>
      <c r="CP160" s="219"/>
      <c r="CQ160" s="219"/>
      <c r="CR160" s="219"/>
      <c r="CS160" s="219"/>
      <c r="CT160" s="219"/>
      <c r="CU160" s="219"/>
      <c r="CV160" s="219"/>
      <c r="CW160" s="219"/>
      <c r="CX160" s="219" t="s">
        <v>1776</v>
      </c>
    </row>
    <row r="161" ht="14.25" spans="1:102">
      <c r="A161" s="220" t="s">
        <v>1291</v>
      </c>
      <c r="B161" s="220">
        <v>3033</v>
      </c>
      <c r="C161" s="220" t="s">
        <v>1239</v>
      </c>
      <c r="D161" s="220" t="s">
        <v>1391</v>
      </c>
      <c r="E161" s="220" t="s">
        <v>1391</v>
      </c>
      <c r="F161" s="220" t="s">
        <v>1437</v>
      </c>
      <c r="G161" s="220" t="s">
        <v>1391</v>
      </c>
      <c r="H161" s="220" t="s">
        <v>1391</v>
      </c>
      <c r="I161" s="220">
        <f>人物卡!$S$11*10+人物卡!$S$10*10</f>
        <v>1200</v>
      </c>
      <c r="J161" s="220">
        <f>人物卡!$S$11*10+人物卡!$S$8*10</f>
        <v>1200</v>
      </c>
      <c r="K161" s="220" t="s">
        <v>1391</v>
      </c>
      <c r="L161" s="220" t="s">
        <v>1391</v>
      </c>
      <c r="M161" s="220" t="s">
        <v>1391</v>
      </c>
      <c r="N161" s="220" t="s">
        <v>1391</v>
      </c>
      <c r="O161" s="220" t="s">
        <v>1391</v>
      </c>
      <c r="P161" s="220" t="s">
        <v>1391</v>
      </c>
      <c r="Q161" s="220" t="s">
        <v>1391</v>
      </c>
      <c r="R161" s="220" t="s">
        <v>1391</v>
      </c>
      <c r="S161" s="220" t="s">
        <v>1391</v>
      </c>
      <c r="T161" s="220" t="s">
        <v>1391</v>
      </c>
      <c r="U161" s="220" t="s">
        <v>1391</v>
      </c>
      <c r="V161" s="220" t="s">
        <v>1391</v>
      </c>
      <c r="W161" s="220" t="s">
        <v>1391</v>
      </c>
      <c r="X161" s="220" t="s">
        <v>1391</v>
      </c>
      <c r="Y161" s="220" t="s">
        <v>1391</v>
      </c>
      <c r="Z161" s="220" t="s">
        <v>1391</v>
      </c>
      <c r="AA161" s="220" t="s">
        <v>1391</v>
      </c>
      <c r="AB161" s="220" t="s">
        <v>1391</v>
      </c>
      <c r="AC161" s="220" t="s">
        <v>1391</v>
      </c>
      <c r="AD161" s="220" t="s">
        <v>1391</v>
      </c>
      <c r="AE161" s="220" t="s">
        <v>1391</v>
      </c>
      <c r="AF161" s="220" t="s">
        <v>1391</v>
      </c>
      <c r="AG161" s="220" t="s">
        <v>1391</v>
      </c>
      <c r="AH161" s="220" t="s">
        <v>1391</v>
      </c>
      <c r="AI161" s="220" t="s">
        <v>1391</v>
      </c>
      <c r="AJ161" s="220" t="s">
        <v>1437</v>
      </c>
      <c r="AK161" s="220" t="s">
        <v>1437</v>
      </c>
      <c r="AL161" s="220" t="s">
        <v>1391</v>
      </c>
      <c r="AM161" s="220" t="s">
        <v>1391</v>
      </c>
      <c r="AN161" s="220" t="s">
        <v>1437</v>
      </c>
      <c r="AO161" s="220" t="s">
        <v>1391</v>
      </c>
      <c r="AP161" s="220" t="s">
        <v>1391</v>
      </c>
      <c r="AQ161" s="220" t="s">
        <v>1391</v>
      </c>
      <c r="AR161" s="220" t="s">
        <v>1391</v>
      </c>
      <c r="AS161" s="220" t="s">
        <v>1391</v>
      </c>
      <c r="AT161" s="220" t="s">
        <v>1437</v>
      </c>
      <c r="AU161" s="220" t="s">
        <v>1391</v>
      </c>
      <c r="AV161" s="220" t="s">
        <v>1391</v>
      </c>
      <c r="AW161" s="220" t="s">
        <v>1391</v>
      </c>
      <c r="AX161" s="220" t="s">
        <v>1391</v>
      </c>
      <c r="AY161" s="220" t="s">
        <v>1391</v>
      </c>
      <c r="AZ161" s="220" t="s">
        <v>1391</v>
      </c>
      <c r="BA161" s="220" t="s">
        <v>1437</v>
      </c>
      <c r="BB161" s="220" t="s">
        <v>1437</v>
      </c>
      <c r="BC161" s="220" t="s">
        <v>1391</v>
      </c>
      <c r="BD161" s="220" t="s">
        <v>1437</v>
      </c>
      <c r="BE161" s="220" t="s">
        <v>1391</v>
      </c>
      <c r="BF161" s="220" t="s">
        <v>1391</v>
      </c>
      <c r="BG161" s="220" t="s">
        <v>1391</v>
      </c>
      <c r="BH161" s="220" t="s">
        <v>1391</v>
      </c>
      <c r="BI161" s="220" t="s">
        <v>1391</v>
      </c>
      <c r="BJ161" s="220" t="s">
        <v>1391</v>
      </c>
      <c r="BK161" s="220" t="s">
        <v>1391</v>
      </c>
      <c r="BL161" s="220" t="s">
        <v>1391</v>
      </c>
      <c r="BM161" s="220" t="s">
        <v>1391</v>
      </c>
      <c r="BN161" s="220" t="s">
        <v>1391</v>
      </c>
      <c r="BO161" s="220" t="s">
        <v>1391</v>
      </c>
      <c r="BP161" s="220" t="s">
        <v>1391</v>
      </c>
      <c r="BQ161" s="220" t="s">
        <v>1391</v>
      </c>
      <c r="BR161" s="220" t="s">
        <v>1391</v>
      </c>
      <c r="BS161" s="220" t="s">
        <v>1391</v>
      </c>
      <c r="BT161" s="220" t="s">
        <v>1391</v>
      </c>
      <c r="BU161" s="220" t="s">
        <v>1391</v>
      </c>
      <c r="BV161" s="220" t="s">
        <v>1391</v>
      </c>
      <c r="BW161" s="220" t="s">
        <v>1391</v>
      </c>
      <c r="BX161" s="220" t="s">
        <v>1391</v>
      </c>
      <c r="BY161" s="220" t="s">
        <v>1391</v>
      </c>
      <c r="BZ161" s="220" t="s">
        <v>1391</v>
      </c>
      <c r="CA161" s="220" t="s">
        <v>1391</v>
      </c>
      <c r="CB161" s="220" t="s">
        <v>1391</v>
      </c>
      <c r="CC161" s="220" t="s">
        <v>1391</v>
      </c>
      <c r="CD161" s="220" t="s">
        <v>1391</v>
      </c>
      <c r="CE161" s="220" t="s">
        <v>1391</v>
      </c>
      <c r="CF161" s="220" t="s">
        <v>1391</v>
      </c>
      <c r="CG161" s="220" t="s">
        <v>1391</v>
      </c>
      <c r="CH161" s="220" t="s">
        <v>1437</v>
      </c>
      <c r="CI161" s="220" t="s">
        <v>1391</v>
      </c>
      <c r="CJ161" s="220" t="s">
        <v>1391</v>
      </c>
      <c r="CK161" s="220" t="s">
        <v>1777</v>
      </c>
      <c r="CL161" s="220" t="s">
        <v>1391</v>
      </c>
      <c r="CM161" s="220" t="s">
        <v>29</v>
      </c>
      <c r="CN161" s="220" t="s">
        <v>412</v>
      </c>
      <c r="CO161" s="220" t="s">
        <v>412</v>
      </c>
      <c r="CP161" s="220"/>
      <c r="CQ161" s="220"/>
      <c r="CR161" s="220"/>
      <c r="CS161" s="220"/>
      <c r="CT161" s="220"/>
      <c r="CU161" s="220"/>
      <c r="CV161" s="220"/>
      <c r="CW161" s="220"/>
      <c r="CX161" s="220" t="s">
        <v>1778</v>
      </c>
    </row>
    <row r="162" ht="14.25" spans="1:102">
      <c r="A162" s="219" t="s">
        <v>1293</v>
      </c>
      <c r="B162" s="219">
        <v>3034</v>
      </c>
      <c r="C162" s="219" t="s">
        <v>1239</v>
      </c>
      <c r="D162" s="219" t="s">
        <v>1437</v>
      </c>
      <c r="E162" s="219" t="s">
        <v>1437</v>
      </c>
      <c r="F162" s="219" t="s">
        <v>1391</v>
      </c>
      <c r="G162" s="219" t="s">
        <v>1437</v>
      </c>
      <c r="H162" s="219" t="s">
        <v>1391</v>
      </c>
      <c r="I162" s="219">
        <f>人物卡!$S$11*10+人物卡!$S$10*10</f>
        <v>1200</v>
      </c>
      <c r="J162" s="219">
        <f>人物卡!$S$11*10+人物卡!$S$8*10</f>
        <v>1200</v>
      </c>
      <c r="K162" s="219" t="s">
        <v>1391</v>
      </c>
      <c r="L162" s="219" t="s">
        <v>1391</v>
      </c>
      <c r="M162" s="219" t="s">
        <v>1391</v>
      </c>
      <c r="N162" s="219" t="s">
        <v>1391</v>
      </c>
      <c r="O162" s="219" t="s">
        <v>1391</v>
      </c>
      <c r="P162" s="219" t="s">
        <v>1391</v>
      </c>
      <c r="Q162" s="219" t="s">
        <v>1391</v>
      </c>
      <c r="R162" s="219" t="s">
        <v>1391</v>
      </c>
      <c r="S162" s="219" t="s">
        <v>1391</v>
      </c>
      <c r="T162" s="219" t="s">
        <v>1391</v>
      </c>
      <c r="U162" s="219" t="s">
        <v>1391</v>
      </c>
      <c r="V162" s="219" t="s">
        <v>1391</v>
      </c>
      <c r="W162" s="219" t="s">
        <v>1391</v>
      </c>
      <c r="X162" s="219" t="s">
        <v>1391</v>
      </c>
      <c r="Y162" s="219" t="s">
        <v>1391</v>
      </c>
      <c r="Z162" s="219" t="s">
        <v>1391</v>
      </c>
      <c r="AA162" s="219" t="s">
        <v>1437</v>
      </c>
      <c r="AB162" s="219" t="s">
        <v>1391</v>
      </c>
      <c r="AC162" s="219" t="s">
        <v>1391</v>
      </c>
      <c r="AD162" s="219" t="s">
        <v>1391</v>
      </c>
      <c r="AE162" s="219" t="s">
        <v>1391</v>
      </c>
      <c r="AF162" s="219" t="s">
        <v>1391</v>
      </c>
      <c r="AG162" s="219" t="s">
        <v>1391</v>
      </c>
      <c r="AH162" s="219" t="s">
        <v>1391</v>
      </c>
      <c r="AI162" s="219" t="s">
        <v>1391</v>
      </c>
      <c r="AJ162" s="219" t="s">
        <v>1437</v>
      </c>
      <c r="AK162" s="219" t="s">
        <v>1391</v>
      </c>
      <c r="AL162" s="219" t="s">
        <v>1391</v>
      </c>
      <c r="AM162" s="219" t="s">
        <v>1391</v>
      </c>
      <c r="AN162" s="219" t="s">
        <v>1391</v>
      </c>
      <c r="AO162" s="219" t="s">
        <v>1391</v>
      </c>
      <c r="AP162" s="219" t="s">
        <v>1391</v>
      </c>
      <c r="AQ162" s="219" t="s">
        <v>1391</v>
      </c>
      <c r="AR162" s="219" t="s">
        <v>1391</v>
      </c>
      <c r="AS162" s="219" t="s">
        <v>1391</v>
      </c>
      <c r="AT162" s="219" t="s">
        <v>1391</v>
      </c>
      <c r="AU162" s="219" t="s">
        <v>1391</v>
      </c>
      <c r="AV162" s="219" t="s">
        <v>1391</v>
      </c>
      <c r="AW162" s="219" t="s">
        <v>1391</v>
      </c>
      <c r="AX162" s="219" t="s">
        <v>1391</v>
      </c>
      <c r="AY162" s="219" t="s">
        <v>1437</v>
      </c>
      <c r="AZ162" s="219" t="s">
        <v>1391</v>
      </c>
      <c r="BA162" s="219" t="s">
        <v>1391</v>
      </c>
      <c r="BB162" s="219" t="s">
        <v>1391</v>
      </c>
      <c r="BC162" s="219" t="s">
        <v>1391</v>
      </c>
      <c r="BD162" s="219" t="s">
        <v>1391</v>
      </c>
      <c r="BE162" s="219" t="s">
        <v>1391</v>
      </c>
      <c r="BF162" s="219" t="s">
        <v>1391</v>
      </c>
      <c r="BG162" s="219" t="s">
        <v>1391</v>
      </c>
      <c r="BH162" s="219" t="s">
        <v>1391</v>
      </c>
      <c r="BI162" s="219" t="s">
        <v>1391</v>
      </c>
      <c r="BJ162" s="219" t="s">
        <v>1391</v>
      </c>
      <c r="BK162" s="219" t="s">
        <v>1391</v>
      </c>
      <c r="BL162" s="219" t="s">
        <v>1391</v>
      </c>
      <c r="BM162" s="219" t="s">
        <v>1391</v>
      </c>
      <c r="BN162" s="219" t="s">
        <v>1391</v>
      </c>
      <c r="BO162" s="219" t="s">
        <v>1391</v>
      </c>
      <c r="BP162" s="219" t="s">
        <v>1391</v>
      </c>
      <c r="BQ162" s="219" t="s">
        <v>1391</v>
      </c>
      <c r="BR162" s="219" t="s">
        <v>1391</v>
      </c>
      <c r="BS162" s="219" t="s">
        <v>1391</v>
      </c>
      <c r="BT162" s="219" t="s">
        <v>1391</v>
      </c>
      <c r="BU162" s="219" t="s">
        <v>1391</v>
      </c>
      <c r="BV162" s="219" t="s">
        <v>1391</v>
      </c>
      <c r="BW162" s="219" t="s">
        <v>1391</v>
      </c>
      <c r="BX162" s="219" t="s">
        <v>1391</v>
      </c>
      <c r="BY162" s="219" t="s">
        <v>1391</v>
      </c>
      <c r="BZ162" s="219" t="s">
        <v>1437</v>
      </c>
      <c r="CA162" s="219" t="s">
        <v>1391</v>
      </c>
      <c r="CB162" s="219" t="s">
        <v>1391</v>
      </c>
      <c r="CC162" s="219" t="s">
        <v>1391</v>
      </c>
      <c r="CD162" s="219" t="s">
        <v>1391</v>
      </c>
      <c r="CE162" s="219" t="s">
        <v>1391</v>
      </c>
      <c r="CF162" s="219" t="s">
        <v>1391</v>
      </c>
      <c r="CG162" s="219" t="s">
        <v>1391</v>
      </c>
      <c r="CH162" s="219" t="s">
        <v>1391</v>
      </c>
      <c r="CI162" s="219" t="s">
        <v>1391</v>
      </c>
      <c r="CJ162" s="219" t="s">
        <v>1391</v>
      </c>
      <c r="CK162" s="219" t="s">
        <v>1779</v>
      </c>
      <c r="CL162" s="219" t="s">
        <v>1710</v>
      </c>
      <c r="CM162" s="219" t="s">
        <v>403</v>
      </c>
      <c r="CN162" s="219" t="s">
        <v>50</v>
      </c>
      <c r="CO162" s="219" t="s">
        <v>412</v>
      </c>
      <c r="CP162" s="219"/>
      <c r="CQ162" s="219"/>
      <c r="CR162" s="219"/>
      <c r="CS162" s="219"/>
      <c r="CT162" s="219"/>
      <c r="CU162" s="219"/>
      <c r="CV162" s="219"/>
      <c r="CW162" s="219"/>
      <c r="CX162" s="219" t="s">
        <v>1780</v>
      </c>
    </row>
    <row r="163" ht="14.25" spans="1:102">
      <c r="A163" s="220" t="s">
        <v>1295</v>
      </c>
      <c r="B163" s="220">
        <v>3035</v>
      </c>
      <c r="C163" s="220" t="s">
        <v>1296</v>
      </c>
      <c r="D163" s="220" t="s">
        <v>1437</v>
      </c>
      <c r="E163" s="220" t="s">
        <v>1443</v>
      </c>
      <c r="F163" s="220" t="s">
        <v>1443</v>
      </c>
      <c r="G163" s="220" t="s">
        <v>1437</v>
      </c>
      <c r="H163" s="220" t="s">
        <v>1391</v>
      </c>
      <c r="I163" s="220">
        <f>人物卡!$S$11*10+人物卡!$S$10*10</f>
        <v>1200</v>
      </c>
      <c r="J163" s="220">
        <f>人物卡!$S$11*10+人物卡!$S$8*10</f>
        <v>1200</v>
      </c>
      <c r="K163" s="220" t="s">
        <v>1391</v>
      </c>
      <c r="L163" s="220" t="s">
        <v>1391</v>
      </c>
      <c r="M163" s="220" t="s">
        <v>1391</v>
      </c>
      <c r="N163" s="220" t="s">
        <v>1391</v>
      </c>
      <c r="O163" s="220" t="s">
        <v>1391</v>
      </c>
      <c r="P163" s="220" t="s">
        <v>1391</v>
      </c>
      <c r="Q163" s="220" t="s">
        <v>1391</v>
      </c>
      <c r="R163" s="220" t="s">
        <v>1391</v>
      </c>
      <c r="S163" s="220" t="s">
        <v>1391</v>
      </c>
      <c r="T163" s="220" t="s">
        <v>1391</v>
      </c>
      <c r="U163" s="220" t="s">
        <v>1391</v>
      </c>
      <c r="V163" s="220" t="s">
        <v>1391</v>
      </c>
      <c r="W163" s="220" t="s">
        <v>1391</v>
      </c>
      <c r="X163" s="220" t="s">
        <v>1391</v>
      </c>
      <c r="Y163" s="220" t="s">
        <v>1391</v>
      </c>
      <c r="Z163" s="220" t="s">
        <v>1437</v>
      </c>
      <c r="AA163" s="220" t="s">
        <v>1391</v>
      </c>
      <c r="AB163" s="220" t="s">
        <v>1437</v>
      </c>
      <c r="AC163" s="220" t="s">
        <v>1391</v>
      </c>
      <c r="AD163" s="220" t="s">
        <v>1391</v>
      </c>
      <c r="AE163" s="220" t="s">
        <v>1391</v>
      </c>
      <c r="AF163" s="220" t="s">
        <v>1391</v>
      </c>
      <c r="AG163" s="220" t="s">
        <v>1391</v>
      </c>
      <c r="AH163" s="220" t="s">
        <v>1391</v>
      </c>
      <c r="AI163" s="220" t="s">
        <v>1391</v>
      </c>
      <c r="AJ163" s="220" t="s">
        <v>1391</v>
      </c>
      <c r="AK163" s="220" t="s">
        <v>1391</v>
      </c>
      <c r="AL163" s="220" t="s">
        <v>1391</v>
      </c>
      <c r="AM163" s="220" t="s">
        <v>1391</v>
      </c>
      <c r="AN163" s="220" t="s">
        <v>1391</v>
      </c>
      <c r="AO163" s="220" t="s">
        <v>1391</v>
      </c>
      <c r="AP163" s="220" t="s">
        <v>1391</v>
      </c>
      <c r="AQ163" s="220" t="s">
        <v>1391</v>
      </c>
      <c r="AR163" s="220" t="s">
        <v>1391</v>
      </c>
      <c r="AS163" s="220" t="s">
        <v>1391</v>
      </c>
      <c r="AT163" s="220" t="s">
        <v>1391</v>
      </c>
      <c r="AU163" s="220" t="s">
        <v>1391</v>
      </c>
      <c r="AV163" s="220" t="s">
        <v>1437</v>
      </c>
      <c r="AW163" s="220" t="s">
        <v>1391</v>
      </c>
      <c r="AX163" s="220" t="s">
        <v>1437</v>
      </c>
      <c r="AY163" s="220" t="s">
        <v>1391</v>
      </c>
      <c r="AZ163" s="220" t="s">
        <v>1391</v>
      </c>
      <c r="BA163" s="220" t="s">
        <v>1391</v>
      </c>
      <c r="BB163" s="220" t="s">
        <v>1391</v>
      </c>
      <c r="BC163" s="220" t="s">
        <v>1391</v>
      </c>
      <c r="BD163" s="220" t="s">
        <v>1391</v>
      </c>
      <c r="BE163" s="220" t="s">
        <v>1391</v>
      </c>
      <c r="BF163" s="220" t="s">
        <v>1391</v>
      </c>
      <c r="BG163" s="220" t="s">
        <v>1391</v>
      </c>
      <c r="BH163" s="220" t="s">
        <v>1391</v>
      </c>
      <c r="BI163" s="220" t="s">
        <v>1391</v>
      </c>
      <c r="BJ163" s="220" t="s">
        <v>1391</v>
      </c>
      <c r="BK163" s="220" t="s">
        <v>1391</v>
      </c>
      <c r="BL163" s="220" t="s">
        <v>1391</v>
      </c>
      <c r="BM163" s="220" t="s">
        <v>1391</v>
      </c>
      <c r="BN163" s="220" t="s">
        <v>1391</v>
      </c>
      <c r="BO163" s="220" t="s">
        <v>1391</v>
      </c>
      <c r="BP163" s="220" t="s">
        <v>1391</v>
      </c>
      <c r="BQ163" s="220" t="s">
        <v>1391</v>
      </c>
      <c r="BR163" s="220" t="s">
        <v>1391</v>
      </c>
      <c r="BS163" s="220" t="s">
        <v>1437</v>
      </c>
      <c r="BT163" s="220" t="s">
        <v>1391</v>
      </c>
      <c r="BU163" s="220" t="s">
        <v>1391</v>
      </c>
      <c r="BV163" s="220" t="s">
        <v>1391</v>
      </c>
      <c r="BW163" s="220" t="s">
        <v>1437</v>
      </c>
      <c r="BX163" s="220" t="s">
        <v>1391</v>
      </c>
      <c r="BY163" s="220" t="s">
        <v>1391</v>
      </c>
      <c r="BZ163" s="220" t="s">
        <v>1391</v>
      </c>
      <c r="CA163" s="220" t="s">
        <v>1391</v>
      </c>
      <c r="CB163" s="220" t="s">
        <v>1391</v>
      </c>
      <c r="CC163" s="220" t="s">
        <v>1391</v>
      </c>
      <c r="CD163" s="220" t="s">
        <v>1391</v>
      </c>
      <c r="CE163" s="220" t="s">
        <v>1391</v>
      </c>
      <c r="CF163" s="220" t="s">
        <v>1391</v>
      </c>
      <c r="CG163" s="220" t="s">
        <v>1391</v>
      </c>
      <c r="CH163" s="220" t="s">
        <v>1391</v>
      </c>
      <c r="CI163" s="220" t="s">
        <v>1391</v>
      </c>
      <c r="CJ163" s="220" t="s">
        <v>1391</v>
      </c>
      <c r="CK163" s="220" t="s">
        <v>1781</v>
      </c>
      <c r="CL163" s="220" t="s">
        <v>1391</v>
      </c>
      <c r="CM163" s="220" t="s">
        <v>53</v>
      </c>
      <c r="CN163" s="220" t="s">
        <v>412</v>
      </c>
      <c r="CO163" s="220" t="s">
        <v>412</v>
      </c>
      <c r="CP163" s="220"/>
      <c r="CQ163" s="220"/>
      <c r="CR163" s="220"/>
      <c r="CS163" s="220"/>
      <c r="CT163" s="220"/>
      <c r="CU163" s="220"/>
      <c r="CV163" s="220"/>
      <c r="CW163" s="220"/>
      <c r="CX163" s="220" t="s">
        <v>1782</v>
      </c>
    </row>
    <row r="164" ht="14.25" spans="1:102">
      <c r="A164" s="219" t="s">
        <v>1298</v>
      </c>
      <c r="B164" s="219">
        <v>3036</v>
      </c>
      <c r="C164" s="219" t="s">
        <v>1246</v>
      </c>
      <c r="D164" s="219" t="s">
        <v>1437</v>
      </c>
      <c r="E164" s="219" t="s">
        <v>1437</v>
      </c>
      <c r="F164" s="219" t="s">
        <v>1437</v>
      </c>
      <c r="G164" s="219" t="s">
        <v>1437</v>
      </c>
      <c r="H164" s="219" t="s">
        <v>1391</v>
      </c>
      <c r="I164" s="219">
        <f>人物卡!$S$11*10+人物卡!$S$10*10</f>
        <v>1200</v>
      </c>
      <c r="J164" s="219">
        <f>人物卡!$S$11*10+人物卡!$S$8*10</f>
        <v>1200</v>
      </c>
      <c r="K164" s="219" t="s">
        <v>1391</v>
      </c>
      <c r="L164" s="219" t="s">
        <v>1391</v>
      </c>
      <c r="M164" s="219" t="s">
        <v>1391</v>
      </c>
      <c r="N164" s="219" t="s">
        <v>1391</v>
      </c>
      <c r="O164" s="219" t="s">
        <v>1391</v>
      </c>
      <c r="P164" s="219" t="s">
        <v>1391</v>
      </c>
      <c r="Q164" s="219" t="s">
        <v>1391</v>
      </c>
      <c r="R164" s="219" t="s">
        <v>1391</v>
      </c>
      <c r="S164" s="219" t="s">
        <v>1391</v>
      </c>
      <c r="T164" s="219" t="s">
        <v>1437</v>
      </c>
      <c r="U164" s="219" t="s">
        <v>1391</v>
      </c>
      <c r="V164" s="219" t="s">
        <v>1391</v>
      </c>
      <c r="W164" s="219" t="s">
        <v>1391</v>
      </c>
      <c r="X164" s="219" t="s">
        <v>1391</v>
      </c>
      <c r="Y164" s="219" t="s">
        <v>1391</v>
      </c>
      <c r="Z164" s="219" t="s">
        <v>1391</v>
      </c>
      <c r="AA164" s="219" t="s">
        <v>1437</v>
      </c>
      <c r="AB164" s="219" t="s">
        <v>1391</v>
      </c>
      <c r="AC164" s="219" t="s">
        <v>1391</v>
      </c>
      <c r="AD164" s="219" t="s">
        <v>1391</v>
      </c>
      <c r="AE164" s="219" t="s">
        <v>1391</v>
      </c>
      <c r="AF164" s="219" t="s">
        <v>1391</v>
      </c>
      <c r="AG164" s="219" t="s">
        <v>1391</v>
      </c>
      <c r="AH164" s="219" t="s">
        <v>1391</v>
      </c>
      <c r="AI164" s="219" t="s">
        <v>1391</v>
      </c>
      <c r="AJ164" s="219" t="s">
        <v>1391</v>
      </c>
      <c r="AK164" s="219" t="s">
        <v>1391</v>
      </c>
      <c r="AL164" s="219" t="s">
        <v>1391</v>
      </c>
      <c r="AM164" s="219" t="s">
        <v>1391</v>
      </c>
      <c r="AN164" s="219" t="s">
        <v>1391</v>
      </c>
      <c r="AO164" s="219" t="s">
        <v>1391</v>
      </c>
      <c r="AP164" s="219" t="s">
        <v>1391</v>
      </c>
      <c r="AQ164" s="219" t="s">
        <v>1391</v>
      </c>
      <c r="AR164" s="219" t="s">
        <v>1391</v>
      </c>
      <c r="AS164" s="219" t="s">
        <v>1391</v>
      </c>
      <c r="AT164" s="219" t="s">
        <v>1391</v>
      </c>
      <c r="AU164" s="219" t="s">
        <v>1391</v>
      </c>
      <c r="AV164" s="219" t="s">
        <v>1437</v>
      </c>
      <c r="AW164" s="219" t="s">
        <v>1391</v>
      </c>
      <c r="AX164" s="219" t="s">
        <v>1391</v>
      </c>
      <c r="AY164" s="219" t="s">
        <v>1437</v>
      </c>
      <c r="AZ164" s="219" t="s">
        <v>1391</v>
      </c>
      <c r="BA164" s="219" t="s">
        <v>1391</v>
      </c>
      <c r="BB164" s="219" t="s">
        <v>1391</v>
      </c>
      <c r="BC164" s="219" t="s">
        <v>1391</v>
      </c>
      <c r="BD164" s="219" t="s">
        <v>1391</v>
      </c>
      <c r="BE164" s="219" t="s">
        <v>1391</v>
      </c>
      <c r="BF164" s="219" t="s">
        <v>1391</v>
      </c>
      <c r="BG164" s="219" t="s">
        <v>1391</v>
      </c>
      <c r="BH164" s="219" t="s">
        <v>1391</v>
      </c>
      <c r="BI164" s="219" t="s">
        <v>1391</v>
      </c>
      <c r="BJ164" s="219" t="s">
        <v>1391</v>
      </c>
      <c r="BK164" s="219" t="s">
        <v>1391</v>
      </c>
      <c r="BL164" s="219" t="s">
        <v>1391</v>
      </c>
      <c r="BM164" s="219" t="s">
        <v>1391</v>
      </c>
      <c r="BN164" s="219" t="s">
        <v>1391</v>
      </c>
      <c r="BO164" s="219" t="s">
        <v>1391</v>
      </c>
      <c r="BP164" s="219" t="s">
        <v>1391</v>
      </c>
      <c r="BQ164" s="219" t="s">
        <v>1391</v>
      </c>
      <c r="BR164" s="219" t="s">
        <v>1391</v>
      </c>
      <c r="BS164" s="219" t="s">
        <v>1391</v>
      </c>
      <c r="BT164" s="219" t="s">
        <v>1391</v>
      </c>
      <c r="BU164" s="219" t="s">
        <v>1391</v>
      </c>
      <c r="BV164" s="219" t="s">
        <v>1391</v>
      </c>
      <c r="BW164" s="219" t="s">
        <v>1391</v>
      </c>
      <c r="BX164" s="219" t="s">
        <v>1391</v>
      </c>
      <c r="BY164" s="219" t="s">
        <v>1391</v>
      </c>
      <c r="BZ164" s="219" t="s">
        <v>1391</v>
      </c>
      <c r="CA164" s="219" t="s">
        <v>1391</v>
      </c>
      <c r="CB164" s="219" t="s">
        <v>1391</v>
      </c>
      <c r="CC164" s="219" t="s">
        <v>1391</v>
      </c>
      <c r="CD164" s="219" t="s">
        <v>1391</v>
      </c>
      <c r="CE164" s="219" t="s">
        <v>1391</v>
      </c>
      <c r="CF164" s="219" t="s">
        <v>1391</v>
      </c>
      <c r="CG164" s="219" t="s">
        <v>1391</v>
      </c>
      <c r="CH164" s="219" t="s">
        <v>1391</v>
      </c>
      <c r="CI164" s="219" t="s">
        <v>1391</v>
      </c>
      <c r="CJ164" s="219" t="s">
        <v>1391</v>
      </c>
      <c r="CK164" s="219" t="s">
        <v>1783</v>
      </c>
      <c r="CL164" s="219" t="s">
        <v>1710</v>
      </c>
      <c r="CM164" s="219" t="s">
        <v>403</v>
      </c>
      <c r="CN164" s="219" t="s">
        <v>50</v>
      </c>
      <c r="CO164" s="219" t="s">
        <v>412</v>
      </c>
      <c r="CP164" s="219"/>
      <c r="CQ164" s="219"/>
      <c r="CR164" s="219"/>
      <c r="CS164" s="219"/>
      <c r="CT164" s="219"/>
      <c r="CU164" s="219"/>
      <c r="CV164" s="219"/>
      <c r="CW164" s="219"/>
      <c r="CX164" s="219" t="s">
        <v>1784</v>
      </c>
    </row>
    <row r="165" ht="14.25" spans="1:102">
      <c r="A165" s="220" t="s">
        <v>1300</v>
      </c>
      <c r="B165" s="220">
        <v>3037</v>
      </c>
      <c r="C165" s="220" t="s">
        <v>1301</v>
      </c>
      <c r="D165" s="220" t="s">
        <v>1391</v>
      </c>
      <c r="E165" s="220" t="s">
        <v>1437</v>
      </c>
      <c r="F165" s="220" t="s">
        <v>1437</v>
      </c>
      <c r="G165" s="220" t="s">
        <v>1437</v>
      </c>
      <c r="H165" s="220" t="s">
        <v>1391</v>
      </c>
      <c r="I165" s="220">
        <f>人物卡!$S$11*10+人物卡!$S$10*10</f>
        <v>1200</v>
      </c>
      <c r="J165" s="220">
        <f>人物卡!$S$11*10+人物卡!$S$8*10</f>
        <v>1200</v>
      </c>
      <c r="K165" s="220" t="s">
        <v>1391</v>
      </c>
      <c r="L165" s="220" t="s">
        <v>1391</v>
      </c>
      <c r="M165" s="220" t="s">
        <v>1391</v>
      </c>
      <c r="N165" s="220" t="s">
        <v>1391</v>
      </c>
      <c r="O165" s="220" t="s">
        <v>1391</v>
      </c>
      <c r="P165" s="220" t="s">
        <v>1391</v>
      </c>
      <c r="Q165" s="220" t="s">
        <v>1391</v>
      </c>
      <c r="R165" s="220" t="s">
        <v>1391</v>
      </c>
      <c r="S165" s="220" t="s">
        <v>1391</v>
      </c>
      <c r="T165" s="220" t="s">
        <v>1391</v>
      </c>
      <c r="U165" s="220" t="s">
        <v>1391</v>
      </c>
      <c r="V165" s="220" t="s">
        <v>1391</v>
      </c>
      <c r="W165" s="220" t="s">
        <v>1391</v>
      </c>
      <c r="X165" s="220" t="s">
        <v>1391</v>
      </c>
      <c r="Y165" s="220" t="s">
        <v>1437</v>
      </c>
      <c r="Z165" s="220" t="s">
        <v>1437</v>
      </c>
      <c r="AA165" s="220" t="s">
        <v>1437</v>
      </c>
      <c r="AB165" s="220" t="s">
        <v>1437</v>
      </c>
      <c r="AC165" s="220" t="s">
        <v>1391</v>
      </c>
      <c r="AD165" s="220" t="s">
        <v>1391</v>
      </c>
      <c r="AE165" s="220" t="s">
        <v>1391</v>
      </c>
      <c r="AF165" s="220" t="s">
        <v>1391</v>
      </c>
      <c r="AG165" s="220" t="s">
        <v>1391</v>
      </c>
      <c r="AH165" s="220" t="s">
        <v>1391</v>
      </c>
      <c r="AI165" s="220" t="s">
        <v>1391</v>
      </c>
      <c r="AJ165" s="220" t="s">
        <v>1391</v>
      </c>
      <c r="AK165" s="220" t="s">
        <v>1391</v>
      </c>
      <c r="AL165" s="220" t="s">
        <v>1391</v>
      </c>
      <c r="AM165" s="220" t="s">
        <v>1391</v>
      </c>
      <c r="AN165" s="220" t="s">
        <v>1391</v>
      </c>
      <c r="AO165" s="220" t="s">
        <v>1391</v>
      </c>
      <c r="AP165" s="220" t="s">
        <v>1391</v>
      </c>
      <c r="AQ165" s="220" t="s">
        <v>1391</v>
      </c>
      <c r="AR165" s="220" t="s">
        <v>1391</v>
      </c>
      <c r="AS165" s="220" t="s">
        <v>1391</v>
      </c>
      <c r="AT165" s="220" t="s">
        <v>1391</v>
      </c>
      <c r="AU165" s="220" t="s">
        <v>1391</v>
      </c>
      <c r="AV165" s="220" t="s">
        <v>1437</v>
      </c>
      <c r="AW165" s="220" t="s">
        <v>1391</v>
      </c>
      <c r="AX165" s="220" t="s">
        <v>1391</v>
      </c>
      <c r="AY165" s="220" t="s">
        <v>1391</v>
      </c>
      <c r="AZ165" s="220" t="s">
        <v>1391</v>
      </c>
      <c r="BA165" s="220" t="s">
        <v>1391</v>
      </c>
      <c r="BB165" s="220" t="s">
        <v>1391</v>
      </c>
      <c r="BC165" s="220" t="s">
        <v>1391</v>
      </c>
      <c r="BD165" s="220" t="s">
        <v>1391</v>
      </c>
      <c r="BE165" s="220" t="s">
        <v>1391</v>
      </c>
      <c r="BF165" s="220" t="s">
        <v>1391</v>
      </c>
      <c r="BG165" s="220" t="s">
        <v>1391</v>
      </c>
      <c r="BH165" s="220" t="s">
        <v>1391</v>
      </c>
      <c r="BI165" s="220" t="s">
        <v>1391</v>
      </c>
      <c r="BJ165" s="220" t="s">
        <v>1391</v>
      </c>
      <c r="BK165" s="220" t="s">
        <v>1391</v>
      </c>
      <c r="BL165" s="220" t="s">
        <v>1391</v>
      </c>
      <c r="BM165" s="220" t="s">
        <v>1391</v>
      </c>
      <c r="BN165" s="220" t="s">
        <v>1391</v>
      </c>
      <c r="BO165" s="220" t="s">
        <v>1391</v>
      </c>
      <c r="BP165" s="220" t="s">
        <v>1391</v>
      </c>
      <c r="BQ165" s="220" t="s">
        <v>1391</v>
      </c>
      <c r="BR165" s="220" t="s">
        <v>1391</v>
      </c>
      <c r="BS165" s="220" t="s">
        <v>1391</v>
      </c>
      <c r="BT165" s="220" t="s">
        <v>1391</v>
      </c>
      <c r="BU165" s="220" t="s">
        <v>1391</v>
      </c>
      <c r="BV165" s="220" t="s">
        <v>1391</v>
      </c>
      <c r="BW165" s="220" t="s">
        <v>1391</v>
      </c>
      <c r="BX165" s="220" t="s">
        <v>1391</v>
      </c>
      <c r="BY165" s="220" t="s">
        <v>1391</v>
      </c>
      <c r="BZ165" s="220" t="s">
        <v>1391</v>
      </c>
      <c r="CA165" s="220" t="s">
        <v>1391</v>
      </c>
      <c r="CB165" s="220" t="s">
        <v>1391</v>
      </c>
      <c r="CC165" s="220" t="s">
        <v>1391</v>
      </c>
      <c r="CD165" s="220" t="s">
        <v>1391</v>
      </c>
      <c r="CE165" s="220" t="s">
        <v>1391</v>
      </c>
      <c r="CF165" s="220" t="s">
        <v>1391</v>
      </c>
      <c r="CG165" s="220" t="s">
        <v>1391</v>
      </c>
      <c r="CH165" s="220" t="s">
        <v>1391</v>
      </c>
      <c r="CI165" s="220" t="s">
        <v>1391</v>
      </c>
      <c r="CJ165" s="220" t="s">
        <v>1391</v>
      </c>
      <c r="CK165" s="220" t="s">
        <v>1785</v>
      </c>
      <c r="CL165" s="220" t="s">
        <v>1391</v>
      </c>
      <c r="CM165" s="220" t="s">
        <v>403</v>
      </c>
      <c r="CN165" s="220" t="s">
        <v>50</v>
      </c>
      <c r="CO165" s="220" t="s">
        <v>412</v>
      </c>
      <c r="CP165" s="220"/>
      <c r="CQ165" s="220"/>
      <c r="CR165" s="220"/>
      <c r="CS165" s="220"/>
      <c r="CT165" s="220"/>
      <c r="CU165" s="220"/>
      <c r="CV165" s="220"/>
      <c r="CW165" s="220"/>
      <c r="CX165" s="220" t="s">
        <v>1786</v>
      </c>
    </row>
    <row r="166" ht="14.25" spans="1:102">
      <c r="A166" s="219" t="s">
        <v>1303</v>
      </c>
      <c r="B166" s="219">
        <v>3038</v>
      </c>
      <c r="C166" s="219" t="s">
        <v>1246</v>
      </c>
      <c r="D166" s="219" t="s">
        <v>1391</v>
      </c>
      <c r="E166" s="219" t="s">
        <v>1391</v>
      </c>
      <c r="F166" s="219" t="s">
        <v>1391</v>
      </c>
      <c r="G166" s="219" t="s">
        <v>1391</v>
      </c>
      <c r="H166" s="219" t="s">
        <v>1391</v>
      </c>
      <c r="I166" s="219">
        <f>人物卡!$S$11*10+人物卡!$S$10*10</f>
        <v>1200</v>
      </c>
      <c r="J166" s="219">
        <f>人物卡!$S$11*10+人物卡!$S$8*10</f>
        <v>1200</v>
      </c>
      <c r="K166" s="219" t="s">
        <v>1391</v>
      </c>
      <c r="L166" s="219" t="s">
        <v>1391</v>
      </c>
      <c r="M166" s="219" t="s">
        <v>1391</v>
      </c>
      <c r="N166" s="219" t="s">
        <v>1391</v>
      </c>
      <c r="O166" s="219" t="s">
        <v>1391</v>
      </c>
      <c r="P166" s="219" t="s">
        <v>1391</v>
      </c>
      <c r="Q166" s="219" t="s">
        <v>1391</v>
      </c>
      <c r="R166" s="219" t="s">
        <v>1391</v>
      </c>
      <c r="S166" s="219" t="s">
        <v>1391</v>
      </c>
      <c r="T166" s="219" t="s">
        <v>1437</v>
      </c>
      <c r="U166" s="219" t="s">
        <v>1391</v>
      </c>
      <c r="V166" s="219" t="s">
        <v>1391</v>
      </c>
      <c r="W166" s="219" t="s">
        <v>1391</v>
      </c>
      <c r="X166" s="219" t="s">
        <v>1437</v>
      </c>
      <c r="Y166" s="219" t="s">
        <v>1391</v>
      </c>
      <c r="Z166" s="219" t="s">
        <v>1391</v>
      </c>
      <c r="AA166" s="219" t="s">
        <v>1391</v>
      </c>
      <c r="AB166" s="219" t="s">
        <v>1391</v>
      </c>
      <c r="AC166" s="219" t="s">
        <v>1391</v>
      </c>
      <c r="AD166" s="219" t="s">
        <v>1391</v>
      </c>
      <c r="AE166" s="219" t="s">
        <v>1391</v>
      </c>
      <c r="AF166" s="219" t="s">
        <v>1391</v>
      </c>
      <c r="AG166" s="219" t="s">
        <v>1391</v>
      </c>
      <c r="AH166" s="219" t="s">
        <v>1391</v>
      </c>
      <c r="AI166" s="219" t="s">
        <v>1391</v>
      </c>
      <c r="AJ166" s="219" t="s">
        <v>1391</v>
      </c>
      <c r="AK166" s="219" t="s">
        <v>1391</v>
      </c>
      <c r="AL166" s="219" t="s">
        <v>1391</v>
      </c>
      <c r="AM166" s="219" t="s">
        <v>1391</v>
      </c>
      <c r="AN166" s="219" t="s">
        <v>1391</v>
      </c>
      <c r="AO166" s="219" t="s">
        <v>1391</v>
      </c>
      <c r="AP166" s="219" t="s">
        <v>1391</v>
      </c>
      <c r="AQ166" s="219" t="s">
        <v>1391</v>
      </c>
      <c r="AR166" s="219" t="s">
        <v>1391</v>
      </c>
      <c r="AS166" s="219" t="s">
        <v>1391</v>
      </c>
      <c r="AT166" s="219" t="s">
        <v>1391</v>
      </c>
      <c r="AU166" s="219" t="s">
        <v>1391</v>
      </c>
      <c r="AV166" s="219" t="s">
        <v>1391</v>
      </c>
      <c r="AW166" s="219" t="s">
        <v>1391</v>
      </c>
      <c r="AX166" s="219" t="s">
        <v>1437</v>
      </c>
      <c r="AY166" s="219" t="s">
        <v>1437</v>
      </c>
      <c r="AZ166" s="219" t="s">
        <v>1437</v>
      </c>
      <c r="BA166" s="219" t="s">
        <v>1437</v>
      </c>
      <c r="BB166" s="219" t="s">
        <v>1437</v>
      </c>
      <c r="BC166" s="219" t="s">
        <v>1391</v>
      </c>
      <c r="BD166" s="219" t="s">
        <v>1391</v>
      </c>
      <c r="BE166" s="219" t="s">
        <v>1391</v>
      </c>
      <c r="BF166" s="219" t="s">
        <v>1391</v>
      </c>
      <c r="BG166" s="219" t="s">
        <v>1391</v>
      </c>
      <c r="BH166" s="219" t="s">
        <v>1391</v>
      </c>
      <c r="BI166" s="219" t="s">
        <v>1391</v>
      </c>
      <c r="BJ166" s="219" t="s">
        <v>1391</v>
      </c>
      <c r="BK166" s="219" t="s">
        <v>1391</v>
      </c>
      <c r="BL166" s="219" t="s">
        <v>1391</v>
      </c>
      <c r="BM166" s="219" t="s">
        <v>1391</v>
      </c>
      <c r="BN166" s="219" t="s">
        <v>1391</v>
      </c>
      <c r="BO166" s="219" t="s">
        <v>1391</v>
      </c>
      <c r="BP166" s="219" t="s">
        <v>1391</v>
      </c>
      <c r="BQ166" s="219" t="s">
        <v>1391</v>
      </c>
      <c r="BR166" s="219" t="s">
        <v>1391</v>
      </c>
      <c r="BS166" s="219" t="s">
        <v>1391</v>
      </c>
      <c r="BT166" s="219" t="s">
        <v>1391</v>
      </c>
      <c r="BU166" s="219" t="s">
        <v>1391</v>
      </c>
      <c r="BV166" s="219" t="s">
        <v>1391</v>
      </c>
      <c r="BW166" s="219" t="s">
        <v>1391</v>
      </c>
      <c r="BX166" s="219" t="s">
        <v>1391</v>
      </c>
      <c r="BY166" s="219" t="s">
        <v>1391</v>
      </c>
      <c r="BZ166" s="219" t="s">
        <v>1391</v>
      </c>
      <c r="CA166" s="219" t="s">
        <v>1391</v>
      </c>
      <c r="CB166" s="219" t="s">
        <v>1391</v>
      </c>
      <c r="CC166" s="219" t="s">
        <v>1391</v>
      </c>
      <c r="CD166" s="219" t="s">
        <v>1391</v>
      </c>
      <c r="CE166" s="219" t="s">
        <v>1391</v>
      </c>
      <c r="CF166" s="219" t="s">
        <v>1391</v>
      </c>
      <c r="CG166" s="219" t="s">
        <v>1391</v>
      </c>
      <c r="CH166" s="219" t="s">
        <v>1391</v>
      </c>
      <c r="CI166" s="219" t="s">
        <v>1391</v>
      </c>
      <c r="CJ166" s="219" t="s">
        <v>1391</v>
      </c>
      <c r="CK166" s="219" t="s">
        <v>1787</v>
      </c>
      <c r="CL166" s="219" t="s">
        <v>1736</v>
      </c>
      <c r="CM166" s="219" t="s">
        <v>53</v>
      </c>
      <c r="CN166" s="219" t="s">
        <v>412</v>
      </c>
      <c r="CO166" s="219" t="s">
        <v>412</v>
      </c>
      <c r="CP166" s="219"/>
      <c r="CQ166" s="219"/>
      <c r="CR166" s="219"/>
      <c r="CS166" s="219"/>
      <c r="CT166" s="219"/>
      <c r="CU166" s="219"/>
      <c r="CV166" s="219"/>
      <c r="CW166" s="219"/>
      <c r="CX166" s="219" t="s">
        <v>1788</v>
      </c>
    </row>
    <row r="167" ht="14.25" spans="1:102">
      <c r="A167" s="220" t="s">
        <v>1305</v>
      </c>
      <c r="B167" s="220">
        <v>3039</v>
      </c>
      <c r="C167" s="220" t="s">
        <v>1246</v>
      </c>
      <c r="D167" s="220" t="s">
        <v>1391</v>
      </c>
      <c r="E167" s="220" t="s">
        <v>1391</v>
      </c>
      <c r="F167" s="220" t="s">
        <v>1391</v>
      </c>
      <c r="G167" s="220" t="s">
        <v>1391</v>
      </c>
      <c r="H167" s="220" t="s">
        <v>1391</v>
      </c>
      <c r="I167" s="220">
        <f>人物卡!$S$11*10+人物卡!$S$10*10</f>
        <v>1200</v>
      </c>
      <c r="J167" s="220">
        <f>人物卡!$S$11*10+人物卡!$S$8*10</f>
        <v>1200</v>
      </c>
      <c r="K167" s="220" t="s">
        <v>1391</v>
      </c>
      <c r="L167" s="220" t="s">
        <v>1391</v>
      </c>
      <c r="M167" s="220" t="s">
        <v>1391</v>
      </c>
      <c r="N167" s="220" t="s">
        <v>1391</v>
      </c>
      <c r="O167" s="220" t="s">
        <v>1391</v>
      </c>
      <c r="P167" s="220" t="s">
        <v>1391</v>
      </c>
      <c r="Q167" s="220" t="s">
        <v>1391</v>
      </c>
      <c r="R167" s="220" t="s">
        <v>1391</v>
      </c>
      <c r="S167" s="220" t="s">
        <v>1391</v>
      </c>
      <c r="T167" s="220" t="s">
        <v>1391</v>
      </c>
      <c r="U167" s="220" t="s">
        <v>1391</v>
      </c>
      <c r="V167" s="220" t="s">
        <v>1391</v>
      </c>
      <c r="W167" s="220" t="s">
        <v>1391</v>
      </c>
      <c r="X167" s="220" t="s">
        <v>1391</v>
      </c>
      <c r="Y167" s="220" t="s">
        <v>1391</v>
      </c>
      <c r="Z167" s="220" t="s">
        <v>1437</v>
      </c>
      <c r="AA167" s="220" t="s">
        <v>1391</v>
      </c>
      <c r="AB167" s="220" t="s">
        <v>1391</v>
      </c>
      <c r="AC167" s="220" t="s">
        <v>1391</v>
      </c>
      <c r="AD167" s="220" t="s">
        <v>1391</v>
      </c>
      <c r="AE167" s="220" t="s">
        <v>1391</v>
      </c>
      <c r="AF167" s="220" t="s">
        <v>1391</v>
      </c>
      <c r="AG167" s="220" t="s">
        <v>1391</v>
      </c>
      <c r="AH167" s="220" t="s">
        <v>1391</v>
      </c>
      <c r="AI167" s="220" t="s">
        <v>1391</v>
      </c>
      <c r="AJ167" s="220" t="s">
        <v>1391</v>
      </c>
      <c r="AK167" s="220" t="s">
        <v>1437</v>
      </c>
      <c r="AL167" s="220" t="s">
        <v>1391</v>
      </c>
      <c r="AM167" s="220" t="s">
        <v>1391</v>
      </c>
      <c r="AN167" s="220" t="s">
        <v>1437</v>
      </c>
      <c r="AO167" s="220" t="s">
        <v>1391</v>
      </c>
      <c r="AP167" s="220" t="s">
        <v>1391</v>
      </c>
      <c r="AQ167" s="220" t="s">
        <v>1437</v>
      </c>
      <c r="AR167" s="220" t="s">
        <v>1391</v>
      </c>
      <c r="AS167" s="220" t="s">
        <v>1391</v>
      </c>
      <c r="AT167" s="220" t="s">
        <v>1391</v>
      </c>
      <c r="AU167" s="220" t="s">
        <v>1437</v>
      </c>
      <c r="AV167" s="220" t="s">
        <v>1391</v>
      </c>
      <c r="AW167" s="220" t="s">
        <v>1437</v>
      </c>
      <c r="AX167" s="220" t="s">
        <v>1437</v>
      </c>
      <c r="AY167" s="220" t="s">
        <v>1437</v>
      </c>
      <c r="AZ167" s="220" t="s">
        <v>1391</v>
      </c>
      <c r="BA167" s="220" t="s">
        <v>1391</v>
      </c>
      <c r="BB167" s="220" t="s">
        <v>1391</v>
      </c>
      <c r="BC167" s="220" t="s">
        <v>1391</v>
      </c>
      <c r="BD167" s="220" t="s">
        <v>1391</v>
      </c>
      <c r="BE167" s="220" t="s">
        <v>1391</v>
      </c>
      <c r="BF167" s="220" t="s">
        <v>1391</v>
      </c>
      <c r="BG167" s="220" t="s">
        <v>1391</v>
      </c>
      <c r="BH167" s="220" t="s">
        <v>1391</v>
      </c>
      <c r="BI167" s="220" t="s">
        <v>1391</v>
      </c>
      <c r="BJ167" s="220" t="s">
        <v>1443</v>
      </c>
      <c r="BK167" s="220" t="s">
        <v>1443</v>
      </c>
      <c r="BL167" s="220" t="s">
        <v>1391</v>
      </c>
      <c r="BM167" s="220" t="s">
        <v>1391</v>
      </c>
      <c r="BN167" s="220" t="s">
        <v>1391</v>
      </c>
      <c r="BO167" s="220" t="s">
        <v>1391</v>
      </c>
      <c r="BP167" s="220" t="s">
        <v>1391</v>
      </c>
      <c r="BQ167" s="220" t="s">
        <v>1391</v>
      </c>
      <c r="BR167" s="220" t="s">
        <v>1391</v>
      </c>
      <c r="BS167" s="220" t="s">
        <v>1391</v>
      </c>
      <c r="BT167" s="220" t="s">
        <v>1391</v>
      </c>
      <c r="BU167" s="220" t="s">
        <v>1391</v>
      </c>
      <c r="BV167" s="220" t="s">
        <v>1391</v>
      </c>
      <c r="BW167" s="220" t="s">
        <v>1437</v>
      </c>
      <c r="BX167" s="220" t="s">
        <v>1391</v>
      </c>
      <c r="BY167" s="220" t="s">
        <v>1391</v>
      </c>
      <c r="BZ167" s="220" t="s">
        <v>1391</v>
      </c>
      <c r="CA167" s="220" t="s">
        <v>1391</v>
      </c>
      <c r="CB167" s="220" t="s">
        <v>1391</v>
      </c>
      <c r="CC167" s="220" t="s">
        <v>1391</v>
      </c>
      <c r="CD167" s="220" t="s">
        <v>1391</v>
      </c>
      <c r="CE167" s="220" t="s">
        <v>1391</v>
      </c>
      <c r="CF167" s="220" t="s">
        <v>1391</v>
      </c>
      <c r="CG167" s="220" t="s">
        <v>1391</v>
      </c>
      <c r="CH167" s="220" t="s">
        <v>1391</v>
      </c>
      <c r="CI167" s="220" t="s">
        <v>1391</v>
      </c>
      <c r="CJ167" s="220" t="s">
        <v>1391</v>
      </c>
      <c r="CK167" s="220" t="s">
        <v>1789</v>
      </c>
      <c r="CL167" s="220" t="s">
        <v>1744</v>
      </c>
      <c r="CM167" s="220" t="s">
        <v>29</v>
      </c>
      <c r="CN167" s="220" t="s">
        <v>412</v>
      </c>
      <c r="CO167" s="220" t="s">
        <v>412</v>
      </c>
      <c r="CP167" s="220"/>
      <c r="CQ167" s="220"/>
      <c r="CR167" s="220"/>
      <c r="CS167" s="220"/>
      <c r="CT167" s="220"/>
      <c r="CU167" s="220"/>
      <c r="CV167" s="220"/>
      <c r="CW167" s="220"/>
      <c r="CX167" s="220" t="s">
        <v>1790</v>
      </c>
    </row>
    <row r="168" ht="14.25" spans="1:102">
      <c r="A168" s="219" t="s">
        <v>1014</v>
      </c>
      <c r="B168" s="219">
        <v>3040</v>
      </c>
      <c r="C168" s="219" t="s">
        <v>1307</v>
      </c>
      <c r="D168" s="219" t="s">
        <v>1437</v>
      </c>
      <c r="E168" s="219" t="s">
        <v>1437</v>
      </c>
      <c r="F168" s="219" t="s">
        <v>1391</v>
      </c>
      <c r="G168" s="219" t="s">
        <v>1391</v>
      </c>
      <c r="H168" s="219" t="s">
        <v>1391</v>
      </c>
      <c r="I168" s="219">
        <f>人物卡!$S$11*10+人物卡!$S$10*10</f>
        <v>1200</v>
      </c>
      <c r="J168" s="219">
        <f>人物卡!$S$11*10+人物卡!$S$8*10</f>
        <v>1200</v>
      </c>
      <c r="K168" s="219" t="s">
        <v>1391</v>
      </c>
      <c r="L168" s="219" t="s">
        <v>1391</v>
      </c>
      <c r="M168" s="219" t="s">
        <v>1437</v>
      </c>
      <c r="N168" s="219" t="s">
        <v>1391</v>
      </c>
      <c r="O168" s="219" t="s">
        <v>1391</v>
      </c>
      <c r="P168" s="219" t="s">
        <v>1391</v>
      </c>
      <c r="Q168" s="219" t="s">
        <v>1391</v>
      </c>
      <c r="R168" s="219" t="s">
        <v>1391</v>
      </c>
      <c r="S168" s="219" t="s">
        <v>1391</v>
      </c>
      <c r="T168" s="219" t="s">
        <v>1391</v>
      </c>
      <c r="U168" s="219" t="s">
        <v>1391</v>
      </c>
      <c r="V168" s="219" t="s">
        <v>1391</v>
      </c>
      <c r="W168" s="219" t="s">
        <v>1391</v>
      </c>
      <c r="X168" s="219" t="s">
        <v>1391</v>
      </c>
      <c r="Y168" s="219" t="s">
        <v>1391</v>
      </c>
      <c r="Z168" s="219" t="s">
        <v>1437</v>
      </c>
      <c r="AA168" s="219" t="s">
        <v>1391</v>
      </c>
      <c r="AB168" s="219" t="s">
        <v>1437</v>
      </c>
      <c r="AC168" s="219" t="s">
        <v>1391</v>
      </c>
      <c r="AD168" s="219" t="s">
        <v>1391</v>
      </c>
      <c r="AE168" s="219" t="s">
        <v>1391</v>
      </c>
      <c r="AF168" s="219" t="s">
        <v>1391</v>
      </c>
      <c r="AG168" s="219" t="s">
        <v>1391</v>
      </c>
      <c r="AH168" s="219" t="s">
        <v>1437</v>
      </c>
      <c r="AI168" s="219" t="s">
        <v>1391</v>
      </c>
      <c r="AJ168" s="219" t="s">
        <v>1391</v>
      </c>
      <c r="AK168" s="219" t="s">
        <v>1391</v>
      </c>
      <c r="AL168" s="219" t="s">
        <v>1391</v>
      </c>
      <c r="AM168" s="219" t="s">
        <v>1391</v>
      </c>
      <c r="AN168" s="219" t="s">
        <v>1391</v>
      </c>
      <c r="AO168" s="219" t="s">
        <v>1391</v>
      </c>
      <c r="AP168" s="219" t="s">
        <v>1391</v>
      </c>
      <c r="AQ168" s="219" t="s">
        <v>1391</v>
      </c>
      <c r="AR168" s="219" t="s">
        <v>1391</v>
      </c>
      <c r="AS168" s="219" t="s">
        <v>1391</v>
      </c>
      <c r="AT168" s="219" t="s">
        <v>1391</v>
      </c>
      <c r="AU168" s="219" t="s">
        <v>1391</v>
      </c>
      <c r="AV168" s="219" t="s">
        <v>1437</v>
      </c>
      <c r="AW168" s="219" t="s">
        <v>1391</v>
      </c>
      <c r="AX168" s="219" t="s">
        <v>1391</v>
      </c>
      <c r="AY168" s="219" t="s">
        <v>1437</v>
      </c>
      <c r="AZ168" s="219" t="s">
        <v>1391</v>
      </c>
      <c r="BA168" s="219" t="s">
        <v>1391</v>
      </c>
      <c r="BB168" s="219" t="s">
        <v>1391</v>
      </c>
      <c r="BC168" s="219" t="s">
        <v>1391</v>
      </c>
      <c r="BD168" s="219" t="s">
        <v>1391</v>
      </c>
      <c r="BE168" s="219" t="s">
        <v>1391</v>
      </c>
      <c r="BF168" s="219" t="s">
        <v>1391</v>
      </c>
      <c r="BG168" s="219" t="s">
        <v>1391</v>
      </c>
      <c r="BH168" s="219" t="s">
        <v>1391</v>
      </c>
      <c r="BI168" s="219" t="s">
        <v>1391</v>
      </c>
      <c r="BJ168" s="219" t="s">
        <v>1391</v>
      </c>
      <c r="BK168" s="219" t="s">
        <v>1391</v>
      </c>
      <c r="BL168" s="219" t="s">
        <v>1391</v>
      </c>
      <c r="BM168" s="219" t="s">
        <v>1391</v>
      </c>
      <c r="BN168" s="219" t="s">
        <v>1391</v>
      </c>
      <c r="BO168" s="219" t="s">
        <v>1391</v>
      </c>
      <c r="BP168" s="219" t="s">
        <v>1391</v>
      </c>
      <c r="BQ168" s="219" t="s">
        <v>1391</v>
      </c>
      <c r="BR168" s="219" t="s">
        <v>1391</v>
      </c>
      <c r="BS168" s="219" t="s">
        <v>1391</v>
      </c>
      <c r="BT168" s="219" t="s">
        <v>1391</v>
      </c>
      <c r="BU168" s="219" t="s">
        <v>1391</v>
      </c>
      <c r="BV168" s="219" t="s">
        <v>1391</v>
      </c>
      <c r="BW168" s="219" t="s">
        <v>1391</v>
      </c>
      <c r="BX168" s="219" t="s">
        <v>1391</v>
      </c>
      <c r="BY168" s="219" t="s">
        <v>1391</v>
      </c>
      <c r="BZ168" s="219" t="s">
        <v>1437</v>
      </c>
      <c r="CA168" s="219" t="s">
        <v>1391</v>
      </c>
      <c r="CB168" s="219" t="s">
        <v>1391</v>
      </c>
      <c r="CC168" s="219" t="s">
        <v>1391</v>
      </c>
      <c r="CD168" s="219" t="s">
        <v>1391</v>
      </c>
      <c r="CE168" s="219" t="s">
        <v>1391</v>
      </c>
      <c r="CF168" s="219" t="s">
        <v>1391</v>
      </c>
      <c r="CG168" s="219" t="s">
        <v>1391</v>
      </c>
      <c r="CH168" s="219" t="s">
        <v>1391</v>
      </c>
      <c r="CI168" s="219" t="s">
        <v>1391</v>
      </c>
      <c r="CJ168" s="219" t="s">
        <v>1391</v>
      </c>
      <c r="CK168" s="219" t="s">
        <v>1791</v>
      </c>
      <c r="CL168" s="219" t="s">
        <v>1710</v>
      </c>
      <c r="CM168" s="219" t="s">
        <v>403</v>
      </c>
      <c r="CN168" s="219" t="s">
        <v>29</v>
      </c>
      <c r="CO168" s="219" t="s">
        <v>412</v>
      </c>
      <c r="CP168" s="219"/>
      <c r="CQ168" s="219"/>
      <c r="CR168" s="219"/>
      <c r="CS168" s="219"/>
      <c r="CT168" s="219"/>
      <c r="CU168" s="219"/>
      <c r="CV168" s="219"/>
      <c r="CW168" s="219"/>
      <c r="CX168" s="219" t="s">
        <v>1792</v>
      </c>
    </row>
    <row r="169" ht="14.25" spans="1:102">
      <c r="A169" s="220" t="s">
        <v>1310</v>
      </c>
      <c r="B169" s="220">
        <v>3041</v>
      </c>
      <c r="C169" s="220" t="s">
        <v>807</v>
      </c>
      <c r="D169" s="220" t="s">
        <v>1437</v>
      </c>
      <c r="E169" s="220" t="s">
        <v>1437</v>
      </c>
      <c r="F169" s="220" t="s">
        <v>1391</v>
      </c>
      <c r="G169" s="220" t="s">
        <v>1391</v>
      </c>
      <c r="H169" s="220" t="s">
        <v>1391</v>
      </c>
      <c r="I169" s="220">
        <f>人物卡!$S$11*10+人物卡!$S$10*10</f>
        <v>1200</v>
      </c>
      <c r="J169" s="220">
        <f>人物卡!$S$11*10+人物卡!$S$8*10</f>
        <v>1200</v>
      </c>
      <c r="K169" s="220" t="s">
        <v>1391</v>
      </c>
      <c r="L169" s="220" t="s">
        <v>1437</v>
      </c>
      <c r="M169" s="220" t="s">
        <v>1437</v>
      </c>
      <c r="N169" s="220" t="s">
        <v>1443</v>
      </c>
      <c r="O169" s="220" t="s">
        <v>1391</v>
      </c>
      <c r="P169" s="220" t="s">
        <v>1391</v>
      </c>
      <c r="Q169" s="220" t="s">
        <v>1391</v>
      </c>
      <c r="R169" s="220" t="s">
        <v>1391</v>
      </c>
      <c r="S169" s="220" t="s">
        <v>1391</v>
      </c>
      <c r="T169" s="220" t="s">
        <v>1391</v>
      </c>
      <c r="U169" s="220" t="s">
        <v>1391</v>
      </c>
      <c r="V169" s="220" t="s">
        <v>1391</v>
      </c>
      <c r="W169" s="220" t="s">
        <v>1391</v>
      </c>
      <c r="X169" s="220" t="s">
        <v>1443</v>
      </c>
      <c r="Y169" s="220" t="s">
        <v>1391</v>
      </c>
      <c r="Z169" s="220" t="s">
        <v>1437</v>
      </c>
      <c r="AA169" s="220" t="s">
        <v>1391</v>
      </c>
      <c r="AB169" s="220" t="s">
        <v>1391</v>
      </c>
      <c r="AC169" s="220" t="s">
        <v>1443</v>
      </c>
      <c r="AD169" s="220" t="s">
        <v>1391</v>
      </c>
      <c r="AE169" s="220" t="s">
        <v>1391</v>
      </c>
      <c r="AF169" s="220" t="s">
        <v>1391</v>
      </c>
      <c r="AG169" s="220" t="s">
        <v>1437</v>
      </c>
      <c r="AH169" s="220" t="s">
        <v>1391</v>
      </c>
      <c r="AI169" s="220" t="s">
        <v>1391</v>
      </c>
      <c r="AJ169" s="220" t="s">
        <v>1391</v>
      </c>
      <c r="AK169" s="220" t="s">
        <v>1391</v>
      </c>
      <c r="AL169" s="220" t="s">
        <v>1391</v>
      </c>
      <c r="AM169" s="220" t="s">
        <v>1391</v>
      </c>
      <c r="AN169" s="220" t="s">
        <v>1391</v>
      </c>
      <c r="AO169" s="220" t="s">
        <v>1391</v>
      </c>
      <c r="AP169" s="220" t="s">
        <v>1391</v>
      </c>
      <c r="AQ169" s="220" t="s">
        <v>1391</v>
      </c>
      <c r="AR169" s="220" t="s">
        <v>1391</v>
      </c>
      <c r="AS169" s="220" t="s">
        <v>1391</v>
      </c>
      <c r="AT169" s="220" t="s">
        <v>1391</v>
      </c>
      <c r="AU169" s="220" t="s">
        <v>1391</v>
      </c>
      <c r="AV169" s="220" t="s">
        <v>1391</v>
      </c>
      <c r="AW169" s="220" t="s">
        <v>1391</v>
      </c>
      <c r="AX169" s="220" t="s">
        <v>1443</v>
      </c>
      <c r="AY169" s="220" t="s">
        <v>1443</v>
      </c>
      <c r="AZ169" s="220" t="s">
        <v>1391</v>
      </c>
      <c r="BA169" s="220" t="s">
        <v>1391</v>
      </c>
      <c r="BB169" s="220" t="s">
        <v>1391</v>
      </c>
      <c r="BC169" s="220" t="s">
        <v>1391</v>
      </c>
      <c r="BD169" s="220" t="s">
        <v>1391</v>
      </c>
      <c r="BE169" s="220" t="s">
        <v>1443</v>
      </c>
      <c r="BF169" s="220" t="s">
        <v>1443</v>
      </c>
      <c r="BG169" s="220" t="s">
        <v>1391</v>
      </c>
      <c r="BH169" s="220" t="s">
        <v>1391</v>
      </c>
      <c r="BI169" s="220" t="s">
        <v>1391</v>
      </c>
      <c r="BJ169" s="220" t="s">
        <v>1391</v>
      </c>
      <c r="BK169" s="220" t="s">
        <v>1443</v>
      </c>
      <c r="BL169" s="220" t="s">
        <v>1391</v>
      </c>
      <c r="BM169" s="220" t="s">
        <v>1391</v>
      </c>
      <c r="BN169" s="220" t="s">
        <v>1443</v>
      </c>
      <c r="BO169" s="220" t="s">
        <v>1391</v>
      </c>
      <c r="BP169" s="220" t="s">
        <v>1391</v>
      </c>
      <c r="BQ169" s="220" t="s">
        <v>1391</v>
      </c>
      <c r="BR169" s="220" t="s">
        <v>1391</v>
      </c>
      <c r="BS169" s="220" t="s">
        <v>1391</v>
      </c>
      <c r="BT169" s="220" t="s">
        <v>1391</v>
      </c>
      <c r="BU169" s="220" t="s">
        <v>1391</v>
      </c>
      <c r="BV169" s="220" t="s">
        <v>1391</v>
      </c>
      <c r="BW169" s="220" t="s">
        <v>1391</v>
      </c>
      <c r="BX169" s="220" t="s">
        <v>1391</v>
      </c>
      <c r="BY169" s="220" t="s">
        <v>1391</v>
      </c>
      <c r="BZ169" s="220" t="s">
        <v>1391</v>
      </c>
      <c r="CA169" s="220" t="s">
        <v>1391</v>
      </c>
      <c r="CB169" s="220" t="s">
        <v>1391</v>
      </c>
      <c r="CC169" s="220" t="s">
        <v>1391</v>
      </c>
      <c r="CD169" s="220" t="s">
        <v>1391</v>
      </c>
      <c r="CE169" s="220" t="s">
        <v>1391</v>
      </c>
      <c r="CF169" s="220" t="s">
        <v>1391</v>
      </c>
      <c r="CG169" s="220" t="s">
        <v>1391</v>
      </c>
      <c r="CH169" s="220" t="s">
        <v>1391</v>
      </c>
      <c r="CI169" s="220" t="s">
        <v>1391</v>
      </c>
      <c r="CJ169" s="220" t="s">
        <v>1391</v>
      </c>
      <c r="CK169" s="220" t="s">
        <v>1793</v>
      </c>
      <c r="CL169" s="220" t="s">
        <v>1794</v>
      </c>
      <c r="CM169" s="220" t="s">
        <v>29</v>
      </c>
      <c r="CN169" s="220" t="s">
        <v>17</v>
      </c>
      <c r="CO169" s="220" t="s">
        <v>412</v>
      </c>
      <c r="CP169" s="220"/>
      <c r="CQ169" s="220"/>
      <c r="CR169" s="220"/>
      <c r="CS169" s="220"/>
      <c r="CT169" s="220"/>
      <c r="CU169" s="220"/>
      <c r="CV169" s="220"/>
      <c r="CW169" s="220"/>
      <c r="CX169" s="220" t="s">
        <v>1795</v>
      </c>
    </row>
    <row r="170" ht="14.25" spans="1:102">
      <c r="A170" s="219" t="s">
        <v>1312</v>
      </c>
      <c r="B170" s="219">
        <v>3042</v>
      </c>
      <c r="C170" s="219" t="s">
        <v>1313</v>
      </c>
      <c r="D170" s="219" t="s">
        <v>1437</v>
      </c>
      <c r="E170" s="219" t="s">
        <v>1391</v>
      </c>
      <c r="F170" s="219" t="s">
        <v>1391</v>
      </c>
      <c r="G170" s="219" t="s">
        <v>1391</v>
      </c>
      <c r="H170" s="219" t="s">
        <v>1391</v>
      </c>
      <c r="I170" s="219">
        <f>人物卡!$S$11*10+人物卡!$S$10*10</f>
        <v>1200</v>
      </c>
      <c r="J170" s="219">
        <f>人物卡!$S$11*10+人物卡!$S$8*10</f>
        <v>1200</v>
      </c>
      <c r="K170" s="219" t="s">
        <v>1391</v>
      </c>
      <c r="L170" s="219" t="s">
        <v>1391</v>
      </c>
      <c r="M170" s="219" t="s">
        <v>1391</v>
      </c>
      <c r="N170" s="219" t="s">
        <v>1391</v>
      </c>
      <c r="O170" s="219" t="s">
        <v>1391</v>
      </c>
      <c r="P170" s="219" t="s">
        <v>1391</v>
      </c>
      <c r="Q170" s="219" t="s">
        <v>1391</v>
      </c>
      <c r="R170" s="219" t="s">
        <v>1391</v>
      </c>
      <c r="S170" s="219" t="s">
        <v>1391</v>
      </c>
      <c r="T170" s="219" t="s">
        <v>1391</v>
      </c>
      <c r="U170" s="219" t="s">
        <v>1391</v>
      </c>
      <c r="V170" s="219" t="s">
        <v>1391</v>
      </c>
      <c r="W170" s="219" t="s">
        <v>1437</v>
      </c>
      <c r="X170" s="219" t="s">
        <v>1391</v>
      </c>
      <c r="Y170" s="219" t="s">
        <v>1391</v>
      </c>
      <c r="Z170" s="219" t="s">
        <v>1391</v>
      </c>
      <c r="AA170" s="219" t="s">
        <v>1391</v>
      </c>
      <c r="AB170" s="219" t="s">
        <v>1391</v>
      </c>
      <c r="AC170" s="219" t="s">
        <v>1391</v>
      </c>
      <c r="AD170" s="219" t="s">
        <v>1391</v>
      </c>
      <c r="AE170" s="219" t="s">
        <v>1391</v>
      </c>
      <c r="AF170" s="219" t="s">
        <v>1391</v>
      </c>
      <c r="AG170" s="219" t="s">
        <v>1391</v>
      </c>
      <c r="AH170" s="219" t="s">
        <v>1391</v>
      </c>
      <c r="AI170" s="219" t="s">
        <v>1391</v>
      </c>
      <c r="AJ170" s="219" t="s">
        <v>1391</v>
      </c>
      <c r="AK170" s="219" t="s">
        <v>1391</v>
      </c>
      <c r="AL170" s="219" t="s">
        <v>1391</v>
      </c>
      <c r="AM170" s="219" t="s">
        <v>1391</v>
      </c>
      <c r="AN170" s="219" t="s">
        <v>1391</v>
      </c>
      <c r="AO170" s="219" t="s">
        <v>1391</v>
      </c>
      <c r="AP170" s="219" t="s">
        <v>1391</v>
      </c>
      <c r="AQ170" s="219" t="s">
        <v>1391</v>
      </c>
      <c r="AR170" s="219" t="s">
        <v>1391</v>
      </c>
      <c r="AS170" s="219" t="s">
        <v>1437</v>
      </c>
      <c r="AT170" s="219" t="s">
        <v>1391</v>
      </c>
      <c r="AU170" s="219" t="s">
        <v>1391</v>
      </c>
      <c r="AV170" s="219" t="s">
        <v>1391</v>
      </c>
      <c r="AW170" s="219" t="s">
        <v>1391</v>
      </c>
      <c r="AX170" s="219" t="s">
        <v>1391</v>
      </c>
      <c r="AY170" s="219" t="s">
        <v>1391</v>
      </c>
      <c r="AZ170" s="219" t="s">
        <v>1391</v>
      </c>
      <c r="BA170" s="219" t="s">
        <v>1391</v>
      </c>
      <c r="BB170" s="219" t="s">
        <v>1391</v>
      </c>
      <c r="BC170" s="219" t="s">
        <v>1437</v>
      </c>
      <c r="BD170" s="219" t="s">
        <v>1391</v>
      </c>
      <c r="BE170" s="219" t="s">
        <v>1391</v>
      </c>
      <c r="BF170" s="219" t="s">
        <v>1391</v>
      </c>
      <c r="BG170" s="219" t="s">
        <v>1391</v>
      </c>
      <c r="BH170" s="219" t="s">
        <v>1391</v>
      </c>
      <c r="BI170" s="219" t="s">
        <v>1391</v>
      </c>
      <c r="BJ170" s="219" t="s">
        <v>1391</v>
      </c>
      <c r="BK170" s="219" t="s">
        <v>1391</v>
      </c>
      <c r="BL170" s="219" t="s">
        <v>1391</v>
      </c>
      <c r="BM170" s="219" t="s">
        <v>1391</v>
      </c>
      <c r="BN170" s="219" t="s">
        <v>1391</v>
      </c>
      <c r="BO170" s="219" t="s">
        <v>1391</v>
      </c>
      <c r="BP170" s="219" t="s">
        <v>1391</v>
      </c>
      <c r="BQ170" s="219" t="s">
        <v>1391</v>
      </c>
      <c r="BR170" s="219" t="s">
        <v>1391</v>
      </c>
      <c r="BS170" s="219" t="s">
        <v>1391</v>
      </c>
      <c r="BT170" s="219" t="s">
        <v>1391</v>
      </c>
      <c r="BU170" s="219" t="s">
        <v>1391</v>
      </c>
      <c r="BV170" s="219" t="s">
        <v>1391</v>
      </c>
      <c r="BW170" s="219" t="s">
        <v>1391</v>
      </c>
      <c r="BX170" s="219" t="s">
        <v>1391</v>
      </c>
      <c r="BY170" s="219" t="s">
        <v>1391</v>
      </c>
      <c r="BZ170" s="219" t="s">
        <v>1391</v>
      </c>
      <c r="CA170" s="219" t="s">
        <v>1391</v>
      </c>
      <c r="CB170" s="219" t="s">
        <v>1391</v>
      </c>
      <c r="CC170" s="219" t="s">
        <v>1391</v>
      </c>
      <c r="CD170" s="219" t="s">
        <v>1391</v>
      </c>
      <c r="CE170" s="219" t="s">
        <v>1391</v>
      </c>
      <c r="CF170" s="219" t="s">
        <v>1391</v>
      </c>
      <c r="CG170" s="219" t="s">
        <v>1391</v>
      </c>
      <c r="CH170" s="219" t="s">
        <v>1391</v>
      </c>
      <c r="CI170" s="219" t="s">
        <v>1391</v>
      </c>
      <c r="CJ170" s="219" t="s">
        <v>1391</v>
      </c>
      <c r="CK170" s="219" t="s">
        <v>1796</v>
      </c>
      <c r="CL170" s="219" t="s">
        <v>1736</v>
      </c>
      <c r="CM170" s="219" t="s">
        <v>53</v>
      </c>
      <c r="CN170" s="219" t="s">
        <v>412</v>
      </c>
      <c r="CO170" s="219" t="s">
        <v>412</v>
      </c>
      <c r="CP170" s="219"/>
      <c r="CQ170" s="219"/>
      <c r="CR170" s="219"/>
      <c r="CS170" s="219"/>
      <c r="CT170" s="219"/>
      <c r="CU170" s="219"/>
      <c r="CV170" s="219"/>
      <c r="CW170" s="219"/>
      <c r="CX170" s="219" t="s">
        <v>1797</v>
      </c>
    </row>
    <row r="171" ht="14.25" spans="1:102">
      <c r="A171" s="220" t="s">
        <v>1315</v>
      </c>
      <c r="B171" s="220">
        <v>3043</v>
      </c>
      <c r="C171" s="220" t="s">
        <v>1246</v>
      </c>
      <c r="D171" s="220" t="s">
        <v>1437</v>
      </c>
      <c r="E171" s="220" t="s">
        <v>1391</v>
      </c>
      <c r="F171" s="220" t="s">
        <v>1391</v>
      </c>
      <c r="G171" s="220" t="s">
        <v>1391</v>
      </c>
      <c r="H171" s="220" t="s">
        <v>1391</v>
      </c>
      <c r="I171" s="220">
        <f>人物卡!$S$11*10+人物卡!$S$10*10</f>
        <v>1200</v>
      </c>
      <c r="J171" s="220">
        <f>人物卡!$S$11*10+人物卡!$S$8*10</f>
        <v>1200</v>
      </c>
      <c r="K171" s="220" t="s">
        <v>1391</v>
      </c>
      <c r="L171" s="220" t="s">
        <v>1437</v>
      </c>
      <c r="M171" s="220" t="s">
        <v>1391</v>
      </c>
      <c r="N171" s="220" t="s">
        <v>1391</v>
      </c>
      <c r="O171" s="220" t="s">
        <v>1391</v>
      </c>
      <c r="P171" s="220" t="s">
        <v>1391</v>
      </c>
      <c r="Q171" s="220" t="s">
        <v>1391</v>
      </c>
      <c r="R171" s="220" t="s">
        <v>1391</v>
      </c>
      <c r="S171" s="220" t="s">
        <v>1391</v>
      </c>
      <c r="T171" s="220" t="s">
        <v>1391</v>
      </c>
      <c r="U171" s="220" t="s">
        <v>1391</v>
      </c>
      <c r="V171" s="220" t="s">
        <v>1391</v>
      </c>
      <c r="W171" s="220" t="s">
        <v>1391</v>
      </c>
      <c r="X171" s="220" t="s">
        <v>1391</v>
      </c>
      <c r="Y171" s="220" t="s">
        <v>1391</v>
      </c>
      <c r="Z171" s="220" t="s">
        <v>1391</v>
      </c>
      <c r="AA171" s="220" t="s">
        <v>1391</v>
      </c>
      <c r="AB171" s="220" t="s">
        <v>1391</v>
      </c>
      <c r="AC171" s="220" t="s">
        <v>1437</v>
      </c>
      <c r="AD171" s="220" t="s">
        <v>1437</v>
      </c>
      <c r="AE171" s="220" t="s">
        <v>1437</v>
      </c>
      <c r="AF171" s="220" t="s">
        <v>1391</v>
      </c>
      <c r="AG171" s="220" t="s">
        <v>1437</v>
      </c>
      <c r="AH171" s="220" t="s">
        <v>1391</v>
      </c>
      <c r="AI171" s="220" t="s">
        <v>1391</v>
      </c>
      <c r="AJ171" s="220" t="s">
        <v>1391</v>
      </c>
      <c r="AK171" s="220" t="s">
        <v>1391</v>
      </c>
      <c r="AL171" s="220" t="s">
        <v>1391</v>
      </c>
      <c r="AM171" s="220" t="s">
        <v>1391</v>
      </c>
      <c r="AN171" s="220" t="s">
        <v>1391</v>
      </c>
      <c r="AO171" s="220" t="s">
        <v>1391</v>
      </c>
      <c r="AP171" s="220" t="s">
        <v>1391</v>
      </c>
      <c r="AQ171" s="220" t="s">
        <v>1391</v>
      </c>
      <c r="AR171" s="220" t="s">
        <v>1391</v>
      </c>
      <c r="AS171" s="220" t="s">
        <v>1391</v>
      </c>
      <c r="AT171" s="220" t="s">
        <v>1391</v>
      </c>
      <c r="AU171" s="220" t="s">
        <v>1391</v>
      </c>
      <c r="AV171" s="220" t="s">
        <v>1391</v>
      </c>
      <c r="AW171" s="220" t="s">
        <v>1391</v>
      </c>
      <c r="AX171" s="220" t="s">
        <v>1391</v>
      </c>
      <c r="AY171" s="220" t="s">
        <v>1391</v>
      </c>
      <c r="AZ171" s="220" t="s">
        <v>1391</v>
      </c>
      <c r="BA171" s="220" t="s">
        <v>1391</v>
      </c>
      <c r="BB171" s="220" t="s">
        <v>1391</v>
      </c>
      <c r="BC171" s="220" t="s">
        <v>1391</v>
      </c>
      <c r="BD171" s="220" t="s">
        <v>1391</v>
      </c>
      <c r="BE171" s="220" t="s">
        <v>1437</v>
      </c>
      <c r="BF171" s="220" t="s">
        <v>1437</v>
      </c>
      <c r="BG171" s="220" t="s">
        <v>1437</v>
      </c>
      <c r="BH171" s="220" t="s">
        <v>1437</v>
      </c>
      <c r="BI171" s="220" t="s">
        <v>1437</v>
      </c>
      <c r="BJ171" s="220" t="s">
        <v>1437</v>
      </c>
      <c r="BK171" s="220" t="s">
        <v>1437</v>
      </c>
      <c r="BL171" s="220" t="s">
        <v>1437</v>
      </c>
      <c r="BM171" s="220" t="s">
        <v>1437</v>
      </c>
      <c r="BN171" s="220" t="s">
        <v>1437</v>
      </c>
      <c r="BO171" s="220" t="s">
        <v>1437</v>
      </c>
      <c r="BP171" s="220" t="s">
        <v>1437</v>
      </c>
      <c r="BQ171" s="220" t="s">
        <v>1437</v>
      </c>
      <c r="BR171" s="220" t="s">
        <v>1391</v>
      </c>
      <c r="BS171" s="220" t="s">
        <v>1391</v>
      </c>
      <c r="BT171" s="220" t="s">
        <v>1391</v>
      </c>
      <c r="BU171" s="220" t="s">
        <v>1391</v>
      </c>
      <c r="BV171" s="220" t="s">
        <v>1391</v>
      </c>
      <c r="BW171" s="220" t="s">
        <v>1391</v>
      </c>
      <c r="BX171" s="220" t="s">
        <v>1391</v>
      </c>
      <c r="BY171" s="220" t="s">
        <v>1391</v>
      </c>
      <c r="BZ171" s="220" t="s">
        <v>1391</v>
      </c>
      <c r="CA171" s="220" t="s">
        <v>1391</v>
      </c>
      <c r="CB171" s="220" t="s">
        <v>1391</v>
      </c>
      <c r="CC171" s="220" t="s">
        <v>1391</v>
      </c>
      <c r="CD171" s="220" t="s">
        <v>1391</v>
      </c>
      <c r="CE171" s="220" t="s">
        <v>1391</v>
      </c>
      <c r="CF171" s="220" t="s">
        <v>1391</v>
      </c>
      <c r="CG171" s="220" t="s">
        <v>1391</v>
      </c>
      <c r="CH171" s="220" t="s">
        <v>1391</v>
      </c>
      <c r="CI171" s="220" t="s">
        <v>1391</v>
      </c>
      <c r="CJ171" s="220" t="s">
        <v>1391</v>
      </c>
      <c r="CK171" s="220" t="s">
        <v>1798</v>
      </c>
      <c r="CL171" s="220" t="s">
        <v>1391</v>
      </c>
      <c r="CM171" s="220" t="s">
        <v>17</v>
      </c>
      <c r="CN171" s="220" t="s">
        <v>29</v>
      </c>
      <c r="CO171" s="220" t="s">
        <v>412</v>
      </c>
      <c r="CP171" s="220"/>
      <c r="CQ171" s="220"/>
      <c r="CR171" s="220"/>
      <c r="CS171" s="220"/>
      <c r="CT171" s="220"/>
      <c r="CU171" s="220"/>
      <c r="CV171" s="220"/>
      <c r="CW171" s="220"/>
      <c r="CX171" s="220" t="s">
        <v>1799</v>
      </c>
    </row>
    <row r="172" ht="14.25" spans="1:102">
      <c r="A172" s="219" t="s">
        <v>1318</v>
      </c>
      <c r="B172" s="219">
        <v>3044</v>
      </c>
      <c r="C172" s="219" t="s">
        <v>989</v>
      </c>
      <c r="D172" s="219" t="s">
        <v>1437</v>
      </c>
      <c r="E172" s="219" t="s">
        <v>1437</v>
      </c>
      <c r="F172" s="219" t="s">
        <v>1437</v>
      </c>
      <c r="G172" s="219" t="s">
        <v>1437</v>
      </c>
      <c r="H172" s="219" t="s">
        <v>1391</v>
      </c>
      <c r="I172" s="219">
        <f>人物卡!$S$11*10+人物卡!$S$10*10</f>
        <v>1200</v>
      </c>
      <c r="J172" s="219">
        <f>人物卡!$S$11*10+人物卡!$S$8*10</f>
        <v>1200</v>
      </c>
      <c r="K172" s="219" t="s">
        <v>1391</v>
      </c>
      <c r="L172" s="219" t="s">
        <v>1391</v>
      </c>
      <c r="M172" s="219" t="s">
        <v>1391</v>
      </c>
      <c r="N172" s="219" t="s">
        <v>1391</v>
      </c>
      <c r="O172" s="219" t="s">
        <v>1391</v>
      </c>
      <c r="P172" s="219" t="s">
        <v>1391</v>
      </c>
      <c r="Q172" s="219" t="s">
        <v>1391</v>
      </c>
      <c r="R172" s="219" t="s">
        <v>1391</v>
      </c>
      <c r="S172" s="219" t="s">
        <v>1391</v>
      </c>
      <c r="T172" s="219" t="s">
        <v>1391</v>
      </c>
      <c r="U172" s="219" t="s">
        <v>1391</v>
      </c>
      <c r="V172" s="219" t="s">
        <v>1391</v>
      </c>
      <c r="W172" s="219" t="s">
        <v>1391</v>
      </c>
      <c r="X172" s="219" t="s">
        <v>1391</v>
      </c>
      <c r="Y172" s="219" t="s">
        <v>1391</v>
      </c>
      <c r="Z172" s="219" t="s">
        <v>1391</v>
      </c>
      <c r="AA172" s="219" t="s">
        <v>1391</v>
      </c>
      <c r="AB172" s="219" t="s">
        <v>1437</v>
      </c>
      <c r="AC172" s="219" t="s">
        <v>1391</v>
      </c>
      <c r="AD172" s="219" t="s">
        <v>1391</v>
      </c>
      <c r="AE172" s="219" t="s">
        <v>1391</v>
      </c>
      <c r="AF172" s="219" t="s">
        <v>1391</v>
      </c>
      <c r="AG172" s="219" t="s">
        <v>1391</v>
      </c>
      <c r="AH172" s="219" t="s">
        <v>1391</v>
      </c>
      <c r="AI172" s="219" t="s">
        <v>1391</v>
      </c>
      <c r="AJ172" s="219" t="s">
        <v>1391</v>
      </c>
      <c r="AK172" s="219" t="s">
        <v>1391</v>
      </c>
      <c r="AL172" s="219" t="s">
        <v>1391</v>
      </c>
      <c r="AM172" s="219" t="s">
        <v>1391</v>
      </c>
      <c r="AN172" s="219" t="s">
        <v>1391</v>
      </c>
      <c r="AO172" s="219" t="s">
        <v>1391</v>
      </c>
      <c r="AP172" s="219" t="s">
        <v>1391</v>
      </c>
      <c r="AQ172" s="219" t="s">
        <v>1391</v>
      </c>
      <c r="AR172" s="219" t="s">
        <v>1391</v>
      </c>
      <c r="AS172" s="219" t="s">
        <v>1437</v>
      </c>
      <c r="AT172" s="219" t="s">
        <v>1391</v>
      </c>
      <c r="AU172" s="219" t="s">
        <v>1391</v>
      </c>
      <c r="AV172" s="219" t="s">
        <v>1391</v>
      </c>
      <c r="AW172" s="219" t="s">
        <v>1437</v>
      </c>
      <c r="AX172" s="219" t="s">
        <v>1437</v>
      </c>
      <c r="AY172" s="219" t="s">
        <v>1437</v>
      </c>
      <c r="AZ172" s="219" t="s">
        <v>1391</v>
      </c>
      <c r="BA172" s="219" t="s">
        <v>1391</v>
      </c>
      <c r="BB172" s="219" t="s">
        <v>1391</v>
      </c>
      <c r="BC172" s="219" t="s">
        <v>1391</v>
      </c>
      <c r="BD172" s="219" t="s">
        <v>1391</v>
      </c>
      <c r="BE172" s="219" t="s">
        <v>1391</v>
      </c>
      <c r="BF172" s="219" t="s">
        <v>1391</v>
      </c>
      <c r="BG172" s="219" t="s">
        <v>1391</v>
      </c>
      <c r="BH172" s="219" t="s">
        <v>1391</v>
      </c>
      <c r="BI172" s="219" t="s">
        <v>1391</v>
      </c>
      <c r="BJ172" s="219" t="s">
        <v>1391</v>
      </c>
      <c r="BK172" s="219" t="s">
        <v>1391</v>
      </c>
      <c r="BL172" s="219" t="s">
        <v>1391</v>
      </c>
      <c r="BM172" s="219" t="s">
        <v>1391</v>
      </c>
      <c r="BN172" s="219" t="s">
        <v>1391</v>
      </c>
      <c r="BO172" s="219" t="s">
        <v>1391</v>
      </c>
      <c r="BP172" s="219" t="s">
        <v>1391</v>
      </c>
      <c r="BQ172" s="219" t="s">
        <v>1391</v>
      </c>
      <c r="BR172" s="219" t="s">
        <v>1391</v>
      </c>
      <c r="BS172" s="219" t="s">
        <v>1391</v>
      </c>
      <c r="BT172" s="219" t="s">
        <v>1391</v>
      </c>
      <c r="BU172" s="219" t="s">
        <v>1391</v>
      </c>
      <c r="BV172" s="219" t="s">
        <v>1437</v>
      </c>
      <c r="BW172" s="219" t="s">
        <v>1391</v>
      </c>
      <c r="BX172" s="219" t="s">
        <v>1391</v>
      </c>
      <c r="BY172" s="219" t="s">
        <v>1391</v>
      </c>
      <c r="BZ172" s="219" t="s">
        <v>1391</v>
      </c>
      <c r="CA172" s="219" t="s">
        <v>1391</v>
      </c>
      <c r="CB172" s="219" t="s">
        <v>1391</v>
      </c>
      <c r="CC172" s="219" t="s">
        <v>1391</v>
      </c>
      <c r="CD172" s="219" t="s">
        <v>1391</v>
      </c>
      <c r="CE172" s="219" t="s">
        <v>1391</v>
      </c>
      <c r="CF172" s="219" t="s">
        <v>1391</v>
      </c>
      <c r="CG172" s="219" t="s">
        <v>1391</v>
      </c>
      <c r="CH172" s="219" t="s">
        <v>1391</v>
      </c>
      <c r="CI172" s="219" t="s">
        <v>1391</v>
      </c>
      <c r="CJ172" s="219" t="s">
        <v>1391</v>
      </c>
      <c r="CK172" s="219" t="s">
        <v>1800</v>
      </c>
      <c r="CL172" s="219" t="s">
        <v>1391</v>
      </c>
      <c r="CM172" s="219" t="s">
        <v>403</v>
      </c>
      <c r="CN172" s="219" t="s">
        <v>412</v>
      </c>
      <c r="CO172" s="219" t="s">
        <v>412</v>
      </c>
      <c r="CP172" s="219"/>
      <c r="CQ172" s="219"/>
      <c r="CR172" s="219"/>
      <c r="CS172" s="219"/>
      <c r="CT172" s="219"/>
      <c r="CU172" s="219"/>
      <c r="CV172" s="219"/>
      <c r="CW172" s="219"/>
      <c r="CX172" s="219" t="s">
        <v>1801</v>
      </c>
    </row>
    <row r="173" ht="14.25" spans="1:102">
      <c r="A173" s="220" t="s">
        <v>1320</v>
      </c>
      <c r="B173" s="220">
        <v>3045</v>
      </c>
      <c r="C173" s="220" t="s">
        <v>1321</v>
      </c>
      <c r="D173" s="220" t="s">
        <v>1391</v>
      </c>
      <c r="E173" s="220" t="s">
        <v>1391</v>
      </c>
      <c r="F173" s="220" t="s">
        <v>1391</v>
      </c>
      <c r="G173" s="220" t="s">
        <v>1391</v>
      </c>
      <c r="H173" s="220" t="s">
        <v>1391</v>
      </c>
      <c r="I173" s="220">
        <f>人物卡!$S$11*10+人物卡!$S$10*10</f>
        <v>1200</v>
      </c>
      <c r="J173" s="220">
        <f>人物卡!$S$11*10+人物卡!$S$8*10</f>
        <v>1200</v>
      </c>
      <c r="K173" s="220" t="s">
        <v>1391</v>
      </c>
      <c r="L173" s="220" t="s">
        <v>1391</v>
      </c>
      <c r="M173" s="220" t="s">
        <v>1391</v>
      </c>
      <c r="N173" s="220" t="s">
        <v>1391</v>
      </c>
      <c r="O173" s="220" t="s">
        <v>1391</v>
      </c>
      <c r="P173" s="220" t="s">
        <v>1391</v>
      </c>
      <c r="Q173" s="220" t="s">
        <v>1391</v>
      </c>
      <c r="R173" s="220" t="s">
        <v>1391</v>
      </c>
      <c r="S173" s="220" t="s">
        <v>1391</v>
      </c>
      <c r="T173" s="220" t="s">
        <v>1391</v>
      </c>
      <c r="U173" s="220" t="s">
        <v>1391</v>
      </c>
      <c r="V173" s="220" t="s">
        <v>1391</v>
      </c>
      <c r="W173" s="220" t="s">
        <v>1437</v>
      </c>
      <c r="X173" s="220" t="s">
        <v>1391</v>
      </c>
      <c r="Y173" s="220" t="s">
        <v>1391</v>
      </c>
      <c r="Z173" s="220" t="s">
        <v>1391</v>
      </c>
      <c r="AA173" s="220" t="s">
        <v>1391</v>
      </c>
      <c r="AB173" s="220" t="s">
        <v>1437</v>
      </c>
      <c r="AC173" s="220" t="s">
        <v>1391</v>
      </c>
      <c r="AD173" s="220" t="s">
        <v>1391</v>
      </c>
      <c r="AE173" s="220" t="s">
        <v>1391</v>
      </c>
      <c r="AF173" s="220" t="s">
        <v>1391</v>
      </c>
      <c r="AG173" s="220" t="s">
        <v>1437</v>
      </c>
      <c r="AH173" s="220" t="s">
        <v>1391</v>
      </c>
      <c r="AI173" s="220" t="s">
        <v>1391</v>
      </c>
      <c r="AJ173" s="220" t="s">
        <v>1391</v>
      </c>
      <c r="AK173" s="220" t="s">
        <v>1391</v>
      </c>
      <c r="AL173" s="220" t="s">
        <v>1391</v>
      </c>
      <c r="AM173" s="220" t="s">
        <v>1391</v>
      </c>
      <c r="AN173" s="220" t="s">
        <v>1391</v>
      </c>
      <c r="AO173" s="220" t="s">
        <v>1391</v>
      </c>
      <c r="AP173" s="220" t="s">
        <v>1391</v>
      </c>
      <c r="AQ173" s="220" t="s">
        <v>1391</v>
      </c>
      <c r="AR173" s="220" t="s">
        <v>1391</v>
      </c>
      <c r="AS173" s="220" t="s">
        <v>1391</v>
      </c>
      <c r="AT173" s="220" t="s">
        <v>1391</v>
      </c>
      <c r="AU173" s="220" t="s">
        <v>1391</v>
      </c>
      <c r="AV173" s="220" t="s">
        <v>1391</v>
      </c>
      <c r="AW173" s="220" t="s">
        <v>1391</v>
      </c>
      <c r="AX173" s="220" t="s">
        <v>1391</v>
      </c>
      <c r="AY173" s="220" t="s">
        <v>1391</v>
      </c>
      <c r="AZ173" s="220" t="s">
        <v>1391</v>
      </c>
      <c r="BA173" s="220" t="s">
        <v>1391</v>
      </c>
      <c r="BB173" s="220" t="s">
        <v>1391</v>
      </c>
      <c r="BC173" s="220" t="s">
        <v>1437</v>
      </c>
      <c r="BD173" s="220" t="s">
        <v>1391</v>
      </c>
      <c r="BE173" s="220" t="s">
        <v>1391</v>
      </c>
      <c r="BF173" s="220" t="s">
        <v>1391</v>
      </c>
      <c r="BG173" s="220" t="s">
        <v>1391</v>
      </c>
      <c r="BH173" s="220" t="s">
        <v>1391</v>
      </c>
      <c r="BI173" s="220" t="s">
        <v>1391</v>
      </c>
      <c r="BJ173" s="220" t="s">
        <v>1391</v>
      </c>
      <c r="BK173" s="220" t="s">
        <v>1391</v>
      </c>
      <c r="BL173" s="220" t="s">
        <v>1391</v>
      </c>
      <c r="BM173" s="220" t="s">
        <v>1391</v>
      </c>
      <c r="BN173" s="220" t="s">
        <v>1391</v>
      </c>
      <c r="BO173" s="220" t="s">
        <v>1391</v>
      </c>
      <c r="BP173" s="220" t="s">
        <v>1391</v>
      </c>
      <c r="BQ173" s="220" t="s">
        <v>1391</v>
      </c>
      <c r="BR173" s="220" t="s">
        <v>1391</v>
      </c>
      <c r="BS173" s="220" t="s">
        <v>1391</v>
      </c>
      <c r="BT173" s="220" t="s">
        <v>1391</v>
      </c>
      <c r="BU173" s="220" t="s">
        <v>1391</v>
      </c>
      <c r="BV173" s="220" t="s">
        <v>1391</v>
      </c>
      <c r="BW173" s="220" t="s">
        <v>1391</v>
      </c>
      <c r="BX173" s="220" t="s">
        <v>1391</v>
      </c>
      <c r="BY173" s="220" t="s">
        <v>1391</v>
      </c>
      <c r="BZ173" s="220" t="s">
        <v>1391</v>
      </c>
      <c r="CA173" s="220" t="s">
        <v>1391</v>
      </c>
      <c r="CB173" s="220" t="s">
        <v>1391</v>
      </c>
      <c r="CC173" s="220" t="s">
        <v>1391</v>
      </c>
      <c r="CD173" s="220" t="s">
        <v>1391</v>
      </c>
      <c r="CE173" s="220" t="s">
        <v>1391</v>
      </c>
      <c r="CF173" s="220" t="s">
        <v>1391</v>
      </c>
      <c r="CG173" s="220" t="s">
        <v>1391</v>
      </c>
      <c r="CH173" s="220" t="s">
        <v>1391</v>
      </c>
      <c r="CI173" s="220" t="s">
        <v>1391</v>
      </c>
      <c r="CJ173" s="220" t="s">
        <v>1391</v>
      </c>
      <c r="CK173" s="220" t="s">
        <v>1802</v>
      </c>
      <c r="CL173" s="220" t="s">
        <v>1803</v>
      </c>
      <c r="CM173" s="220" t="s">
        <v>53</v>
      </c>
      <c r="CN173" s="220" t="s">
        <v>412</v>
      </c>
      <c r="CO173" s="220" t="s">
        <v>412</v>
      </c>
      <c r="CP173" s="220"/>
      <c r="CQ173" s="220"/>
      <c r="CR173" s="220"/>
      <c r="CS173" s="220"/>
      <c r="CT173" s="220"/>
      <c r="CU173" s="220"/>
      <c r="CV173" s="220"/>
      <c r="CW173" s="220"/>
      <c r="CX173" s="220" t="s">
        <v>1804</v>
      </c>
    </row>
    <row r="174" ht="14.25" spans="1:102">
      <c r="A174" s="219" t="s">
        <v>1323</v>
      </c>
      <c r="B174" s="219">
        <v>3046</v>
      </c>
      <c r="C174" s="219" t="s">
        <v>1239</v>
      </c>
      <c r="D174" s="219" t="s">
        <v>1391</v>
      </c>
      <c r="E174" s="219" t="s">
        <v>1391</v>
      </c>
      <c r="F174" s="219" t="s">
        <v>1391</v>
      </c>
      <c r="G174" s="219" t="s">
        <v>1391</v>
      </c>
      <c r="H174" s="219" t="s">
        <v>1391</v>
      </c>
      <c r="I174" s="219">
        <f>人物卡!$S$11*10+人物卡!$S$10*10</f>
        <v>1200</v>
      </c>
      <c r="J174" s="219">
        <f>人物卡!$S$11*10+人物卡!$S$8*10</f>
        <v>1200</v>
      </c>
      <c r="K174" s="219" t="s">
        <v>1391</v>
      </c>
      <c r="L174" s="219" t="s">
        <v>1437</v>
      </c>
      <c r="M174" s="219" t="s">
        <v>1391</v>
      </c>
      <c r="N174" s="219" t="s">
        <v>1391</v>
      </c>
      <c r="O174" s="219" t="s">
        <v>1391</v>
      </c>
      <c r="P174" s="219" t="s">
        <v>1391</v>
      </c>
      <c r="Q174" s="219" t="s">
        <v>1391</v>
      </c>
      <c r="R174" s="219" t="s">
        <v>1391</v>
      </c>
      <c r="S174" s="219" t="s">
        <v>1391</v>
      </c>
      <c r="T174" s="219" t="s">
        <v>1391</v>
      </c>
      <c r="U174" s="219" t="s">
        <v>1391</v>
      </c>
      <c r="V174" s="219" t="s">
        <v>1391</v>
      </c>
      <c r="W174" s="219" t="s">
        <v>1391</v>
      </c>
      <c r="X174" s="219" t="s">
        <v>1391</v>
      </c>
      <c r="Y174" s="219" t="s">
        <v>1391</v>
      </c>
      <c r="Z174" s="219" t="s">
        <v>1391</v>
      </c>
      <c r="AA174" s="219" t="s">
        <v>1391</v>
      </c>
      <c r="AB174" s="219" t="s">
        <v>1391</v>
      </c>
      <c r="AC174" s="219" t="s">
        <v>1391</v>
      </c>
      <c r="AD174" s="219" t="s">
        <v>1391</v>
      </c>
      <c r="AE174" s="219" t="s">
        <v>1391</v>
      </c>
      <c r="AF174" s="219" t="s">
        <v>1391</v>
      </c>
      <c r="AG174" s="219" t="s">
        <v>1391</v>
      </c>
      <c r="AH174" s="219" t="s">
        <v>1391</v>
      </c>
      <c r="AI174" s="219" t="s">
        <v>1391</v>
      </c>
      <c r="AJ174" s="219" t="s">
        <v>1391</v>
      </c>
      <c r="AK174" s="219" t="s">
        <v>1391</v>
      </c>
      <c r="AL174" s="219" t="s">
        <v>1391</v>
      </c>
      <c r="AM174" s="219" t="s">
        <v>1391</v>
      </c>
      <c r="AN174" s="219" t="s">
        <v>1391</v>
      </c>
      <c r="AO174" s="219" t="s">
        <v>1391</v>
      </c>
      <c r="AP174" s="219" t="s">
        <v>1391</v>
      </c>
      <c r="AQ174" s="219" t="s">
        <v>1391</v>
      </c>
      <c r="AR174" s="219" t="s">
        <v>1391</v>
      </c>
      <c r="AS174" s="219" t="s">
        <v>1391</v>
      </c>
      <c r="AT174" s="219" t="s">
        <v>1391</v>
      </c>
      <c r="AU174" s="219" t="s">
        <v>1391</v>
      </c>
      <c r="AV174" s="219" t="s">
        <v>1391</v>
      </c>
      <c r="AW174" s="219" t="s">
        <v>1391</v>
      </c>
      <c r="AX174" s="219" t="s">
        <v>1391</v>
      </c>
      <c r="AY174" s="219" t="s">
        <v>1391</v>
      </c>
      <c r="AZ174" s="219" t="s">
        <v>1391</v>
      </c>
      <c r="BA174" s="219" t="s">
        <v>1391</v>
      </c>
      <c r="BB174" s="219" t="s">
        <v>1391</v>
      </c>
      <c r="BC174" s="219" t="s">
        <v>1391</v>
      </c>
      <c r="BD174" s="219" t="s">
        <v>1391</v>
      </c>
      <c r="BE174" s="219" t="s">
        <v>1443</v>
      </c>
      <c r="BF174" s="219" t="s">
        <v>1443</v>
      </c>
      <c r="BG174" s="219" t="s">
        <v>1443</v>
      </c>
      <c r="BH174" s="219" t="s">
        <v>1437</v>
      </c>
      <c r="BI174" s="219" t="s">
        <v>1443</v>
      </c>
      <c r="BJ174" s="219" t="s">
        <v>1443</v>
      </c>
      <c r="BK174" s="219" t="s">
        <v>1443</v>
      </c>
      <c r="BL174" s="219" t="s">
        <v>1391</v>
      </c>
      <c r="BM174" s="219" t="s">
        <v>1391</v>
      </c>
      <c r="BN174" s="219" t="s">
        <v>1437</v>
      </c>
      <c r="BO174" s="219" t="s">
        <v>1391</v>
      </c>
      <c r="BP174" s="219" t="s">
        <v>1391</v>
      </c>
      <c r="BQ174" s="219" t="s">
        <v>1391</v>
      </c>
      <c r="BR174" s="219" t="s">
        <v>1391</v>
      </c>
      <c r="BS174" s="219" t="s">
        <v>1391</v>
      </c>
      <c r="BT174" s="219" t="s">
        <v>1391</v>
      </c>
      <c r="BU174" s="219" t="s">
        <v>1391</v>
      </c>
      <c r="BV174" s="219" t="s">
        <v>1391</v>
      </c>
      <c r="BW174" s="219" t="s">
        <v>1391</v>
      </c>
      <c r="BX174" s="219" t="s">
        <v>1391</v>
      </c>
      <c r="BY174" s="219" t="s">
        <v>1391</v>
      </c>
      <c r="BZ174" s="219" t="s">
        <v>1391</v>
      </c>
      <c r="CA174" s="219" t="s">
        <v>1391</v>
      </c>
      <c r="CB174" s="219" t="s">
        <v>1391</v>
      </c>
      <c r="CC174" s="219" t="s">
        <v>1391</v>
      </c>
      <c r="CD174" s="219" t="s">
        <v>1391</v>
      </c>
      <c r="CE174" s="219" t="s">
        <v>1391</v>
      </c>
      <c r="CF174" s="219" t="s">
        <v>1391</v>
      </c>
      <c r="CG174" s="219" t="s">
        <v>1391</v>
      </c>
      <c r="CH174" s="219" t="s">
        <v>1391</v>
      </c>
      <c r="CI174" s="219" t="s">
        <v>1391</v>
      </c>
      <c r="CJ174" s="219" t="s">
        <v>1391</v>
      </c>
      <c r="CK174" s="219" t="s">
        <v>1805</v>
      </c>
      <c r="CL174" s="219" t="s">
        <v>1771</v>
      </c>
      <c r="CM174" s="219" t="s">
        <v>26</v>
      </c>
      <c r="CN174" s="219" t="s">
        <v>412</v>
      </c>
      <c r="CO174" s="219" t="s">
        <v>412</v>
      </c>
      <c r="CP174" s="219"/>
      <c r="CQ174" s="219"/>
      <c r="CR174" s="219"/>
      <c r="CS174" s="219"/>
      <c r="CT174" s="219"/>
      <c r="CU174" s="219"/>
      <c r="CV174" s="219"/>
      <c r="CW174" s="219"/>
      <c r="CX174" s="219" t="s">
        <v>1806</v>
      </c>
    </row>
    <row r="175" ht="14.25" spans="1:102">
      <c r="A175" s="220" t="s">
        <v>1326</v>
      </c>
      <c r="B175" s="220">
        <v>3047</v>
      </c>
      <c r="C175" s="220" t="s">
        <v>1239</v>
      </c>
      <c r="D175" s="220" t="s">
        <v>1391</v>
      </c>
      <c r="E175" s="220" t="s">
        <v>1437</v>
      </c>
      <c r="F175" s="220" t="s">
        <v>1391</v>
      </c>
      <c r="G175" s="220" t="s">
        <v>1391</v>
      </c>
      <c r="H175" s="220" t="s">
        <v>1391</v>
      </c>
      <c r="I175" s="220">
        <f>人物卡!$S$11*10+人物卡!$S$10*10</f>
        <v>1200</v>
      </c>
      <c r="J175" s="220">
        <f>人物卡!$S$11*10+人物卡!$S$8*10</f>
        <v>1200</v>
      </c>
      <c r="K175" s="220" t="s">
        <v>1391</v>
      </c>
      <c r="L175" s="220" t="s">
        <v>1391</v>
      </c>
      <c r="M175" s="220" t="s">
        <v>1391</v>
      </c>
      <c r="N175" s="220" t="s">
        <v>1391</v>
      </c>
      <c r="O175" s="220" t="s">
        <v>1391</v>
      </c>
      <c r="P175" s="220" t="s">
        <v>1391</v>
      </c>
      <c r="Q175" s="220" t="s">
        <v>1391</v>
      </c>
      <c r="R175" s="220" t="s">
        <v>1391</v>
      </c>
      <c r="S175" s="220" t="s">
        <v>1391</v>
      </c>
      <c r="T175" s="220" t="s">
        <v>1391</v>
      </c>
      <c r="U175" s="220" t="s">
        <v>1391</v>
      </c>
      <c r="V175" s="220" t="s">
        <v>1391</v>
      </c>
      <c r="W175" s="220" t="s">
        <v>1391</v>
      </c>
      <c r="X175" s="220" t="s">
        <v>1391</v>
      </c>
      <c r="Y175" s="220" t="s">
        <v>1391</v>
      </c>
      <c r="Z175" s="220" t="s">
        <v>1391</v>
      </c>
      <c r="AA175" s="220" t="s">
        <v>1437</v>
      </c>
      <c r="AB175" s="220" t="s">
        <v>1437</v>
      </c>
      <c r="AC175" s="220" t="s">
        <v>1391</v>
      </c>
      <c r="AD175" s="220" t="s">
        <v>1391</v>
      </c>
      <c r="AE175" s="220" t="s">
        <v>1391</v>
      </c>
      <c r="AF175" s="220" t="s">
        <v>1391</v>
      </c>
      <c r="AG175" s="220" t="s">
        <v>1391</v>
      </c>
      <c r="AH175" s="220" t="s">
        <v>1391</v>
      </c>
      <c r="AI175" s="220" t="s">
        <v>1391</v>
      </c>
      <c r="AJ175" s="220" t="s">
        <v>1391</v>
      </c>
      <c r="AK175" s="220" t="s">
        <v>1391</v>
      </c>
      <c r="AL175" s="220" t="s">
        <v>1391</v>
      </c>
      <c r="AM175" s="220" t="s">
        <v>1391</v>
      </c>
      <c r="AN175" s="220" t="s">
        <v>1391</v>
      </c>
      <c r="AO175" s="220" t="s">
        <v>1391</v>
      </c>
      <c r="AP175" s="220" t="s">
        <v>1391</v>
      </c>
      <c r="AQ175" s="220" t="s">
        <v>1391</v>
      </c>
      <c r="AR175" s="220" t="s">
        <v>1391</v>
      </c>
      <c r="AS175" s="220" t="s">
        <v>1391</v>
      </c>
      <c r="AT175" s="220" t="s">
        <v>1391</v>
      </c>
      <c r="AU175" s="220" t="s">
        <v>1391</v>
      </c>
      <c r="AV175" s="220" t="s">
        <v>1391</v>
      </c>
      <c r="AW175" s="220" t="s">
        <v>1391</v>
      </c>
      <c r="AX175" s="220" t="s">
        <v>1437</v>
      </c>
      <c r="AY175" s="220" t="s">
        <v>1437</v>
      </c>
      <c r="AZ175" s="220" t="s">
        <v>1391</v>
      </c>
      <c r="BA175" s="220" t="s">
        <v>1391</v>
      </c>
      <c r="BB175" s="220" t="s">
        <v>1437</v>
      </c>
      <c r="BC175" s="220" t="s">
        <v>1437</v>
      </c>
      <c r="BD175" s="220" t="s">
        <v>1391</v>
      </c>
      <c r="BE175" s="220" t="s">
        <v>1391</v>
      </c>
      <c r="BF175" s="220" t="s">
        <v>1391</v>
      </c>
      <c r="BG175" s="220" t="s">
        <v>1391</v>
      </c>
      <c r="BH175" s="220" t="s">
        <v>1391</v>
      </c>
      <c r="BI175" s="220" t="s">
        <v>1391</v>
      </c>
      <c r="BJ175" s="220" t="s">
        <v>1391</v>
      </c>
      <c r="BK175" s="220" t="s">
        <v>1391</v>
      </c>
      <c r="BL175" s="220" t="s">
        <v>1391</v>
      </c>
      <c r="BM175" s="220" t="s">
        <v>1391</v>
      </c>
      <c r="BN175" s="220" t="s">
        <v>1391</v>
      </c>
      <c r="BO175" s="220" t="s">
        <v>1391</v>
      </c>
      <c r="BP175" s="220" t="s">
        <v>1391</v>
      </c>
      <c r="BQ175" s="220" t="s">
        <v>1391</v>
      </c>
      <c r="BR175" s="220" t="s">
        <v>1391</v>
      </c>
      <c r="BS175" s="220" t="s">
        <v>1391</v>
      </c>
      <c r="BT175" s="220" t="s">
        <v>1391</v>
      </c>
      <c r="BU175" s="220" t="s">
        <v>1391</v>
      </c>
      <c r="BV175" s="220" t="s">
        <v>1391</v>
      </c>
      <c r="BW175" s="220" t="s">
        <v>1391</v>
      </c>
      <c r="BX175" s="220" t="s">
        <v>1391</v>
      </c>
      <c r="BY175" s="220" t="s">
        <v>1391</v>
      </c>
      <c r="BZ175" s="220" t="s">
        <v>1391</v>
      </c>
      <c r="CA175" s="220" t="s">
        <v>1391</v>
      </c>
      <c r="CB175" s="220" t="s">
        <v>1391</v>
      </c>
      <c r="CC175" s="220" t="s">
        <v>1391</v>
      </c>
      <c r="CD175" s="220" t="s">
        <v>1391</v>
      </c>
      <c r="CE175" s="220" t="s">
        <v>1391</v>
      </c>
      <c r="CF175" s="220" t="s">
        <v>1391</v>
      </c>
      <c r="CG175" s="220" t="s">
        <v>1391</v>
      </c>
      <c r="CH175" s="220" t="s">
        <v>1391</v>
      </c>
      <c r="CI175" s="220" t="s">
        <v>1391</v>
      </c>
      <c r="CJ175" s="220" t="s">
        <v>1391</v>
      </c>
      <c r="CK175" s="220" t="s">
        <v>1807</v>
      </c>
      <c r="CL175" s="220" t="s">
        <v>1736</v>
      </c>
      <c r="CM175" s="220" t="s">
        <v>29</v>
      </c>
      <c r="CN175" s="220" t="s">
        <v>412</v>
      </c>
      <c r="CO175" s="220" t="s">
        <v>412</v>
      </c>
      <c r="CP175" s="220"/>
      <c r="CQ175" s="220"/>
      <c r="CR175" s="220"/>
      <c r="CS175" s="220"/>
      <c r="CT175" s="220"/>
      <c r="CU175" s="220"/>
      <c r="CV175" s="220"/>
      <c r="CW175" s="220"/>
      <c r="CX175" s="220" t="s">
        <v>1808</v>
      </c>
    </row>
    <row r="176" ht="14.25" spans="1:102">
      <c r="A176" s="219" t="s">
        <v>1328</v>
      </c>
      <c r="B176" s="219">
        <v>3048</v>
      </c>
      <c r="C176" s="219" t="s">
        <v>918</v>
      </c>
      <c r="D176" s="219" t="s">
        <v>1391</v>
      </c>
      <c r="E176" s="219" t="s">
        <v>1437</v>
      </c>
      <c r="F176" s="219" t="s">
        <v>1391</v>
      </c>
      <c r="G176" s="219" t="s">
        <v>1391</v>
      </c>
      <c r="H176" s="219" t="s">
        <v>1391</v>
      </c>
      <c r="I176" s="219">
        <f>人物卡!$S$11*10+人物卡!$S$10*10</f>
        <v>1200</v>
      </c>
      <c r="J176" s="219">
        <f>人物卡!$S$11*10+人物卡!$S$8*10</f>
        <v>1200</v>
      </c>
      <c r="K176" s="219" t="s">
        <v>1391</v>
      </c>
      <c r="L176" s="219" t="s">
        <v>1391</v>
      </c>
      <c r="M176" s="219" t="s">
        <v>1391</v>
      </c>
      <c r="N176" s="219" t="s">
        <v>1391</v>
      </c>
      <c r="O176" s="219" t="s">
        <v>1443</v>
      </c>
      <c r="P176" s="219" t="s">
        <v>1391</v>
      </c>
      <c r="Q176" s="219" t="s">
        <v>1391</v>
      </c>
      <c r="R176" s="219" t="s">
        <v>1391</v>
      </c>
      <c r="S176" s="219" t="s">
        <v>1391</v>
      </c>
      <c r="T176" s="219" t="s">
        <v>1443</v>
      </c>
      <c r="U176" s="219" t="s">
        <v>1391</v>
      </c>
      <c r="V176" s="219" t="s">
        <v>1391</v>
      </c>
      <c r="W176" s="219" t="s">
        <v>1391</v>
      </c>
      <c r="X176" s="219" t="s">
        <v>1391</v>
      </c>
      <c r="Y176" s="219" t="s">
        <v>1391</v>
      </c>
      <c r="Z176" s="219" t="s">
        <v>1437</v>
      </c>
      <c r="AA176" s="219" t="s">
        <v>1391</v>
      </c>
      <c r="AB176" s="219" t="s">
        <v>1391</v>
      </c>
      <c r="AC176" s="219" t="s">
        <v>1391</v>
      </c>
      <c r="AD176" s="219" t="s">
        <v>1391</v>
      </c>
      <c r="AE176" s="219" t="s">
        <v>1391</v>
      </c>
      <c r="AF176" s="219" t="s">
        <v>1391</v>
      </c>
      <c r="AG176" s="219" t="s">
        <v>1443</v>
      </c>
      <c r="AH176" s="219" t="s">
        <v>1437</v>
      </c>
      <c r="AI176" s="219" t="s">
        <v>1391</v>
      </c>
      <c r="AJ176" s="219" t="s">
        <v>1391</v>
      </c>
      <c r="AK176" s="219" t="s">
        <v>1391</v>
      </c>
      <c r="AL176" s="219" t="s">
        <v>1391</v>
      </c>
      <c r="AM176" s="219" t="s">
        <v>1391</v>
      </c>
      <c r="AN176" s="219" t="s">
        <v>1391</v>
      </c>
      <c r="AO176" s="219" t="s">
        <v>1391</v>
      </c>
      <c r="AP176" s="219" t="s">
        <v>1391</v>
      </c>
      <c r="AQ176" s="219" t="s">
        <v>1391</v>
      </c>
      <c r="AR176" s="219" t="s">
        <v>1391</v>
      </c>
      <c r="AS176" s="219" t="s">
        <v>1437</v>
      </c>
      <c r="AT176" s="219" t="s">
        <v>1391</v>
      </c>
      <c r="AU176" s="219" t="s">
        <v>1391</v>
      </c>
      <c r="AV176" s="219" t="s">
        <v>1391</v>
      </c>
      <c r="AW176" s="219" t="s">
        <v>1391</v>
      </c>
      <c r="AX176" s="219" t="s">
        <v>1391</v>
      </c>
      <c r="AY176" s="219" t="s">
        <v>1391</v>
      </c>
      <c r="AZ176" s="219" t="s">
        <v>1391</v>
      </c>
      <c r="BA176" s="219" t="s">
        <v>1391</v>
      </c>
      <c r="BB176" s="219" t="s">
        <v>1437</v>
      </c>
      <c r="BC176" s="219" t="s">
        <v>1391</v>
      </c>
      <c r="BD176" s="219" t="s">
        <v>1437</v>
      </c>
      <c r="BE176" s="219" t="s">
        <v>1391</v>
      </c>
      <c r="BF176" s="219" t="s">
        <v>1391</v>
      </c>
      <c r="BG176" s="219" t="s">
        <v>1391</v>
      </c>
      <c r="BH176" s="219" t="s">
        <v>1391</v>
      </c>
      <c r="BI176" s="219" t="s">
        <v>1391</v>
      </c>
      <c r="BJ176" s="219" t="s">
        <v>1391</v>
      </c>
      <c r="BK176" s="219" t="s">
        <v>1391</v>
      </c>
      <c r="BL176" s="219" t="s">
        <v>1391</v>
      </c>
      <c r="BM176" s="219" t="s">
        <v>1391</v>
      </c>
      <c r="BN176" s="219" t="s">
        <v>1391</v>
      </c>
      <c r="BO176" s="219" t="s">
        <v>1391</v>
      </c>
      <c r="BP176" s="219" t="s">
        <v>1391</v>
      </c>
      <c r="BQ176" s="219" t="s">
        <v>1391</v>
      </c>
      <c r="BR176" s="219" t="s">
        <v>1391</v>
      </c>
      <c r="BS176" s="219" t="s">
        <v>1391</v>
      </c>
      <c r="BT176" s="219" t="s">
        <v>1391</v>
      </c>
      <c r="BU176" s="219" t="s">
        <v>1391</v>
      </c>
      <c r="BV176" s="219" t="s">
        <v>1391</v>
      </c>
      <c r="BW176" s="219" t="s">
        <v>1391</v>
      </c>
      <c r="BX176" s="219" t="s">
        <v>1391</v>
      </c>
      <c r="BY176" s="219" t="s">
        <v>1391</v>
      </c>
      <c r="BZ176" s="219" t="s">
        <v>1391</v>
      </c>
      <c r="CA176" s="219" t="s">
        <v>1391</v>
      </c>
      <c r="CB176" s="219" t="s">
        <v>1391</v>
      </c>
      <c r="CC176" s="219" t="s">
        <v>1391</v>
      </c>
      <c r="CD176" s="219" t="s">
        <v>1391</v>
      </c>
      <c r="CE176" s="219" t="s">
        <v>1391</v>
      </c>
      <c r="CF176" s="219" t="s">
        <v>1391</v>
      </c>
      <c r="CG176" s="219" t="s">
        <v>1391</v>
      </c>
      <c r="CH176" s="219" t="s">
        <v>1391</v>
      </c>
      <c r="CI176" s="219" t="s">
        <v>1391</v>
      </c>
      <c r="CJ176" s="219" t="s">
        <v>1391</v>
      </c>
      <c r="CK176" s="219" t="s">
        <v>1809</v>
      </c>
      <c r="CL176" s="219" t="s">
        <v>1744</v>
      </c>
      <c r="CM176" s="219" t="s">
        <v>29</v>
      </c>
      <c r="CN176" s="219" t="s">
        <v>412</v>
      </c>
      <c r="CO176" s="219" t="s">
        <v>412</v>
      </c>
      <c r="CP176" s="219"/>
      <c r="CQ176" s="219"/>
      <c r="CR176" s="219"/>
      <c r="CS176" s="219"/>
      <c r="CT176" s="219"/>
      <c r="CU176" s="219"/>
      <c r="CV176" s="219"/>
      <c r="CW176" s="219"/>
      <c r="CX176" s="219" t="s">
        <v>1810</v>
      </c>
    </row>
    <row r="177" ht="218.25" spans="1:102">
      <c r="A177" s="220" t="s">
        <v>1811</v>
      </c>
      <c r="B177" s="220">
        <v>4001</v>
      </c>
      <c r="C177" s="220" t="s">
        <v>802</v>
      </c>
      <c r="D177" s="220" t="s">
        <v>1391</v>
      </c>
      <c r="E177" s="220" t="s">
        <v>1443</v>
      </c>
      <c r="F177" s="220" t="s">
        <v>1443</v>
      </c>
      <c r="G177" s="220" t="s">
        <v>1443</v>
      </c>
      <c r="H177" s="220" t="s">
        <v>1443</v>
      </c>
      <c r="I177" s="220" t="s">
        <v>1443</v>
      </c>
      <c r="J177" s="220" t="s">
        <v>1443</v>
      </c>
      <c r="K177" s="220" t="s">
        <v>1443</v>
      </c>
      <c r="L177" s="220" t="s">
        <v>1443</v>
      </c>
      <c r="M177" s="220" t="s">
        <v>1391</v>
      </c>
      <c r="N177" s="220" t="s">
        <v>1391</v>
      </c>
      <c r="O177" s="220" t="s">
        <v>1391</v>
      </c>
      <c r="P177" s="220" t="s">
        <v>1391</v>
      </c>
      <c r="Q177" s="220" t="s">
        <v>1391</v>
      </c>
      <c r="R177" s="220" t="s">
        <v>1391</v>
      </c>
      <c r="S177" s="220" t="s">
        <v>1391</v>
      </c>
      <c r="T177" s="220" t="s">
        <v>1391</v>
      </c>
      <c r="U177" s="220" t="s">
        <v>1391</v>
      </c>
      <c r="V177" s="220" t="s">
        <v>1391</v>
      </c>
      <c r="W177" s="220" t="s">
        <v>1437</v>
      </c>
      <c r="X177" s="220" t="s">
        <v>1391</v>
      </c>
      <c r="Y177" s="220" t="s">
        <v>1391</v>
      </c>
      <c r="Z177" s="220" t="s">
        <v>1437</v>
      </c>
      <c r="AA177" s="220" t="s">
        <v>1437</v>
      </c>
      <c r="AB177" s="220" t="s">
        <v>1391</v>
      </c>
      <c r="AC177" s="220" t="s">
        <v>1391</v>
      </c>
      <c r="AD177" s="220" t="s">
        <v>1391</v>
      </c>
      <c r="AE177" s="220" t="s">
        <v>1391</v>
      </c>
      <c r="AF177" s="220" t="s">
        <v>1391</v>
      </c>
      <c r="AG177" s="220" t="s">
        <v>1391</v>
      </c>
      <c r="AH177" s="220" t="s">
        <v>1391</v>
      </c>
      <c r="AI177" s="220" t="s">
        <v>1391</v>
      </c>
      <c r="AJ177" s="220" t="s">
        <v>1391</v>
      </c>
      <c r="AK177" s="220" t="s">
        <v>1391</v>
      </c>
      <c r="AL177" s="220" t="s">
        <v>1391</v>
      </c>
      <c r="AM177" s="220" t="s">
        <v>1391</v>
      </c>
      <c r="AN177" s="220" t="s">
        <v>1391</v>
      </c>
      <c r="AO177" s="220" t="s">
        <v>1391</v>
      </c>
      <c r="AP177" s="220" t="s">
        <v>1391</v>
      </c>
      <c r="AQ177" s="220" t="s">
        <v>1391</v>
      </c>
      <c r="AR177" s="220" t="s">
        <v>1391</v>
      </c>
      <c r="AS177" s="220" t="s">
        <v>1391</v>
      </c>
      <c r="AT177" s="220" t="s">
        <v>1391</v>
      </c>
      <c r="AU177" s="220" t="s">
        <v>1391</v>
      </c>
      <c r="AV177" s="220" t="s">
        <v>1391</v>
      </c>
      <c r="AW177" s="220" t="s">
        <v>1437</v>
      </c>
      <c r="AX177" s="220" t="s">
        <v>1437</v>
      </c>
      <c r="AY177" s="220" t="s">
        <v>1391</v>
      </c>
      <c r="AZ177" s="220" t="s">
        <v>1391</v>
      </c>
      <c r="BA177" s="220" t="s">
        <v>1391</v>
      </c>
      <c r="BB177" s="220" t="s">
        <v>1391</v>
      </c>
      <c r="BC177" s="220" t="s">
        <v>1391</v>
      </c>
      <c r="BD177" s="220" t="s">
        <v>1391</v>
      </c>
      <c r="BE177" s="220" t="s">
        <v>1391</v>
      </c>
      <c r="BF177" s="220" t="s">
        <v>1391</v>
      </c>
      <c r="BG177" s="220" t="s">
        <v>1391</v>
      </c>
      <c r="BH177" s="220" t="s">
        <v>1391</v>
      </c>
      <c r="BI177" s="220" t="s">
        <v>1391</v>
      </c>
      <c r="BJ177" s="220" t="s">
        <v>1391</v>
      </c>
      <c r="BK177" s="220" t="s">
        <v>1391</v>
      </c>
      <c r="BL177" s="220" t="s">
        <v>1391</v>
      </c>
      <c r="BM177" s="220" t="s">
        <v>1391</v>
      </c>
      <c r="BN177" s="220" t="s">
        <v>1391</v>
      </c>
      <c r="BO177" s="220" t="s">
        <v>1391</v>
      </c>
      <c r="BP177" s="220" t="s">
        <v>1391</v>
      </c>
      <c r="BQ177" s="220" t="s">
        <v>1391</v>
      </c>
      <c r="BR177" s="220" t="s">
        <v>1391</v>
      </c>
      <c r="BS177" s="220" t="s">
        <v>1391</v>
      </c>
      <c r="BT177" s="220" t="s">
        <v>1391</v>
      </c>
      <c r="BU177" s="220" t="s">
        <v>1391</v>
      </c>
      <c r="BV177" s="220" t="s">
        <v>1391</v>
      </c>
      <c r="BW177" s="220" t="s">
        <v>1437</v>
      </c>
      <c r="BX177" s="220" t="s">
        <v>1391</v>
      </c>
      <c r="BY177" s="220" t="s">
        <v>1391</v>
      </c>
      <c r="BZ177" s="220" t="s">
        <v>1391</v>
      </c>
      <c r="CA177" s="220" t="s">
        <v>1391</v>
      </c>
      <c r="CB177" s="220" t="s">
        <v>1391</v>
      </c>
      <c r="CC177" s="220" t="s">
        <v>1391</v>
      </c>
      <c r="CD177" s="220" t="s">
        <v>1391</v>
      </c>
      <c r="CE177" s="220" t="s">
        <v>1391</v>
      </c>
      <c r="CF177" s="220" t="s">
        <v>1391</v>
      </c>
      <c r="CG177" s="220" t="s">
        <v>1391</v>
      </c>
      <c r="CH177" s="220" t="s">
        <v>1391</v>
      </c>
      <c r="CI177" s="220" t="s">
        <v>1391</v>
      </c>
      <c r="CJ177" s="220" t="s">
        <v>1391</v>
      </c>
      <c r="CK177" s="222" t="s">
        <v>1812</v>
      </c>
      <c r="CL177" s="220" t="s">
        <v>1452</v>
      </c>
      <c r="CM177" s="220" t="s">
        <v>53</v>
      </c>
      <c r="CN177" s="220" t="s">
        <v>412</v>
      </c>
      <c r="CO177" s="220" t="s">
        <v>412</v>
      </c>
      <c r="CP177" s="220"/>
      <c r="CQ177" s="220"/>
      <c r="CR177" s="220"/>
      <c r="CS177" s="220"/>
      <c r="CT177" s="220"/>
      <c r="CU177" s="220"/>
      <c r="CV177" s="220"/>
      <c r="CW177" s="220"/>
      <c r="CX177" s="220" t="s">
        <v>1813</v>
      </c>
    </row>
    <row r="178" ht="232.5" spans="1:102">
      <c r="A178" s="219" t="s">
        <v>1814</v>
      </c>
      <c r="B178" s="219">
        <v>4002</v>
      </c>
      <c r="C178" s="219" t="s">
        <v>825</v>
      </c>
      <c r="D178" s="219" t="s">
        <v>1391</v>
      </c>
      <c r="E178" s="219" t="s">
        <v>1391</v>
      </c>
      <c r="F178" s="219" t="s">
        <v>1391</v>
      </c>
      <c r="G178" s="219" t="s">
        <v>1391</v>
      </c>
      <c r="H178" s="219" t="s">
        <v>1391</v>
      </c>
      <c r="I178" s="219" t="s">
        <v>1391</v>
      </c>
      <c r="J178" s="219" t="s">
        <v>1391</v>
      </c>
      <c r="K178" s="219" t="s">
        <v>1391</v>
      </c>
      <c r="L178" s="219" t="s">
        <v>1391</v>
      </c>
      <c r="M178" s="219" t="s">
        <v>1391</v>
      </c>
      <c r="N178" s="219" t="s">
        <v>1391</v>
      </c>
      <c r="O178" s="219" t="s">
        <v>1437</v>
      </c>
      <c r="P178" s="219" t="s">
        <v>1437</v>
      </c>
      <c r="Q178" s="219" t="s">
        <v>1437</v>
      </c>
      <c r="R178" s="219" t="s">
        <v>1437</v>
      </c>
      <c r="S178" s="219" t="s">
        <v>1391</v>
      </c>
      <c r="T178" s="219" t="s">
        <v>1391</v>
      </c>
      <c r="U178" s="219" t="s">
        <v>1391</v>
      </c>
      <c r="V178" s="219" t="s">
        <v>1391</v>
      </c>
      <c r="W178" s="219" t="s">
        <v>1437</v>
      </c>
      <c r="X178" s="219" t="s">
        <v>1391</v>
      </c>
      <c r="Y178" s="219" t="s">
        <v>1391</v>
      </c>
      <c r="Z178" s="219" t="s">
        <v>1437</v>
      </c>
      <c r="AA178" s="219" t="s">
        <v>1437</v>
      </c>
      <c r="AB178" s="219" t="s">
        <v>1391</v>
      </c>
      <c r="AC178" s="219" t="s">
        <v>1391</v>
      </c>
      <c r="AD178" s="219" t="s">
        <v>1391</v>
      </c>
      <c r="AE178" s="219" t="s">
        <v>1391</v>
      </c>
      <c r="AF178" s="219" t="s">
        <v>1391</v>
      </c>
      <c r="AG178" s="219" t="s">
        <v>1391</v>
      </c>
      <c r="AH178" s="219" t="s">
        <v>1391</v>
      </c>
      <c r="AI178" s="219" t="s">
        <v>1391</v>
      </c>
      <c r="AJ178" s="219" t="s">
        <v>1391</v>
      </c>
      <c r="AK178" s="219" t="s">
        <v>1391</v>
      </c>
      <c r="AL178" s="219" t="s">
        <v>1391</v>
      </c>
      <c r="AM178" s="219" t="s">
        <v>1391</v>
      </c>
      <c r="AN178" s="219" t="s">
        <v>1391</v>
      </c>
      <c r="AO178" s="219" t="s">
        <v>1391</v>
      </c>
      <c r="AP178" s="219" t="s">
        <v>1437</v>
      </c>
      <c r="AQ178" s="219" t="s">
        <v>1391</v>
      </c>
      <c r="AR178" s="219" t="s">
        <v>1391</v>
      </c>
      <c r="AS178" s="219" t="s">
        <v>1391</v>
      </c>
      <c r="AT178" s="219" t="s">
        <v>1391</v>
      </c>
      <c r="AU178" s="219" t="s">
        <v>1391</v>
      </c>
      <c r="AV178" s="219" t="s">
        <v>1391</v>
      </c>
      <c r="AW178" s="219" t="s">
        <v>1437</v>
      </c>
      <c r="AX178" s="219" t="s">
        <v>1391</v>
      </c>
      <c r="AY178" s="219" t="s">
        <v>1391</v>
      </c>
      <c r="AZ178" s="219" t="s">
        <v>1391</v>
      </c>
      <c r="BA178" s="219" t="s">
        <v>1437</v>
      </c>
      <c r="BB178" s="219" t="s">
        <v>1391</v>
      </c>
      <c r="BC178" s="219" t="s">
        <v>1391</v>
      </c>
      <c r="BD178" s="219" t="s">
        <v>1391</v>
      </c>
      <c r="BE178" s="219" t="s">
        <v>1391</v>
      </c>
      <c r="BF178" s="219" t="s">
        <v>1391</v>
      </c>
      <c r="BG178" s="219" t="s">
        <v>1391</v>
      </c>
      <c r="BH178" s="219" t="s">
        <v>1391</v>
      </c>
      <c r="BI178" s="219" t="s">
        <v>1391</v>
      </c>
      <c r="BJ178" s="219" t="s">
        <v>1391</v>
      </c>
      <c r="BK178" s="219" t="s">
        <v>1391</v>
      </c>
      <c r="BL178" s="219" t="s">
        <v>1391</v>
      </c>
      <c r="BM178" s="219" t="s">
        <v>1391</v>
      </c>
      <c r="BN178" s="219" t="s">
        <v>1391</v>
      </c>
      <c r="BO178" s="219" t="s">
        <v>1391</v>
      </c>
      <c r="BP178" s="219" t="s">
        <v>1391</v>
      </c>
      <c r="BQ178" s="219" t="s">
        <v>1391</v>
      </c>
      <c r="BR178" s="219" t="s">
        <v>1391</v>
      </c>
      <c r="BS178" s="219" t="s">
        <v>1391</v>
      </c>
      <c r="BT178" s="219" t="s">
        <v>1391</v>
      </c>
      <c r="BU178" s="219" t="s">
        <v>1391</v>
      </c>
      <c r="BV178" s="219" t="s">
        <v>1391</v>
      </c>
      <c r="BW178" s="219" t="s">
        <v>1437</v>
      </c>
      <c r="BX178" s="219" t="s">
        <v>1391</v>
      </c>
      <c r="BY178" s="219" t="s">
        <v>1391</v>
      </c>
      <c r="BZ178" s="219" t="s">
        <v>1391</v>
      </c>
      <c r="CA178" s="219" t="s">
        <v>1391</v>
      </c>
      <c r="CB178" s="219" t="s">
        <v>1391</v>
      </c>
      <c r="CC178" s="219" t="s">
        <v>1391</v>
      </c>
      <c r="CD178" s="219" t="s">
        <v>1391</v>
      </c>
      <c r="CE178" s="219" t="s">
        <v>1391</v>
      </c>
      <c r="CF178" s="219" t="s">
        <v>1391</v>
      </c>
      <c r="CG178" s="219" t="s">
        <v>1391</v>
      </c>
      <c r="CH178" s="219" t="s">
        <v>1437</v>
      </c>
      <c r="CI178" s="219" t="s">
        <v>1391</v>
      </c>
      <c r="CJ178" s="219" t="s">
        <v>1391</v>
      </c>
      <c r="CK178" s="221" t="s">
        <v>1815</v>
      </c>
      <c r="CL178" s="219" t="s">
        <v>1816</v>
      </c>
      <c r="CM178" s="219" t="s">
        <v>53</v>
      </c>
      <c r="CN178" s="219" t="s">
        <v>412</v>
      </c>
      <c r="CO178" s="219" t="s">
        <v>412</v>
      </c>
      <c r="CP178" s="219"/>
      <c r="CQ178" s="219"/>
      <c r="CR178" s="219"/>
      <c r="CS178" s="219"/>
      <c r="CT178" s="219"/>
      <c r="CU178" s="219"/>
      <c r="CV178" s="219"/>
      <c r="CW178" s="219"/>
      <c r="CX178" s="219" t="s">
        <v>1817</v>
      </c>
    </row>
    <row r="179" ht="204.75" spans="1:102">
      <c r="A179" s="220" t="s">
        <v>1818</v>
      </c>
      <c r="B179" s="220">
        <v>4003</v>
      </c>
      <c r="C179" s="220" t="s">
        <v>878</v>
      </c>
      <c r="D179" s="220" t="s">
        <v>1437</v>
      </c>
      <c r="E179" s="220" t="s">
        <v>1391</v>
      </c>
      <c r="F179" s="220" t="s">
        <v>1391</v>
      </c>
      <c r="G179" s="220" t="s">
        <v>1391</v>
      </c>
      <c r="H179" s="220" t="s">
        <v>1391</v>
      </c>
      <c r="I179" s="220" t="s">
        <v>1391</v>
      </c>
      <c r="J179" s="220" t="s">
        <v>1391</v>
      </c>
      <c r="K179" s="220" t="s">
        <v>1391</v>
      </c>
      <c r="L179" s="220" t="s">
        <v>1391</v>
      </c>
      <c r="M179" s="220" t="s">
        <v>1391</v>
      </c>
      <c r="N179" s="220" t="s">
        <v>1391</v>
      </c>
      <c r="O179" s="220" t="s">
        <v>1391</v>
      </c>
      <c r="P179" s="220" t="s">
        <v>1391</v>
      </c>
      <c r="Q179" s="220" t="s">
        <v>1391</v>
      </c>
      <c r="R179" s="220" t="s">
        <v>1391</v>
      </c>
      <c r="S179" s="220" t="s">
        <v>1391</v>
      </c>
      <c r="T179" s="220" t="s">
        <v>1391</v>
      </c>
      <c r="U179" s="220" t="s">
        <v>1391</v>
      </c>
      <c r="V179" s="220" t="s">
        <v>1391</v>
      </c>
      <c r="W179" s="220" t="s">
        <v>1437</v>
      </c>
      <c r="X179" s="220" t="s">
        <v>1391</v>
      </c>
      <c r="Y179" s="220" t="s">
        <v>1391</v>
      </c>
      <c r="Z179" s="220" t="s">
        <v>1391</v>
      </c>
      <c r="AA179" s="220" t="s">
        <v>1391</v>
      </c>
      <c r="AB179" s="220" t="s">
        <v>1391</v>
      </c>
      <c r="AC179" s="220" t="s">
        <v>1391</v>
      </c>
      <c r="AD179" s="220" t="s">
        <v>1391</v>
      </c>
      <c r="AE179" s="220" t="s">
        <v>1391</v>
      </c>
      <c r="AF179" s="220" t="s">
        <v>1391</v>
      </c>
      <c r="AG179" s="220" t="s">
        <v>1391</v>
      </c>
      <c r="AH179" s="220" t="s">
        <v>1391</v>
      </c>
      <c r="AI179" s="220" t="s">
        <v>1391</v>
      </c>
      <c r="AJ179" s="220" t="s">
        <v>1443</v>
      </c>
      <c r="AK179" s="220" t="s">
        <v>1391</v>
      </c>
      <c r="AL179" s="220" t="s">
        <v>1391</v>
      </c>
      <c r="AM179" s="220" t="s">
        <v>1391</v>
      </c>
      <c r="AN179" s="220" t="s">
        <v>1391</v>
      </c>
      <c r="AO179" s="220" t="s">
        <v>1391</v>
      </c>
      <c r="AP179" s="220" t="s">
        <v>1391</v>
      </c>
      <c r="AQ179" s="220" t="s">
        <v>1443</v>
      </c>
      <c r="AR179" s="220" t="s">
        <v>1391</v>
      </c>
      <c r="AS179" s="220" t="s">
        <v>1391</v>
      </c>
      <c r="AT179" s="220" t="s">
        <v>1391</v>
      </c>
      <c r="AU179" s="220" t="s">
        <v>1391</v>
      </c>
      <c r="AV179" s="220" t="s">
        <v>1391</v>
      </c>
      <c r="AW179" s="220" t="s">
        <v>1437</v>
      </c>
      <c r="AX179" s="220" t="s">
        <v>1437</v>
      </c>
      <c r="AY179" s="220" t="s">
        <v>1437</v>
      </c>
      <c r="AZ179" s="220" t="s">
        <v>1391</v>
      </c>
      <c r="BA179" s="220" t="s">
        <v>1391</v>
      </c>
      <c r="BB179" s="220" t="s">
        <v>1391</v>
      </c>
      <c r="BC179" s="220" t="s">
        <v>1391</v>
      </c>
      <c r="BD179" s="220" t="s">
        <v>1391</v>
      </c>
      <c r="BE179" s="220" t="s">
        <v>1391</v>
      </c>
      <c r="BF179" s="220" t="s">
        <v>1391</v>
      </c>
      <c r="BG179" s="220" t="s">
        <v>1391</v>
      </c>
      <c r="BH179" s="220" t="s">
        <v>1391</v>
      </c>
      <c r="BI179" s="220" t="s">
        <v>1391</v>
      </c>
      <c r="BJ179" s="220" t="s">
        <v>1391</v>
      </c>
      <c r="BK179" s="220" t="s">
        <v>1391</v>
      </c>
      <c r="BL179" s="220" t="s">
        <v>1391</v>
      </c>
      <c r="BM179" s="220" t="s">
        <v>1391</v>
      </c>
      <c r="BN179" s="220" t="s">
        <v>1391</v>
      </c>
      <c r="BO179" s="220" t="s">
        <v>1391</v>
      </c>
      <c r="BP179" s="220" t="s">
        <v>1391</v>
      </c>
      <c r="BQ179" s="220" t="s">
        <v>1391</v>
      </c>
      <c r="BR179" s="220" t="s">
        <v>1391</v>
      </c>
      <c r="BS179" s="220" t="s">
        <v>1391</v>
      </c>
      <c r="BT179" s="220" t="s">
        <v>1391</v>
      </c>
      <c r="BU179" s="220" t="s">
        <v>1391</v>
      </c>
      <c r="BV179" s="220" t="s">
        <v>1437</v>
      </c>
      <c r="BW179" s="220" t="s">
        <v>1437</v>
      </c>
      <c r="BX179" s="220" t="s">
        <v>1391</v>
      </c>
      <c r="BY179" s="220" t="s">
        <v>1391</v>
      </c>
      <c r="BZ179" s="220" t="s">
        <v>1391</v>
      </c>
      <c r="CA179" s="220" t="s">
        <v>1391</v>
      </c>
      <c r="CB179" s="220" t="s">
        <v>1391</v>
      </c>
      <c r="CC179" s="220" t="s">
        <v>1391</v>
      </c>
      <c r="CD179" s="220" t="s">
        <v>1391</v>
      </c>
      <c r="CE179" s="220" t="s">
        <v>1391</v>
      </c>
      <c r="CF179" s="220" t="s">
        <v>1391</v>
      </c>
      <c r="CG179" s="220" t="s">
        <v>1391</v>
      </c>
      <c r="CH179" s="220" t="s">
        <v>1391</v>
      </c>
      <c r="CI179" s="220" t="s">
        <v>1391</v>
      </c>
      <c r="CJ179" s="220" t="s">
        <v>1391</v>
      </c>
      <c r="CK179" s="222" t="s">
        <v>1819</v>
      </c>
      <c r="CL179" s="220" t="s">
        <v>1452</v>
      </c>
      <c r="CM179" s="220" t="s">
        <v>53</v>
      </c>
      <c r="CN179" s="220" t="s">
        <v>412</v>
      </c>
      <c r="CO179" s="220" t="s">
        <v>412</v>
      </c>
      <c r="CP179" s="220"/>
      <c r="CQ179" s="220"/>
      <c r="CR179" s="220"/>
      <c r="CS179" s="220"/>
      <c r="CT179" s="220"/>
      <c r="CU179" s="220"/>
      <c r="CV179" s="220"/>
      <c r="CW179" s="220"/>
      <c r="CX179" s="220" t="s">
        <v>1820</v>
      </c>
    </row>
    <row r="180" ht="137.25" spans="1:102">
      <c r="A180" s="219" t="s">
        <v>1821</v>
      </c>
      <c r="B180" s="219">
        <v>4004</v>
      </c>
      <c r="C180" s="219" t="s">
        <v>1341</v>
      </c>
      <c r="D180" s="219" t="s">
        <v>1391</v>
      </c>
      <c r="E180" s="219" t="s">
        <v>1443</v>
      </c>
      <c r="F180" s="219" t="s">
        <v>1443</v>
      </c>
      <c r="G180" s="219" t="s">
        <v>1443</v>
      </c>
      <c r="H180" s="219" t="s">
        <v>1443</v>
      </c>
      <c r="I180" s="219" t="s">
        <v>1443</v>
      </c>
      <c r="J180" s="219" t="s">
        <v>1443</v>
      </c>
      <c r="K180" s="219" t="s">
        <v>1443</v>
      </c>
      <c r="L180" s="219" t="s">
        <v>1443</v>
      </c>
      <c r="M180" s="219" t="s">
        <v>1391</v>
      </c>
      <c r="N180" s="219" t="s">
        <v>1391</v>
      </c>
      <c r="O180" s="219" t="s">
        <v>1391</v>
      </c>
      <c r="P180" s="219" t="s">
        <v>1391</v>
      </c>
      <c r="Q180" s="219" t="s">
        <v>1391</v>
      </c>
      <c r="R180" s="219" t="s">
        <v>1391</v>
      </c>
      <c r="S180" s="219" t="s">
        <v>1391</v>
      </c>
      <c r="T180" s="219" t="s">
        <v>1437</v>
      </c>
      <c r="U180" s="219" t="s">
        <v>1391</v>
      </c>
      <c r="V180" s="219" t="s">
        <v>1391</v>
      </c>
      <c r="W180" s="219" t="s">
        <v>1391</v>
      </c>
      <c r="X180" s="219" t="s">
        <v>1391</v>
      </c>
      <c r="Y180" s="219" t="s">
        <v>1391</v>
      </c>
      <c r="Z180" s="219" t="s">
        <v>1391</v>
      </c>
      <c r="AA180" s="219" t="s">
        <v>1391</v>
      </c>
      <c r="AB180" s="219" t="s">
        <v>1437</v>
      </c>
      <c r="AC180" s="219" t="s">
        <v>1391</v>
      </c>
      <c r="AD180" s="219" t="s">
        <v>1391</v>
      </c>
      <c r="AE180" s="219" t="s">
        <v>1391</v>
      </c>
      <c r="AF180" s="219" t="s">
        <v>1391</v>
      </c>
      <c r="AG180" s="219" t="s">
        <v>1437</v>
      </c>
      <c r="AH180" s="219" t="s">
        <v>1391</v>
      </c>
      <c r="AI180" s="219" t="s">
        <v>1391</v>
      </c>
      <c r="AJ180" s="219" t="s">
        <v>1391</v>
      </c>
      <c r="AK180" s="219" t="s">
        <v>1391</v>
      </c>
      <c r="AL180" s="219" t="s">
        <v>1391</v>
      </c>
      <c r="AM180" s="219" t="s">
        <v>1391</v>
      </c>
      <c r="AN180" s="219" t="s">
        <v>1391</v>
      </c>
      <c r="AO180" s="219" t="s">
        <v>1391</v>
      </c>
      <c r="AP180" s="219" t="s">
        <v>1391</v>
      </c>
      <c r="AQ180" s="219" t="s">
        <v>1391</v>
      </c>
      <c r="AR180" s="219" t="s">
        <v>1391</v>
      </c>
      <c r="AS180" s="219" t="s">
        <v>1391</v>
      </c>
      <c r="AT180" s="219" t="s">
        <v>1391</v>
      </c>
      <c r="AU180" s="219" t="s">
        <v>1391</v>
      </c>
      <c r="AV180" s="219" t="s">
        <v>1391</v>
      </c>
      <c r="AW180" s="219" t="s">
        <v>1391</v>
      </c>
      <c r="AX180" s="219" t="s">
        <v>1437</v>
      </c>
      <c r="AY180" s="219" t="s">
        <v>1437</v>
      </c>
      <c r="AZ180" s="219" t="s">
        <v>1391</v>
      </c>
      <c r="BA180" s="219" t="s">
        <v>1391</v>
      </c>
      <c r="BB180" s="219" t="s">
        <v>1391</v>
      </c>
      <c r="BC180" s="219" t="s">
        <v>1391</v>
      </c>
      <c r="BD180" s="219" t="s">
        <v>1391</v>
      </c>
      <c r="BE180" s="219" t="s">
        <v>1443</v>
      </c>
      <c r="BF180" s="219" t="s">
        <v>1391</v>
      </c>
      <c r="BG180" s="219" t="s">
        <v>1391</v>
      </c>
      <c r="BH180" s="219" t="s">
        <v>1391</v>
      </c>
      <c r="BI180" s="219" t="s">
        <v>1391</v>
      </c>
      <c r="BJ180" s="219" t="s">
        <v>1391</v>
      </c>
      <c r="BK180" s="219" t="s">
        <v>1391</v>
      </c>
      <c r="BL180" s="219" t="s">
        <v>1391</v>
      </c>
      <c r="BM180" s="219" t="s">
        <v>1443</v>
      </c>
      <c r="BN180" s="219" t="s">
        <v>1391</v>
      </c>
      <c r="BO180" s="219" t="s">
        <v>1391</v>
      </c>
      <c r="BP180" s="219" t="s">
        <v>1391</v>
      </c>
      <c r="BQ180" s="219" t="s">
        <v>1391</v>
      </c>
      <c r="BR180" s="219" t="s">
        <v>1391</v>
      </c>
      <c r="BS180" s="219" t="s">
        <v>1391</v>
      </c>
      <c r="BT180" s="219" t="s">
        <v>1391</v>
      </c>
      <c r="BU180" s="219" t="s">
        <v>1391</v>
      </c>
      <c r="BV180" s="219" t="s">
        <v>1391</v>
      </c>
      <c r="BW180" s="219" t="s">
        <v>1391</v>
      </c>
      <c r="BX180" s="219" t="s">
        <v>1391</v>
      </c>
      <c r="BY180" s="219" t="s">
        <v>1391</v>
      </c>
      <c r="BZ180" s="219" t="s">
        <v>1391</v>
      </c>
      <c r="CA180" s="219" t="s">
        <v>1391</v>
      </c>
      <c r="CB180" s="219" t="s">
        <v>1391</v>
      </c>
      <c r="CC180" s="219" t="s">
        <v>1391</v>
      </c>
      <c r="CD180" s="219" t="s">
        <v>1391</v>
      </c>
      <c r="CE180" s="219" t="s">
        <v>1391</v>
      </c>
      <c r="CF180" s="219" t="s">
        <v>1391</v>
      </c>
      <c r="CG180" s="219" t="s">
        <v>1391</v>
      </c>
      <c r="CH180" s="219" t="s">
        <v>1391</v>
      </c>
      <c r="CI180" s="219" t="s">
        <v>1391</v>
      </c>
      <c r="CJ180" s="219" t="s">
        <v>1391</v>
      </c>
      <c r="CK180" s="221" t="s">
        <v>1822</v>
      </c>
      <c r="CL180" s="219" t="s">
        <v>1452</v>
      </c>
      <c r="CM180" s="219" t="s">
        <v>403</v>
      </c>
      <c r="CN180" s="219" t="s">
        <v>412</v>
      </c>
      <c r="CO180" s="219" t="s">
        <v>412</v>
      </c>
      <c r="CP180" s="219"/>
      <c r="CQ180" s="219"/>
      <c r="CR180" s="219"/>
      <c r="CS180" s="219"/>
      <c r="CT180" s="219"/>
      <c r="CU180" s="219"/>
      <c r="CV180" s="219"/>
      <c r="CW180" s="219"/>
      <c r="CX180" s="219" t="s">
        <v>1823</v>
      </c>
    </row>
    <row r="181" ht="357.75" spans="1:102">
      <c r="A181" s="220" t="s">
        <v>1824</v>
      </c>
      <c r="B181" s="220">
        <v>4005</v>
      </c>
      <c r="C181" s="220" t="s">
        <v>1345</v>
      </c>
      <c r="D181" s="220" t="s">
        <v>1391</v>
      </c>
      <c r="E181" s="220" t="s">
        <v>1443</v>
      </c>
      <c r="F181" s="220" t="s">
        <v>1443</v>
      </c>
      <c r="G181" s="220" t="s">
        <v>1443</v>
      </c>
      <c r="H181" s="220" t="s">
        <v>1443</v>
      </c>
      <c r="I181" s="220" t="s">
        <v>1443</v>
      </c>
      <c r="J181" s="220" t="s">
        <v>1443</v>
      </c>
      <c r="K181" s="220" t="s">
        <v>1443</v>
      </c>
      <c r="L181" s="220" t="s">
        <v>1443</v>
      </c>
      <c r="M181" s="220" t="s">
        <v>1391</v>
      </c>
      <c r="N181" s="220" t="s">
        <v>1391</v>
      </c>
      <c r="O181" s="220" t="s">
        <v>1391</v>
      </c>
      <c r="P181" s="220" t="s">
        <v>1391</v>
      </c>
      <c r="Q181" s="220" t="s">
        <v>1391</v>
      </c>
      <c r="R181" s="220" t="s">
        <v>1391</v>
      </c>
      <c r="S181" s="220" t="s">
        <v>1391</v>
      </c>
      <c r="T181" s="220" t="s">
        <v>1391</v>
      </c>
      <c r="U181" s="220" t="s">
        <v>1391</v>
      </c>
      <c r="V181" s="220" t="s">
        <v>1437</v>
      </c>
      <c r="W181" s="220" t="s">
        <v>1391</v>
      </c>
      <c r="X181" s="220" t="s">
        <v>1391</v>
      </c>
      <c r="Y181" s="220" t="s">
        <v>1391</v>
      </c>
      <c r="Z181" s="220" t="s">
        <v>1391</v>
      </c>
      <c r="AA181" s="220" t="s">
        <v>1391</v>
      </c>
      <c r="AB181" s="220" t="s">
        <v>1391</v>
      </c>
      <c r="AC181" s="220" t="s">
        <v>1391</v>
      </c>
      <c r="AD181" s="220" t="s">
        <v>1391</v>
      </c>
      <c r="AE181" s="220" t="s">
        <v>1391</v>
      </c>
      <c r="AF181" s="220" t="s">
        <v>1391</v>
      </c>
      <c r="AG181" s="220" t="s">
        <v>1391</v>
      </c>
      <c r="AH181" s="220" t="s">
        <v>1391</v>
      </c>
      <c r="AI181" s="220" t="s">
        <v>1391</v>
      </c>
      <c r="AJ181" s="220" t="s">
        <v>1391</v>
      </c>
      <c r="AK181" s="220" t="s">
        <v>1391</v>
      </c>
      <c r="AL181" s="220" t="s">
        <v>1391</v>
      </c>
      <c r="AM181" s="220" t="s">
        <v>1391</v>
      </c>
      <c r="AN181" s="220" t="s">
        <v>1391</v>
      </c>
      <c r="AO181" s="220" t="s">
        <v>1391</v>
      </c>
      <c r="AP181" s="220" t="s">
        <v>1391</v>
      </c>
      <c r="AQ181" s="220" t="s">
        <v>1391</v>
      </c>
      <c r="AR181" s="220" t="s">
        <v>1391</v>
      </c>
      <c r="AS181" s="220" t="s">
        <v>1391</v>
      </c>
      <c r="AT181" s="220" t="s">
        <v>1391</v>
      </c>
      <c r="AU181" s="220" t="s">
        <v>1391</v>
      </c>
      <c r="AV181" s="220" t="s">
        <v>1391</v>
      </c>
      <c r="AW181" s="220" t="s">
        <v>1391</v>
      </c>
      <c r="AX181" s="220" t="s">
        <v>1437</v>
      </c>
      <c r="AY181" s="220" t="s">
        <v>1391</v>
      </c>
      <c r="AZ181" s="220" t="s">
        <v>1391</v>
      </c>
      <c r="BA181" s="220" t="s">
        <v>1391</v>
      </c>
      <c r="BB181" s="220" t="s">
        <v>1391</v>
      </c>
      <c r="BC181" s="220" t="s">
        <v>1391</v>
      </c>
      <c r="BD181" s="220" t="s">
        <v>1391</v>
      </c>
      <c r="BE181" s="220" t="s">
        <v>1391</v>
      </c>
      <c r="BF181" s="220" t="s">
        <v>1391</v>
      </c>
      <c r="BG181" s="220" t="s">
        <v>1391</v>
      </c>
      <c r="BH181" s="220" t="s">
        <v>1391</v>
      </c>
      <c r="BI181" s="220" t="s">
        <v>1391</v>
      </c>
      <c r="BJ181" s="220" t="s">
        <v>1391</v>
      </c>
      <c r="BK181" s="220" t="s">
        <v>1391</v>
      </c>
      <c r="BL181" s="220" t="s">
        <v>1391</v>
      </c>
      <c r="BM181" s="220" t="s">
        <v>1437</v>
      </c>
      <c r="BN181" s="220" t="s">
        <v>1391</v>
      </c>
      <c r="BO181" s="220" t="s">
        <v>1437</v>
      </c>
      <c r="BP181" s="220" t="s">
        <v>1437</v>
      </c>
      <c r="BQ181" s="220" t="s">
        <v>1437</v>
      </c>
      <c r="BR181" s="220" t="s">
        <v>1391</v>
      </c>
      <c r="BS181" s="220" t="s">
        <v>1391</v>
      </c>
      <c r="BT181" s="220" t="s">
        <v>1391</v>
      </c>
      <c r="BU181" s="220" t="s">
        <v>1391</v>
      </c>
      <c r="BV181" s="220" t="s">
        <v>1391</v>
      </c>
      <c r="BW181" s="220" t="s">
        <v>1437</v>
      </c>
      <c r="BX181" s="220" t="s">
        <v>1391</v>
      </c>
      <c r="BY181" s="220" t="s">
        <v>1391</v>
      </c>
      <c r="BZ181" s="220" t="s">
        <v>1391</v>
      </c>
      <c r="CA181" s="220" t="s">
        <v>1391</v>
      </c>
      <c r="CB181" s="220" t="s">
        <v>1391</v>
      </c>
      <c r="CC181" s="220" t="s">
        <v>1391</v>
      </c>
      <c r="CD181" s="220" t="s">
        <v>1391</v>
      </c>
      <c r="CE181" s="220" t="s">
        <v>1391</v>
      </c>
      <c r="CF181" s="220" t="s">
        <v>1391</v>
      </c>
      <c r="CG181" s="220" t="s">
        <v>1391</v>
      </c>
      <c r="CH181" s="220" t="s">
        <v>1391</v>
      </c>
      <c r="CI181" s="220" t="s">
        <v>1391</v>
      </c>
      <c r="CJ181" s="220" t="s">
        <v>1391</v>
      </c>
      <c r="CK181" s="222" t="s">
        <v>1825</v>
      </c>
      <c r="CL181" s="220" t="s">
        <v>1671</v>
      </c>
      <c r="CM181" s="220" t="s">
        <v>403</v>
      </c>
      <c r="CN181" s="220" t="s">
        <v>412</v>
      </c>
      <c r="CO181" s="220" t="s">
        <v>412</v>
      </c>
      <c r="CP181" s="220"/>
      <c r="CQ181" s="220"/>
      <c r="CR181" s="220"/>
      <c r="CS181" s="220"/>
      <c r="CT181" s="220"/>
      <c r="CU181" s="220"/>
      <c r="CV181" s="220"/>
      <c r="CW181" s="220"/>
      <c r="CX181" s="220" t="s">
        <v>1826</v>
      </c>
    </row>
    <row r="182" ht="354.75" spans="1:102">
      <c r="A182" s="219" t="s">
        <v>1827</v>
      </c>
      <c r="B182" s="219">
        <v>4006</v>
      </c>
      <c r="C182" s="219" t="s">
        <v>959</v>
      </c>
      <c r="D182" s="219" t="s">
        <v>1437</v>
      </c>
      <c r="E182" s="219" t="s">
        <v>1391</v>
      </c>
      <c r="F182" s="219" t="s">
        <v>1391</v>
      </c>
      <c r="G182" s="219" t="s">
        <v>1391</v>
      </c>
      <c r="H182" s="219" t="s">
        <v>1391</v>
      </c>
      <c r="I182" s="219" t="s">
        <v>1391</v>
      </c>
      <c r="J182" s="219" t="s">
        <v>1391</v>
      </c>
      <c r="K182" s="219" t="s">
        <v>1391</v>
      </c>
      <c r="L182" s="219" t="s">
        <v>1391</v>
      </c>
      <c r="M182" s="219" t="s">
        <v>1391</v>
      </c>
      <c r="N182" s="219" t="s">
        <v>1391</v>
      </c>
      <c r="O182" s="219" t="s">
        <v>1391</v>
      </c>
      <c r="P182" s="219" t="s">
        <v>1391</v>
      </c>
      <c r="Q182" s="219" t="s">
        <v>1391</v>
      </c>
      <c r="R182" s="219" t="s">
        <v>1391</v>
      </c>
      <c r="S182" s="219" t="s">
        <v>1391</v>
      </c>
      <c r="T182" s="219" t="s">
        <v>1391</v>
      </c>
      <c r="U182" s="219" t="s">
        <v>1391</v>
      </c>
      <c r="V182" s="219" t="s">
        <v>1391</v>
      </c>
      <c r="W182" s="219" t="s">
        <v>1391</v>
      </c>
      <c r="X182" s="219" t="s">
        <v>1391</v>
      </c>
      <c r="Y182" s="219" t="s">
        <v>1391</v>
      </c>
      <c r="Z182" s="219" t="s">
        <v>1391</v>
      </c>
      <c r="AA182" s="219" t="s">
        <v>1391</v>
      </c>
      <c r="AB182" s="219" t="s">
        <v>1391</v>
      </c>
      <c r="AC182" s="219" t="s">
        <v>1391</v>
      </c>
      <c r="AD182" s="219" t="s">
        <v>1391</v>
      </c>
      <c r="AE182" s="219" t="s">
        <v>1391</v>
      </c>
      <c r="AF182" s="219" t="s">
        <v>1391</v>
      </c>
      <c r="AG182" s="219" t="s">
        <v>1391</v>
      </c>
      <c r="AH182" s="219" t="s">
        <v>1391</v>
      </c>
      <c r="AI182" s="219" t="s">
        <v>1391</v>
      </c>
      <c r="AJ182" s="219" t="s">
        <v>1391</v>
      </c>
      <c r="AK182" s="219" t="s">
        <v>1391</v>
      </c>
      <c r="AL182" s="219" t="s">
        <v>1391</v>
      </c>
      <c r="AM182" s="219" t="s">
        <v>1391</v>
      </c>
      <c r="AN182" s="219" t="s">
        <v>1437</v>
      </c>
      <c r="AO182" s="219" t="s">
        <v>1391</v>
      </c>
      <c r="AP182" s="219" t="s">
        <v>1391</v>
      </c>
      <c r="AQ182" s="219" t="s">
        <v>1391</v>
      </c>
      <c r="AR182" s="219" t="s">
        <v>1391</v>
      </c>
      <c r="AS182" s="219" t="s">
        <v>1391</v>
      </c>
      <c r="AT182" s="219" t="s">
        <v>1391</v>
      </c>
      <c r="AU182" s="219" t="s">
        <v>1391</v>
      </c>
      <c r="AV182" s="219" t="s">
        <v>1391</v>
      </c>
      <c r="AW182" s="219" t="s">
        <v>1391</v>
      </c>
      <c r="AX182" s="219" t="s">
        <v>1391</v>
      </c>
      <c r="AY182" s="219" t="s">
        <v>1391</v>
      </c>
      <c r="AZ182" s="219" t="s">
        <v>1391</v>
      </c>
      <c r="BA182" s="219" t="s">
        <v>1391</v>
      </c>
      <c r="BB182" s="219" t="s">
        <v>1391</v>
      </c>
      <c r="BC182" s="219" t="s">
        <v>1391</v>
      </c>
      <c r="BD182" s="219" t="s">
        <v>1391</v>
      </c>
      <c r="BE182" s="219" t="s">
        <v>1391</v>
      </c>
      <c r="BF182" s="219" t="s">
        <v>1391</v>
      </c>
      <c r="BG182" s="219" t="s">
        <v>1391</v>
      </c>
      <c r="BH182" s="219" t="s">
        <v>1391</v>
      </c>
      <c r="BI182" s="219" t="s">
        <v>1391</v>
      </c>
      <c r="BJ182" s="219" t="s">
        <v>1391</v>
      </c>
      <c r="BK182" s="219" t="s">
        <v>1391</v>
      </c>
      <c r="BL182" s="219" t="s">
        <v>1391</v>
      </c>
      <c r="BM182" s="219" t="s">
        <v>1391</v>
      </c>
      <c r="BN182" s="219" t="s">
        <v>1391</v>
      </c>
      <c r="BO182" s="219" t="s">
        <v>1391</v>
      </c>
      <c r="BP182" s="219" t="s">
        <v>1391</v>
      </c>
      <c r="BQ182" s="219" t="s">
        <v>1391</v>
      </c>
      <c r="BR182" s="219" t="s">
        <v>1391</v>
      </c>
      <c r="BS182" s="219" t="s">
        <v>1437</v>
      </c>
      <c r="BT182" s="219" t="s">
        <v>1437</v>
      </c>
      <c r="BU182" s="219" t="s">
        <v>1437</v>
      </c>
      <c r="BV182" s="219" t="s">
        <v>1391</v>
      </c>
      <c r="BW182" s="219" t="s">
        <v>1437</v>
      </c>
      <c r="BX182" s="219" t="s">
        <v>1391</v>
      </c>
      <c r="BY182" s="219" t="s">
        <v>1391</v>
      </c>
      <c r="BZ182" s="219" t="s">
        <v>1391</v>
      </c>
      <c r="CA182" s="219" t="s">
        <v>1391</v>
      </c>
      <c r="CB182" s="219" t="s">
        <v>1391</v>
      </c>
      <c r="CC182" s="219" t="s">
        <v>1391</v>
      </c>
      <c r="CD182" s="219" t="s">
        <v>1391</v>
      </c>
      <c r="CE182" s="219" t="s">
        <v>1391</v>
      </c>
      <c r="CF182" s="219" t="s">
        <v>1391</v>
      </c>
      <c r="CG182" s="219" t="s">
        <v>1391</v>
      </c>
      <c r="CH182" s="219" t="s">
        <v>1391</v>
      </c>
      <c r="CI182" s="219" t="s">
        <v>1391</v>
      </c>
      <c r="CJ182" s="219" t="s">
        <v>1391</v>
      </c>
      <c r="CK182" s="221" t="s">
        <v>1828</v>
      </c>
      <c r="CL182" s="219" t="s">
        <v>1391</v>
      </c>
      <c r="CM182" s="219" t="s">
        <v>53</v>
      </c>
      <c r="CN182" s="219" t="s">
        <v>412</v>
      </c>
      <c r="CO182" s="219" t="s">
        <v>412</v>
      </c>
      <c r="CP182" s="219"/>
      <c r="CQ182" s="219"/>
      <c r="CR182" s="219"/>
      <c r="CS182" s="219"/>
      <c r="CT182" s="219"/>
      <c r="CU182" s="219"/>
      <c r="CV182" s="219"/>
      <c r="CW182" s="219"/>
      <c r="CX182" s="219" t="s">
        <v>1829</v>
      </c>
    </row>
    <row r="183" ht="194.25" spans="1:102">
      <c r="A183" s="220" t="s">
        <v>1351</v>
      </c>
      <c r="B183" s="220">
        <v>4007</v>
      </c>
      <c r="C183" s="220" t="s">
        <v>878</v>
      </c>
      <c r="D183" s="220" t="s">
        <v>1437</v>
      </c>
      <c r="E183" s="220" t="s">
        <v>1443</v>
      </c>
      <c r="F183" s="220" t="s">
        <v>1443</v>
      </c>
      <c r="G183" s="220" t="s">
        <v>1443</v>
      </c>
      <c r="H183" s="220" t="s">
        <v>1443</v>
      </c>
      <c r="I183" s="220" t="s">
        <v>1391</v>
      </c>
      <c r="J183" s="220" t="s">
        <v>1391</v>
      </c>
      <c r="K183" s="220" t="s">
        <v>1391</v>
      </c>
      <c r="L183" s="220" t="s">
        <v>1443</v>
      </c>
      <c r="M183" s="220" t="s">
        <v>1391</v>
      </c>
      <c r="N183" s="220" t="s">
        <v>1391</v>
      </c>
      <c r="O183" s="220" t="s">
        <v>1391</v>
      </c>
      <c r="P183" s="220" t="s">
        <v>1391</v>
      </c>
      <c r="Q183" s="220" t="s">
        <v>1391</v>
      </c>
      <c r="R183" s="220" t="s">
        <v>1391</v>
      </c>
      <c r="S183" s="220" t="s">
        <v>1391</v>
      </c>
      <c r="T183" s="220" t="s">
        <v>1391</v>
      </c>
      <c r="U183" s="220" t="s">
        <v>1391</v>
      </c>
      <c r="V183" s="220" t="s">
        <v>1391</v>
      </c>
      <c r="W183" s="220" t="s">
        <v>1437</v>
      </c>
      <c r="X183" s="220" t="s">
        <v>1391</v>
      </c>
      <c r="Y183" s="220" t="s">
        <v>1391</v>
      </c>
      <c r="Z183" s="220" t="s">
        <v>1391</v>
      </c>
      <c r="AA183" s="220" t="s">
        <v>1391</v>
      </c>
      <c r="AB183" s="220" t="s">
        <v>1391</v>
      </c>
      <c r="AC183" s="220" t="s">
        <v>1391</v>
      </c>
      <c r="AD183" s="220" t="s">
        <v>1391</v>
      </c>
      <c r="AE183" s="220" t="s">
        <v>1391</v>
      </c>
      <c r="AF183" s="220" t="s">
        <v>1391</v>
      </c>
      <c r="AG183" s="220" t="s">
        <v>1391</v>
      </c>
      <c r="AH183" s="220" t="s">
        <v>1391</v>
      </c>
      <c r="AI183" s="220" t="s">
        <v>1391</v>
      </c>
      <c r="AJ183" s="220" t="s">
        <v>1391</v>
      </c>
      <c r="AK183" s="220" t="s">
        <v>1391</v>
      </c>
      <c r="AL183" s="220" t="s">
        <v>1391</v>
      </c>
      <c r="AM183" s="220" t="s">
        <v>1391</v>
      </c>
      <c r="AN183" s="220" t="s">
        <v>1391</v>
      </c>
      <c r="AO183" s="220" t="s">
        <v>1391</v>
      </c>
      <c r="AP183" s="220" t="s">
        <v>1391</v>
      </c>
      <c r="AQ183" s="220" t="s">
        <v>1391</v>
      </c>
      <c r="AR183" s="220" t="s">
        <v>1391</v>
      </c>
      <c r="AS183" s="220" t="s">
        <v>1391</v>
      </c>
      <c r="AT183" s="220" t="s">
        <v>1391</v>
      </c>
      <c r="AU183" s="220" t="s">
        <v>1391</v>
      </c>
      <c r="AV183" s="220" t="s">
        <v>1391</v>
      </c>
      <c r="AW183" s="220" t="s">
        <v>1437</v>
      </c>
      <c r="AX183" s="220" t="s">
        <v>1437</v>
      </c>
      <c r="AY183" s="220" t="s">
        <v>1437</v>
      </c>
      <c r="AZ183" s="220" t="s">
        <v>1391</v>
      </c>
      <c r="BA183" s="220" t="s">
        <v>1391</v>
      </c>
      <c r="BB183" s="220" t="s">
        <v>1391</v>
      </c>
      <c r="BC183" s="220" t="s">
        <v>1391</v>
      </c>
      <c r="BD183" s="220" t="s">
        <v>1391</v>
      </c>
      <c r="BE183" s="220" t="s">
        <v>1391</v>
      </c>
      <c r="BF183" s="220" t="s">
        <v>1391</v>
      </c>
      <c r="BG183" s="220" t="s">
        <v>1391</v>
      </c>
      <c r="BH183" s="220" t="s">
        <v>1391</v>
      </c>
      <c r="BI183" s="220" t="s">
        <v>1391</v>
      </c>
      <c r="BJ183" s="220" t="s">
        <v>1391</v>
      </c>
      <c r="BK183" s="220" t="s">
        <v>1391</v>
      </c>
      <c r="BL183" s="220" t="s">
        <v>1391</v>
      </c>
      <c r="BM183" s="220" t="s">
        <v>1391</v>
      </c>
      <c r="BN183" s="220" t="s">
        <v>1391</v>
      </c>
      <c r="BO183" s="220" t="s">
        <v>1391</v>
      </c>
      <c r="BP183" s="220" t="s">
        <v>1391</v>
      </c>
      <c r="BQ183" s="220" t="s">
        <v>1391</v>
      </c>
      <c r="BR183" s="220" t="s">
        <v>1391</v>
      </c>
      <c r="BS183" s="220" t="s">
        <v>1391</v>
      </c>
      <c r="BT183" s="220" t="s">
        <v>1391</v>
      </c>
      <c r="BU183" s="220" t="s">
        <v>1391</v>
      </c>
      <c r="BV183" s="220" t="s">
        <v>1437</v>
      </c>
      <c r="BW183" s="220" t="s">
        <v>1391</v>
      </c>
      <c r="BX183" s="220" t="s">
        <v>1391</v>
      </c>
      <c r="BY183" s="220" t="s">
        <v>1391</v>
      </c>
      <c r="BZ183" s="220" t="s">
        <v>1391</v>
      </c>
      <c r="CA183" s="220" t="s">
        <v>1391</v>
      </c>
      <c r="CB183" s="220" t="s">
        <v>1391</v>
      </c>
      <c r="CC183" s="220" t="s">
        <v>1391</v>
      </c>
      <c r="CD183" s="220" t="s">
        <v>1391</v>
      </c>
      <c r="CE183" s="220" t="s">
        <v>1391</v>
      </c>
      <c r="CF183" s="220" t="s">
        <v>1391</v>
      </c>
      <c r="CG183" s="220" t="s">
        <v>1391</v>
      </c>
      <c r="CH183" s="220" t="s">
        <v>1391</v>
      </c>
      <c r="CI183" s="220" t="s">
        <v>1391</v>
      </c>
      <c r="CJ183" s="220" t="s">
        <v>1391</v>
      </c>
      <c r="CK183" s="222" t="s">
        <v>1830</v>
      </c>
      <c r="CL183" s="220" t="s">
        <v>1439</v>
      </c>
      <c r="CM183" s="220" t="s">
        <v>53</v>
      </c>
      <c r="CN183" s="220" t="s">
        <v>412</v>
      </c>
      <c r="CO183" s="220" t="s">
        <v>412</v>
      </c>
      <c r="CP183" s="220"/>
      <c r="CQ183" s="220"/>
      <c r="CR183" s="220"/>
      <c r="CS183" s="220"/>
      <c r="CT183" s="220"/>
      <c r="CU183" s="220"/>
      <c r="CV183" s="220"/>
      <c r="CW183" s="220"/>
      <c r="CX183" s="220" t="s">
        <v>1831</v>
      </c>
    </row>
    <row r="184" ht="294.75" spans="1:102">
      <c r="A184" s="219" t="s">
        <v>1354</v>
      </c>
      <c r="B184" s="219">
        <v>4008</v>
      </c>
      <c r="C184" s="219" t="s">
        <v>878</v>
      </c>
      <c r="D184" s="219" t="s">
        <v>1437</v>
      </c>
      <c r="E184" s="219" t="s">
        <v>1443</v>
      </c>
      <c r="F184" s="219" t="s">
        <v>1443</v>
      </c>
      <c r="G184" s="219" t="s">
        <v>1443</v>
      </c>
      <c r="H184" s="219" t="s">
        <v>1443</v>
      </c>
      <c r="I184" s="219" t="s">
        <v>1391</v>
      </c>
      <c r="J184" s="219" t="s">
        <v>1391</v>
      </c>
      <c r="K184" s="219" t="s">
        <v>1391</v>
      </c>
      <c r="L184" s="219" t="s">
        <v>1443</v>
      </c>
      <c r="M184" s="219" t="s">
        <v>1391</v>
      </c>
      <c r="N184" s="219" t="s">
        <v>1391</v>
      </c>
      <c r="O184" s="219" t="s">
        <v>1391</v>
      </c>
      <c r="P184" s="219" t="s">
        <v>1391</v>
      </c>
      <c r="Q184" s="219" t="s">
        <v>1391</v>
      </c>
      <c r="R184" s="219" t="s">
        <v>1391</v>
      </c>
      <c r="S184" s="219" t="s">
        <v>1391</v>
      </c>
      <c r="T184" s="219" t="s">
        <v>1391</v>
      </c>
      <c r="U184" s="219" t="s">
        <v>1391</v>
      </c>
      <c r="V184" s="219" t="s">
        <v>1391</v>
      </c>
      <c r="W184" s="219" t="s">
        <v>1391</v>
      </c>
      <c r="X184" s="219" t="s">
        <v>1391</v>
      </c>
      <c r="Y184" s="219" t="s">
        <v>1391</v>
      </c>
      <c r="Z184" s="219" t="s">
        <v>1437</v>
      </c>
      <c r="AA184" s="219" t="s">
        <v>1391</v>
      </c>
      <c r="AB184" s="219" t="s">
        <v>1437</v>
      </c>
      <c r="AC184" s="219" t="s">
        <v>1391</v>
      </c>
      <c r="AD184" s="219" t="s">
        <v>1391</v>
      </c>
      <c r="AE184" s="219" t="s">
        <v>1391</v>
      </c>
      <c r="AF184" s="219" t="s">
        <v>1391</v>
      </c>
      <c r="AG184" s="219" t="s">
        <v>1437</v>
      </c>
      <c r="AH184" s="219" t="s">
        <v>1391</v>
      </c>
      <c r="AI184" s="219" t="s">
        <v>1391</v>
      </c>
      <c r="AJ184" s="219" t="s">
        <v>1391</v>
      </c>
      <c r="AK184" s="219" t="s">
        <v>1391</v>
      </c>
      <c r="AL184" s="219" t="s">
        <v>1391</v>
      </c>
      <c r="AM184" s="219" t="s">
        <v>1391</v>
      </c>
      <c r="AN184" s="219" t="s">
        <v>1391</v>
      </c>
      <c r="AO184" s="219" t="s">
        <v>1391</v>
      </c>
      <c r="AP184" s="219" t="s">
        <v>1391</v>
      </c>
      <c r="AQ184" s="219" t="s">
        <v>1391</v>
      </c>
      <c r="AR184" s="219" t="s">
        <v>1391</v>
      </c>
      <c r="AS184" s="219" t="s">
        <v>1391</v>
      </c>
      <c r="AT184" s="219" t="s">
        <v>1391</v>
      </c>
      <c r="AU184" s="219" t="s">
        <v>1391</v>
      </c>
      <c r="AV184" s="219" t="s">
        <v>1391</v>
      </c>
      <c r="AW184" s="219" t="s">
        <v>1437</v>
      </c>
      <c r="AX184" s="219" t="s">
        <v>1391</v>
      </c>
      <c r="AY184" s="219" t="s">
        <v>1437</v>
      </c>
      <c r="AZ184" s="219" t="s">
        <v>1391</v>
      </c>
      <c r="BA184" s="219" t="s">
        <v>1391</v>
      </c>
      <c r="BB184" s="219" t="s">
        <v>1391</v>
      </c>
      <c r="BC184" s="219" t="s">
        <v>1391</v>
      </c>
      <c r="BD184" s="219" t="s">
        <v>1391</v>
      </c>
      <c r="BE184" s="219" t="s">
        <v>1391</v>
      </c>
      <c r="BF184" s="219" t="s">
        <v>1391</v>
      </c>
      <c r="BG184" s="219" t="s">
        <v>1391</v>
      </c>
      <c r="BH184" s="219" t="s">
        <v>1391</v>
      </c>
      <c r="BI184" s="219" t="s">
        <v>1391</v>
      </c>
      <c r="BJ184" s="219" t="s">
        <v>1391</v>
      </c>
      <c r="BK184" s="219" t="s">
        <v>1391</v>
      </c>
      <c r="BL184" s="219" t="s">
        <v>1391</v>
      </c>
      <c r="BM184" s="219" t="s">
        <v>1391</v>
      </c>
      <c r="BN184" s="219" t="s">
        <v>1391</v>
      </c>
      <c r="BO184" s="219" t="s">
        <v>1391</v>
      </c>
      <c r="BP184" s="219" t="s">
        <v>1391</v>
      </c>
      <c r="BQ184" s="219" t="s">
        <v>1391</v>
      </c>
      <c r="BR184" s="219" t="s">
        <v>1391</v>
      </c>
      <c r="BS184" s="219" t="s">
        <v>1391</v>
      </c>
      <c r="BT184" s="219" t="s">
        <v>1391</v>
      </c>
      <c r="BU184" s="219" t="s">
        <v>1391</v>
      </c>
      <c r="BV184" s="219" t="s">
        <v>1437</v>
      </c>
      <c r="BW184" s="219" t="s">
        <v>1391</v>
      </c>
      <c r="BX184" s="219" t="s">
        <v>1391</v>
      </c>
      <c r="BY184" s="219" t="s">
        <v>1391</v>
      </c>
      <c r="BZ184" s="219" t="s">
        <v>1437</v>
      </c>
      <c r="CA184" s="219" t="s">
        <v>1391</v>
      </c>
      <c r="CB184" s="219" t="s">
        <v>1391</v>
      </c>
      <c r="CC184" s="219" t="s">
        <v>1391</v>
      </c>
      <c r="CD184" s="219" t="s">
        <v>1391</v>
      </c>
      <c r="CE184" s="219" t="s">
        <v>1391</v>
      </c>
      <c r="CF184" s="219" t="s">
        <v>1391</v>
      </c>
      <c r="CG184" s="219" t="s">
        <v>1391</v>
      </c>
      <c r="CH184" s="219" t="s">
        <v>1391</v>
      </c>
      <c r="CI184" s="219" t="s">
        <v>1391</v>
      </c>
      <c r="CJ184" s="219" t="s">
        <v>1391</v>
      </c>
      <c r="CK184" s="221" t="s">
        <v>1832</v>
      </c>
      <c r="CL184" s="219" t="s">
        <v>1391</v>
      </c>
      <c r="CM184" s="219" t="s">
        <v>53</v>
      </c>
      <c r="CN184" s="219" t="s">
        <v>412</v>
      </c>
      <c r="CO184" s="219" t="s">
        <v>412</v>
      </c>
      <c r="CP184" s="219"/>
      <c r="CQ184" s="219"/>
      <c r="CR184" s="219"/>
      <c r="CS184" s="219"/>
      <c r="CT184" s="219"/>
      <c r="CU184" s="219"/>
      <c r="CV184" s="219"/>
      <c r="CW184" s="219"/>
      <c r="CX184" s="219" t="s">
        <v>1833</v>
      </c>
    </row>
    <row r="185" ht="179.25" spans="1:102">
      <c r="A185" s="220" t="s">
        <v>1834</v>
      </c>
      <c r="B185" s="220">
        <v>4009</v>
      </c>
      <c r="C185" s="220" t="s">
        <v>1358</v>
      </c>
      <c r="D185" s="220" t="s">
        <v>1391</v>
      </c>
      <c r="E185" s="220" t="s">
        <v>1391</v>
      </c>
      <c r="F185" s="220" t="s">
        <v>1391</v>
      </c>
      <c r="G185" s="220" t="s">
        <v>1391</v>
      </c>
      <c r="H185" s="220" t="s">
        <v>1391</v>
      </c>
      <c r="I185" s="220" t="s">
        <v>1391</v>
      </c>
      <c r="J185" s="220" t="s">
        <v>1391</v>
      </c>
      <c r="K185" s="220" t="s">
        <v>1391</v>
      </c>
      <c r="L185" s="220" t="s">
        <v>1391</v>
      </c>
      <c r="M185" s="220" t="s">
        <v>1391</v>
      </c>
      <c r="N185" s="220" t="s">
        <v>1391</v>
      </c>
      <c r="O185" s="220" t="s">
        <v>1391</v>
      </c>
      <c r="P185" s="220" t="s">
        <v>1391</v>
      </c>
      <c r="Q185" s="220" t="s">
        <v>1391</v>
      </c>
      <c r="R185" s="220" t="s">
        <v>1391</v>
      </c>
      <c r="S185" s="220" t="s">
        <v>1391</v>
      </c>
      <c r="T185" s="220" t="s">
        <v>1391</v>
      </c>
      <c r="U185" s="220" t="s">
        <v>1391</v>
      </c>
      <c r="V185" s="220" t="s">
        <v>1391</v>
      </c>
      <c r="W185" s="220" t="s">
        <v>1437</v>
      </c>
      <c r="X185" s="220" t="s">
        <v>1391</v>
      </c>
      <c r="Y185" s="220" t="s">
        <v>1391</v>
      </c>
      <c r="Z185" s="220" t="s">
        <v>1391</v>
      </c>
      <c r="AA185" s="220" t="s">
        <v>1391</v>
      </c>
      <c r="AB185" s="220" t="s">
        <v>1391</v>
      </c>
      <c r="AC185" s="220" t="s">
        <v>1391</v>
      </c>
      <c r="AD185" s="220" t="s">
        <v>1391</v>
      </c>
      <c r="AE185" s="220" t="s">
        <v>1391</v>
      </c>
      <c r="AF185" s="220" t="s">
        <v>1391</v>
      </c>
      <c r="AG185" s="220" t="s">
        <v>1391</v>
      </c>
      <c r="AH185" s="220" t="s">
        <v>1391</v>
      </c>
      <c r="AI185" s="220" t="s">
        <v>1391</v>
      </c>
      <c r="AJ185" s="220" t="s">
        <v>1391</v>
      </c>
      <c r="AK185" s="220" t="s">
        <v>1391</v>
      </c>
      <c r="AL185" s="220" t="s">
        <v>1391</v>
      </c>
      <c r="AM185" s="220" t="s">
        <v>1391</v>
      </c>
      <c r="AN185" s="220" t="s">
        <v>1391</v>
      </c>
      <c r="AO185" s="220" t="s">
        <v>1391</v>
      </c>
      <c r="AP185" s="220" t="s">
        <v>1391</v>
      </c>
      <c r="AQ185" s="220" t="s">
        <v>1391</v>
      </c>
      <c r="AR185" s="220" t="s">
        <v>1391</v>
      </c>
      <c r="AS185" s="220" t="s">
        <v>1391</v>
      </c>
      <c r="AT185" s="220" t="s">
        <v>1391</v>
      </c>
      <c r="AU185" s="220" t="s">
        <v>1391</v>
      </c>
      <c r="AV185" s="220" t="s">
        <v>1437</v>
      </c>
      <c r="AW185" s="220" t="s">
        <v>1391</v>
      </c>
      <c r="AX185" s="220" t="s">
        <v>1391</v>
      </c>
      <c r="AY185" s="220" t="s">
        <v>1391</v>
      </c>
      <c r="AZ185" s="220" t="s">
        <v>1391</v>
      </c>
      <c r="BA185" s="220" t="s">
        <v>1391</v>
      </c>
      <c r="BB185" s="220" t="s">
        <v>1391</v>
      </c>
      <c r="BC185" s="220" t="s">
        <v>1391</v>
      </c>
      <c r="BD185" s="220" t="s">
        <v>1391</v>
      </c>
      <c r="BE185" s="220" t="s">
        <v>1391</v>
      </c>
      <c r="BF185" s="220" t="s">
        <v>1391</v>
      </c>
      <c r="BG185" s="220" t="s">
        <v>1391</v>
      </c>
      <c r="BH185" s="220" t="s">
        <v>1391</v>
      </c>
      <c r="BI185" s="220" t="s">
        <v>1391</v>
      </c>
      <c r="BJ185" s="220" t="s">
        <v>1391</v>
      </c>
      <c r="BK185" s="220" t="s">
        <v>1391</v>
      </c>
      <c r="BL185" s="220" t="s">
        <v>1391</v>
      </c>
      <c r="BM185" s="220" t="s">
        <v>1391</v>
      </c>
      <c r="BN185" s="220" t="s">
        <v>1391</v>
      </c>
      <c r="BO185" s="220" t="s">
        <v>1391</v>
      </c>
      <c r="BP185" s="220" t="s">
        <v>1391</v>
      </c>
      <c r="BQ185" s="220" t="s">
        <v>1391</v>
      </c>
      <c r="BR185" s="220" t="s">
        <v>1391</v>
      </c>
      <c r="BS185" s="220" t="s">
        <v>1391</v>
      </c>
      <c r="BT185" s="220" t="s">
        <v>1391</v>
      </c>
      <c r="BU185" s="220" t="s">
        <v>1391</v>
      </c>
      <c r="BV185" s="220" t="s">
        <v>1437</v>
      </c>
      <c r="BW185" s="220" t="s">
        <v>1437</v>
      </c>
      <c r="BX185" s="220" t="s">
        <v>1391</v>
      </c>
      <c r="BY185" s="220" t="s">
        <v>1391</v>
      </c>
      <c r="BZ185" s="220" t="s">
        <v>1391</v>
      </c>
      <c r="CA185" s="220" t="s">
        <v>1391</v>
      </c>
      <c r="CB185" s="220" t="s">
        <v>1391</v>
      </c>
      <c r="CC185" s="220" t="s">
        <v>1391</v>
      </c>
      <c r="CD185" s="220" t="s">
        <v>1391</v>
      </c>
      <c r="CE185" s="220" t="s">
        <v>1391</v>
      </c>
      <c r="CF185" s="220" t="s">
        <v>1391</v>
      </c>
      <c r="CG185" s="220" t="s">
        <v>1391</v>
      </c>
      <c r="CH185" s="220" t="s">
        <v>1391</v>
      </c>
      <c r="CI185" s="220" t="s">
        <v>1391</v>
      </c>
      <c r="CJ185" s="220" t="s">
        <v>1391</v>
      </c>
      <c r="CK185" s="222" t="s">
        <v>1835</v>
      </c>
      <c r="CL185" s="220" t="s">
        <v>1602</v>
      </c>
      <c r="CM185" s="220" t="s">
        <v>53</v>
      </c>
      <c r="CN185" s="220" t="s">
        <v>412</v>
      </c>
      <c r="CO185" s="220" t="s">
        <v>412</v>
      </c>
      <c r="CP185" s="220"/>
      <c r="CQ185" s="220"/>
      <c r="CR185" s="220"/>
      <c r="CS185" s="220"/>
      <c r="CT185" s="220"/>
      <c r="CU185" s="220"/>
      <c r="CV185" s="220"/>
      <c r="CW185" s="220"/>
      <c r="CX185" s="220" t="s">
        <v>1836</v>
      </c>
    </row>
    <row r="186" ht="367.5" spans="1:102">
      <c r="A186" s="219" t="s">
        <v>1361</v>
      </c>
      <c r="B186" s="219">
        <v>4010</v>
      </c>
      <c r="C186" s="219" t="s">
        <v>870</v>
      </c>
      <c r="D186" s="219" t="s">
        <v>1437</v>
      </c>
      <c r="E186" s="219" t="s">
        <v>1443</v>
      </c>
      <c r="F186" s="219" t="s">
        <v>1443</v>
      </c>
      <c r="G186" s="219" t="s">
        <v>1443</v>
      </c>
      <c r="H186" s="219" t="s">
        <v>1443</v>
      </c>
      <c r="I186" s="219" t="s">
        <v>1391</v>
      </c>
      <c r="J186" s="219" t="s">
        <v>1391</v>
      </c>
      <c r="K186" s="219" t="s">
        <v>1391</v>
      </c>
      <c r="L186" s="219" t="s">
        <v>1443</v>
      </c>
      <c r="M186" s="219" t="s">
        <v>1391</v>
      </c>
      <c r="N186" s="219" t="s">
        <v>1391</v>
      </c>
      <c r="O186" s="219" t="s">
        <v>1391</v>
      </c>
      <c r="P186" s="219" t="s">
        <v>1391</v>
      </c>
      <c r="Q186" s="219" t="s">
        <v>1391</v>
      </c>
      <c r="R186" s="219" t="s">
        <v>1391</v>
      </c>
      <c r="S186" s="219" t="s">
        <v>1391</v>
      </c>
      <c r="T186" s="219" t="s">
        <v>1391</v>
      </c>
      <c r="U186" s="219" t="s">
        <v>1391</v>
      </c>
      <c r="V186" s="219" t="s">
        <v>1391</v>
      </c>
      <c r="W186" s="219" t="s">
        <v>1391</v>
      </c>
      <c r="X186" s="219" t="s">
        <v>1391</v>
      </c>
      <c r="Y186" s="219" t="s">
        <v>1391</v>
      </c>
      <c r="Z186" s="219" t="s">
        <v>1437</v>
      </c>
      <c r="AA186" s="219" t="s">
        <v>1391</v>
      </c>
      <c r="AB186" s="219" t="s">
        <v>1437</v>
      </c>
      <c r="AC186" s="219" t="s">
        <v>1443</v>
      </c>
      <c r="AD186" s="219" t="s">
        <v>1391</v>
      </c>
      <c r="AE186" s="219" t="s">
        <v>1391</v>
      </c>
      <c r="AF186" s="219" t="s">
        <v>1391</v>
      </c>
      <c r="AG186" s="219" t="s">
        <v>1391</v>
      </c>
      <c r="AH186" s="219" t="s">
        <v>1391</v>
      </c>
      <c r="AI186" s="219" t="s">
        <v>1391</v>
      </c>
      <c r="AJ186" s="219" t="s">
        <v>1391</v>
      </c>
      <c r="AK186" s="219" t="s">
        <v>1391</v>
      </c>
      <c r="AL186" s="219" t="s">
        <v>1391</v>
      </c>
      <c r="AM186" s="219" t="s">
        <v>1391</v>
      </c>
      <c r="AN186" s="219" t="s">
        <v>1391</v>
      </c>
      <c r="AO186" s="219" t="s">
        <v>1391</v>
      </c>
      <c r="AP186" s="219" t="s">
        <v>1391</v>
      </c>
      <c r="AQ186" s="219" t="s">
        <v>1391</v>
      </c>
      <c r="AR186" s="219" t="s">
        <v>1391</v>
      </c>
      <c r="AS186" s="219" t="s">
        <v>1437</v>
      </c>
      <c r="AT186" s="219" t="s">
        <v>1391</v>
      </c>
      <c r="AU186" s="219" t="s">
        <v>1391</v>
      </c>
      <c r="AV186" s="219" t="s">
        <v>1391</v>
      </c>
      <c r="AW186" s="219" t="s">
        <v>1391</v>
      </c>
      <c r="AX186" s="219" t="s">
        <v>1391</v>
      </c>
      <c r="AY186" s="219" t="s">
        <v>1443</v>
      </c>
      <c r="AZ186" s="219" t="s">
        <v>1391</v>
      </c>
      <c r="BA186" s="219" t="s">
        <v>1391</v>
      </c>
      <c r="BB186" s="219" t="s">
        <v>1391</v>
      </c>
      <c r="BC186" s="219" t="s">
        <v>1391</v>
      </c>
      <c r="BD186" s="219" t="s">
        <v>1391</v>
      </c>
      <c r="BE186" s="219" t="s">
        <v>1391</v>
      </c>
      <c r="BF186" s="219" t="s">
        <v>1391</v>
      </c>
      <c r="BG186" s="219" t="s">
        <v>1391</v>
      </c>
      <c r="BH186" s="219" t="s">
        <v>1391</v>
      </c>
      <c r="BI186" s="219" t="s">
        <v>1391</v>
      </c>
      <c r="BJ186" s="219" t="s">
        <v>1391</v>
      </c>
      <c r="BK186" s="219" t="s">
        <v>1391</v>
      </c>
      <c r="BL186" s="219" t="s">
        <v>1391</v>
      </c>
      <c r="BM186" s="219" t="s">
        <v>1437</v>
      </c>
      <c r="BN186" s="219" t="s">
        <v>1391</v>
      </c>
      <c r="BO186" s="219" t="s">
        <v>1437</v>
      </c>
      <c r="BP186" s="219" t="s">
        <v>1437</v>
      </c>
      <c r="BQ186" s="219" t="s">
        <v>1437</v>
      </c>
      <c r="BR186" s="219" t="s">
        <v>1391</v>
      </c>
      <c r="BS186" s="219" t="s">
        <v>1391</v>
      </c>
      <c r="BT186" s="219" t="s">
        <v>1391</v>
      </c>
      <c r="BU186" s="219" t="s">
        <v>1391</v>
      </c>
      <c r="BV186" s="219" t="s">
        <v>1391</v>
      </c>
      <c r="BW186" s="219" t="s">
        <v>1391</v>
      </c>
      <c r="BX186" s="219" t="s">
        <v>1391</v>
      </c>
      <c r="BY186" s="219" t="s">
        <v>1391</v>
      </c>
      <c r="BZ186" s="219" t="s">
        <v>1437</v>
      </c>
      <c r="CA186" s="219" t="s">
        <v>1391</v>
      </c>
      <c r="CB186" s="219" t="s">
        <v>1391</v>
      </c>
      <c r="CC186" s="219" t="s">
        <v>1391</v>
      </c>
      <c r="CD186" s="219" t="s">
        <v>1391</v>
      </c>
      <c r="CE186" s="219" t="s">
        <v>1391</v>
      </c>
      <c r="CF186" s="219" t="s">
        <v>1391</v>
      </c>
      <c r="CG186" s="219" t="s">
        <v>1391</v>
      </c>
      <c r="CH186" s="219" t="s">
        <v>1391</v>
      </c>
      <c r="CI186" s="219" t="s">
        <v>1391</v>
      </c>
      <c r="CJ186" s="219" t="s">
        <v>1391</v>
      </c>
      <c r="CK186" s="221" t="s">
        <v>1837</v>
      </c>
      <c r="CL186" s="219" t="s">
        <v>1639</v>
      </c>
      <c r="CM186" s="219" t="s">
        <v>29</v>
      </c>
      <c r="CN186" s="219" t="s">
        <v>17</v>
      </c>
      <c r="CO186" s="219" t="s">
        <v>412</v>
      </c>
      <c r="CP186" s="219"/>
      <c r="CQ186" s="219"/>
      <c r="CR186" s="219"/>
      <c r="CS186" s="219"/>
      <c r="CT186" s="219"/>
      <c r="CU186" s="219"/>
      <c r="CV186" s="219"/>
      <c r="CW186" s="219"/>
      <c r="CX186" s="219" t="s">
        <v>1838</v>
      </c>
    </row>
    <row r="187" ht="109.5" spans="1:102">
      <c r="A187" s="220" t="s">
        <v>1364</v>
      </c>
      <c r="B187" s="220">
        <v>4011</v>
      </c>
      <c r="C187" s="220" t="s">
        <v>878</v>
      </c>
      <c r="D187" s="220" t="s">
        <v>1437</v>
      </c>
      <c r="E187" s="220" t="s">
        <v>1443</v>
      </c>
      <c r="F187" s="220" t="s">
        <v>1443</v>
      </c>
      <c r="G187" s="220" t="s">
        <v>1443</v>
      </c>
      <c r="H187" s="220" t="s">
        <v>1391</v>
      </c>
      <c r="I187" s="220" t="s">
        <v>1391</v>
      </c>
      <c r="J187" s="220" t="s">
        <v>1391</v>
      </c>
      <c r="K187" s="220" t="s">
        <v>1391</v>
      </c>
      <c r="L187" s="220" t="s">
        <v>1443</v>
      </c>
      <c r="M187" s="220" t="s">
        <v>1391</v>
      </c>
      <c r="N187" s="220" t="s">
        <v>1391</v>
      </c>
      <c r="O187" s="220" t="s">
        <v>1391</v>
      </c>
      <c r="P187" s="220" t="s">
        <v>1391</v>
      </c>
      <c r="Q187" s="220" t="s">
        <v>1391</v>
      </c>
      <c r="R187" s="220" t="s">
        <v>1391</v>
      </c>
      <c r="S187" s="220" t="s">
        <v>1391</v>
      </c>
      <c r="T187" s="220" t="s">
        <v>1443</v>
      </c>
      <c r="U187" s="220" t="s">
        <v>1443</v>
      </c>
      <c r="V187" s="220" t="s">
        <v>1443</v>
      </c>
      <c r="W187" s="220" t="s">
        <v>1391</v>
      </c>
      <c r="X187" s="220" t="s">
        <v>1391</v>
      </c>
      <c r="Y187" s="220" t="s">
        <v>1391</v>
      </c>
      <c r="Z187" s="220" t="s">
        <v>1437</v>
      </c>
      <c r="AA187" s="220" t="s">
        <v>1391</v>
      </c>
      <c r="AB187" s="220" t="s">
        <v>1391</v>
      </c>
      <c r="AC187" s="220" t="s">
        <v>1391</v>
      </c>
      <c r="AD187" s="220" t="s">
        <v>1391</v>
      </c>
      <c r="AE187" s="220" t="s">
        <v>1391</v>
      </c>
      <c r="AF187" s="220" t="s">
        <v>1391</v>
      </c>
      <c r="AG187" s="220" t="s">
        <v>1391</v>
      </c>
      <c r="AH187" s="220" t="s">
        <v>1391</v>
      </c>
      <c r="AI187" s="220" t="s">
        <v>1391</v>
      </c>
      <c r="AJ187" s="220" t="s">
        <v>1391</v>
      </c>
      <c r="AK187" s="220" t="s">
        <v>1391</v>
      </c>
      <c r="AL187" s="220" t="s">
        <v>1391</v>
      </c>
      <c r="AM187" s="220" t="s">
        <v>1391</v>
      </c>
      <c r="AN187" s="220" t="s">
        <v>1391</v>
      </c>
      <c r="AO187" s="220" t="s">
        <v>1391</v>
      </c>
      <c r="AP187" s="220" t="s">
        <v>1391</v>
      </c>
      <c r="AQ187" s="220" t="s">
        <v>1391</v>
      </c>
      <c r="AR187" s="220" t="s">
        <v>1391</v>
      </c>
      <c r="AS187" s="220" t="s">
        <v>1437</v>
      </c>
      <c r="AT187" s="220" t="s">
        <v>1391</v>
      </c>
      <c r="AU187" s="220" t="s">
        <v>1391</v>
      </c>
      <c r="AV187" s="220" t="s">
        <v>1391</v>
      </c>
      <c r="AW187" s="220" t="s">
        <v>1391</v>
      </c>
      <c r="AX187" s="220" t="s">
        <v>1391</v>
      </c>
      <c r="AY187" s="220" t="s">
        <v>1391</v>
      </c>
      <c r="AZ187" s="220" t="s">
        <v>1391</v>
      </c>
      <c r="BA187" s="220" t="s">
        <v>1391</v>
      </c>
      <c r="BB187" s="220" t="s">
        <v>1391</v>
      </c>
      <c r="BC187" s="220" t="s">
        <v>1391</v>
      </c>
      <c r="BD187" s="220" t="s">
        <v>1391</v>
      </c>
      <c r="BE187" s="220" t="s">
        <v>1437</v>
      </c>
      <c r="BF187" s="220" t="s">
        <v>1391</v>
      </c>
      <c r="BG187" s="220" t="s">
        <v>1391</v>
      </c>
      <c r="BH187" s="220" t="s">
        <v>1391</v>
      </c>
      <c r="BI187" s="220" t="s">
        <v>1391</v>
      </c>
      <c r="BJ187" s="220" t="s">
        <v>1391</v>
      </c>
      <c r="BK187" s="220" t="s">
        <v>1391</v>
      </c>
      <c r="BL187" s="220" t="s">
        <v>1391</v>
      </c>
      <c r="BM187" s="220" t="s">
        <v>1437</v>
      </c>
      <c r="BN187" s="220" t="s">
        <v>1391</v>
      </c>
      <c r="BO187" s="220" t="s">
        <v>1437</v>
      </c>
      <c r="BP187" s="220" t="s">
        <v>1437</v>
      </c>
      <c r="BQ187" s="220" t="s">
        <v>1437</v>
      </c>
      <c r="BR187" s="220" t="s">
        <v>1391</v>
      </c>
      <c r="BS187" s="220" t="s">
        <v>1437</v>
      </c>
      <c r="BT187" s="220" t="s">
        <v>1391</v>
      </c>
      <c r="BU187" s="220" t="s">
        <v>1391</v>
      </c>
      <c r="BV187" s="220" t="s">
        <v>1391</v>
      </c>
      <c r="BW187" s="220" t="s">
        <v>1391</v>
      </c>
      <c r="BX187" s="220" t="s">
        <v>1391</v>
      </c>
      <c r="BY187" s="220" t="s">
        <v>1391</v>
      </c>
      <c r="BZ187" s="220" t="s">
        <v>1391</v>
      </c>
      <c r="CA187" s="220" t="s">
        <v>1391</v>
      </c>
      <c r="CB187" s="220" t="s">
        <v>1391</v>
      </c>
      <c r="CC187" s="220" t="s">
        <v>1391</v>
      </c>
      <c r="CD187" s="220" t="s">
        <v>1391</v>
      </c>
      <c r="CE187" s="220" t="s">
        <v>1391</v>
      </c>
      <c r="CF187" s="220" t="s">
        <v>1391</v>
      </c>
      <c r="CG187" s="220" t="s">
        <v>1391</v>
      </c>
      <c r="CH187" s="220" t="s">
        <v>1391</v>
      </c>
      <c r="CI187" s="220" t="s">
        <v>1391</v>
      </c>
      <c r="CJ187" s="220" t="s">
        <v>1391</v>
      </c>
      <c r="CK187" s="222" t="s">
        <v>1839</v>
      </c>
      <c r="CL187" s="220" t="s">
        <v>1391</v>
      </c>
      <c r="CM187" s="220" t="s">
        <v>29</v>
      </c>
      <c r="CN187" s="220" t="s">
        <v>17</v>
      </c>
      <c r="CO187" s="220" t="s">
        <v>412</v>
      </c>
      <c r="CP187" s="220"/>
      <c r="CQ187" s="220"/>
      <c r="CR187" s="220"/>
      <c r="CS187" s="220"/>
      <c r="CT187" s="220"/>
      <c r="CU187" s="220"/>
      <c r="CV187" s="220"/>
      <c r="CW187" s="220"/>
      <c r="CX187" s="220" t="s">
        <v>1840</v>
      </c>
    </row>
    <row r="188" ht="194.25" spans="1:102">
      <c r="A188" s="219" t="s">
        <v>1367</v>
      </c>
      <c r="B188" s="219">
        <v>4012</v>
      </c>
      <c r="C188" s="219" t="s">
        <v>863</v>
      </c>
      <c r="D188" s="219" t="s">
        <v>1437</v>
      </c>
      <c r="E188" s="219" t="s">
        <v>1391</v>
      </c>
      <c r="F188" s="219" t="s">
        <v>1391</v>
      </c>
      <c r="G188" s="219" t="s">
        <v>1391</v>
      </c>
      <c r="H188" s="219" t="s">
        <v>1391</v>
      </c>
      <c r="I188" s="219" t="s">
        <v>1391</v>
      </c>
      <c r="J188" s="219" t="s">
        <v>1391</v>
      </c>
      <c r="K188" s="219" t="s">
        <v>1391</v>
      </c>
      <c r="L188" s="219" t="s">
        <v>1391</v>
      </c>
      <c r="M188" s="219" t="s">
        <v>1391</v>
      </c>
      <c r="N188" s="219" t="s">
        <v>1391</v>
      </c>
      <c r="O188" s="219" t="s">
        <v>1391</v>
      </c>
      <c r="P188" s="219" t="s">
        <v>1391</v>
      </c>
      <c r="Q188" s="219" t="s">
        <v>1391</v>
      </c>
      <c r="R188" s="219" t="s">
        <v>1391</v>
      </c>
      <c r="S188" s="219" t="s">
        <v>1391</v>
      </c>
      <c r="T188" s="219" t="s">
        <v>1391</v>
      </c>
      <c r="U188" s="219" t="s">
        <v>1391</v>
      </c>
      <c r="V188" s="219" t="s">
        <v>1391</v>
      </c>
      <c r="W188" s="219" t="s">
        <v>1437</v>
      </c>
      <c r="X188" s="219" t="s">
        <v>1391</v>
      </c>
      <c r="Y188" s="219" t="s">
        <v>1391</v>
      </c>
      <c r="Z188" s="219" t="s">
        <v>1391</v>
      </c>
      <c r="AA188" s="219" t="s">
        <v>1391</v>
      </c>
      <c r="AB188" s="219" t="s">
        <v>1391</v>
      </c>
      <c r="AC188" s="219" t="s">
        <v>1391</v>
      </c>
      <c r="AD188" s="219" t="s">
        <v>1391</v>
      </c>
      <c r="AE188" s="219" t="s">
        <v>1391</v>
      </c>
      <c r="AF188" s="219" t="s">
        <v>1391</v>
      </c>
      <c r="AG188" s="219" t="s">
        <v>1391</v>
      </c>
      <c r="AH188" s="219" t="s">
        <v>1391</v>
      </c>
      <c r="AI188" s="219" t="s">
        <v>1391</v>
      </c>
      <c r="AJ188" s="219" t="s">
        <v>1391</v>
      </c>
      <c r="AK188" s="219" t="s">
        <v>1391</v>
      </c>
      <c r="AL188" s="219" t="s">
        <v>1391</v>
      </c>
      <c r="AM188" s="219" t="s">
        <v>1391</v>
      </c>
      <c r="AN188" s="219" t="s">
        <v>1391</v>
      </c>
      <c r="AO188" s="219" t="s">
        <v>1391</v>
      </c>
      <c r="AP188" s="219" t="s">
        <v>1391</v>
      </c>
      <c r="AQ188" s="219" t="s">
        <v>1391</v>
      </c>
      <c r="AR188" s="219" t="s">
        <v>1391</v>
      </c>
      <c r="AS188" s="219" t="s">
        <v>1391</v>
      </c>
      <c r="AT188" s="219" t="s">
        <v>1391</v>
      </c>
      <c r="AU188" s="219" t="s">
        <v>1391</v>
      </c>
      <c r="AV188" s="219" t="s">
        <v>1391</v>
      </c>
      <c r="AW188" s="219" t="s">
        <v>1391</v>
      </c>
      <c r="AX188" s="219" t="s">
        <v>1391</v>
      </c>
      <c r="AY188" s="219" t="s">
        <v>1391</v>
      </c>
      <c r="AZ188" s="219" t="s">
        <v>1391</v>
      </c>
      <c r="BA188" s="219" t="s">
        <v>1391</v>
      </c>
      <c r="BB188" s="219" t="s">
        <v>1391</v>
      </c>
      <c r="BC188" s="219" t="s">
        <v>1391</v>
      </c>
      <c r="BD188" s="219" t="s">
        <v>1391</v>
      </c>
      <c r="BE188" s="219" t="s">
        <v>1391</v>
      </c>
      <c r="BF188" s="219" t="s">
        <v>1391</v>
      </c>
      <c r="BG188" s="219" t="s">
        <v>1391</v>
      </c>
      <c r="BH188" s="219" t="s">
        <v>1391</v>
      </c>
      <c r="BI188" s="219" t="s">
        <v>1391</v>
      </c>
      <c r="BJ188" s="219" t="s">
        <v>1391</v>
      </c>
      <c r="BK188" s="219" t="s">
        <v>1391</v>
      </c>
      <c r="BL188" s="219" t="s">
        <v>1391</v>
      </c>
      <c r="BM188" s="219" t="s">
        <v>1391</v>
      </c>
      <c r="BN188" s="219" t="s">
        <v>1391</v>
      </c>
      <c r="BO188" s="219" t="s">
        <v>1391</v>
      </c>
      <c r="BP188" s="219" t="s">
        <v>1391</v>
      </c>
      <c r="BQ188" s="219" t="s">
        <v>1391</v>
      </c>
      <c r="BR188" s="219" t="s">
        <v>1391</v>
      </c>
      <c r="BS188" s="219" t="s">
        <v>1391</v>
      </c>
      <c r="BT188" s="219" t="s">
        <v>1391</v>
      </c>
      <c r="BU188" s="219" t="s">
        <v>1391</v>
      </c>
      <c r="BV188" s="219" t="s">
        <v>1437</v>
      </c>
      <c r="BW188" s="219" t="s">
        <v>1437</v>
      </c>
      <c r="BX188" s="219" t="s">
        <v>1391</v>
      </c>
      <c r="BY188" s="219" t="s">
        <v>1391</v>
      </c>
      <c r="BZ188" s="219" t="s">
        <v>1391</v>
      </c>
      <c r="CA188" s="219" t="s">
        <v>1391</v>
      </c>
      <c r="CB188" s="219" t="s">
        <v>1391</v>
      </c>
      <c r="CC188" s="219" t="s">
        <v>1391</v>
      </c>
      <c r="CD188" s="219" t="s">
        <v>1391</v>
      </c>
      <c r="CE188" s="219" t="s">
        <v>1391</v>
      </c>
      <c r="CF188" s="219" t="s">
        <v>1391</v>
      </c>
      <c r="CG188" s="219" t="s">
        <v>1391</v>
      </c>
      <c r="CH188" s="219" t="s">
        <v>1391</v>
      </c>
      <c r="CI188" s="219" t="s">
        <v>1391</v>
      </c>
      <c r="CJ188" s="219" t="s">
        <v>1391</v>
      </c>
      <c r="CK188" s="221" t="s">
        <v>1841</v>
      </c>
      <c r="CL188" s="219" t="s">
        <v>1842</v>
      </c>
      <c r="CM188" s="219" t="s">
        <v>53</v>
      </c>
      <c r="CN188" s="219" t="s">
        <v>412</v>
      </c>
      <c r="CO188" s="219" t="s">
        <v>412</v>
      </c>
      <c r="CP188" s="219"/>
      <c r="CQ188" s="219"/>
      <c r="CR188" s="219"/>
      <c r="CS188" s="219"/>
      <c r="CT188" s="219"/>
      <c r="CU188" s="219"/>
      <c r="CV188" s="219"/>
      <c r="CW188" s="219"/>
      <c r="CX188" s="219" t="s">
        <v>1843</v>
      </c>
    </row>
    <row r="189" ht="218.25" spans="1:102">
      <c r="A189" s="220" t="s">
        <v>1844</v>
      </c>
      <c r="B189" s="220">
        <v>5001</v>
      </c>
      <c r="C189" s="220" t="s">
        <v>1372</v>
      </c>
      <c r="D189" s="220" t="s">
        <v>1437</v>
      </c>
      <c r="E189" s="220" t="s">
        <v>1391</v>
      </c>
      <c r="F189" s="220" t="s">
        <v>1391</v>
      </c>
      <c r="G189" s="220" t="s">
        <v>1391</v>
      </c>
      <c r="H189" s="220" t="s">
        <v>1391</v>
      </c>
      <c r="I189" s="220" t="s">
        <v>1391</v>
      </c>
      <c r="J189" s="220" t="s">
        <v>1391</v>
      </c>
      <c r="K189" s="220" t="s">
        <v>1391</v>
      </c>
      <c r="L189" s="220" t="s">
        <v>1391</v>
      </c>
      <c r="M189" s="220" t="s">
        <v>1391</v>
      </c>
      <c r="N189" s="220" t="s">
        <v>1391</v>
      </c>
      <c r="O189" s="220" t="s">
        <v>1391</v>
      </c>
      <c r="P189" s="220" t="s">
        <v>1391</v>
      </c>
      <c r="Q189" s="220" t="s">
        <v>1391</v>
      </c>
      <c r="R189" s="220" t="s">
        <v>1391</v>
      </c>
      <c r="S189" s="220" t="s">
        <v>1391</v>
      </c>
      <c r="T189" s="220" t="s">
        <v>1391</v>
      </c>
      <c r="U189" s="220" t="s">
        <v>1391</v>
      </c>
      <c r="V189" s="220" t="s">
        <v>1391</v>
      </c>
      <c r="W189" s="220" t="s">
        <v>1391</v>
      </c>
      <c r="X189" s="220" t="s">
        <v>1391</v>
      </c>
      <c r="Y189" s="220" t="s">
        <v>1391</v>
      </c>
      <c r="Z189" s="220" t="s">
        <v>1391</v>
      </c>
      <c r="AA189" s="220" t="s">
        <v>1391</v>
      </c>
      <c r="AB189" s="220" t="s">
        <v>1437</v>
      </c>
      <c r="AC189" s="220" t="s">
        <v>1391</v>
      </c>
      <c r="AD189" s="220" t="s">
        <v>1391</v>
      </c>
      <c r="AE189" s="220" t="s">
        <v>1391</v>
      </c>
      <c r="AF189" s="220" t="s">
        <v>1391</v>
      </c>
      <c r="AG189" s="220" t="s">
        <v>1391</v>
      </c>
      <c r="AH189" s="220" t="s">
        <v>1391</v>
      </c>
      <c r="AI189" s="220" t="s">
        <v>1391</v>
      </c>
      <c r="AJ189" s="220" t="s">
        <v>1391</v>
      </c>
      <c r="AK189" s="220" t="s">
        <v>1391</v>
      </c>
      <c r="AL189" s="220" t="s">
        <v>1391</v>
      </c>
      <c r="AM189" s="220" t="s">
        <v>1391</v>
      </c>
      <c r="AN189" s="220" t="s">
        <v>1391</v>
      </c>
      <c r="AO189" s="220" t="s">
        <v>1391</v>
      </c>
      <c r="AP189" s="220" t="s">
        <v>1391</v>
      </c>
      <c r="AQ189" s="220" t="s">
        <v>1391</v>
      </c>
      <c r="AR189" s="220" t="s">
        <v>1391</v>
      </c>
      <c r="AS189" s="220" t="s">
        <v>1437</v>
      </c>
      <c r="AT189" s="220" t="s">
        <v>1391</v>
      </c>
      <c r="AU189" s="220" t="s">
        <v>1391</v>
      </c>
      <c r="AV189" s="220" t="s">
        <v>1391</v>
      </c>
      <c r="AW189" s="220" t="s">
        <v>1391</v>
      </c>
      <c r="AX189" s="220" t="s">
        <v>1391</v>
      </c>
      <c r="AY189" s="220" t="s">
        <v>1391</v>
      </c>
      <c r="AZ189" s="220" t="s">
        <v>1391</v>
      </c>
      <c r="BA189" s="220" t="s">
        <v>1391</v>
      </c>
      <c r="BB189" s="220" t="s">
        <v>1391</v>
      </c>
      <c r="BC189" s="220" t="s">
        <v>1391</v>
      </c>
      <c r="BD189" s="220" t="s">
        <v>1391</v>
      </c>
      <c r="BE189" s="220" t="s">
        <v>1391</v>
      </c>
      <c r="BF189" s="220" t="s">
        <v>1391</v>
      </c>
      <c r="BG189" s="220" t="s">
        <v>1391</v>
      </c>
      <c r="BH189" s="220" t="s">
        <v>1391</v>
      </c>
      <c r="BI189" s="220" t="s">
        <v>1391</v>
      </c>
      <c r="BJ189" s="220" t="s">
        <v>1391</v>
      </c>
      <c r="BK189" s="220" t="s">
        <v>1391</v>
      </c>
      <c r="BL189" s="220" t="s">
        <v>1391</v>
      </c>
      <c r="BM189" s="220" t="s">
        <v>1391</v>
      </c>
      <c r="BN189" s="220" t="s">
        <v>1391</v>
      </c>
      <c r="BO189" s="220" t="s">
        <v>1391</v>
      </c>
      <c r="BP189" s="220" t="s">
        <v>1391</v>
      </c>
      <c r="BQ189" s="220" t="s">
        <v>1391</v>
      </c>
      <c r="BR189" s="220" t="s">
        <v>1437</v>
      </c>
      <c r="BS189" s="220" t="s">
        <v>1391</v>
      </c>
      <c r="BT189" s="220" t="s">
        <v>1437</v>
      </c>
      <c r="BU189" s="220" t="s">
        <v>1391</v>
      </c>
      <c r="BV189" s="220" t="s">
        <v>1391</v>
      </c>
      <c r="BW189" s="220" t="s">
        <v>1437</v>
      </c>
      <c r="BX189" s="220" t="s">
        <v>1391</v>
      </c>
      <c r="BY189" s="220" t="s">
        <v>1437</v>
      </c>
      <c r="BZ189" s="220" t="s">
        <v>1391</v>
      </c>
      <c r="CA189" s="220" t="s">
        <v>1391</v>
      </c>
      <c r="CB189" s="220" t="s">
        <v>1391</v>
      </c>
      <c r="CC189" s="220" t="s">
        <v>1391</v>
      </c>
      <c r="CD189" s="220" t="s">
        <v>1391</v>
      </c>
      <c r="CE189" s="220" t="s">
        <v>1391</v>
      </c>
      <c r="CF189" s="220" t="s">
        <v>1391</v>
      </c>
      <c r="CG189" s="220" t="s">
        <v>1391</v>
      </c>
      <c r="CH189" s="220" t="s">
        <v>1391</v>
      </c>
      <c r="CI189" s="220" t="s">
        <v>1391</v>
      </c>
      <c r="CJ189" s="220" t="s">
        <v>1391</v>
      </c>
      <c r="CK189" s="222" t="s">
        <v>1845</v>
      </c>
      <c r="CL189" s="220" t="s">
        <v>1846</v>
      </c>
      <c r="CM189" s="220" t="s">
        <v>53</v>
      </c>
      <c r="CN189" s="220" t="s">
        <v>412</v>
      </c>
      <c r="CO189" s="220" t="s">
        <v>412</v>
      </c>
      <c r="CP189" s="220"/>
      <c r="CQ189" s="220"/>
      <c r="CR189" s="220"/>
      <c r="CS189" s="220"/>
      <c r="CT189" s="220"/>
      <c r="CU189" s="220"/>
      <c r="CV189" s="220"/>
      <c r="CW189" s="220"/>
      <c r="CX189" s="220" t="s">
        <v>1847</v>
      </c>
    </row>
    <row r="190" ht="273" spans="1:102">
      <c r="A190" s="219" t="s">
        <v>1848</v>
      </c>
      <c r="B190" s="219">
        <v>5002</v>
      </c>
      <c r="C190" s="219" t="s">
        <v>1376</v>
      </c>
      <c r="D190" s="219" t="s">
        <v>1391</v>
      </c>
      <c r="E190" s="219" t="s">
        <v>1391</v>
      </c>
      <c r="F190" s="219" t="s">
        <v>1391</v>
      </c>
      <c r="G190" s="219" t="s">
        <v>1391</v>
      </c>
      <c r="H190" s="219" t="s">
        <v>1391</v>
      </c>
      <c r="I190" s="219" t="s">
        <v>1391</v>
      </c>
      <c r="J190" s="219" t="s">
        <v>1391</v>
      </c>
      <c r="K190" s="219" t="s">
        <v>1391</v>
      </c>
      <c r="L190" s="219" t="s">
        <v>1391</v>
      </c>
      <c r="M190" s="219" t="s">
        <v>1391</v>
      </c>
      <c r="N190" s="219" t="s">
        <v>1437</v>
      </c>
      <c r="O190" s="219" t="s">
        <v>1437</v>
      </c>
      <c r="P190" s="219" t="s">
        <v>1437</v>
      </c>
      <c r="Q190" s="219" t="s">
        <v>1437</v>
      </c>
      <c r="R190" s="219" t="s">
        <v>1437</v>
      </c>
      <c r="S190" s="219" t="s">
        <v>1443</v>
      </c>
      <c r="T190" s="219" t="s">
        <v>1391</v>
      </c>
      <c r="U190" s="219" t="s">
        <v>1391</v>
      </c>
      <c r="V190" s="219" t="s">
        <v>1391</v>
      </c>
      <c r="W190" s="219" t="s">
        <v>1391</v>
      </c>
      <c r="X190" s="219" t="s">
        <v>1443</v>
      </c>
      <c r="Y190" s="219" t="s">
        <v>1391</v>
      </c>
      <c r="Z190" s="219" t="s">
        <v>1391</v>
      </c>
      <c r="AA190" s="219" t="s">
        <v>1391</v>
      </c>
      <c r="AB190" s="219" t="s">
        <v>1391</v>
      </c>
      <c r="AC190" s="219" t="s">
        <v>1391</v>
      </c>
      <c r="AD190" s="219" t="s">
        <v>1391</v>
      </c>
      <c r="AE190" s="219" t="s">
        <v>1391</v>
      </c>
      <c r="AF190" s="219" t="s">
        <v>1391</v>
      </c>
      <c r="AG190" s="219" t="s">
        <v>1391</v>
      </c>
      <c r="AH190" s="219" t="s">
        <v>1391</v>
      </c>
      <c r="AI190" s="219" t="s">
        <v>1391</v>
      </c>
      <c r="AJ190" s="219" t="s">
        <v>1391</v>
      </c>
      <c r="AK190" s="219" t="s">
        <v>1391</v>
      </c>
      <c r="AL190" s="219" t="s">
        <v>1391</v>
      </c>
      <c r="AM190" s="219" t="s">
        <v>1391</v>
      </c>
      <c r="AN190" s="219" t="s">
        <v>1391</v>
      </c>
      <c r="AO190" s="219" t="s">
        <v>1391</v>
      </c>
      <c r="AP190" s="219" t="s">
        <v>1391</v>
      </c>
      <c r="AQ190" s="219" t="s">
        <v>1437</v>
      </c>
      <c r="AR190" s="219" t="s">
        <v>1391</v>
      </c>
      <c r="AS190" s="219" t="s">
        <v>1391</v>
      </c>
      <c r="AT190" s="219" t="s">
        <v>1391</v>
      </c>
      <c r="AU190" s="219" t="s">
        <v>1391</v>
      </c>
      <c r="AV190" s="219" t="s">
        <v>1391</v>
      </c>
      <c r="AW190" s="219" t="s">
        <v>1437</v>
      </c>
      <c r="AX190" s="219" t="s">
        <v>1391</v>
      </c>
      <c r="AY190" s="219" t="s">
        <v>1391</v>
      </c>
      <c r="AZ190" s="219" t="s">
        <v>1391</v>
      </c>
      <c r="BA190" s="219" t="s">
        <v>1391</v>
      </c>
      <c r="BB190" s="219" t="s">
        <v>1391</v>
      </c>
      <c r="BC190" s="219" t="s">
        <v>1391</v>
      </c>
      <c r="BD190" s="219" t="s">
        <v>1391</v>
      </c>
      <c r="BE190" s="219" t="s">
        <v>1391</v>
      </c>
      <c r="BF190" s="219" t="s">
        <v>1391</v>
      </c>
      <c r="BG190" s="219" t="s">
        <v>1391</v>
      </c>
      <c r="BH190" s="219" t="s">
        <v>1391</v>
      </c>
      <c r="BI190" s="219" t="s">
        <v>1391</v>
      </c>
      <c r="BJ190" s="219" t="s">
        <v>1391</v>
      </c>
      <c r="BK190" s="219" t="s">
        <v>1391</v>
      </c>
      <c r="BL190" s="219" t="s">
        <v>1391</v>
      </c>
      <c r="BM190" s="219" t="s">
        <v>1437</v>
      </c>
      <c r="BN190" s="219" t="s">
        <v>1391</v>
      </c>
      <c r="BO190" s="219" t="s">
        <v>1437</v>
      </c>
      <c r="BP190" s="219" t="s">
        <v>1437</v>
      </c>
      <c r="BQ190" s="219" t="s">
        <v>1437</v>
      </c>
      <c r="BR190" s="219" t="s">
        <v>1391</v>
      </c>
      <c r="BS190" s="219" t="s">
        <v>1391</v>
      </c>
      <c r="BT190" s="219" t="s">
        <v>1391</v>
      </c>
      <c r="BU190" s="219" t="s">
        <v>1391</v>
      </c>
      <c r="BV190" s="219" t="s">
        <v>1391</v>
      </c>
      <c r="BW190" s="219" t="s">
        <v>1437</v>
      </c>
      <c r="BX190" s="219" t="s">
        <v>1391</v>
      </c>
      <c r="BY190" s="219" t="s">
        <v>1391</v>
      </c>
      <c r="BZ190" s="219" t="s">
        <v>1391</v>
      </c>
      <c r="CA190" s="219" t="s">
        <v>1391</v>
      </c>
      <c r="CB190" s="219" t="s">
        <v>1391</v>
      </c>
      <c r="CC190" s="219" t="s">
        <v>1391</v>
      </c>
      <c r="CD190" s="219" t="s">
        <v>1391</v>
      </c>
      <c r="CE190" s="219" t="s">
        <v>1391</v>
      </c>
      <c r="CF190" s="219" t="s">
        <v>1391</v>
      </c>
      <c r="CG190" s="219" t="s">
        <v>1391</v>
      </c>
      <c r="CH190" s="219" t="s">
        <v>1391</v>
      </c>
      <c r="CI190" s="219" t="s">
        <v>1391</v>
      </c>
      <c r="CJ190" s="219" t="s">
        <v>1391</v>
      </c>
      <c r="CK190" s="221" t="s">
        <v>1849</v>
      </c>
      <c r="CL190" s="219" t="s">
        <v>1391</v>
      </c>
      <c r="CM190" s="219" t="s">
        <v>403</v>
      </c>
      <c r="CN190" s="219" t="s">
        <v>29</v>
      </c>
      <c r="CO190" s="219" t="s">
        <v>17</v>
      </c>
      <c r="CP190" s="219"/>
      <c r="CQ190" s="219"/>
      <c r="CR190" s="219"/>
      <c r="CS190" s="219"/>
      <c r="CT190" s="219"/>
      <c r="CU190" s="219"/>
      <c r="CV190" s="219"/>
      <c r="CW190" s="219"/>
      <c r="CX190" s="219" t="s">
        <v>1850</v>
      </c>
    </row>
    <row r="191" ht="359.25" spans="1:102">
      <c r="A191" s="220" t="s">
        <v>1379</v>
      </c>
      <c r="B191" s="220">
        <v>5003</v>
      </c>
      <c r="C191" s="220" t="s">
        <v>909</v>
      </c>
      <c r="D191" s="220" t="s">
        <v>1391</v>
      </c>
      <c r="E191" s="220" t="s">
        <v>1391</v>
      </c>
      <c r="F191" s="220" t="s">
        <v>1391</v>
      </c>
      <c r="G191" s="220" t="s">
        <v>1391</v>
      </c>
      <c r="H191" s="220" t="s">
        <v>1391</v>
      </c>
      <c r="I191" s="220" t="s">
        <v>1391</v>
      </c>
      <c r="J191" s="220" t="s">
        <v>1391</v>
      </c>
      <c r="K191" s="220" t="s">
        <v>1391</v>
      </c>
      <c r="L191" s="220" t="s">
        <v>1391</v>
      </c>
      <c r="M191" s="220" t="s">
        <v>1391</v>
      </c>
      <c r="N191" s="220" t="s">
        <v>1391</v>
      </c>
      <c r="O191" s="220" t="s">
        <v>1437</v>
      </c>
      <c r="P191" s="220" t="s">
        <v>1391</v>
      </c>
      <c r="Q191" s="220" t="s">
        <v>1391</v>
      </c>
      <c r="R191" s="220" t="s">
        <v>1391</v>
      </c>
      <c r="S191" s="220" t="s">
        <v>1391</v>
      </c>
      <c r="T191" s="220" t="s">
        <v>1391</v>
      </c>
      <c r="U191" s="220" t="s">
        <v>1437</v>
      </c>
      <c r="V191" s="220" t="s">
        <v>1391</v>
      </c>
      <c r="W191" s="220" t="s">
        <v>1391</v>
      </c>
      <c r="X191" s="220" t="s">
        <v>1391</v>
      </c>
      <c r="Y191" s="220" t="s">
        <v>1391</v>
      </c>
      <c r="Z191" s="220" t="s">
        <v>1437</v>
      </c>
      <c r="AA191" s="220" t="s">
        <v>1391</v>
      </c>
      <c r="AB191" s="220" t="s">
        <v>1437</v>
      </c>
      <c r="AC191" s="220" t="s">
        <v>1391</v>
      </c>
      <c r="AD191" s="220" t="s">
        <v>1391</v>
      </c>
      <c r="AE191" s="220" t="s">
        <v>1391</v>
      </c>
      <c r="AF191" s="220" t="s">
        <v>1391</v>
      </c>
      <c r="AG191" s="220" t="s">
        <v>1391</v>
      </c>
      <c r="AH191" s="220" t="s">
        <v>1391</v>
      </c>
      <c r="AI191" s="220" t="s">
        <v>1391</v>
      </c>
      <c r="AJ191" s="220" t="s">
        <v>1391</v>
      </c>
      <c r="AK191" s="220" t="s">
        <v>1391</v>
      </c>
      <c r="AL191" s="220" t="s">
        <v>1391</v>
      </c>
      <c r="AM191" s="220" t="s">
        <v>1391</v>
      </c>
      <c r="AN191" s="220" t="s">
        <v>1391</v>
      </c>
      <c r="AO191" s="220" t="s">
        <v>1391</v>
      </c>
      <c r="AP191" s="220" t="s">
        <v>1391</v>
      </c>
      <c r="AQ191" s="220" t="s">
        <v>1391</v>
      </c>
      <c r="AR191" s="220" t="s">
        <v>1391</v>
      </c>
      <c r="AS191" s="220" t="s">
        <v>1391</v>
      </c>
      <c r="AT191" s="220" t="s">
        <v>1391</v>
      </c>
      <c r="AU191" s="220" t="s">
        <v>1391</v>
      </c>
      <c r="AV191" s="220" t="s">
        <v>1437</v>
      </c>
      <c r="AW191" s="220" t="s">
        <v>1391</v>
      </c>
      <c r="AX191" s="220" t="s">
        <v>1391</v>
      </c>
      <c r="AY191" s="220" t="s">
        <v>1391</v>
      </c>
      <c r="AZ191" s="220" t="s">
        <v>1391</v>
      </c>
      <c r="BA191" s="220" t="s">
        <v>1437</v>
      </c>
      <c r="BB191" s="220" t="s">
        <v>1437</v>
      </c>
      <c r="BC191" s="220" t="s">
        <v>1391</v>
      </c>
      <c r="BD191" s="220" t="s">
        <v>1391</v>
      </c>
      <c r="BE191" s="220" t="s">
        <v>1391</v>
      </c>
      <c r="BF191" s="220" t="s">
        <v>1391</v>
      </c>
      <c r="BG191" s="220" t="s">
        <v>1391</v>
      </c>
      <c r="BH191" s="220" t="s">
        <v>1391</v>
      </c>
      <c r="BI191" s="220" t="s">
        <v>1391</v>
      </c>
      <c r="BJ191" s="220" t="s">
        <v>1391</v>
      </c>
      <c r="BK191" s="220" t="s">
        <v>1391</v>
      </c>
      <c r="BL191" s="220" t="s">
        <v>1391</v>
      </c>
      <c r="BM191" s="220" t="s">
        <v>1391</v>
      </c>
      <c r="BN191" s="220" t="s">
        <v>1391</v>
      </c>
      <c r="BO191" s="220" t="s">
        <v>1391</v>
      </c>
      <c r="BP191" s="220" t="s">
        <v>1391</v>
      </c>
      <c r="BQ191" s="220" t="s">
        <v>1391</v>
      </c>
      <c r="BR191" s="220" t="s">
        <v>1391</v>
      </c>
      <c r="BS191" s="220" t="s">
        <v>1391</v>
      </c>
      <c r="BT191" s="220" t="s">
        <v>1391</v>
      </c>
      <c r="BU191" s="220" t="s">
        <v>1391</v>
      </c>
      <c r="BV191" s="220" t="s">
        <v>1391</v>
      </c>
      <c r="BW191" s="220" t="s">
        <v>1391</v>
      </c>
      <c r="BX191" s="220" t="s">
        <v>1391</v>
      </c>
      <c r="BY191" s="220" t="s">
        <v>1391</v>
      </c>
      <c r="BZ191" s="220" t="s">
        <v>1391</v>
      </c>
      <c r="CA191" s="220" t="s">
        <v>1391</v>
      </c>
      <c r="CB191" s="220" t="s">
        <v>1391</v>
      </c>
      <c r="CC191" s="220" t="s">
        <v>1391</v>
      </c>
      <c r="CD191" s="220" t="s">
        <v>1391</v>
      </c>
      <c r="CE191" s="220" t="s">
        <v>1391</v>
      </c>
      <c r="CF191" s="220" t="s">
        <v>1391</v>
      </c>
      <c r="CG191" s="220" t="s">
        <v>1391</v>
      </c>
      <c r="CH191" s="220" t="s">
        <v>1391</v>
      </c>
      <c r="CI191" s="220" t="s">
        <v>1391</v>
      </c>
      <c r="CJ191" s="220" t="s">
        <v>1391</v>
      </c>
      <c r="CK191" s="222" t="s">
        <v>1851</v>
      </c>
      <c r="CL191" s="220" t="s">
        <v>1452</v>
      </c>
      <c r="CM191" s="220" t="s">
        <v>53</v>
      </c>
      <c r="CN191" s="220" t="s">
        <v>412</v>
      </c>
      <c r="CO191" s="220" t="s">
        <v>412</v>
      </c>
      <c r="CP191" s="220"/>
      <c r="CQ191" s="220"/>
      <c r="CR191" s="220"/>
      <c r="CS191" s="220"/>
      <c r="CT191" s="220"/>
      <c r="CU191" s="220"/>
      <c r="CV191" s="220"/>
      <c r="CW191" s="220"/>
      <c r="CX191" s="220" t="s">
        <v>1852</v>
      </c>
    </row>
    <row r="192" ht="84" spans="1:102">
      <c r="A192" s="219" t="s">
        <v>1382</v>
      </c>
      <c r="B192" s="219">
        <v>5004</v>
      </c>
      <c r="C192" s="219" t="s">
        <v>989</v>
      </c>
      <c r="D192" s="219" t="s">
        <v>1437</v>
      </c>
      <c r="E192" s="219" t="s">
        <v>1437</v>
      </c>
      <c r="F192" s="219" t="s">
        <v>1437</v>
      </c>
      <c r="G192" s="219" t="s">
        <v>1437</v>
      </c>
      <c r="H192" s="219" t="s">
        <v>1391</v>
      </c>
      <c r="I192" s="219" t="s">
        <v>1391</v>
      </c>
      <c r="J192" s="219" t="s">
        <v>1391</v>
      </c>
      <c r="K192" s="219" t="s">
        <v>1391</v>
      </c>
      <c r="L192" s="219" t="s">
        <v>1437</v>
      </c>
      <c r="M192" s="219" t="s">
        <v>1391</v>
      </c>
      <c r="N192" s="219" t="s">
        <v>1391</v>
      </c>
      <c r="O192" s="219" t="s">
        <v>1391</v>
      </c>
      <c r="P192" s="219" t="s">
        <v>1391</v>
      </c>
      <c r="Q192" s="219" t="s">
        <v>1391</v>
      </c>
      <c r="R192" s="219" t="s">
        <v>1391</v>
      </c>
      <c r="S192" s="219" t="s">
        <v>1391</v>
      </c>
      <c r="T192" s="219" t="s">
        <v>1391</v>
      </c>
      <c r="U192" s="219" t="s">
        <v>1391</v>
      </c>
      <c r="V192" s="219" t="s">
        <v>1391</v>
      </c>
      <c r="W192" s="219" t="s">
        <v>1391</v>
      </c>
      <c r="X192" s="219" t="s">
        <v>1391</v>
      </c>
      <c r="Y192" s="219" t="s">
        <v>1391</v>
      </c>
      <c r="Z192" s="219" t="s">
        <v>1391</v>
      </c>
      <c r="AA192" s="219" t="s">
        <v>1391</v>
      </c>
      <c r="AB192" s="219" t="s">
        <v>1437</v>
      </c>
      <c r="AC192" s="219" t="s">
        <v>1391</v>
      </c>
      <c r="AD192" s="219" t="s">
        <v>1391</v>
      </c>
      <c r="AE192" s="219" t="s">
        <v>1391</v>
      </c>
      <c r="AF192" s="219" t="s">
        <v>1391</v>
      </c>
      <c r="AG192" s="219" t="s">
        <v>1391</v>
      </c>
      <c r="AH192" s="219" t="s">
        <v>1391</v>
      </c>
      <c r="AI192" s="219" t="s">
        <v>1391</v>
      </c>
      <c r="AJ192" s="219" t="s">
        <v>1391</v>
      </c>
      <c r="AK192" s="219" t="s">
        <v>1391</v>
      </c>
      <c r="AL192" s="219" t="s">
        <v>1391</v>
      </c>
      <c r="AM192" s="219" t="s">
        <v>1391</v>
      </c>
      <c r="AN192" s="219" t="s">
        <v>1391</v>
      </c>
      <c r="AO192" s="219" t="s">
        <v>1391</v>
      </c>
      <c r="AP192" s="219" t="s">
        <v>1391</v>
      </c>
      <c r="AQ192" s="219" t="s">
        <v>1391</v>
      </c>
      <c r="AR192" s="219" t="s">
        <v>1391</v>
      </c>
      <c r="AS192" s="219" t="s">
        <v>1391</v>
      </c>
      <c r="AT192" s="219" t="s">
        <v>1391</v>
      </c>
      <c r="AU192" s="219" t="s">
        <v>1391</v>
      </c>
      <c r="AV192" s="219" t="s">
        <v>1391</v>
      </c>
      <c r="AW192" s="219" t="s">
        <v>1437</v>
      </c>
      <c r="AX192" s="219" t="s">
        <v>1391</v>
      </c>
      <c r="AY192" s="219" t="s">
        <v>1391</v>
      </c>
      <c r="AZ192" s="219" t="s">
        <v>1391</v>
      </c>
      <c r="BA192" s="219" t="s">
        <v>1391</v>
      </c>
      <c r="BB192" s="219" t="s">
        <v>1391</v>
      </c>
      <c r="BC192" s="219" t="s">
        <v>1391</v>
      </c>
      <c r="BD192" s="219" t="s">
        <v>1391</v>
      </c>
      <c r="BE192" s="219" t="s">
        <v>1391</v>
      </c>
      <c r="BF192" s="219" t="s">
        <v>1391</v>
      </c>
      <c r="BG192" s="219" t="s">
        <v>1391</v>
      </c>
      <c r="BH192" s="219" t="s">
        <v>1391</v>
      </c>
      <c r="BI192" s="219" t="s">
        <v>1391</v>
      </c>
      <c r="BJ192" s="219" t="s">
        <v>1391</v>
      </c>
      <c r="BK192" s="219" t="s">
        <v>1391</v>
      </c>
      <c r="BL192" s="219" t="s">
        <v>1391</v>
      </c>
      <c r="BM192" s="219" t="s">
        <v>1391</v>
      </c>
      <c r="BN192" s="219" t="s">
        <v>1391</v>
      </c>
      <c r="BO192" s="219" t="s">
        <v>1391</v>
      </c>
      <c r="BP192" s="219" t="s">
        <v>1391</v>
      </c>
      <c r="BQ192" s="219" t="s">
        <v>1391</v>
      </c>
      <c r="BR192" s="219" t="s">
        <v>1391</v>
      </c>
      <c r="BS192" s="219" t="s">
        <v>1391</v>
      </c>
      <c r="BT192" s="219" t="s">
        <v>1391</v>
      </c>
      <c r="BU192" s="219" t="s">
        <v>1391</v>
      </c>
      <c r="BV192" s="219" t="s">
        <v>1437</v>
      </c>
      <c r="BW192" s="219" t="s">
        <v>1391</v>
      </c>
      <c r="BX192" s="219" t="s">
        <v>1391</v>
      </c>
      <c r="BY192" s="219" t="s">
        <v>1391</v>
      </c>
      <c r="BZ192" s="219" t="s">
        <v>1391</v>
      </c>
      <c r="CA192" s="219" t="s">
        <v>1391</v>
      </c>
      <c r="CB192" s="219" t="s">
        <v>1391</v>
      </c>
      <c r="CC192" s="219" t="s">
        <v>1391</v>
      </c>
      <c r="CD192" s="219" t="s">
        <v>1391</v>
      </c>
      <c r="CE192" s="219" t="s">
        <v>1391</v>
      </c>
      <c r="CF192" s="219" t="s">
        <v>1391</v>
      </c>
      <c r="CG192" s="219" t="s">
        <v>1391</v>
      </c>
      <c r="CH192" s="219" t="s">
        <v>1391</v>
      </c>
      <c r="CI192" s="219" t="s">
        <v>1391</v>
      </c>
      <c r="CJ192" s="219" t="s">
        <v>1391</v>
      </c>
      <c r="CK192" s="221" t="s">
        <v>1853</v>
      </c>
      <c r="CL192" s="219" t="s">
        <v>1854</v>
      </c>
      <c r="CM192" s="219" t="s">
        <v>403</v>
      </c>
      <c r="CN192" s="219" t="s">
        <v>412</v>
      </c>
      <c r="CO192" s="219" t="s">
        <v>412</v>
      </c>
      <c r="CP192" s="219"/>
      <c r="CQ192" s="219"/>
      <c r="CR192" s="219"/>
      <c r="CS192" s="219"/>
      <c r="CT192" s="219"/>
      <c r="CU192" s="219"/>
      <c r="CV192" s="219"/>
      <c r="CW192" s="219"/>
      <c r="CX192" s="219" t="s">
        <v>1855</v>
      </c>
    </row>
    <row r="193" ht="97.5" spans="1:102">
      <c r="A193" s="220" t="s">
        <v>1385</v>
      </c>
      <c r="B193" s="220">
        <v>5005</v>
      </c>
      <c r="C193" s="220" t="s">
        <v>949</v>
      </c>
      <c r="D193" s="220" t="s">
        <v>1437</v>
      </c>
      <c r="E193" s="220" t="s">
        <v>1443</v>
      </c>
      <c r="F193" s="220" t="s">
        <v>1443</v>
      </c>
      <c r="G193" s="220" t="s">
        <v>1443</v>
      </c>
      <c r="H193" s="220" t="s">
        <v>1391</v>
      </c>
      <c r="I193" s="220" t="s">
        <v>1391</v>
      </c>
      <c r="J193" s="220" t="s">
        <v>1391</v>
      </c>
      <c r="K193" s="220" t="s">
        <v>1391</v>
      </c>
      <c r="L193" s="220" t="s">
        <v>1443</v>
      </c>
      <c r="M193" s="220" t="s">
        <v>1391</v>
      </c>
      <c r="N193" s="220" t="s">
        <v>1391</v>
      </c>
      <c r="O193" s="220" t="s">
        <v>1391</v>
      </c>
      <c r="P193" s="220" t="s">
        <v>1391</v>
      </c>
      <c r="Q193" s="220" t="s">
        <v>1391</v>
      </c>
      <c r="R193" s="220" t="s">
        <v>1391</v>
      </c>
      <c r="S193" s="220" t="s">
        <v>1391</v>
      </c>
      <c r="T193" s="220" t="s">
        <v>1391</v>
      </c>
      <c r="U193" s="220" t="s">
        <v>1391</v>
      </c>
      <c r="V193" s="220" t="s">
        <v>1391</v>
      </c>
      <c r="W193" s="220" t="s">
        <v>1437</v>
      </c>
      <c r="X193" s="220" t="s">
        <v>1391</v>
      </c>
      <c r="Y193" s="220" t="s">
        <v>1391</v>
      </c>
      <c r="Z193" s="220" t="s">
        <v>1391</v>
      </c>
      <c r="AA193" s="220" t="s">
        <v>1391</v>
      </c>
      <c r="AB193" s="220" t="s">
        <v>1391</v>
      </c>
      <c r="AC193" s="220" t="s">
        <v>1391</v>
      </c>
      <c r="AD193" s="220" t="s">
        <v>1391</v>
      </c>
      <c r="AE193" s="220" t="s">
        <v>1391</v>
      </c>
      <c r="AF193" s="220" t="s">
        <v>1391</v>
      </c>
      <c r="AG193" s="220" t="s">
        <v>1391</v>
      </c>
      <c r="AH193" s="220" t="s">
        <v>1391</v>
      </c>
      <c r="AI193" s="220" t="s">
        <v>1391</v>
      </c>
      <c r="AJ193" s="220" t="s">
        <v>1391</v>
      </c>
      <c r="AK193" s="220" t="s">
        <v>1391</v>
      </c>
      <c r="AL193" s="220" t="s">
        <v>1391</v>
      </c>
      <c r="AM193" s="220" t="s">
        <v>1391</v>
      </c>
      <c r="AN193" s="220" t="s">
        <v>1391</v>
      </c>
      <c r="AO193" s="220" t="s">
        <v>1391</v>
      </c>
      <c r="AP193" s="220" t="s">
        <v>1391</v>
      </c>
      <c r="AQ193" s="220" t="s">
        <v>1391</v>
      </c>
      <c r="AR193" s="220" t="s">
        <v>1391</v>
      </c>
      <c r="AS193" s="220" t="s">
        <v>1437</v>
      </c>
      <c r="AT193" s="220" t="s">
        <v>1391</v>
      </c>
      <c r="AU193" s="220" t="s">
        <v>1391</v>
      </c>
      <c r="AV193" s="220" t="s">
        <v>1437</v>
      </c>
      <c r="AW193" s="220" t="s">
        <v>1391</v>
      </c>
      <c r="AX193" s="220" t="s">
        <v>1391</v>
      </c>
      <c r="AY193" s="220" t="s">
        <v>1391</v>
      </c>
      <c r="AZ193" s="220" t="s">
        <v>1391</v>
      </c>
      <c r="BA193" s="220" t="s">
        <v>1391</v>
      </c>
      <c r="BB193" s="220" t="s">
        <v>1391</v>
      </c>
      <c r="BC193" s="220" t="s">
        <v>1391</v>
      </c>
      <c r="BD193" s="220" t="s">
        <v>1391</v>
      </c>
      <c r="BE193" s="220" t="s">
        <v>1391</v>
      </c>
      <c r="BF193" s="220" t="s">
        <v>1391</v>
      </c>
      <c r="BG193" s="220" t="s">
        <v>1391</v>
      </c>
      <c r="BH193" s="220" t="s">
        <v>1391</v>
      </c>
      <c r="BI193" s="220" t="s">
        <v>1391</v>
      </c>
      <c r="BJ193" s="220" t="s">
        <v>1391</v>
      </c>
      <c r="BK193" s="220" t="s">
        <v>1391</v>
      </c>
      <c r="BL193" s="220" t="s">
        <v>1391</v>
      </c>
      <c r="BM193" s="220" t="s">
        <v>1391</v>
      </c>
      <c r="BN193" s="220" t="s">
        <v>1391</v>
      </c>
      <c r="BO193" s="220" t="s">
        <v>1391</v>
      </c>
      <c r="BP193" s="220" t="s">
        <v>1391</v>
      </c>
      <c r="BQ193" s="220" t="s">
        <v>1391</v>
      </c>
      <c r="BR193" s="220" t="s">
        <v>1391</v>
      </c>
      <c r="BS193" s="220" t="s">
        <v>1391</v>
      </c>
      <c r="BT193" s="220" t="s">
        <v>1391</v>
      </c>
      <c r="BU193" s="220" t="s">
        <v>1391</v>
      </c>
      <c r="BV193" s="220" t="s">
        <v>1391</v>
      </c>
      <c r="BW193" s="220" t="s">
        <v>1391</v>
      </c>
      <c r="BX193" s="220" t="s">
        <v>1391</v>
      </c>
      <c r="BY193" s="220" t="s">
        <v>1391</v>
      </c>
      <c r="BZ193" s="220" t="s">
        <v>1391</v>
      </c>
      <c r="CA193" s="220" t="s">
        <v>1391</v>
      </c>
      <c r="CB193" s="220" t="s">
        <v>1391</v>
      </c>
      <c r="CC193" s="220" t="s">
        <v>1391</v>
      </c>
      <c r="CD193" s="220" t="s">
        <v>1391</v>
      </c>
      <c r="CE193" s="220" t="s">
        <v>1391</v>
      </c>
      <c r="CF193" s="220" t="s">
        <v>1391</v>
      </c>
      <c r="CG193" s="220" t="s">
        <v>1391</v>
      </c>
      <c r="CH193" s="220" t="s">
        <v>1391</v>
      </c>
      <c r="CI193" s="220" t="s">
        <v>1391</v>
      </c>
      <c r="CJ193" s="220" t="s">
        <v>1391</v>
      </c>
      <c r="CK193" s="222" t="s">
        <v>1856</v>
      </c>
      <c r="CL193" s="220" t="s">
        <v>1439</v>
      </c>
      <c r="CM193" s="220" t="s">
        <v>53</v>
      </c>
      <c r="CN193" s="220" t="s">
        <v>412</v>
      </c>
      <c r="CO193" s="220" t="s">
        <v>412</v>
      </c>
      <c r="CP193" s="220"/>
      <c r="CQ193" s="220"/>
      <c r="CR193" s="220"/>
      <c r="CS193" s="220"/>
      <c r="CT193" s="220"/>
      <c r="CU193" s="220"/>
      <c r="CV193" s="220"/>
      <c r="CW193" s="220"/>
      <c r="CX193" s="220" t="s">
        <v>1857</v>
      </c>
    </row>
    <row r="194" ht="84" spans="1:102">
      <c r="A194" s="219" t="s">
        <v>1858</v>
      </c>
      <c r="B194" s="219">
        <v>5006</v>
      </c>
      <c r="C194" s="219" t="s">
        <v>1060</v>
      </c>
      <c r="D194" s="219" t="s">
        <v>1437</v>
      </c>
      <c r="E194" s="219" t="s">
        <v>1443</v>
      </c>
      <c r="F194" s="219" t="s">
        <v>1443</v>
      </c>
      <c r="G194" s="219" t="s">
        <v>1443</v>
      </c>
      <c r="H194" s="219" t="s">
        <v>1391</v>
      </c>
      <c r="I194" s="219" t="s">
        <v>1391</v>
      </c>
      <c r="J194" s="219" t="s">
        <v>1391</v>
      </c>
      <c r="K194" s="219" t="s">
        <v>1391</v>
      </c>
      <c r="L194" s="219" t="s">
        <v>1443</v>
      </c>
      <c r="M194" s="219" t="s">
        <v>1391</v>
      </c>
      <c r="N194" s="219" t="s">
        <v>1391</v>
      </c>
      <c r="O194" s="219" t="s">
        <v>1391</v>
      </c>
      <c r="P194" s="219" t="s">
        <v>1391</v>
      </c>
      <c r="Q194" s="219" t="s">
        <v>1391</v>
      </c>
      <c r="R194" s="219" t="s">
        <v>1391</v>
      </c>
      <c r="S194" s="219" t="s">
        <v>1391</v>
      </c>
      <c r="T194" s="219" t="s">
        <v>1391</v>
      </c>
      <c r="U194" s="219" t="s">
        <v>1391</v>
      </c>
      <c r="V194" s="219" t="s">
        <v>1391</v>
      </c>
      <c r="W194" s="219" t="s">
        <v>1391</v>
      </c>
      <c r="X194" s="219" t="s">
        <v>1391</v>
      </c>
      <c r="Y194" s="219" t="s">
        <v>1391</v>
      </c>
      <c r="Z194" s="219" t="s">
        <v>1391</v>
      </c>
      <c r="AA194" s="219" t="s">
        <v>1391</v>
      </c>
      <c r="AB194" s="219" t="s">
        <v>1391</v>
      </c>
      <c r="AC194" s="219" t="s">
        <v>1391</v>
      </c>
      <c r="AD194" s="219" t="s">
        <v>1391</v>
      </c>
      <c r="AE194" s="219" t="s">
        <v>1391</v>
      </c>
      <c r="AF194" s="219" t="s">
        <v>1391</v>
      </c>
      <c r="AG194" s="219" t="s">
        <v>1391</v>
      </c>
      <c r="AH194" s="219" t="s">
        <v>1391</v>
      </c>
      <c r="AI194" s="219" t="s">
        <v>1391</v>
      </c>
      <c r="AJ194" s="219" t="s">
        <v>1391</v>
      </c>
      <c r="AK194" s="219" t="s">
        <v>1391</v>
      </c>
      <c r="AL194" s="219" t="s">
        <v>1391</v>
      </c>
      <c r="AM194" s="219" t="s">
        <v>1391</v>
      </c>
      <c r="AN194" s="219" t="s">
        <v>1391</v>
      </c>
      <c r="AO194" s="219" t="s">
        <v>1391</v>
      </c>
      <c r="AP194" s="219" t="s">
        <v>1391</v>
      </c>
      <c r="AQ194" s="219" t="s">
        <v>1391</v>
      </c>
      <c r="AR194" s="219" t="s">
        <v>1391</v>
      </c>
      <c r="AS194" s="219" t="s">
        <v>1391</v>
      </c>
      <c r="AT194" s="219" t="s">
        <v>1391</v>
      </c>
      <c r="AU194" s="219" t="s">
        <v>1391</v>
      </c>
      <c r="AV194" s="219" t="s">
        <v>1391</v>
      </c>
      <c r="AW194" s="219" t="s">
        <v>1391</v>
      </c>
      <c r="AX194" s="219" t="s">
        <v>1391</v>
      </c>
      <c r="AY194" s="219" t="s">
        <v>1391</v>
      </c>
      <c r="AZ194" s="219" t="s">
        <v>1391</v>
      </c>
      <c r="BA194" s="219" t="s">
        <v>1391</v>
      </c>
      <c r="BB194" s="219" t="s">
        <v>1391</v>
      </c>
      <c r="BC194" s="219" t="s">
        <v>1391</v>
      </c>
      <c r="BD194" s="219" t="s">
        <v>1391</v>
      </c>
      <c r="BE194" s="219" t="s">
        <v>1437</v>
      </c>
      <c r="BF194" s="219" t="s">
        <v>1391</v>
      </c>
      <c r="BG194" s="219" t="s">
        <v>1391</v>
      </c>
      <c r="BH194" s="219" t="s">
        <v>1391</v>
      </c>
      <c r="BI194" s="219" t="s">
        <v>1391</v>
      </c>
      <c r="BJ194" s="219" t="s">
        <v>1391</v>
      </c>
      <c r="BK194" s="219" t="s">
        <v>1391</v>
      </c>
      <c r="BL194" s="219" t="s">
        <v>1391</v>
      </c>
      <c r="BM194" s="219" t="s">
        <v>1437</v>
      </c>
      <c r="BN194" s="219" t="s">
        <v>1391</v>
      </c>
      <c r="BO194" s="219" t="s">
        <v>1391</v>
      </c>
      <c r="BP194" s="219" t="s">
        <v>1391</v>
      </c>
      <c r="BQ194" s="219" t="s">
        <v>1391</v>
      </c>
      <c r="BR194" s="219" t="s">
        <v>1391</v>
      </c>
      <c r="BS194" s="219" t="s">
        <v>1391</v>
      </c>
      <c r="BT194" s="219" t="s">
        <v>1391</v>
      </c>
      <c r="BU194" s="219" t="s">
        <v>1391</v>
      </c>
      <c r="BV194" s="219" t="s">
        <v>1391</v>
      </c>
      <c r="BW194" s="219" t="s">
        <v>1437</v>
      </c>
      <c r="BX194" s="219" t="s">
        <v>1391</v>
      </c>
      <c r="BY194" s="219" t="s">
        <v>1391</v>
      </c>
      <c r="BZ194" s="219" t="s">
        <v>1391</v>
      </c>
      <c r="CA194" s="219" t="s">
        <v>1391</v>
      </c>
      <c r="CB194" s="219" t="s">
        <v>1391</v>
      </c>
      <c r="CC194" s="219" t="s">
        <v>1391</v>
      </c>
      <c r="CD194" s="219" t="s">
        <v>1391</v>
      </c>
      <c r="CE194" s="219" t="s">
        <v>1391</v>
      </c>
      <c r="CF194" s="219" t="s">
        <v>1391</v>
      </c>
      <c r="CG194" s="219" t="s">
        <v>1391</v>
      </c>
      <c r="CH194" s="219" t="s">
        <v>1391</v>
      </c>
      <c r="CI194" s="219" t="s">
        <v>1391</v>
      </c>
      <c r="CJ194" s="219" t="s">
        <v>1391</v>
      </c>
      <c r="CK194" s="221" t="s">
        <v>1859</v>
      </c>
      <c r="CL194" s="219" t="s">
        <v>1439</v>
      </c>
      <c r="CM194" s="219" t="s">
        <v>403</v>
      </c>
      <c r="CN194" s="219" t="s">
        <v>50</v>
      </c>
      <c r="CO194" s="219" t="s">
        <v>412</v>
      </c>
      <c r="CP194" s="219"/>
      <c r="CQ194" s="219"/>
      <c r="CR194" s="219"/>
      <c r="CS194" s="219"/>
      <c r="CT194" s="219"/>
      <c r="CU194" s="219"/>
      <c r="CV194" s="219"/>
      <c r="CW194" s="219"/>
      <c r="CX194" s="219" t="s">
        <v>1860</v>
      </c>
    </row>
    <row r="195" ht="152.25" spans="1:102">
      <c r="A195" s="220" t="s">
        <v>1861</v>
      </c>
      <c r="B195" s="220">
        <v>5007</v>
      </c>
      <c r="C195" s="220" t="s">
        <v>1390</v>
      </c>
      <c r="D195" s="220" t="s">
        <v>1391</v>
      </c>
      <c r="E195" s="220" t="s">
        <v>1391</v>
      </c>
      <c r="F195" s="220" t="s">
        <v>1391</v>
      </c>
      <c r="G195" s="220" t="s">
        <v>1391</v>
      </c>
      <c r="H195" s="220" t="s">
        <v>1391</v>
      </c>
      <c r="I195" s="220" t="s">
        <v>1391</v>
      </c>
      <c r="J195" s="220" t="s">
        <v>1391</v>
      </c>
      <c r="K195" s="220" t="s">
        <v>1391</v>
      </c>
      <c r="L195" s="220" t="s">
        <v>1391</v>
      </c>
      <c r="M195" s="220" t="s">
        <v>1391</v>
      </c>
      <c r="N195" s="220" t="s">
        <v>1391</v>
      </c>
      <c r="O195" s="220" t="s">
        <v>1391</v>
      </c>
      <c r="P195" s="220" t="s">
        <v>1391</v>
      </c>
      <c r="Q195" s="220" t="s">
        <v>1391</v>
      </c>
      <c r="R195" s="220" t="s">
        <v>1391</v>
      </c>
      <c r="S195" s="220" t="s">
        <v>1391</v>
      </c>
      <c r="T195" s="220" t="s">
        <v>1391</v>
      </c>
      <c r="U195" s="220" t="s">
        <v>1391</v>
      </c>
      <c r="V195" s="220" t="s">
        <v>1391</v>
      </c>
      <c r="W195" s="220" t="s">
        <v>1391</v>
      </c>
      <c r="X195" s="220" t="s">
        <v>1391</v>
      </c>
      <c r="Y195" s="220" t="s">
        <v>1391</v>
      </c>
      <c r="Z195" s="220" t="s">
        <v>1391</v>
      </c>
      <c r="AA195" s="220" t="s">
        <v>1391</v>
      </c>
      <c r="AB195" s="220" t="s">
        <v>1391</v>
      </c>
      <c r="AC195" s="220" t="s">
        <v>1391</v>
      </c>
      <c r="AD195" s="220" t="s">
        <v>1391</v>
      </c>
      <c r="AE195" s="220" t="s">
        <v>1391</v>
      </c>
      <c r="AF195" s="220" t="s">
        <v>1391</v>
      </c>
      <c r="AG195" s="220" t="s">
        <v>1391</v>
      </c>
      <c r="AH195" s="220" t="s">
        <v>1391</v>
      </c>
      <c r="AI195" s="220" t="s">
        <v>1391</v>
      </c>
      <c r="AJ195" s="220" t="s">
        <v>1391</v>
      </c>
      <c r="AK195" s="220" t="s">
        <v>1391</v>
      </c>
      <c r="AL195" s="220" t="s">
        <v>1391</v>
      </c>
      <c r="AM195" s="220" t="s">
        <v>1391</v>
      </c>
      <c r="AN195" s="220" t="s">
        <v>1391</v>
      </c>
      <c r="AO195" s="220" t="s">
        <v>1391</v>
      </c>
      <c r="AP195" s="220" t="s">
        <v>1391</v>
      </c>
      <c r="AQ195" s="220" t="s">
        <v>1391</v>
      </c>
      <c r="AR195" s="220" t="s">
        <v>1391</v>
      </c>
      <c r="AS195" s="220" t="s">
        <v>1391</v>
      </c>
      <c r="AT195" s="220" t="s">
        <v>1391</v>
      </c>
      <c r="AU195" s="220" t="s">
        <v>1391</v>
      </c>
      <c r="AV195" s="220" t="s">
        <v>1391</v>
      </c>
      <c r="AW195" s="220" t="s">
        <v>1391</v>
      </c>
      <c r="AX195" s="220" t="s">
        <v>1391</v>
      </c>
      <c r="AY195" s="220" t="s">
        <v>1391</v>
      </c>
      <c r="AZ195" s="220" t="s">
        <v>1391</v>
      </c>
      <c r="BA195" s="220" t="s">
        <v>1391</v>
      </c>
      <c r="BB195" s="220" t="s">
        <v>1391</v>
      </c>
      <c r="BC195" s="220" t="s">
        <v>1391</v>
      </c>
      <c r="BD195" s="220" t="s">
        <v>1391</v>
      </c>
      <c r="BE195" s="220" t="s">
        <v>1391</v>
      </c>
      <c r="BF195" s="220" t="s">
        <v>1391</v>
      </c>
      <c r="BG195" s="220" t="s">
        <v>1391</v>
      </c>
      <c r="BH195" s="220" t="s">
        <v>1391</v>
      </c>
      <c r="BI195" s="220" t="s">
        <v>1391</v>
      </c>
      <c r="BJ195" s="220" t="s">
        <v>1391</v>
      </c>
      <c r="BK195" s="220" t="s">
        <v>1391</v>
      </c>
      <c r="BL195" s="220" t="s">
        <v>1391</v>
      </c>
      <c r="BM195" s="220" t="s">
        <v>1391</v>
      </c>
      <c r="BN195" s="220" t="s">
        <v>1391</v>
      </c>
      <c r="BO195" s="220" t="s">
        <v>1391</v>
      </c>
      <c r="BP195" s="220" t="s">
        <v>1391</v>
      </c>
      <c r="BQ195" s="220" t="s">
        <v>1391</v>
      </c>
      <c r="BR195" s="220" t="s">
        <v>1391</v>
      </c>
      <c r="BS195" s="220" t="s">
        <v>1391</v>
      </c>
      <c r="BT195" s="220" t="s">
        <v>1391</v>
      </c>
      <c r="BU195" s="220" t="s">
        <v>1391</v>
      </c>
      <c r="BV195" s="220" t="s">
        <v>1391</v>
      </c>
      <c r="BW195" s="220" t="s">
        <v>1391</v>
      </c>
      <c r="BX195" s="220" t="s">
        <v>1391</v>
      </c>
      <c r="BY195" s="220" t="s">
        <v>1391</v>
      </c>
      <c r="BZ195" s="220" t="s">
        <v>1391</v>
      </c>
      <c r="CA195" s="220" t="s">
        <v>1391</v>
      </c>
      <c r="CB195" s="220" t="s">
        <v>1391</v>
      </c>
      <c r="CC195" s="220" t="s">
        <v>1391</v>
      </c>
      <c r="CD195" s="220" t="s">
        <v>1391</v>
      </c>
      <c r="CE195" s="220" t="s">
        <v>1391</v>
      </c>
      <c r="CF195" s="220" t="s">
        <v>1391</v>
      </c>
      <c r="CG195" s="220" t="s">
        <v>1391</v>
      </c>
      <c r="CH195" s="220" t="s">
        <v>1391</v>
      </c>
      <c r="CI195" s="220" t="s">
        <v>1391</v>
      </c>
      <c r="CJ195" s="220" t="s">
        <v>1391</v>
      </c>
      <c r="CK195" s="222" t="s">
        <v>1862</v>
      </c>
      <c r="CL195" s="220" t="s">
        <v>1391</v>
      </c>
      <c r="CM195" s="220" t="s">
        <v>1390</v>
      </c>
      <c r="CN195" s="220" t="s">
        <v>412</v>
      </c>
      <c r="CO195" s="220" t="s">
        <v>412</v>
      </c>
      <c r="CP195" s="220"/>
      <c r="CQ195" s="220"/>
      <c r="CR195" s="220"/>
      <c r="CS195" s="220"/>
      <c r="CT195" s="220"/>
      <c r="CU195" s="220"/>
      <c r="CV195" s="220"/>
      <c r="CW195" s="220"/>
      <c r="CX195" s="220"/>
    </row>
    <row r="196" ht="84" spans="1:102">
      <c r="A196" s="219" t="s">
        <v>1863</v>
      </c>
      <c r="B196" s="219">
        <v>5008</v>
      </c>
      <c r="C196" s="219" t="s">
        <v>802</v>
      </c>
      <c r="D196" s="219" t="s">
        <v>1437</v>
      </c>
      <c r="E196" s="219" t="s">
        <v>1391</v>
      </c>
      <c r="F196" s="219" t="s">
        <v>1391</v>
      </c>
      <c r="G196" s="219" t="s">
        <v>1391</v>
      </c>
      <c r="H196" s="219" t="s">
        <v>1391</v>
      </c>
      <c r="I196" s="219" t="s">
        <v>1391</v>
      </c>
      <c r="J196" s="219" t="s">
        <v>1391</v>
      </c>
      <c r="K196" s="219" t="s">
        <v>1391</v>
      </c>
      <c r="L196" s="219" t="s">
        <v>1391</v>
      </c>
      <c r="M196" s="219" t="s">
        <v>1391</v>
      </c>
      <c r="N196" s="219" t="s">
        <v>1391</v>
      </c>
      <c r="O196" s="219" t="s">
        <v>1391</v>
      </c>
      <c r="P196" s="219" t="s">
        <v>1391</v>
      </c>
      <c r="Q196" s="219" t="s">
        <v>1391</v>
      </c>
      <c r="R196" s="219" t="s">
        <v>1391</v>
      </c>
      <c r="S196" s="219" t="s">
        <v>1391</v>
      </c>
      <c r="T196" s="219" t="s">
        <v>1391</v>
      </c>
      <c r="U196" s="219" t="s">
        <v>1391</v>
      </c>
      <c r="V196" s="219" t="s">
        <v>1391</v>
      </c>
      <c r="W196" s="219" t="s">
        <v>1391</v>
      </c>
      <c r="X196" s="219" t="s">
        <v>1391</v>
      </c>
      <c r="Y196" s="219" t="s">
        <v>1391</v>
      </c>
      <c r="Z196" s="219" t="s">
        <v>1391</v>
      </c>
      <c r="AA196" s="219" t="s">
        <v>1391</v>
      </c>
      <c r="AB196" s="219" t="s">
        <v>1391</v>
      </c>
      <c r="AC196" s="219" t="s">
        <v>1391</v>
      </c>
      <c r="AD196" s="219" t="s">
        <v>1391</v>
      </c>
      <c r="AE196" s="219" t="s">
        <v>1391</v>
      </c>
      <c r="AF196" s="219" t="s">
        <v>1391</v>
      </c>
      <c r="AG196" s="219" t="s">
        <v>1391</v>
      </c>
      <c r="AH196" s="219" t="s">
        <v>1391</v>
      </c>
      <c r="AI196" s="219" t="s">
        <v>1391</v>
      </c>
      <c r="AJ196" s="219" t="s">
        <v>1391</v>
      </c>
      <c r="AK196" s="219" t="s">
        <v>1391</v>
      </c>
      <c r="AL196" s="219" t="s">
        <v>1391</v>
      </c>
      <c r="AM196" s="219" t="s">
        <v>1391</v>
      </c>
      <c r="AN196" s="219" t="s">
        <v>1437</v>
      </c>
      <c r="AO196" s="219" t="s">
        <v>1391</v>
      </c>
      <c r="AP196" s="219" t="s">
        <v>1391</v>
      </c>
      <c r="AQ196" s="219" t="s">
        <v>1391</v>
      </c>
      <c r="AR196" s="219" t="s">
        <v>1391</v>
      </c>
      <c r="AS196" s="219" t="s">
        <v>1391</v>
      </c>
      <c r="AT196" s="219" t="s">
        <v>1391</v>
      </c>
      <c r="AU196" s="219" t="s">
        <v>1391</v>
      </c>
      <c r="AV196" s="219" t="s">
        <v>1391</v>
      </c>
      <c r="AW196" s="219" t="s">
        <v>1391</v>
      </c>
      <c r="AX196" s="219" t="s">
        <v>1391</v>
      </c>
      <c r="AY196" s="219" t="s">
        <v>1391</v>
      </c>
      <c r="AZ196" s="219" t="s">
        <v>1391</v>
      </c>
      <c r="BA196" s="219" t="s">
        <v>1391</v>
      </c>
      <c r="BB196" s="219" t="s">
        <v>1391</v>
      </c>
      <c r="BC196" s="219" t="s">
        <v>1391</v>
      </c>
      <c r="BD196" s="219" t="s">
        <v>1391</v>
      </c>
      <c r="BE196" s="219" t="s">
        <v>1391</v>
      </c>
      <c r="BF196" s="219" t="s">
        <v>1391</v>
      </c>
      <c r="BG196" s="219" t="s">
        <v>1391</v>
      </c>
      <c r="BH196" s="219" t="s">
        <v>1391</v>
      </c>
      <c r="BI196" s="219" t="s">
        <v>1391</v>
      </c>
      <c r="BJ196" s="219" t="s">
        <v>1391</v>
      </c>
      <c r="BK196" s="219" t="s">
        <v>1391</v>
      </c>
      <c r="BL196" s="219" t="s">
        <v>1391</v>
      </c>
      <c r="BM196" s="219" t="s">
        <v>1391</v>
      </c>
      <c r="BN196" s="219" t="s">
        <v>1391</v>
      </c>
      <c r="BO196" s="219" t="s">
        <v>1391</v>
      </c>
      <c r="BP196" s="219" t="s">
        <v>1391</v>
      </c>
      <c r="BQ196" s="219" t="s">
        <v>1391</v>
      </c>
      <c r="BR196" s="219" t="s">
        <v>1391</v>
      </c>
      <c r="BS196" s="219" t="s">
        <v>1437</v>
      </c>
      <c r="BT196" s="219" t="s">
        <v>1437</v>
      </c>
      <c r="BU196" s="219" t="s">
        <v>1437</v>
      </c>
      <c r="BV196" s="219" t="s">
        <v>1391</v>
      </c>
      <c r="BW196" s="219" t="s">
        <v>1437</v>
      </c>
      <c r="BX196" s="219" t="s">
        <v>1391</v>
      </c>
      <c r="BY196" s="219" t="s">
        <v>1391</v>
      </c>
      <c r="BZ196" s="219" t="s">
        <v>1391</v>
      </c>
      <c r="CA196" s="219" t="s">
        <v>1391</v>
      </c>
      <c r="CB196" s="219" t="s">
        <v>1391</v>
      </c>
      <c r="CC196" s="219" t="s">
        <v>1391</v>
      </c>
      <c r="CD196" s="219" t="s">
        <v>1391</v>
      </c>
      <c r="CE196" s="219" t="s">
        <v>1391</v>
      </c>
      <c r="CF196" s="219" t="s">
        <v>1391</v>
      </c>
      <c r="CG196" s="219" t="s">
        <v>1391</v>
      </c>
      <c r="CH196" s="219" t="s">
        <v>1391</v>
      </c>
      <c r="CI196" s="219" t="s">
        <v>1391</v>
      </c>
      <c r="CJ196" s="219" t="s">
        <v>1391</v>
      </c>
      <c r="CK196" s="221" t="s">
        <v>1864</v>
      </c>
      <c r="CL196" s="219" t="s">
        <v>1439</v>
      </c>
      <c r="CM196" s="219" t="s">
        <v>53</v>
      </c>
      <c r="CN196" s="219" t="s">
        <v>412</v>
      </c>
      <c r="CO196" s="219" t="s">
        <v>412</v>
      </c>
      <c r="CP196" s="219"/>
      <c r="CQ196" s="219"/>
      <c r="CR196" s="219"/>
      <c r="CS196" s="219"/>
      <c r="CT196" s="219"/>
      <c r="CU196" s="219"/>
      <c r="CV196" s="219"/>
      <c r="CW196" s="219"/>
      <c r="CX196" s="219" t="s">
        <v>1829</v>
      </c>
    </row>
    <row r="197" ht="84" spans="1:102">
      <c r="A197" s="220" t="s">
        <v>1865</v>
      </c>
      <c r="B197" s="220">
        <v>5009</v>
      </c>
      <c r="C197" s="220" t="s">
        <v>949</v>
      </c>
      <c r="D197" s="220" t="s">
        <v>1437</v>
      </c>
      <c r="E197" s="220" t="s">
        <v>1391</v>
      </c>
      <c r="F197" s="220" t="s">
        <v>1391</v>
      </c>
      <c r="G197" s="220" t="s">
        <v>1391</v>
      </c>
      <c r="H197" s="220" t="s">
        <v>1391</v>
      </c>
      <c r="I197" s="220" t="s">
        <v>1391</v>
      </c>
      <c r="J197" s="220" t="s">
        <v>1391</v>
      </c>
      <c r="K197" s="220" t="s">
        <v>1391</v>
      </c>
      <c r="L197" s="220" t="s">
        <v>1391</v>
      </c>
      <c r="M197" s="220" t="s">
        <v>1391</v>
      </c>
      <c r="N197" s="220" t="s">
        <v>1391</v>
      </c>
      <c r="O197" s="220" t="s">
        <v>1391</v>
      </c>
      <c r="P197" s="220" t="s">
        <v>1391</v>
      </c>
      <c r="Q197" s="220" t="s">
        <v>1391</v>
      </c>
      <c r="R197" s="220" t="s">
        <v>1391</v>
      </c>
      <c r="S197" s="220" t="s">
        <v>1391</v>
      </c>
      <c r="T197" s="220" t="s">
        <v>1391</v>
      </c>
      <c r="U197" s="220" t="s">
        <v>1391</v>
      </c>
      <c r="V197" s="220" t="s">
        <v>1391</v>
      </c>
      <c r="W197" s="220" t="s">
        <v>1391</v>
      </c>
      <c r="X197" s="220" t="s">
        <v>1391</v>
      </c>
      <c r="Y197" s="220" t="s">
        <v>1391</v>
      </c>
      <c r="Z197" s="220" t="s">
        <v>1391</v>
      </c>
      <c r="AA197" s="220" t="s">
        <v>1391</v>
      </c>
      <c r="AB197" s="220" t="s">
        <v>1391</v>
      </c>
      <c r="AC197" s="220" t="s">
        <v>1391</v>
      </c>
      <c r="AD197" s="220" t="s">
        <v>1391</v>
      </c>
      <c r="AE197" s="220" t="s">
        <v>1391</v>
      </c>
      <c r="AF197" s="220" t="s">
        <v>1391</v>
      </c>
      <c r="AG197" s="220" t="s">
        <v>1391</v>
      </c>
      <c r="AH197" s="220" t="s">
        <v>1391</v>
      </c>
      <c r="AI197" s="220" t="s">
        <v>1391</v>
      </c>
      <c r="AJ197" s="220" t="s">
        <v>1391</v>
      </c>
      <c r="AK197" s="220" t="s">
        <v>1391</v>
      </c>
      <c r="AL197" s="220" t="s">
        <v>1391</v>
      </c>
      <c r="AM197" s="220" t="s">
        <v>1391</v>
      </c>
      <c r="AN197" s="220" t="s">
        <v>1437</v>
      </c>
      <c r="AO197" s="220" t="s">
        <v>1391</v>
      </c>
      <c r="AP197" s="220" t="s">
        <v>1391</v>
      </c>
      <c r="AQ197" s="220" t="s">
        <v>1391</v>
      </c>
      <c r="AR197" s="220" t="s">
        <v>1391</v>
      </c>
      <c r="AS197" s="220" t="s">
        <v>1391</v>
      </c>
      <c r="AT197" s="220" t="s">
        <v>1391</v>
      </c>
      <c r="AU197" s="220" t="s">
        <v>1391</v>
      </c>
      <c r="AV197" s="220" t="s">
        <v>1391</v>
      </c>
      <c r="AW197" s="220" t="s">
        <v>1391</v>
      </c>
      <c r="AX197" s="220" t="s">
        <v>1391</v>
      </c>
      <c r="AY197" s="220" t="s">
        <v>1391</v>
      </c>
      <c r="AZ197" s="220" t="s">
        <v>1391</v>
      </c>
      <c r="BA197" s="220" t="s">
        <v>1391</v>
      </c>
      <c r="BB197" s="220" t="s">
        <v>1391</v>
      </c>
      <c r="BC197" s="220" t="s">
        <v>1391</v>
      </c>
      <c r="BD197" s="220" t="s">
        <v>1391</v>
      </c>
      <c r="BE197" s="220" t="s">
        <v>1391</v>
      </c>
      <c r="BF197" s="220" t="s">
        <v>1391</v>
      </c>
      <c r="BG197" s="220" t="s">
        <v>1391</v>
      </c>
      <c r="BH197" s="220" t="s">
        <v>1391</v>
      </c>
      <c r="BI197" s="220" t="s">
        <v>1391</v>
      </c>
      <c r="BJ197" s="220" t="s">
        <v>1391</v>
      </c>
      <c r="BK197" s="220" t="s">
        <v>1391</v>
      </c>
      <c r="BL197" s="220" t="s">
        <v>1391</v>
      </c>
      <c r="BM197" s="220" t="s">
        <v>1391</v>
      </c>
      <c r="BN197" s="220" t="s">
        <v>1391</v>
      </c>
      <c r="BO197" s="220" t="s">
        <v>1391</v>
      </c>
      <c r="BP197" s="220" t="s">
        <v>1391</v>
      </c>
      <c r="BQ197" s="220" t="s">
        <v>1391</v>
      </c>
      <c r="BR197" s="220" t="s">
        <v>1391</v>
      </c>
      <c r="BS197" s="220" t="s">
        <v>1437</v>
      </c>
      <c r="BT197" s="220" t="s">
        <v>1437</v>
      </c>
      <c r="BU197" s="220" t="s">
        <v>1437</v>
      </c>
      <c r="BV197" s="220" t="s">
        <v>1391</v>
      </c>
      <c r="BW197" s="220" t="s">
        <v>1437</v>
      </c>
      <c r="BX197" s="220" t="s">
        <v>1391</v>
      </c>
      <c r="BY197" s="220" t="s">
        <v>1391</v>
      </c>
      <c r="BZ197" s="220" t="s">
        <v>1391</v>
      </c>
      <c r="CA197" s="220" t="s">
        <v>1391</v>
      </c>
      <c r="CB197" s="220" t="s">
        <v>1391</v>
      </c>
      <c r="CC197" s="220" t="s">
        <v>1391</v>
      </c>
      <c r="CD197" s="220" t="s">
        <v>1391</v>
      </c>
      <c r="CE197" s="220" t="s">
        <v>1391</v>
      </c>
      <c r="CF197" s="220" t="s">
        <v>1391</v>
      </c>
      <c r="CG197" s="220" t="s">
        <v>1391</v>
      </c>
      <c r="CH197" s="220" t="s">
        <v>1391</v>
      </c>
      <c r="CI197" s="220" t="s">
        <v>1391</v>
      </c>
      <c r="CJ197" s="220" t="s">
        <v>1391</v>
      </c>
      <c r="CK197" s="222" t="s">
        <v>1864</v>
      </c>
      <c r="CL197" s="220" t="s">
        <v>1439</v>
      </c>
      <c r="CM197" s="220" t="s">
        <v>53</v>
      </c>
      <c r="CN197" s="220" t="s">
        <v>412</v>
      </c>
      <c r="CO197" s="220" t="s">
        <v>412</v>
      </c>
      <c r="CP197" s="220"/>
      <c r="CQ197" s="220"/>
      <c r="CR197" s="220"/>
      <c r="CS197" s="220"/>
      <c r="CT197" s="220"/>
      <c r="CU197" s="220"/>
      <c r="CV197" s="220"/>
      <c r="CW197" s="220"/>
      <c r="CX197" s="220" t="s">
        <v>1829</v>
      </c>
    </row>
    <row r="198" ht="84" spans="1:102">
      <c r="A198" s="219" t="s">
        <v>1866</v>
      </c>
      <c r="B198" s="219">
        <v>5010</v>
      </c>
      <c r="C198" s="219" t="s">
        <v>959</v>
      </c>
      <c r="D198" s="219" t="s">
        <v>1437</v>
      </c>
      <c r="E198" s="219" t="s">
        <v>1391</v>
      </c>
      <c r="F198" s="219" t="s">
        <v>1391</v>
      </c>
      <c r="G198" s="219" t="s">
        <v>1391</v>
      </c>
      <c r="H198" s="219" t="s">
        <v>1391</v>
      </c>
      <c r="I198" s="219" t="s">
        <v>1391</v>
      </c>
      <c r="J198" s="219" t="s">
        <v>1391</v>
      </c>
      <c r="K198" s="219" t="s">
        <v>1391</v>
      </c>
      <c r="L198" s="219" t="s">
        <v>1391</v>
      </c>
      <c r="M198" s="219" t="s">
        <v>1391</v>
      </c>
      <c r="N198" s="219" t="s">
        <v>1391</v>
      </c>
      <c r="O198" s="219" t="s">
        <v>1391</v>
      </c>
      <c r="P198" s="219" t="s">
        <v>1391</v>
      </c>
      <c r="Q198" s="219" t="s">
        <v>1391</v>
      </c>
      <c r="R198" s="219" t="s">
        <v>1391</v>
      </c>
      <c r="S198" s="219" t="s">
        <v>1391</v>
      </c>
      <c r="T198" s="219" t="s">
        <v>1391</v>
      </c>
      <c r="U198" s="219" t="s">
        <v>1391</v>
      </c>
      <c r="V198" s="219" t="s">
        <v>1391</v>
      </c>
      <c r="W198" s="219" t="s">
        <v>1391</v>
      </c>
      <c r="X198" s="219" t="s">
        <v>1391</v>
      </c>
      <c r="Y198" s="219" t="s">
        <v>1391</v>
      </c>
      <c r="Z198" s="219" t="s">
        <v>1391</v>
      </c>
      <c r="AA198" s="219" t="s">
        <v>1391</v>
      </c>
      <c r="AB198" s="219" t="s">
        <v>1391</v>
      </c>
      <c r="AC198" s="219" t="s">
        <v>1391</v>
      </c>
      <c r="AD198" s="219" t="s">
        <v>1391</v>
      </c>
      <c r="AE198" s="219" t="s">
        <v>1391</v>
      </c>
      <c r="AF198" s="219" t="s">
        <v>1391</v>
      </c>
      <c r="AG198" s="219" t="s">
        <v>1391</v>
      </c>
      <c r="AH198" s="219" t="s">
        <v>1391</v>
      </c>
      <c r="AI198" s="219" t="s">
        <v>1391</v>
      </c>
      <c r="AJ198" s="219" t="s">
        <v>1391</v>
      </c>
      <c r="AK198" s="219" t="s">
        <v>1391</v>
      </c>
      <c r="AL198" s="219" t="s">
        <v>1391</v>
      </c>
      <c r="AM198" s="219" t="s">
        <v>1391</v>
      </c>
      <c r="AN198" s="219" t="s">
        <v>1437</v>
      </c>
      <c r="AO198" s="219" t="s">
        <v>1391</v>
      </c>
      <c r="AP198" s="219" t="s">
        <v>1391</v>
      </c>
      <c r="AQ198" s="219" t="s">
        <v>1391</v>
      </c>
      <c r="AR198" s="219" t="s">
        <v>1391</v>
      </c>
      <c r="AS198" s="219" t="s">
        <v>1391</v>
      </c>
      <c r="AT198" s="219" t="s">
        <v>1391</v>
      </c>
      <c r="AU198" s="219" t="s">
        <v>1391</v>
      </c>
      <c r="AV198" s="219" t="s">
        <v>1391</v>
      </c>
      <c r="AW198" s="219" t="s">
        <v>1391</v>
      </c>
      <c r="AX198" s="219" t="s">
        <v>1391</v>
      </c>
      <c r="AY198" s="219" t="s">
        <v>1391</v>
      </c>
      <c r="AZ198" s="219" t="s">
        <v>1391</v>
      </c>
      <c r="BA198" s="219" t="s">
        <v>1391</v>
      </c>
      <c r="BB198" s="219" t="s">
        <v>1391</v>
      </c>
      <c r="BC198" s="219" t="s">
        <v>1391</v>
      </c>
      <c r="BD198" s="219" t="s">
        <v>1391</v>
      </c>
      <c r="BE198" s="219" t="s">
        <v>1391</v>
      </c>
      <c r="BF198" s="219" t="s">
        <v>1391</v>
      </c>
      <c r="BG198" s="219" t="s">
        <v>1391</v>
      </c>
      <c r="BH198" s="219" t="s">
        <v>1391</v>
      </c>
      <c r="BI198" s="219" t="s">
        <v>1391</v>
      </c>
      <c r="BJ198" s="219" t="s">
        <v>1391</v>
      </c>
      <c r="BK198" s="219" t="s">
        <v>1391</v>
      </c>
      <c r="BL198" s="219" t="s">
        <v>1391</v>
      </c>
      <c r="BM198" s="219" t="s">
        <v>1391</v>
      </c>
      <c r="BN198" s="219" t="s">
        <v>1391</v>
      </c>
      <c r="BO198" s="219" t="s">
        <v>1391</v>
      </c>
      <c r="BP198" s="219" t="s">
        <v>1391</v>
      </c>
      <c r="BQ198" s="219" t="s">
        <v>1391</v>
      </c>
      <c r="BR198" s="219" t="s">
        <v>1391</v>
      </c>
      <c r="BS198" s="219" t="s">
        <v>1437</v>
      </c>
      <c r="BT198" s="219" t="s">
        <v>1437</v>
      </c>
      <c r="BU198" s="219" t="s">
        <v>1437</v>
      </c>
      <c r="BV198" s="219" t="s">
        <v>1391</v>
      </c>
      <c r="BW198" s="219" t="s">
        <v>1437</v>
      </c>
      <c r="BX198" s="219" t="s">
        <v>1391</v>
      </c>
      <c r="BY198" s="219" t="s">
        <v>1391</v>
      </c>
      <c r="BZ198" s="219" t="s">
        <v>1391</v>
      </c>
      <c r="CA198" s="219" t="s">
        <v>1391</v>
      </c>
      <c r="CB198" s="219" t="s">
        <v>1391</v>
      </c>
      <c r="CC198" s="219" t="s">
        <v>1391</v>
      </c>
      <c r="CD198" s="219" t="s">
        <v>1391</v>
      </c>
      <c r="CE198" s="219" t="s">
        <v>1391</v>
      </c>
      <c r="CF198" s="219" t="s">
        <v>1391</v>
      </c>
      <c r="CG198" s="219" t="s">
        <v>1391</v>
      </c>
      <c r="CH198" s="219" t="s">
        <v>1391</v>
      </c>
      <c r="CI198" s="219" t="s">
        <v>1391</v>
      </c>
      <c r="CJ198" s="219" t="s">
        <v>1391</v>
      </c>
      <c r="CK198" s="221" t="s">
        <v>1867</v>
      </c>
      <c r="CL198" s="219" t="s">
        <v>1439</v>
      </c>
      <c r="CM198" s="219" t="s">
        <v>53</v>
      </c>
      <c r="CN198" s="219" t="s">
        <v>412</v>
      </c>
      <c r="CO198" s="219" t="s">
        <v>412</v>
      </c>
      <c r="CP198" s="219"/>
      <c r="CQ198" s="219"/>
      <c r="CR198" s="219"/>
      <c r="CS198" s="219"/>
      <c r="CT198" s="219"/>
      <c r="CU198" s="219"/>
      <c r="CV198" s="219"/>
      <c r="CW198" s="219"/>
      <c r="CX198" s="219" t="s">
        <v>1829</v>
      </c>
    </row>
    <row r="199" ht="111" spans="1:102">
      <c r="A199" s="220" t="s">
        <v>1868</v>
      </c>
      <c r="B199" s="220">
        <v>5011</v>
      </c>
      <c r="C199" s="220" t="s">
        <v>878</v>
      </c>
      <c r="D199" s="220" t="s">
        <v>1391</v>
      </c>
      <c r="E199" s="220" t="s">
        <v>1443</v>
      </c>
      <c r="F199" s="220" t="s">
        <v>1443</v>
      </c>
      <c r="G199" s="220" t="s">
        <v>1443</v>
      </c>
      <c r="H199" s="220" t="s">
        <v>1443</v>
      </c>
      <c r="I199" s="220" t="s">
        <v>1443</v>
      </c>
      <c r="J199" s="220" t="s">
        <v>1443</v>
      </c>
      <c r="K199" s="220" t="s">
        <v>1443</v>
      </c>
      <c r="L199" s="220" t="s">
        <v>1443</v>
      </c>
      <c r="M199" s="220" t="s">
        <v>1391</v>
      </c>
      <c r="N199" s="220" t="s">
        <v>1443</v>
      </c>
      <c r="O199" s="220" t="s">
        <v>1391</v>
      </c>
      <c r="P199" s="220" t="s">
        <v>1391</v>
      </c>
      <c r="Q199" s="220" t="s">
        <v>1391</v>
      </c>
      <c r="R199" s="220" t="s">
        <v>1391</v>
      </c>
      <c r="S199" s="220" t="s">
        <v>1391</v>
      </c>
      <c r="T199" s="220" t="s">
        <v>1391</v>
      </c>
      <c r="U199" s="220" t="s">
        <v>1391</v>
      </c>
      <c r="V199" s="220" t="s">
        <v>1391</v>
      </c>
      <c r="W199" s="220" t="s">
        <v>1437</v>
      </c>
      <c r="X199" s="220" t="s">
        <v>1443</v>
      </c>
      <c r="Y199" s="220" t="s">
        <v>1391</v>
      </c>
      <c r="Z199" s="220" t="s">
        <v>1391</v>
      </c>
      <c r="AA199" s="220" t="s">
        <v>1391</v>
      </c>
      <c r="AB199" s="220" t="s">
        <v>1391</v>
      </c>
      <c r="AC199" s="220" t="s">
        <v>1391</v>
      </c>
      <c r="AD199" s="220" t="s">
        <v>1391</v>
      </c>
      <c r="AE199" s="220" t="s">
        <v>1391</v>
      </c>
      <c r="AF199" s="220" t="s">
        <v>1391</v>
      </c>
      <c r="AG199" s="220" t="s">
        <v>1391</v>
      </c>
      <c r="AH199" s="220" t="s">
        <v>1391</v>
      </c>
      <c r="AI199" s="220" t="s">
        <v>1391</v>
      </c>
      <c r="AJ199" s="220" t="s">
        <v>1391</v>
      </c>
      <c r="AK199" s="220" t="s">
        <v>1391</v>
      </c>
      <c r="AL199" s="220" t="s">
        <v>1391</v>
      </c>
      <c r="AM199" s="220" t="s">
        <v>1391</v>
      </c>
      <c r="AN199" s="220" t="s">
        <v>1391</v>
      </c>
      <c r="AO199" s="220" t="s">
        <v>1391</v>
      </c>
      <c r="AP199" s="220" t="s">
        <v>1391</v>
      </c>
      <c r="AQ199" s="220" t="s">
        <v>1391</v>
      </c>
      <c r="AR199" s="220" t="s">
        <v>1391</v>
      </c>
      <c r="AS199" s="220" t="s">
        <v>1391</v>
      </c>
      <c r="AT199" s="220" t="s">
        <v>1391</v>
      </c>
      <c r="AU199" s="220" t="s">
        <v>1391</v>
      </c>
      <c r="AV199" s="220" t="s">
        <v>1437</v>
      </c>
      <c r="AW199" s="220" t="s">
        <v>1391</v>
      </c>
      <c r="AX199" s="220" t="s">
        <v>1391</v>
      </c>
      <c r="AY199" s="220" t="s">
        <v>1391</v>
      </c>
      <c r="AZ199" s="220" t="s">
        <v>1391</v>
      </c>
      <c r="BA199" s="220" t="s">
        <v>1391</v>
      </c>
      <c r="BB199" s="220" t="s">
        <v>1391</v>
      </c>
      <c r="BC199" s="220" t="s">
        <v>1391</v>
      </c>
      <c r="BD199" s="220" t="s">
        <v>1391</v>
      </c>
      <c r="BE199" s="220" t="s">
        <v>1391</v>
      </c>
      <c r="BF199" s="220" t="s">
        <v>1391</v>
      </c>
      <c r="BG199" s="220" t="s">
        <v>1391</v>
      </c>
      <c r="BH199" s="220" t="s">
        <v>1391</v>
      </c>
      <c r="BI199" s="220" t="s">
        <v>1391</v>
      </c>
      <c r="BJ199" s="220" t="s">
        <v>1391</v>
      </c>
      <c r="BK199" s="220" t="s">
        <v>1391</v>
      </c>
      <c r="BL199" s="220" t="s">
        <v>1391</v>
      </c>
      <c r="BM199" s="220" t="s">
        <v>1391</v>
      </c>
      <c r="BN199" s="220" t="s">
        <v>1391</v>
      </c>
      <c r="BO199" s="220" t="s">
        <v>1391</v>
      </c>
      <c r="BP199" s="220" t="s">
        <v>1391</v>
      </c>
      <c r="BQ199" s="220" t="s">
        <v>1391</v>
      </c>
      <c r="BR199" s="220" t="s">
        <v>1391</v>
      </c>
      <c r="BS199" s="220" t="s">
        <v>1437</v>
      </c>
      <c r="BT199" s="220" t="s">
        <v>1391</v>
      </c>
      <c r="BU199" s="220" t="s">
        <v>1391</v>
      </c>
      <c r="BV199" s="220" t="s">
        <v>1391</v>
      </c>
      <c r="BW199" s="220" t="s">
        <v>1437</v>
      </c>
      <c r="BX199" s="220" t="s">
        <v>1391</v>
      </c>
      <c r="BY199" s="220" t="s">
        <v>1391</v>
      </c>
      <c r="BZ199" s="220" t="s">
        <v>1391</v>
      </c>
      <c r="CA199" s="220" t="s">
        <v>1391</v>
      </c>
      <c r="CB199" s="220" t="s">
        <v>1391</v>
      </c>
      <c r="CC199" s="220" t="s">
        <v>1391</v>
      </c>
      <c r="CD199" s="220" t="s">
        <v>1391</v>
      </c>
      <c r="CE199" s="220" t="s">
        <v>1391</v>
      </c>
      <c r="CF199" s="220" t="s">
        <v>1391</v>
      </c>
      <c r="CG199" s="220" t="s">
        <v>1391</v>
      </c>
      <c r="CH199" s="220" t="s">
        <v>1391</v>
      </c>
      <c r="CI199" s="220" t="s">
        <v>1391</v>
      </c>
      <c r="CJ199" s="220" t="s">
        <v>1391</v>
      </c>
      <c r="CK199" s="222" t="s">
        <v>1869</v>
      </c>
      <c r="CL199" s="220" t="s">
        <v>1870</v>
      </c>
      <c r="CM199" s="220" t="s">
        <v>53</v>
      </c>
      <c r="CN199" s="220" t="s">
        <v>412</v>
      </c>
      <c r="CO199" s="220" t="s">
        <v>412</v>
      </c>
      <c r="CP199" s="220"/>
      <c r="CQ199" s="220"/>
      <c r="CR199" s="220"/>
      <c r="CS199" s="220"/>
      <c r="CT199" s="220"/>
      <c r="CU199" s="220"/>
      <c r="CV199" s="220"/>
      <c r="CW199" s="220"/>
      <c r="CX199" s="220" t="s">
        <v>1871</v>
      </c>
    </row>
    <row r="200" ht="138.75" spans="1:102">
      <c r="A200" s="219" t="s">
        <v>1399</v>
      </c>
      <c r="B200" s="219">
        <v>5012</v>
      </c>
      <c r="C200" s="219" t="s">
        <v>870</v>
      </c>
      <c r="D200" s="219" t="s">
        <v>1391</v>
      </c>
      <c r="E200" s="219" t="s">
        <v>1391</v>
      </c>
      <c r="F200" s="219" t="s">
        <v>1391</v>
      </c>
      <c r="G200" s="219" t="s">
        <v>1391</v>
      </c>
      <c r="H200" s="219" t="s">
        <v>1391</v>
      </c>
      <c r="I200" s="219" t="s">
        <v>1391</v>
      </c>
      <c r="J200" s="219" t="s">
        <v>1391</v>
      </c>
      <c r="K200" s="219" t="s">
        <v>1391</v>
      </c>
      <c r="L200" s="219" t="s">
        <v>1391</v>
      </c>
      <c r="M200" s="219" t="s">
        <v>1391</v>
      </c>
      <c r="N200" s="219" t="s">
        <v>1391</v>
      </c>
      <c r="O200" s="219" t="s">
        <v>1391</v>
      </c>
      <c r="P200" s="219" t="s">
        <v>1391</v>
      </c>
      <c r="Q200" s="219" t="s">
        <v>1391</v>
      </c>
      <c r="R200" s="219" t="s">
        <v>1391</v>
      </c>
      <c r="S200" s="219" t="s">
        <v>1391</v>
      </c>
      <c r="T200" s="219" t="s">
        <v>1391</v>
      </c>
      <c r="U200" s="219" t="s">
        <v>1391</v>
      </c>
      <c r="V200" s="219" t="s">
        <v>1391</v>
      </c>
      <c r="W200" s="219" t="s">
        <v>1391</v>
      </c>
      <c r="X200" s="219" t="s">
        <v>1391</v>
      </c>
      <c r="Y200" s="219" t="s">
        <v>1391</v>
      </c>
      <c r="Z200" s="219" t="s">
        <v>1391</v>
      </c>
      <c r="AA200" s="219" t="s">
        <v>1391</v>
      </c>
      <c r="AB200" s="219" t="s">
        <v>1391</v>
      </c>
      <c r="AC200" s="219" t="s">
        <v>1391</v>
      </c>
      <c r="AD200" s="219" t="s">
        <v>1391</v>
      </c>
      <c r="AE200" s="219" t="s">
        <v>1391</v>
      </c>
      <c r="AF200" s="219" t="s">
        <v>1391</v>
      </c>
      <c r="AG200" s="219" t="s">
        <v>1391</v>
      </c>
      <c r="AH200" s="219" t="s">
        <v>1391</v>
      </c>
      <c r="AI200" s="219" t="s">
        <v>1391</v>
      </c>
      <c r="AJ200" s="219" t="s">
        <v>1391</v>
      </c>
      <c r="AK200" s="219" t="s">
        <v>1391</v>
      </c>
      <c r="AL200" s="219" t="s">
        <v>1391</v>
      </c>
      <c r="AM200" s="219" t="s">
        <v>1391</v>
      </c>
      <c r="AN200" s="219" t="s">
        <v>1391</v>
      </c>
      <c r="AO200" s="219" t="s">
        <v>1391</v>
      </c>
      <c r="AP200" s="219" t="s">
        <v>1391</v>
      </c>
      <c r="AQ200" s="219" t="s">
        <v>1391</v>
      </c>
      <c r="AR200" s="219" t="s">
        <v>1391</v>
      </c>
      <c r="AS200" s="219" t="s">
        <v>1391</v>
      </c>
      <c r="AT200" s="219" t="s">
        <v>1391</v>
      </c>
      <c r="AU200" s="219" t="s">
        <v>1391</v>
      </c>
      <c r="AV200" s="219" t="s">
        <v>1391</v>
      </c>
      <c r="AW200" s="219" t="s">
        <v>1391</v>
      </c>
      <c r="AX200" s="219" t="s">
        <v>1391</v>
      </c>
      <c r="AY200" s="219" t="s">
        <v>1391</v>
      </c>
      <c r="AZ200" s="219" t="s">
        <v>1391</v>
      </c>
      <c r="BA200" s="219" t="s">
        <v>1391</v>
      </c>
      <c r="BB200" s="219" t="s">
        <v>1391</v>
      </c>
      <c r="BC200" s="219" t="s">
        <v>1391</v>
      </c>
      <c r="BD200" s="219" t="s">
        <v>1391</v>
      </c>
      <c r="BE200" s="219" t="s">
        <v>1391</v>
      </c>
      <c r="BF200" s="219" t="s">
        <v>1391</v>
      </c>
      <c r="BG200" s="219" t="s">
        <v>1391</v>
      </c>
      <c r="BH200" s="219" t="s">
        <v>1391</v>
      </c>
      <c r="BI200" s="219" t="s">
        <v>1391</v>
      </c>
      <c r="BJ200" s="219" t="s">
        <v>1391</v>
      </c>
      <c r="BK200" s="219" t="s">
        <v>1391</v>
      </c>
      <c r="BL200" s="219" t="s">
        <v>1391</v>
      </c>
      <c r="BM200" s="219" t="s">
        <v>1391</v>
      </c>
      <c r="BN200" s="219" t="s">
        <v>1391</v>
      </c>
      <c r="BO200" s="219" t="s">
        <v>1391</v>
      </c>
      <c r="BP200" s="219" t="s">
        <v>1391</v>
      </c>
      <c r="BQ200" s="219" t="s">
        <v>1391</v>
      </c>
      <c r="BR200" s="219" t="s">
        <v>1391</v>
      </c>
      <c r="BS200" s="219" t="s">
        <v>1391</v>
      </c>
      <c r="BT200" s="219" t="s">
        <v>1391</v>
      </c>
      <c r="BU200" s="219" t="s">
        <v>1391</v>
      </c>
      <c r="BV200" s="219" t="s">
        <v>1391</v>
      </c>
      <c r="BW200" s="219" t="s">
        <v>1391</v>
      </c>
      <c r="BX200" s="219" t="s">
        <v>1391</v>
      </c>
      <c r="BY200" s="219" t="s">
        <v>1391</v>
      </c>
      <c r="BZ200" s="219" t="s">
        <v>1391</v>
      </c>
      <c r="CA200" s="219" t="s">
        <v>1391</v>
      </c>
      <c r="CB200" s="219" t="s">
        <v>1391</v>
      </c>
      <c r="CC200" s="219" t="s">
        <v>1391</v>
      </c>
      <c r="CD200" s="219" t="s">
        <v>1391</v>
      </c>
      <c r="CE200" s="219" t="s">
        <v>1391</v>
      </c>
      <c r="CF200" s="219" t="s">
        <v>1391</v>
      </c>
      <c r="CG200" s="219" t="s">
        <v>1391</v>
      </c>
      <c r="CH200" s="219" t="s">
        <v>1391</v>
      </c>
      <c r="CI200" s="219" t="s">
        <v>1391</v>
      </c>
      <c r="CJ200" s="219" t="s">
        <v>1391</v>
      </c>
      <c r="CK200" s="221" t="s">
        <v>1872</v>
      </c>
      <c r="CL200" s="219" t="s">
        <v>1391</v>
      </c>
      <c r="CM200" s="219" t="s">
        <v>1390</v>
      </c>
      <c r="CN200" s="219" t="s">
        <v>412</v>
      </c>
      <c r="CO200" s="219" t="s">
        <v>412</v>
      </c>
      <c r="CP200" s="219"/>
      <c r="CQ200" s="219"/>
      <c r="CR200" s="219"/>
      <c r="CS200" s="219"/>
      <c r="CT200" s="219"/>
      <c r="CU200" s="219"/>
      <c r="CV200" s="219"/>
      <c r="CW200" s="219"/>
      <c r="CX200" s="219"/>
    </row>
    <row r="201" ht="84" spans="1:102">
      <c r="A201" s="220" t="s">
        <v>1873</v>
      </c>
      <c r="B201" s="220">
        <v>5013</v>
      </c>
      <c r="C201" s="220" t="s">
        <v>830</v>
      </c>
      <c r="D201" s="220" t="s">
        <v>1391</v>
      </c>
      <c r="E201" s="220" t="s">
        <v>1391</v>
      </c>
      <c r="F201" s="220" t="s">
        <v>1391</v>
      </c>
      <c r="G201" s="220" t="s">
        <v>1391</v>
      </c>
      <c r="H201" s="220" t="s">
        <v>1391</v>
      </c>
      <c r="I201" s="220" t="s">
        <v>1391</v>
      </c>
      <c r="J201" s="220" t="s">
        <v>1391</v>
      </c>
      <c r="K201" s="220" t="s">
        <v>1391</v>
      </c>
      <c r="L201" s="220" t="s">
        <v>1391</v>
      </c>
      <c r="M201" s="220" t="s">
        <v>1391</v>
      </c>
      <c r="N201" s="220" t="s">
        <v>1391</v>
      </c>
      <c r="O201" s="220" t="s">
        <v>1391</v>
      </c>
      <c r="P201" s="220" t="s">
        <v>1391</v>
      </c>
      <c r="Q201" s="220" t="s">
        <v>1391</v>
      </c>
      <c r="R201" s="220" t="s">
        <v>1391</v>
      </c>
      <c r="S201" s="220" t="s">
        <v>1391</v>
      </c>
      <c r="T201" s="220" t="s">
        <v>1391</v>
      </c>
      <c r="U201" s="220" t="s">
        <v>1391</v>
      </c>
      <c r="V201" s="220" t="s">
        <v>1391</v>
      </c>
      <c r="W201" s="220" t="s">
        <v>1391</v>
      </c>
      <c r="X201" s="220" t="s">
        <v>1391</v>
      </c>
      <c r="Y201" s="220" t="s">
        <v>1391</v>
      </c>
      <c r="Z201" s="220" t="s">
        <v>1437</v>
      </c>
      <c r="AA201" s="220" t="s">
        <v>1391</v>
      </c>
      <c r="AB201" s="220" t="s">
        <v>1391</v>
      </c>
      <c r="AC201" s="220" t="s">
        <v>1391</v>
      </c>
      <c r="AD201" s="220" t="s">
        <v>1391</v>
      </c>
      <c r="AE201" s="220" t="s">
        <v>1391</v>
      </c>
      <c r="AF201" s="220" t="s">
        <v>1391</v>
      </c>
      <c r="AG201" s="220" t="s">
        <v>1391</v>
      </c>
      <c r="AH201" s="220" t="s">
        <v>1391</v>
      </c>
      <c r="AI201" s="220" t="s">
        <v>1391</v>
      </c>
      <c r="AJ201" s="220" t="s">
        <v>1391</v>
      </c>
      <c r="AK201" s="220" t="s">
        <v>1437</v>
      </c>
      <c r="AL201" s="220" t="s">
        <v>1391</v>
      </c>
      <c r="AM201" s="220" t="s">
        <v>1391</v>
      </c>
      <c r="AN201" s="220" t="s">
        <v>1391</v>
      </c>
      <c r="AO201" s="220" t="s">
        <v>1391</v>
      </c>
      <c r="AP201" s="220" t="s">
        <v>1391</v>
      </c>
      <c r="AQ201" s="220" t="s">
        <v>1391</v>
      </c>
      <c r="AR201" s="220" t="s">
        <v>1391</v>
      </c>
      <c r="AS201" s="220" t="s">
        <v>1437</v>
      </c>
      <c r="AT201" s="220" t="s">
        <v>1391</v>
      </c>
      <c r="AU201" s="220" t="s">
        <v>1391</v>
      </c>
      <c r="AV201" s="220" t="s">
        <v>1391</v>
      </c>
      <c r="AW201" s="220" t="s">
        <v>1391</v>
      </c>
      <c r="AX201" s="220" t="s">
        <v>1391</v>
      </c>
      <c r="AY201" s="220" t="s">
        <v>1391</v>
      </c>
      <c r="AZ201" s="220" t="s">
        <v>1391</v>
      </c>
      <c r="BA201" s="220" t="s">
        <v>1391</v>
      </c>
      <c r="BB201" s="220" t="s">
        <v>1391</v>
      </c>
      <c r="BC201" s="220" t="s">
        <v>1391</v>
      </c>
      <c r="BD201" s="220" t="s">
        <v>1437</v>
      </c>
      <c r="BE201" s="220" t="s">
        <v>1391</v>
      </c>
      <c r="BF201" s="220" t="s">
        <v>1391</v>
      </c>
      <c r="BG201" s="220" t="s">
        <v>1391</v>
      </c>
      <c r="BH201" s="220" t="s">
        <v>1391</v>
      </c>
      <c r="BI201" s="220" t="s">
        <v>1391</v>
      </c>
      <c r="BJ201" s="220" t="s">
        <v>1391</v>
      </c>
      <c r="BK201" s="220" t="s">
        <v>1391</v>
      </c>
      <c r="BL201" s="220" t="s">
        <v>1391</v>
      </c>
      <c r="BM201" s="220" t="s">
        <v>1391</v>
      </c>
      <c r="BN201" s="220" t="s">
        <v>1391</v>
      </c>
      <c r="BO201" s="220" t="s">
        <v>1391</v>
      </c>
      <c r="BP201" s="220" t="s">
        <v>1391</v>
      </c>
      <c r="BQ201" s="220" t="s">
        <v>1391</v>
      </c>
      <c r="BR201" s="220" t="s">
        <v>1391</v>
      </c>
      <c r="BS201" s="220" t="s">
        <v>1391</v>
      </c>
      <c r="BT201" s="220" t="s">
        <v>1437</v>
      </c>
      <c r="BU201" s="220" t="s">
        <v>1437</v>
      </c>
      <c r="BV201" s="220" t="s">
        <v>1391</v>
      </c>
      <c r="BW201" s="220" t="s">
        <v>1391</v>
      </c>
      <c r="BX201" s="220" t="s">
        <v>1391</v>
      </c>
      <c r="BY201" s="220" t="s">
        <v>1391</v>
      </c>
      <c r="BZ201" s="220" t="s">
        <v>1391</v>
      </c>
      <c r="CA201" s="220" t="s">
        <v>1391</v>
      </c>
      <c r="CB201" s="220" t="s">
        <v>1391</v>
      </c>
      <c r="CC201" s="220" t="s">
        <v>1391</v>
      </c>
      <c r="CD201" s="220" t="s">
        <v>1391</v>
      </c>
      <c r="CE201" s="220" t="s">
        <v>1391</v>
      </c>
      <c r="CF201" s="220" t="s">
        <v>1391</v>
      </c>
      <c r="CG201" s="220" t="s">
        <v>1391</v>
      </c>
      <c r="CH201" s="220" t="s">
        <v>1391</v>
      </c>
      <c r="CI201" s="220" t="s">
        <v>1391</v>
      </c>
      <c r="CJ201" s="220" t="s">
        <v>1437</v>
      </c>
      <c r="CK201" s="222" t="s">
        <v>1874</v>
      </c>
      <c r="CL201" s="220" t="s">
        <v>1452</v>
      </c>
      <c r="CM201" s="220" t="s">
        <v>53</v>
      </c>
      <c r="CN201" s="220" t="s">
        <v>412</v>
      </c>
      <c r="CO201" s="220" t="s">
        <v>412</v>
      </c>
      <c r="CP201" s="220"/>
      <c r="CQ201" s="220"/>
      <c r="CR201" s="220"/>
      <c r="CS201" s="220"/>
      <c r="CT201" s="220"/>
      <c r="CU201" s="220"/>
      <c r="CV201" s="220"/>
      <c r="CW201" s="220"/>
      <c r="CX201" s="220" t="s">
        <v>1875</v>
      </c>
    </row>
    <row r="202" ht="111.75" spans="1:102">
      <c r="A202" s="219" t="s">
        <v>1403</v>
      </c>
      <c r="B202" s="219">
        <v>5014</v>
      </c>
      <c r="C202" s="219" t="s">
        <v>1151</v>
      </c>
      <c r="D202" s="219" t="s">
        <v>1437</v>
      </c>
      <c r="E202" s="219" t="s">
        <v>1443</v>
      </c>
      <c r="F202" s="219" t="s">
        <v>1443</v>
      </c>
      <c r="G202" s="219" t="s">
        <v>1443</v>
      </c>
      <c r="H202" s="219" t="s">
        <v>1391</v>
      </c>
      <c r="I202" s="219" t="s">
        <v>1391</v>
      </c>
      <c r="J202" s="219" t="s">
        <v>1391</v>
      </c>
      <c r="K202" s="219" t="s">
        <v>1391</v>
      </c>
      <c r="L202" s="219" t="s">
        <v>1443</v>
      </c>
      <c r="M202" s="219" t="s">
        <v>1437</v>
      </c>
      <c r="N202" s="219" t="s">
        <v>1391</v>
      </c>
      <c r="O202" s="219" t="s">
        <v>1391</v>
      </c>
      <c r="P202" s="219" t="s">
        <v>1391</v>
      </c>
      <c r="Q202" s="219" t="s">
        <v>1391</v>
      </c>
      <c r="R202" s="219" t="s">
        <v>1391</v>
      </c>
      <c r="S202" s="219" t="s">
        <v>1391</v>
      </c>
      <c r="T202" s="219" t="s">
        <v>1391</v>
      </c>
      <c r="U202" s="219" t="s">
        <v>1391</v>
      </c>
      <c r="V202" s="219" t="s">
        <v>1391</v>
      </c>
      <c r="W202" s="219" t="s">
        <v>1391</v>
      </c>
      <c r="X202" s="219" t="s">
        <v>1391</v>
      </c>
      <c r="Y202" s="219" t="s">
        <v>1391</v>
      </c>
      <c r="Z202" s="219" t="s">
        <v>1391</v>
      </c>
      <c r="AA202" s="219" t="s">
        <v>1391</v>
      </c>
      <c r="AB202" s="219" t="s">
        <v>1391</v>
      </c>
      <c r="AC202" s="219" t="s">
        <v>1391</v>
      </c>
      <c r="AD202" s="219" t="s">
        <v>1391</v>
      </c>
      <c r="AE202" s="219" t="s">
        <v>1391</v>
      </c>
      <c r="AF202" s="219" t="s">
        <v>1391</v>
      </c>
      <c r="AG202" s="219" t="s">
        <v>1437</v>
      </c>
      <c r="AH202" s="219" t="s">
        <v>1391</v>
      </c>
      <c r="AI202" s="219" t="s">
        <v>1391</v>
      </c>
      <c r="AJ202" s="219" t="s">
        <v>1391</v>
      </c>
      <c r="AK202" s="219" t="s">
        <v>1391</v>
      </c>
      <c r="AL202" s="219" t="s">
        <v>1391</v>
      </c>
      <c r="AM202" s="219" t="s">
        <v>1391</v>
      </c>
      <c r="AN202" s="219" t="s">
        <v>1391</v>
      </c>
      <c r="AO202" s="219" t="s">
        <v>1391</v>
      </c>
      <c r="AP202" s="219" t="s">
        <v>1391</v>
      </c>
      <c r="AQ202" s="219" t="s">
        <v>1391</v>
      </c>
      <c r="AR202" s="219" t="s">
        <v>1391</v>
      </c>
      <c r="AS202" s="219" t="s">
        <v>1391</v>
      </c>
      <c r="AT202" s="219" t="s">
        <v>1391</v>
      </c>
      <c r="AU202" s="219" t="s">
        <v>1391</v>
      </c>
      <c r="AV202" s="219" t="s">
        <v>1391</v>
      </c>
      <c r="AW202" s="219" t="s">
        <v>1391</v>
      </c>
      <c r="AX202" s="219" t="s">
        <v>1391</v>
      </c>
      <c r="AY202" s="219" t="s">
        <v>1391</v>
      </c>
      <c r="AZ202" s="219" t="s">
        <v>1391</v>
      </c>
      <c r="BA202" s="219" t="s">
        <v>1391</v>
      </c>
      <c r="BB202" s="219" t="s">
        <v>1391</v>
      </c>
      <c r="BC202" s="219" t="s">
        <v>1391</v>
      </c>
      <c r="BD202" s="219" t="s">
        <v>1391</v>
      </c>
      <c r="BE202" s="219" t="s">
        <v>1391</v>
      </c>
      <c r="BF202" s="219" t="s">
        <v>1391</v>
      </c>
      <c r="BG202" s="219" t="s">
        <v>1391</v>
      </c>
      <c r="BH202" s="219" t="s">
        <v>1391</v>
      </c>
      <c r="BI202" s="219" t="s">
        <v>1391</v>
      </c>
      <c r="BJ202" s="219" t="s">
        <v>1391</v>
      </c>
      <c r="BK202" s="219" t="s">
        <v>1391</v>
      </c>
      <c r="BL202" s="219" t="s">
        <v>1391</v>
      </c>
      <c r="BM202" s="219" t="s">
        <v>1391</v>
      </c>
      <c r="BN202" s="219" t="s">
        <v>1391</v>
      </c>
      <c r="BO202" s="219" t="s">
        <v>1391</v>
      </c>
      <c r="BP202" s="219" t="s">
        <v>1391</v>
      </c>
      <c r="BQ202" s="219" t="s">
        <v>1391</v>
      </c>
      <c r="BR202" s="219" t="s">
        <v>1391</v>
      </c>
      <c r="BS202" s="219" t="s">
        <v>1391</v>
      </c>
      <c r="BT202" s="219" t="s">
        <v>1391</v>
      </c>
      <c r="BU202" s="219" t="s">
        <v>1391</v>
      </c>
      <c r="BV202" s="219" t="s">
        <v>1437</v>
      </c>
      <c r="BW202" s="219" t="s">
        <v>1391</v>
      </c>
      <c r="BX202" s="219" t="s">
        <v>1391</v>
      </c>
      <c r="BY202" s="219" t="s">
        <v>1391</v>
      </c>
      <c r="BZ202" s="219" t="s">
        <v>1391</v>
      </c>
      <c r="CA202" s="219" t="s">
        <v>1391</v>
      </c>
      <c r="CB202" s="219" t="s">
        <v>1391</v>
      </c>
      <c r="CC202" s="219" t="s">
        <v>1391</v>
      </c>
      <c r="CD202" s="219" t="s">
        <v>1391</v>
      </c>
      <c r="CE202" s="219" t="s">
        <v>1391</v>
      </c>
      <c r="CF202" s="219" t="s">
        <v>1391</v>
      </c>
      <c r="CG202" s="219" t="s">
        <v>1391</v>
      </c>
      <c r="CH202" s="219" t="s">
        <v>1391</v>
      </c>
      <c r="CI202" s="219" t="s">
        <v>1391</v>
      </c>
      <c r="CJ202" s="219" t="s">
        <v>1391</v>
      </c>
      <c r="CK202" s="221" t="s">
        <v>1876</v>
      </c>
      <c r="CL202" s="219" t="s">
        <v>1439</v>
      </c>
      <c r="CM202" s="219" t="s">
        <v>50</v>
      </c>
      <c r="CN202" s="219" t="s">
        <v>412</v>
      </c>
      <c r="CO202" s="219" t="s">
        <v>412</v>
      </c>
      <c r="CP202" s="219"/>
      <c r="CQ202" s="219"/>
      <c r="CR202" s="219"/>
      <c r="CS202" s="219"/>
      <c r="CT202" s="219"/>
      <c r="CU202" s="219"/>
      <c r="CV202" s="219"/>
      <c r="CW202" s="219"/>
      <c r="CX202" s="219" t="s">
        <v>1877</v>
      </c>
    </row>
    <row r="203" ht="84" spans="1:102">
      <c r="A203" s="220" t="s">
        <v>1406</v>
      </c>
      <c r="B203" s="220">
        <v>5015</v>
      </c>
      <c r="C203" s="220" t="s">
        <v>1407</v>
      </c>
      <c r="D203" s="220" t="s">
        <v>1391</v>
      </c>
      <c r="E203" s="220" t="s">
        <v>1391</v>
      </c>
      <c r="F203" s="220" t="s">
        <v>1391</v>
      </c>
      <c r="G203" s="220" t="s">
        <v>1391</v>
      </c>
      <c r="H203" s="220" t="s">
        <v>1391</v>
      </c>
      <c r="I203" s="220" t="s">
        <v>1391</v>
      </c>
      <c r="J203" s="220" t="s">
        <v>1391</v>
      </c>
      <c r="K203" s="220" t="s">
        <v>1391</v>
      </c>
      <c r="L203" s="220" t="s">
        <v>1391</v>
      </c>
      <c r="M203" s="220" t="s">
        <v>1391</v>
      </c>
      <c r="N203" s="220" t="s">
        <v>1437</v>
      </c>
      <c r="O203" s="220" t="s">
        <v>1391</v>
      </c>
      <c r="P203" s="220" t="s">
        <v>1437</v>
      </c>
      <c r="Q203" s="220" t="s">
        <v>1437</v>
      </c>
      <c r="R203" s="220" t="s">
        <v>1391</v>
      </c>
      <c r="S203" s="220" t="s">
        <v>1391</v>
      </c>
      <c r="T203" s="220" t="s">
        <v>1391</v>
      </c>
      <c r="U203" s="220" t="s">
        <v>1391</v>
      </c>
      <c r="V203" s="220" t="s">
        <v>1391</v>
      </c>
      <c r="W203" s="220" t="s">
        <v>1391</v>
      </c>
      <c r="X203" s="220" t="s">
        <v>1437</v>
      </c>
      <c r="Y203" s="220" t="s">
        <v>1391</v>
      </c>
      <c r="Z203" s="220" t="s">
        <v>1391</v>
      </c>
      <c r="AA203" s="220" t="s">
        <v>1391</v>
      </c>
      <c r="AB203" s="220" t="s">
        <v>1391</v>
      </c>
      <c r="AC203" s="220" t="s">
        <v>1391</v>
      </c>
      <c r="AD203" s="220" t="s">
        <v>1391</v>
      </c>
      <c r="AE203" s="220" t="s">
        <v>1391</v>
      </c>
      <c r="AF203" s="220" t="s">
        <v>1391</v>
      </c>
      <c r="AG203" s="220" t="s">
        <v>1391</v>
      </c>
      <c r="AH203" s="220" t="s">
        <v>1391</v>
      </c>
      <c r="AI203" s="220" t="s">
        <v>1437</v>
      </c>
      <c r="AJ203" s="220" t="s">
        <v>1391</v>
      </c>
      <c r="AK203" s="220" t="s">
        <v>1391</v>
      </c>
      <c r="AL203" s="220" t="s">
        <v>1391</v>
      </c>
      <c r="AM203" s="220" t="s">
        <v>1391</v>
      </c>
      <c r="AN203" s="220" t="s">
        <v>1391</v>
      </c>
      <c r="AO203" s="220" t="s">
        <v>1391</v>
      </c>
      <c r="AP203" s="220" t="s">
        <v>1391</v>
      </c>
      <c r="AQ203" s="220" t="s">
        <v>1391</v>
      </c>
      <c r="AR203" s="220" t="s">
        <v>1391</v>
      </c>
      <c r="AS203" s="220" t="s">
        <v>1391</v>
      </c>
      <c r="AT203" s="220" t="s">
        <v>1391</v>
      </c>
      <c r="AU203" s="220" t="s">
        <v>1391</v>
      </c>
      <c r="AV203" s="220" t="s">
        <v>1391</v>
      </c>
      <c r="AW203" s="220" t="s">
        <v>1391</v>
      </c>
      <c r="AX203" s="220" t="s">
        <v>1391</v>
      </c>
      <c r="AY203" s="220" t="s">
        <v>1391</v>
      </c>
      <c r="AZ203" s="220" t="s">
        <v>1437</v>
      </c>
      <c r="BA203" s="220" t="s">
        <v>1443</v>
      </c>
      <c r="BB203" s="220" t="s">
        <v>1443</v>
      </c>
      <c r="BC203" s="220" t="s">
        <v>1391</v>
      </c>
      <c r="BD203" s="220" t="s">
        <v>1391</v>
      </c>
      <c r="BE203" s="220" t="s">
        <v>1391</v>
      </c>
      <c r="BF203" s="220" t="s">
        <v>1391</v>
      </c>
      <c r="BG203" s="220" t="s">
        <v>1391</v>
      </c>
      <c r="BH203" s="220" t="s">
        <v>1391</v>
      </c>
      <c r="BI203" s="220" t="s">
        <v>1391</v>
      </c>
      <c r="BJ203" s="220" t="s">
        <v>1391</v>
      </c>
      <c r="BK203" s="220" t="s">
        <v>1391</v>
      </c>
      <c r="BL203" s="220" t="s">
        <v>1391</v>
      </c>
      <c r="BM203" s="220" t="s">
        <v>1391</v>
      </c>
      <c r="BN203" s="220" t="s">
        <v>1391</v>
      </c>
      <c r="BO203" s="220" t="s">
        <v>1391</v>
      </c>
      <c r="BP203" s="220" t="s">
        <v>1391</v>
      </c>
      <c r="BQ203" s="220" t="s">
        <v>1391</v>
      </c>
      <c r="BR203" s="220" t="s">
        <v>1391</v>
      </c>
      <c r="BS203" s="220" t="s">
        <v>1391</v>
      </c>
      <c r="BT203" s="220" t="s">
        <v>1391</v>
      </c>
      <c r="BU203" s="220" t="s">
        <v>1391</v>
      </c>
      <c r="BV203" s="220" t="s">
        <v>1391</v>
      </c>
      <c r="BW203" s="220" t="s">
        <v>1437</v>
      </c>
      <c r="BX203" s="220" t="s">
        <v>1391</v>
      </c>
      <c r="BY203" s="220" t="s">
        <v>1391</v>
      </c>
      <c r="BZ203" s="220" t="s">
        <v>1391</v>
      </c>
      <c r="CA203" s="220" t="s">
        <v>1391</v>
      </c>
      <c r="CB203" s="220" t="s">
        <v>1391</v>
      </c>
      <c r="CC203" s="220" t="s">
        <v>1391</v>
      </c>
      <c r="CD203" s="220" t="s">
        <v>1391</v>
      </c>
      <c r="CE203" s="220" t="s">
        <v>1391</v>
      </c>
      <c r="CF203" s="220" t="s">
        <v>1391</v>
      </c>
      <c r="CG203" s="220" t="s">
        <v>1391</v>
      </c>
      <c r="CH203" s="220" t="s">
        <v>1391</v>
      </c>
      <c r="CI203" s="220" t="s">
        <v>1391</v>
      </c>
      <c r="CJ203" s="220" t="s">
        <v>1391</v>
      </c>
      <c r="CK203" s="222" t="s">
        <v>1878</v>
      </c>
      <c r="CL203" s="220" t="s">
        <v>1452</v>
      </c>
      <c r="CM203" s="220" t="s">
        <v>29</v>
      </c>
      <c r="CN203" s="220" t="s">
        <v>17</v>
      </c>
      <c r="CO203" s="220" t="s">
        <v>412</v>
      </c>
      <c r="CP203" s="220"/>
      <c r="CQ203" s="220"/>
      <c r="CR203" s="220"/>
      <c r="CS203" s="220"/>
      <c r="CT203" s="220"/>
      <c r="CU203" s="220"/>
      <c r="CV203" s="220"/>
      <c r="CW203" s="220"/>
      <c r="CX203" s="220" t="s">
        <v>1879</v>
      </c>
    </row>
    <row r="204" ht="84.75" spans="1:102">
      <c r="A204" s="219" t="s">
        <v>1409</v>
      </c>
      <c r="B204" s="219">
        <v>5016</v>
      </c>
      <c r="C204" s="219" t="s">
        <v>812</v>
      </c>
      <c r="D204" s="219" t="s">
        <v>1437</v>
      </c>
      <c r="E204" s="219" t="s">
        <v>1443</v>
      </c>
      <c r="F204" s="219" t="s">
        <v>1443</v>
      </c>
      <c r="G204" s="219" t="s">
        <v>1443</v>
      </c>
      <c r="H204" s="219" t="s">
        <v>1391</v>
      </c>
      <c r="I204" s="219" t="s">
        <v>1391</v>
      </c>
      <c r="J204" s="219" t="s">
        <v>1391</v>
      </c>
      <c r="K204" s="219" t="s">
        <v>1391</v>
      </c>
      <c r="L204" s="219" t="s">
        <v>1443</v>
      </c>
      <c r="M204" s="219" t="s">
        <v>1391</v>
      </c>
      <c r="N204" s="219" t="s">
        <v>1391</v>
      </c>
      <c r="O204" s="219" t="s">
        <v>1391</v>
      </c>
      <c r="P204" s="219" t="s">
        <v>1391</v>
      </c>
      <c r="Q204" s="219" t="s">
        <v>1391</v>
      </c>
      <c r="R204" s="219" t="s">
        <v>1391</v>
      </c>
      <c r="S204" s="219" t="s">
        <v>1391</v>
      </c>
      <c r="T204" s="219" t="s">
        <v>1437</v>
      </c>
      <c r="U204" s="219" t="s">
        <v>1391</v>
      </c>
      <c r="V204" s="219" t="s">
        <v>1391</v>
      </c>
      <c r="W204" s="219" t="s">
        <v>1391</v>
      </c>
      <c r="X204" s="219" t="s">
        <v>1391</v>
      </c>
      <c r="Y204" s="219" t="s">
        <v>1391</v>
      </c>
      <c r="Z204" s="219" t="s">
        <v>1391</v>
      </c>
      <c r="AA204" s="219" t="s">
        <v>1391</v>
      </c>
      <c r="AB204" s="219" t="s">
        <v>1437</v>
      </c>
      <c r="AC204" s="219" t="s">
        <v>1391</v>
      </c>
      <c r="AD204" s="219" t="s">
        <v>1391</v>
      </c>
      <c r="AE204" s="219" t="s">
        <v>1391</v>
      </c>
      <c r="AF204" s="219" t="s">
        <v>1391</v>
      </c>
      <c r="AG204" s="219" t="s">
        <v>1391</v>
      </c>
      <c r="AH204" s="219" t="s">
        <v>1391</v>
      </c>
      <c r="AI204" s="219" t="s">
        <v>1391</v>
      </c>
      <c r="AJ204" s="219" t="s">
        <v>1391</v>
      </c>
      <c r="AK204" s="219" t="s">
        <v>1391</v>
      </c>
      <c r="AL204" s="219" t="s">
        <v>1391</v>
      </c>
      <c r="AM204" s="219" t="s">
        <v>1391</v>
      </c>
      <c r="AN204" s="219" t="s">
        <v>1391</v>
      </c>
      <c r="AO204" s="219" t="s">
        <v>1391</v>
      </c>
      <c r="AP204" s="219" t="s">
        <v>1391</v>
      </c>
      <c r="AQ204" s="219" t="s">
        <v>1391</v>
      </c>
      <c r="AR204" s="219" t="s">
        <v>1391</v>
      </c>
      <c r="AS204" s="219" t="s">
        <v>1391</v>
      </c>
      <c r="AT204" s="219" t="s">
        <v>1391</v>
      </c>
      <c r="AU204" s="219" t="s">
        <v>1391</v>
      </c>
      <c r="AV204" s="219" t="s">
        <v>1437</v>
      </c>
      <c r="AW204" s="219" t="s">
        <v>1391</v>
      </c>
      <c r="AX204" s="219" t="s">
        <v>1391</v>
      </c>
      <c r="AY204" s="219" t="s">
        <v>1391</v>
      </c>
      <c r="AZ204" s="219" t="s">
        <v>1391</v>
      </c>
      <c r="BA204" s="219" t="s">
        <v>1391</v>
      </c>
      <c r="BB204" s="219" t="s">
        <v>1391</v>
      </c>
      <c r="BC204" s="219" t="s">
        <v>1391</v>
      </c>
      <c r="BD204" s="219" t="s">
        <v>1391</v>
      </c>
      <c r="BE204" s="219" t="s">
        <v>1391</v>
      </c>
      <c r="BF204" s="219" t="s">
        <v>1391</v>
      </c>
      <c r="BG204" s="219" t="s">
        <v>1391</v>
      </c>
      <c r="BH204" s="219" t="s">
        <v>1391</v>
      </c>
      <c r="BI204" s="219" t="s">
        <v>1391</v>
      </c>
      <c r="BJ204" s="219" t="s">
        <v>1391</v>
      </c>
      <c r="BK204" s="219" t="s">
        <v>1391</v>
      </c>
      <c r="BL204" s="219" t="s">
        <v>1391</v>
      </c>
      <c r="BM204" s="219" t="s">
        <v>1391</v>
      </c>
      <c r="BN204" s="219" t="s">
        <v>1391</v>
      </c>
      <c r="BO204" s="219" t="s">
        <v>1391</v>
      </c>
      <c r="BP204" s="219" t="s">
        <v>1391</v>
      </c>
      <c r="BQ204" s="219" t="s">
        <v>1391</v>
      </c>
      <c r="BR204" s="219" t="s">
        <v>1391</v>
      </c>
      <c r="BS204" s="219" t="s">
        <v>1391</v>
      </c>
      <c r="BT204" s="219" t="s">
        <v>1391</v>
      </c>
      <c r="BU204" s="219" t="s">
        <v>1391</v>
      </c>
      <c r="BV204" s="219" t="s">
        <v>1391</v>
      </c>
      <c r="BW204" s="219" t="s">
        <v>1391</v>
      </c>
      <c r="BX204" s="219" t="s">
        <v>1391</v>
      </c>
      <c r="BY204" s="219" t="s">
        <v>1391</v>
      </c>
      <c r="BZ204" s="219" t="s">
        <v>1391</v>
      </c>
      <c r="CA204" s="219" t="s">
        <v>1391</v>
      </c>
      <c r="CB204" s="219" t="s">
        <v>1391</v>
      </c>
      <c r="CC204" s="219" t="s">
        <v>1391</v>
      </c>
      <c r="CD204" s="219" t="s">
        <v>1391</v>
      </c>
      <c r="CE204" s="219" t="s">
        <v>1391</v>
      </c>
      <c r="CF204" s="219" t="s">
        <v>1391</v>
      </c>
      <c r="CG204" s="219" t="s">
        <v>1391</v>
      </c>
      <c r="CH204" s="219" t="s">
        <v>1391</v>
      </c>
      <c r="CI204" s="219" t="s">
        <v>1391</v>
      </c>
      <c r="CJ204" s="219" t="s">
        <v>1391</v>
      </c>
      <c r="CK204" s="221" t="s">
        <v>1880</v>
      </c>
      <c r="CL204" s="219" t="s">
        <v>1639</v>
      </c>
      <c r="CM204" s="219" t="s">
        <v>403</v>
      </c>
      <c r="CN204" s="219" t="s">
        <v>412</v>
      </c>
      <c r="CO204" s="219" t="s">
        <v>412</v>
      </c>
      <c r="CP204" s="219"/>
      <c r="CQ204" s="219"/>
      <c r="CR204" s="219"/>
      <c r="CS204" s="219"/>
      <c r="CT204" s="219"/>
      <c r="CU204" s="219"/>
      <c r="CV204" s="219"/>
      <c r="CW204" s="219"/>
      <c r="CX204" s="219" t="s">
        <v>1640</v>
      </c>
    </row>
    <row r="205" ht="84.75" spans="1:102">
      <c r="A205" s="220" t="s">
        <v>1411</v>
      </c>
      <c r="B205" s="220">
        <v>5017</v>
      </c>
      <c r="C205" s="220" t="s">
        <v>878</v>
      </c>
      <c r="D205" s="220" t="s">
        <v>1437</v>
      </c>
      <c r="E205" s="220" t="s">
        <v>1443</v>
      </c>
      <c r="F205" s="220" t="s">
        <v>1443</v>
      </c>
      <c r="G205" s="220" t="s">
        <v>1443</v>
      </c>
      <c r="H205" s="220" t="s">
        <v>1391</v>
      </c>
      <c r="I205" s="220" t="s">
        <v>1391</v>
      </c>
      <c r="J205" s="220" t="s">
        <v>1391</v>
      </c>
      <c r="K205" s="220" t="s">
        <v>1391</v>
      </c>
      <c r="L205" s="220" t="s">
        <v>1443</v>
      </c>
      <c r="M205" s="220" t="s">
        <v>1391</v>
      </c>
      <c r="N205" s="220" t="s">
        <v>1391</v>
      </c>
      <c r="O205" s="220" t="s">
        <v>1437</v>
      </c>
      <c r="P205" s="220" t="s">
        <v>1391</v>
      </c>
      <c r="Q205" s="220" t="s">
        <v>1391</v>
      </c>
      <c r="R205" s="220" t="s">
        <v>1391</v>
      </c>
      <c r="S205" s="220" t="s">
        <v>1391</v>
      </c>
      <c r="T205" s="220" t="s">
        <v>1437</v>
      </c>
      <c r="U205" s="220" t="s">
        <v>1391</v>
      </c>
      <c r="V205" s="220" t="s">
        <v>1391</v>
      </c>
      <c r="W205" s="220" t="s">
        <v>1391</v>
      </c>
      <c r="X205" s="220" t="s">
        <v>1391</v>
      </c>
      <c r="Y205" s="220" t="s">
        <v>1391</v>
      </c>
      <c r="Z205" s="220" t="s">
        <v>1391</v>
      </c>
      <c r="AA205" s="220" t="s">
        <v>1391</v>
      </c>
      <c r="AB205" s="220" t="s">
        <v>1437</v>
      </c>
      <c r="AC205" s="220" t="s">
        <v>1391</v>
      </c>
      <c r="AD205" s="220" t="s">
        <v>1391</v>
      </c>
      <c r="AE205" s="220" t="s">
        <v>1391</v>
      </c>
      <c r="AF205" s="220" t="s">
        <v>1391</v>
      </c>
      <c r="AG205" s="220" t="s">
        <v>1391</v>
      </c>
      <c r="AH205" s="220" t="s">
        <v>1391</v>
      </c>
      <c r="AI205" s="220" t="s">
        <v>1391</v>
      </c>
      <c r="AJ205" s="220" t="s">
        <v>1391</v>
      </c>
      <c r="AK205" s="220" t="s">
        <v>1391</v>
      </c>
      <c r="AL205" s="220" t="s">
        <v>1391</v>
      </c>
      <c r="AM205" s="220" t="s">
        <v>1391</v>
      </c>
      <c r="AN205" s="220" t="s">
        <v>1391</v>
      </c>
      <c r="AO205" s="220" t="s">
        <v>1391</v>
      </c>
      <c r="AP205" s="220" t="s">
        <v>1391</v>
      </c>
      <c r="AQ205" s="220" t="s">
        <v>1391</v>
      </c>
      <c r="AR205" s="220" t="s">
        <v>1391</v>
      </c>
      <c r="AS205" s="220" t="s">
        <v>1391</v>
      </c>
      <c r="AT205" s="220" t="s">
        <v>1391</v>
      </c>
      <c r="AU205" s="220" t="s">
        <v>1391</v>
      </c>
      <c r="AV205" s="220" t="s">
        <v>1437</v>
      </c>
      <c r="AW205" s="220" t="s">
        <v>1391</v>
      </c>
      <c r="AX205" s="220" t="s">
        <v>1391</v>
      </c>
      <c r="AY205" s="220" t="s">
        <v>1391</v>
      </c>
      <c r="AZ205" s="220" t="s">
        <v>1391</v>
      </c>
      <c r="BA205" s="220" t="s">
        <v>1391</v>
      </c>
      <c r="BB205" s="220" t="s">
        <v>1391</v>
      </c>
      <c r="BC205" s="220" t="s">
        <v>1391</v>
      </c>
      <c r="BD205" s="220" t="s">
        <v>1391</v>
      </c>
      <c r="BE205" s="220" t="s">
        <v>1391</v>
      </c>
      <c r="BF205" s="220" t="s">
        <v>1391</v>
      </c>
      <c r="BG205" s="220" t="s">
        <v>1391</v>
      </c>
      <c r="BH205" s="220" t="s">
        <v>1391</v>
      </c>
      <c r="BI205" s="220" t="s">
        <v>1391</v>
      </c>
      <c r="BJ205" s="220" t="s">
        <v>1391</v>
      </c>
      <c r="BK205" s="220" t="s">
        <v>1391</v>
      </c>
      <c r="BL205" s="220" t="s">
        <v>1391</v>
      </c>
      <c r="BM205" s="220" t="s">
        <v>1391</v>
      </c>
      <c r="BN205" s="220" t="s">
        <v>1391</v>
      </c>
      <c r="BO205" s="220" t="s">
        <v>1391</v>
      </c>
      <c r="BP205" s="220" t="s">
        <v>1391</v>
      </c>
      <c r="BQ205" s="220" t="s">
        <v>1391</v>
      </c>
      <c r="BR205" s="220" t="s">
        <v>1391</v>
      </c>
      <c r="BS205" s="220" t="s">
        <v>1391</v>
      </c>
      <c r="BT205" s="220" t="s">
        <v>1391</v>
      </c>
      <c r="BU205" s="220" t="s">
        <v>1391</v>
      </c>
      <c r="BV205" s="220" t="s">
        <v>1391</v>
      </c>
      <c r="BW205" s="220" t="s">
        <v>1391</v>
      </c>
      <c r="BX205" s="220" t="s">
        <v>1391</v>
      </c>
      <c r="BY205" s="220" t="s">
        <v>1391</v>
      </c>
      <c r="BZ205" s="220" t="s">
        <v>1391</v>
      </c>
      <c r="CA205" s="220" t="s">
        <v>1391</v>
      </c>
      <c r="CB205" s="220" t="s">
        <v>1391</v>
      </c>
      <c r="CC205" s="220" t="s">
        <v>1391</v>
      </c>
      <c r="CD205" s="220" t="s">
        <v>1391</v>
      </c>
      <c r="CE205" s="220" t="s">
        <v>1391</v>
      </c>
      <c r="CF205" s="220" t="s">
        <v>1391</v>
      </c>
      <c r="CG205" s="220" t="s">
        <v>1391</v>
      </c>
      <c r="CH205" s="220" t="s">
        <v>1391</v>
      </c>
      <c r="CI205" s="220" t="s">
        <v>1391</v>
      </c>
      <c r="CJ205" s="220" t="s">
        <v>1391</v>
      </c>
      <c r="CK205" s="222" t="s">
        <v>1881</v>
      </c>
      <c r="CL205" s="220" t="s">
        <v>1639</v>
      </c>
      <c r="CM205" s="220" t="s">
        <v>403</v>
      </c>
      <c r="CN205" s="220" t="s">
        <v>412</v>
      </c>
      <c r="CO205" s="220" t="s">
        <v>412</v>
      </c>
      <c r="CP205" s="220"/>
      <c r="CQ205" s="220"/>
      <c r="CR205" s="220"/>
      <c r="CS205" s="220"/>
      <c r="CT205" s="220"/>
      <c r="CU205" s="220"/>
      <c r="CV205" s="220"/>
      <c r="CW205" s="220"/>
      <c r="CX205" s="220" t="s">
        <v>1882</v>
      </c>
    </row>
    <row r="206" ht="84" spans="1:102">
      <c r="A206" s="219" t="s">
        <v>1413</v>
      </c>
      <c r="B206" s="219">
        <v>5018</v>
      </c>
      <c r="C206" s="219" t="s">
        <v>1414</v>
      </c>
      <c r="D206" s="219" t="s">
        <v>1437</v>
      </c>
      <c r="E206" s="219" t="s">
        <v>1443</v>
      </c>
      <c r="F206" s="219" t="s">
        <v>1443</v>
      </c>
      <c r="G206" s="219" t="s">
        <v>1443</v>
      </c>
      <c r="H206" s="219" t="s">
        <v>1443</v>
      </c>
      <c r="I206" s="219" t="s">
        <v>1443</v>
      </c>
      <c r="J206" s="219" t="s">
        <v>1443</v>
      </c>
      <c r="K206" s="219" t="s">
        <v>1443</v>
      </c>
      <c r="L206" s="219" t="s">
        <v>1443</v>
      </c>
      <c r="M206" s="219" t="s">
        <v>1391</v>
      </c>
      <c r="N206" s="219" t="s">
        <v>1391</v>
      </c>
      <c r="O206" s="219" t="s">
        <v>1391</v>
      </c>
      <c r="P206" s="219" t="s">
        <v>1391</v>
      </c>
      <c r="Q206" s="219" t="s">
        <v>1391</v>
      </c>
      <c r="R206" s="219" t="s">
        <v>1391</v>
      </c>
      <c r="S206" s="219" t="s">
        <v>1391</v>
      </c>
      <c r="T206" s="219" t="s">
        <v>1391</v>
      </c>
      <c r="U206" s="219" t="s">
        <v>1391</v>
      </c>
      <c r="V206" s="219" t="s">
        <v>1391</v>
      </c>
      <c r="W206" s="219" t="s">
        <v>1391</v>
      </c>
      <c r="X206" s="219" t="s">
        <v>1391</v>
      </c>
      <c r="Y206" s="219" t="s">
        <v>1391</v>
      </c>
      <c r="Z206" s="219" t="s">
        <v>1391</v>
      </c>
      <c r="AA206" s="219" t="s">
        <v>1437</v>
      </c>
      <c r="AB206" s="219" t="s">
        <v>1391</v>
      </c>
      <c r="AC206" s="219" t="s">
        <v>1391</v>
      </c>
      <c r="AD206" s="219" t="s">
        <v>1391</v>
      </c>
      <c r="AE206" s="219" t="s">
        <v>1391</v>
      </c>
      <c r="AF206" s="219" t="s">
        <v>1391</v>
      </c>
      <c r="AG206" s="219" t="s">
        <v>1391</v>
      </c>
      <c r="AH206" s="219" t="s">
        <v>1391</v>
      </c>
      <c r="AI206" s="219" t="s">
        <v>1391</v>
      </c>
      <c r="AJ206" s="219" t="s">
        <v>1391</v>
      </c>
      <c r="AK206" s="219" t="s">
        <v>1391</v>
      </c>
      <c r="AL206" s="219" t="s">
        <v>1391</v>
      </c>
      <c r="AM206" s="219" t="s">
        <v>1391</v>
      </c>
      <c r="AN206" s="219" t="s">
        <v>1391</v>
      </c>
      <c r="AO206" s="219" t="s">
        <v>1391</v>
      </c>
      <c r="AP206" s="219" t="s">
        <v>1391</v>
      </c>
      <c r="AQ206" s="219" t="s">
        <v>1391</v>
      </c>
      <c r="AR206" s="219" t="s">
        <v>1391</v>
      </c>
      <c r="AS206" s="219" t="s">
        <v>1391</v>
      </c>
      <c r="AT206" s="219" t="s">
        <v>1391</v>
      </c>
      <c r="AU206" s="219" t="s">
        <v>1391</v>
      </c>
      <c r="AV206" s="219" t="s">
        <v>1437</v>
      </c>
      <c r="AW206" s="219" t="s">
        <v>1391</v>
      </c>
      <c r="AX206" s="219" t="s">
        <v>1391</v>
      </c>
      <c r="AY206" s="219" t="s">
        <v>1391</v>
      </c>
      <c r="AZ206" s="219" t="s">
        <v>1391</v>
      </c>
      <c r="BA206" s="219" t="s">
        <v>1391</v>
      </c>
      <c r="BB206" s="219" t="s">
        <v>1391</v>
      </c>
      <c r="BC206" s="219" t="s">
        <v>1391</v>
      </c>
      <c r="BD206" s="219" t="s">
        <v>1391</v>
      </c>
      <c r="BE206" s="219" t="s">
        <v>1391</v>
      </c>
      <c r="BF206" s="219" t="s">
        <v>1391</v>
      </c>
      <c r="BG206" s="219" t="s">
        <v>1391</v>
      </c>
      <c r="BH206" s="219" t="s">
        <v>1391</v>
      </c>
      <c r="BI206" s="219" t="s">
        <v>1391</v>
      </c>
      <c r="BJ206" s="219" t="s">
        <v>1391</v>
      </c>
      <c r="BK206" s="219" t="s">
        <v>1391</v>
      </c>
      <c r="BL206" s="219" t="s">
        <v>1391</v>
      </c>
      <c r="BM206" s="219" t="s">
        <v>1391</v>
      </c>
      <c r="BN206" s="219" t="s">
        <v>1391</v>
      </c>
      <c r="BO206" s="219" t="s">
        <v>1391</v>
      </c>
      <c r="BP206" s="219" t="s">
        <v>1391</v>
      </c>
      <c r="BQ206" s="219" t="s">
        <v>1391</v>
      </c>
      <c r="BR206" s="219" t="s">
        <v>1391</v>
      </c>
      <c r="BS206" s="219" t="s">
        <v>1391</v>
      </c>
      <c r="BT206" s="219" t="s">
        <v>1391</v>
      </c>
      <c r="BU206" s="219" t="s">
        <v>1391</v>
      </c>
      <c r="BV206" s="219" t="s">
        <v>1437</v>
      </c>
      <c r="BW206" s="219" t="s">
        <v>1391</v>
      </c>
      <c r="BX206" s="219" t="s">
        <v>1391</v>
      </c>
      <c r="BY206" s="219" t="s">
        <v>1391</v>
      </c>
      <c r="BZ206" s="219" t="s">
        <v>1391</v>
      </c>
      <c r="CA206" s="219" t="s">
        <v>1391</v>
      </c>
      <c r="CB206" s="219" t="s">
        <v>1391</v>
      </c>
      <c r="CC206" s="219" t="s">
        <v>1391</v>
      </c>
      <c r="CD206" s="219" t="s">
        <v>1391</v>
      </c>
      <c r="CE206" s="219" t="s">
        <v>1391</v>
      </c>
      <c r="CF206" s="219" t="s">
        <v>1391</v>
      </c>
      <c r="CG206" s="219" t="s">
        <v>1391</v>
      </c>
      <c r="CH206" s="219" t="s">
        <v>1391</v>
      </c>
      <c r="CI206" s="219" t="s">
        <v>1391</v>
      </c>
      <c r="CJ206" s="219" t="s">
        <v>1391</v>
      </c>
      <c r="CK206" s="221" t="s">
        <v>1883</v>
      </c>
      <c r="CL206" s="219" t="s">
        <v>1439</v>
      </c>
      <c r="CM206" s="219" t="s">
        <v>53</v>
      </c>
      <c r="CN206" s="219" t="s">
        <v>412</v>
      </c>
      <c r="CO206" s="219" t="s">
        <v>412</v>
      </c>
      <c r="CP206" s="219"/>
      <c r="CQ206" s="219"/>
      <c r="CR206" s="219"/>
      <c r="CS206" s="219"/>
      <c r="CT206" s="219"/>
      <c r="CU206" s="219"/>
      <c r="CV206" s="219"/>
      <c r="CW206" s="219"/>
      <c r="CX206" s="219" t="s">
        <v>1884</v>
      </c>
    </row>
    <row r="207" ht="84" spans="1:102">
      <c r="A207" s="220" t="s">
        <v>1416</v>
      </c>
      <c r="B207" s="220">
        <v>5019</v>
      </c>
      <c r="C207" s="220" t="s">
        <v>897</v>
      </c>
      <c r="D207" s="220" t="s">
        <v>1391</v>
      </c>
      <c r="E207" s="220" t="s">
        <v>1391</v>
      </c>
      <c r="F207" s="220" t="s">
        <v>1391</v>
      </c>
      <c r="G207" s="220" t="s">
        <v>1391</v>
      </c>
      <c r="H207" s="220" t="s">
        <v>1391</v>
      </c>
      <c r="I207" s="220" t="s">
        <v>1391</v>
      </c>
      <c r="J207" s="220" t="s">
        <v>1391</v>
      </c>
      <c r="K207" s="220" t="s">
        <v>1391</v>
      </c>
      <c r="L207" s="220" t="s">
        <v>1391</v>
      </c>
      <c r="M207" s="220" t="s">
        <v>1391</v>
      </c>
      <c r="N207" s="220" t="s">
        <v>1391</v>
      </c>
      <c r="O207" s="220" t="s">
        <v>1437</v>
      </c>
      <c r="P207" s="220" t="s">
        <v>1391</v>
      </c>
      <c r="Q207" s="220" t="s">
        <v>1391</v>
      </c>
      <c r="R207" s="220" t="s">
        <v>1391</v>
      </c>
      <c r="S207" s="220" t="s">
        <v>1391</v>
      </c>
      <c r="T207" s="220" t="s">
        <v>1391</v>
      </c>
      <c r="U207" s="220" t="s">
        <v>1391</v>
      </c>
      <c r="V207" s="220" t="s">
        <v>1391</v>
      </c>
      <c r="W207" s="220" t="s">
        <v>1437</v>
      </c>
      <c r="X207" s="220" t="s">
        <v>1391</v>
      </c>
      <c r="Y207" s="220" t="s">
        <v>1391</v>
      </c>
      <c r="Z207" s="220" t="s">
        <v>1437</v>
      </c>
      <c r="AA207" s="220" t="s">
        <v>1391</v>
      </c>
      <c r="AB207" s="220" t="s">
        <v>1391</v>
      </c>
      <c r="AC207" s="220" t="s">
        <v>1391</v>
      </c>
      <c r="AD207" s="220" t="s">
        <v>1391</v>
      </c>
      <c r="AE207" s="220" t="s">
        <v>1391</v>
      </c>
      <c r="AF207" s="220" t="s">
        <v>1391</v>
      </c>
      <c r="AG207" s="220" t="s">
        <v>1391</v>
      </c>
      <c r="AH207" s="220" t="s">
        <v>1391</v>
      </c>
      <c r="AI207" s="220" t="s">
        <v>1391</v>
      </c>
      <c r="AJ207" s="220" t="s">
        <v>1391</v>
      </c>
      <c r="AK207" s="220" t="s">
        <v>1391</v>
      </c>
      <c r="AL207" s="220" t="s">
        <v>1391</v>
      </c>
      <c r="AM207" s="220" t="s">
        <v>1391</v>
      </c>
      <c r="AN207" s="220" t="s">
        <v>1391</v>
      </c>
      <c r="AO207" s="220" t="s">
        <v>1391</v>
      </c>
      <c r="AP207" s="220" t="s">
        <v>1391</v>
      </c>
      <c r="AQ207" s="220" t="s">
        <v>1437</v>
      </c>
      <c r="AR207" s="220" t="s">
        <v>1391</v>
      </c>
      <c r="AS207" s="220" t="s">
        <v>1391</v>
      </c>
      <c r="AT207" s="220" t="s">
        <v>1391</v>
      </c>
      <c r="AU207" s="220" t="s">
        <v>1437</v>
      </c>
      <c r="AV207" s="220" t="s">
        <v>1437</v>
      </c>
      <c r="AW207" s="220" t="s">
        <v>1391</v>
      </c>
      <c r="AX207" s="220" t="s">
        <v>1391</v>
      </c>
      <c r="AY207" s="220" t="s">
        <v>1391</v>
      </c>
      <c r="AZ207" s="220" t="s">
        <v>1391</v>
      </c>
      <c r="BA207" s="220" t="s">
        <v>1391</v>
      </c>
      <c r="BB207" s="220" t="s">
        <v>1391</v>
      </c>
      <c r="BC207" s="220" t="s">
        <v>1391</v>
      </c>
      <c r="BD207" s="220" t="s">
        <v>1437</v>
      </c>
      <c r="BE207" s="220" t="s">
        <v>1391</v>
      </c>
      <c r="BF207" s="220" t="s">
        <v>1391</v>
      </c>
      <c r="BG207" s="220" t="s">
        <v>1391</v>
      </c>
      <c r="BH207" s="220" t="s">
        <v>1391</v>
      </c>
      <c r="BI207" s="220" t="s">
        <v>1391</v>
      </c>
      <c r="BJ207" s="220" t="s">
        <v>1391</v>
      </c>
      <c r="BK207" s="220" t="s">
        <v>1391</v>
      </c>
      <c r="BL207" s="220" t="s">
        <v>1391</v>
      </c>
      <c r="BM207" s="220" t="s">
        <v>1391</v>
      </c>
      <c r="BN207" s="220" t="s">
        <v>1391</v>
      </c>
      <c r="BO207" s="220" t="s">
        <v>1391</v>
      </c>
      <c r="BP207" s="220" t="s">
        <v>1391</v>
      </c>
      <c r="BQ207" s="220" t="s">
        <v>1391</v>
      </c>
      <c r="BR207" s="220" t="s">
        <v>1391</v>
      </c>
      <c r="BS207" s="220" t="s">
        <v>1391</v>
      </c>
      <c r="BT207" s="220" t="s">
        <v>1391</v>
      </c>
      <c r="BU207" s="220" t="s">
        <v>1391</v>
      </c>
      <c r="BV207" s="220" t="s">
        <v>1391</v>
      </c>
      <c r="BW207" s="220" t="s">
        <v>1391</v>
      </c>
      <c r="BX207" s="220" t="s">
        <v>1391</v>
      </c>
      <c r="BY207" s="220" t="s">
        <v>1391</v>
      </c>
      <c r="BZ207" s="220" t="s">
        <v>1391</v>
      </c>
      <c r="CA207" s="220" t="s">
        <v>1391</v>
      </c>
      <c r="CB207" s="220" t="s">
        <v>1391</v>
      </c>
      <c r="CC207" s="220" t="s">
        <v>1391</v>
      </c>
      <c r="CD207" s="220" t="s">
        <v>1391</v>
      </c>
      <c r="CE207" s="220" t="s">
        <v>1391</v>
      </c>
      <c r="CF207" s="220" t="s">
        <v>1391</v>
      </c>
      <c r="CG207" s="220" t="s">
        <v>1391</v>
      </c>
      <c r="CH207" s="220" t="s">
        <v>1391</v>
      </c>
      <c r="CI207" s="220" t="s">
        <v>1391</v>
      </c>
      <c r="CJ207" s="220" t="s">
        <v>1391</v>
      </c>
      <c r="CK207" s="222" t="s">
        <v>1885</v>
      </c>
      <c r="CL207" s="220" t="s">
        <v>1452</v>
      </c>
      <c r="CM207" s="220" t="s">
        <v>53</v>
      </c>
      <c r="CN207" s="220" t="s">
        <v>412</v>
      </c>
      <c r="CO207" s="220" t="s">
        <v>412</v>
      </c>
      <c r="CP207" s="220"/>
      <c r="CQ207" s="220"/>
      <c r="CR207" s="220"/>
      <c r="CS207" s="220"/>
      <c r="CT207" s="220"/>
      <c r="CU207" s="220"/>
      <c r="CV207" s="220"/>
      <c r="CW207" s="220"/>
      <c r="CX207" s="220" t="s">
        <v>1886</v>
      </c>
    </row>
    <row r="208" ht="97.5" spans="1:102">
      <c r="A208" s="219" t="s">
        <v>1418</v>
      </c>
      <c r="B208" s="219">
        <v>5020</v>
      </c>
      <c r="C208" s="219" t="s">
        <v>870</v>
      </c>
      <c r="D208" s="219" t="s">
        <v>1437</v>
      </c>
      <c r="E208" s="219" t="s">
        <v>1443</v>
      </c>
      <c r="F208" s="219" t="s">
        <v>1443</v>
      </c>
      <c r="G208" s="219" t="s">
        <v>1443</v>
      </c>
      <c r="H208" s="219" t="s">
        <v>1443</v>
      </c>
      <c r="I208" s="219" t="s">
        <v>1443</v>
      </c>
      <c r="J208" s="219" t="s">
        <v>1443</v>
      </c>
      <c r="K208" s="219" t="s">
        <v>1443</v>
      </c>
      <c r="L208" s="219" t="s">
        <v>1443</v>
      </c>
      <c r="M208" s="219" t="s">
        <v>1391</v>
      </c>
      <c r="N208" s="219" t="s">
        <v>1391</v>
      </c>
      <c r="O208" s="219" t="s">
        <v>1391</v>
      </c>
      <c r="P208" s="219" t="s">
        <v>1391</v>
      </c>
      <c r="Q208" s="219" t="s">
        <v>1391</v>
      </c>
      <c r="R208" s="219" t="s">
        <v>1391</v>
      </c>
      <c r="S208" s="219" t="s">
        <v>1391</v>
      </c>
      <c r="T208" s="219" t="s">
        <v>1391</v>
      </c>
      <c r="U208" s="219" t="s">
        <v>1391</v>
      </c>
      <c r="V208" s="219" t="s">
        <v>1391</v>
      </c>
      <c r="W208" s="219" t="s">
        <v>1391</v>
      </c>
      <c r="X208" s="219" t="s">
        <v>1391</v>
      </c>
      <c r="Y208" s="219" t="s">
        <v>1391</v>
      </c>
      <c r="Z208" s="219" t="s">
        <v>1391</v>
      </c>
      <c r="AA208" s="219" t="s">
        <v>1391</v>
      </c>
      <c r="AB208" s="219" t="s">
        <v>1437</v>
      </c>
      <c r="AC208" s="219" t="s">
        <v>1391</v>
      </c>
      <c r="AD208" s="219" t="s">
        <v>1391</v>
      </c>
      <c r="AE208" s="219" t="s">
        <v>1391</v>
      </c>
      <c r="AF208" s="219" t="s">
        <v>1391</v>
      </c>
      <c r="AG208" s="219" t="s">
        <v>1391</v>
      </c>
      <c r="AH208" s="219" t="s">
        <v>1391</v>
      </c>
      <c r="AI208" s="219" t="s">
        <v>1391</v>
      </c>
      <c r="AJ208" s="219" t="s">
        <v>1391</v>
      </c>
      <c r="AK208" s="219" t="s">
        <v>1391</v>
      </c>
      <c r="AL208" s="219" t="s">
        <v>1391</v>
      </c>
      <c r="AM208" s="219" t="s">
        <v>1391</v>
      </c>
      <c r="AN208" s="219" t="s">
        <v>1391</v>
      </c>
      <c r="AO208" s="219" t="s">
        <v>1391</v>
      </c>
      <c r="AP208" s="219" t="s">
        <v>1391</v>
      </c>
      <c r="AQ208" s="219" t="s">
        <v>1391</v>
      </c>
      <c r="AR208" s="219" t="s">
        <v>1391</v>
      </c>
      <c r="AS208" s="219" t="s">
        <v>1391</v>
      </c>
      <c r="AT208" s="219" t="s">
        <v>1391</v>
      </c>
      <c r="AU208" s="219" t="s">
        <v>1391</v>
      </c>
      <c r="AV208" s="219" t="s">
        <v>1391</v>
      </c>
      <c r="AW208" s="219" t="s">
        <v>1391</v>
      </c>
      <c r="AX208" s="219" t="s">
        <v>1391</v>
      </c>
      <c r="AY208" s="219" t="s">
        <v>1391</v>
      </c>
      <c r="AZ208" s="219" t="s">
        <v>1391</v>
      </c>
      <c r="BA208" s="219" t="s">
        <v>1391</v>
      </c>
      <c r="BB208" s="219" t="s">
        <v>1391</v>
      </c>
      <c r="BC208" s="219" t="s">
        <v>1391</v>
      </c>
      <c r="BD208" s="219" t="s">
        <v>1391</v>
      </c>
      <c r="BE208" s="219" t="s">
        <v>1391</v>
      </c>
      <c r="BF208" s="219" t="s">
        <v>1391</v>
      </c>
      <c r="BG208" s="219" t="s">
        <v>1391</v>
      </c>
      <c r="BH208" s="219" t="s">
        <v>1391</v>
      </c>
      <c r="BI208" s="219" t="s">
        <v>1391</v>
      </c>
      <c r="BJ208" s="219" t="s">
        <v>1391</v>
      </c>
      <c r="BK208" s="219" t="s">
        <v>1391</v>
      </c>
      <c r="BL208" s="219" t="s">
        <v>1391</v>
      </c>
      <c r="BM208" s="219" t="s">
        <v>1391</v>
      </c>
      <c r="BN208" s="219" t="s">
        <v>1391</v>
      </c>
      <c r="BO208" s="219" t="s">
        <v>1391</v>
      </c>
      <c r="BP208" s="219" t="s">
        <v>1391</v>
      </c>
      <c r="BQ208" s="219" t="s">
        <v>1391</v>
      </c>
      <c r="BR208" s="219" t="s">
        <v>1391</v>
      </c>
      <c r="BS208" s="219" t="s">
        <v>1391</v>
      </c>
      <c r="BT208" s="219" t="s">
        <v>1391</v>
      </c>
      <c r="BU208" s="219" t="s">
        <v>1391</v>
      </c>
      <c r="BV208" s="219" t="s">
        <v>1437</v>
      </c>
      <c r="BW208" s="219" t="s">
        <v>1437</v>
      </c>
      <c r="BX208" s="219" t="s">
        <v>1391</v>
      </c>
      <c r="BY208" s="219" t="s">
        <v>1391</v>
      </c>
      <c r="BZ208" s="219" t="s">
        <v>1391</v>
      </c>
      <c r="CA208" s="219" t="s">
        <v>1391</v>
      </c>
      <c r="CB208" s="219" t="s">
        <v>1391</v>
      </c>
      <c r="CC208" s="219" t="s">
        <v>1391</v>
      </c>
      <c r="CD208" s="219" t="s">
        <v>1391</v>
      </c>
      <c r="CE208" s="219" t="s">
        <v>1391</v>
      </c>
      <c r="CF208" s="219" t="s">
        <v>1391</v>
      </c>
      <c r="CG208" s="219" t="s">
        <v>1391</v>
      </c>
      <c r="CH208" s="219" t="s">
        <v>1391</v>
      </c>
      <c r="CI208" s="219" t="s">
        <v>1391</v>
      </c>
      <c r="CJ208" s="219" t="s">
        <v>1391</v>
      </c>
      <c r="CK208" s="221" t="s">
        <v>1887</v>
      </c>
      <c r="CL208" s="219" t="s">
        <v>1439</v>
      </c>
      <c r="CM208" s="219" t="s">
        <v>53</v>
      </c>
      <c r="CN208" s="219" t="s">
        <v>412</v>
      </c>
      <c r="CO208" s="219" t="s">
        <v>412</v>
      </c>
      <c r="CP208" s="219"/>
      <c r="CQ208" s="219"/>
      <c r="CR208" s="219"/>
      <c r="CS208" s="219"/>
      <c r="CT208" s="219"/>
      <c r="CU208" s="219"/>
      <c r="CV208" s="219"/>
      <c r="CW208" s="219"/>
      <c r="CX208" s="219" t="s">
        <v>1888</v>
      </c>
    </row>
    <row r="209" ht="97.5" spans="1:102">
      <c r="A209" s="220" t="s">
        <v>1420</v>
      </c>
      <c r="B209" s="220">
        <v>5021</v>
      </c>
      <c r="C209" s="220" t="s">
        <v>909</v>
      </c>
      <c r="D209" s="220" t="s">
        <v>1391</v>
      </c>
      <c r="E209" s="220" t="s">
        <v>1391</v>
      </c>
      <c r="F209" s="220" t="s">
        <v>1391</v>
      </c>
      <c r="G209" s="220" t="s">
        <v>1391</v>
      </c>
      <c r="H209" s="220" t="s">
        <v>1391</v>
      </c>
      <c r="I209" s="220" t="s">
        <v>1391</v>
      </c>
      <c r="J209" s="220" t="s">
        <v>1391</v>
      </c>
      <c r="K209" s="220" t="s">
        <v>1391</v>
      </c>
      <c r="L209" s="220" t="s">
        <v>1391</v>
      </c>
      <c r="M209" s="220" t="s">
        <v>1391</v>
      </c>
      <c r="N209" s="220" t="s">
        <v>1391</v>
      </c>
      <c r="O209" s="220" t="s">
        <v>1391</v>
      </c>
      <c r="P209" s="220" t="s">
        <v>1391</v>
      </c>
      <c r="Q209" s="220" t="s">
        <v>1391</v>
      </c>
      <c r="R209" s="220" t="s">
        <v>1391</v>
      </c>
      <c r="S209" s="220" t="s">
        <v>1391</v>
      </c>
      <c r="T209" s="220" t="s">
        <v>1391</v>
      </c>
      <c r="U209" s="220" t="s">
        <v>1391</v>
      </c>
      <c r="V209" s="220" t="s">
        <v>1391</v>
      </c>
      <c r="W209" s="220" t="s">
        <v>1437</v>
      </c>
      <c r="X209" s="220" t="s">
        <v>1391</v>
      </c>
      <c r="Y209" s="220" t="s">
        <v>1391</v>
      </c>
      <c r="Z209" s="220" t="s">
        <v>1391</v>
      </c>
      <c r="AA209" s="220" t="s">
        <v>1391</v>
      </c>
      <c r="AB209" s="220" t="s">
        <v>1391</v>
      </c>
      <c r="AC209" s="220" t="s">
        <v>1391</v>
      </c>
      <c r="AD209" s="220" t="s">
        <v>1391</v>
      </c>
      <c r="AE209" s="220" t="s">
        <v>1391</v>
      </c>
      <c r="AF209" s="220" t="s">
        <v>1391</v>
      </c>
      <c r="AG209" s="220" t="s">
        <v>1391</v>
      </c>
      <c r="AH209" s="220" t="s">
        <v>1391</v>
      </c>
      <c r="AI209" s="220" t="s">
        <v>1391</v>
      </c>
      <c r="AJ209" s="220" t="s">
        <v>1391</v>
      </c>
      <c r="AK209" s="220" t="s">
        <v>1437</v>
      </c>
      <c r="AL209" s="220" t="s">
        <v>1391</v>
      </c>
      <c r="AM209" s="220" t="s">
        <v>1391</v>
      </c>
      <c r="AN209" s="220" t="s">
        <v>1391</v>
      </c>
      <c r="AO209" s="220" t="s">
        <v>1391</v>
      </c>
      <c r="AP209" s="220" t="s">
        <v>1391</v>
      </c>
      <c r="AQ209" s="220" t="s">
        <v>1391</v>
      </c>
      <c r="AR209" s="220" t="s">
        <v>1391</v>
      </c>
      <c r="AS209" s="220" t="s">
        <v>1391</v>
      </c>
      <c r="AT209" s="220" t="s">
        <v>1391</v>
      </c>
      <c r="AU209" s="220" t="s">
        <v>1391</v>
      </c>
      <c r="AV209" s="220" t="s">
        <v>1391</v>
      </c>
      <c r="AW209" s="220" t="s">
        <v>1391</v>
      </c>
      <c r="AX209" s="220" t="s">
        <v>1391</v>
      </c>
      <c r="AY209" s="220" t="s">
        <v>1391</v>
      </c>
      <c r="AZ209" s="220" t="s">
        <v>1391</v>
      </c>
      <c r="BA209" s="220" t="s">
        <v>1437</v>
      </c>
      <c r="BB209" s="220" t="s">
        <v>1437</v>
      </c>
      <c r="BC209" s="220" t="s">
        <v>1391</v>
      </c>
      <c r="BD209" s="220" t="s">
        <v>1437</v>
      </c>
      <c r="BE209" s="220" t="s">
        <v>1391</v>
      </c>
      <c r="BF209" s="220" t="s">
        <v>1391</v>
      </c>
      <c r="BG209" s="220" t="s">
        <v>1391</v>
      </c>
      <c r="BH209" s="220" t="s">
        <v>1391</v>
      </c>
      <c r="BI209" s="220" t="s">
        <v>1391</v>
      </c>
      <c r="BJ209" s="220" t="s">
        <v>1391</v>
      </c>
      <c r="BK209" s="220" t="s">
        <v>1391</v>
      </c>
      <c r="BL209" s="220" t="s">
        <v>1391</v>
      </c>
      <c r="BM209" s="220" t="s">
        <v>1391</v>
      </c>
      <c r="BN209" s="220" t="s">
        <v>1391</v>
      </c>
      <c r="BO209" s="220" t="s">
        <v>1391</v>
      </c>
      <c r="BP209" s="220" t="s">
        <v>1391</v>
      </c>
      <c r="BQ209" s="220" t="s">
        <v>1391</v>
      </c>
      <c r="BR209" s="220" t="s">
        <v>1391</v>
      </c>
      <c r="BS209" s="220" t="s">
        <v>1391</v>
      </c>
      <c r="BT209" s="220" t="s">
        <v>1437</v>
      </c>
      <c r="BU209" s="220" t="s">
        <v>1391</v>
      </c>
      <c r="BV209" s="220" t="s">
        <v>1391</v>
      </c>
      <c r="BW209" s="220" t="s">
        <v>1391</v>
      </c>
      <c r="BX209" s="220" t="s">
        <v>1391</v>
      </c>
      <c r="BY209" s="220" t="s">
        <v>1391</v>
      </c>
      <c r="BZ209" s="220" t="s">
        <v>1391</v>
      </c>
      <c r="CA209" s="220" t="s">
        <v>1391</v>
      </c>
      <c r="CB209" s="220" t="s">
        <v>1391</v>
      </c>
      <c r="CC209" s="220" t="s">
        <v>1391</v>
      </c>
      <c r="CD209" s="220" t="s">
        <v>1391</v>
      </c>
      <c r="CE209" s="220" t="s">
        <v>1391</v>
      </c>
      <c r="CF209" s="220" t="s">
        <v>1391</v>
      </c>
      <c r="CG209" s="220" t="s">
        <v>1391</v>
      </c>
      <c r="CH209" s="220" t="s">
        <v>1391</v>
      </c>
      <c r="CI209" s="220" t="s">
        <v>1391</v>
      </c>
      <c r="CJ209" s="220" t="s">
        <v>1391</v>
      </c>
      <c r="CK209" s="222" t="s">
        <v>1889</v>
      </c>
      <c r="CL209" s="220" t="s">
        <v>1391</v>
      </c>
      <c r="CM209" s="220" t="s">
        <v>53</v>
      </c>
      <c r="CN209" s="220" t="s">
        <v>412</v>
      </c>
      <c r="CO209" s="220" t="s">
        <v>412</v>
      </c>
      <c r="CP209" s="220"/>
      <c r="CQ209" s="220"/>
      <c r="CR209" s="220"/>
      <c r="CS209" s="220"/>
      <c r="CT209" s="220"/>
      <c r="CU209" s="220"/>
      <c r="CV209" s="220"/>
      <c r="CW209" s="220"/>
      <c r="CX209" s="220" t="s">
        <v>1890</v>
      </c>
    </row>
    <row r="210" ht="138" spans="1:102">
      <c r="A210" s="219" t="s">
        <v>1422</v>
      </c>
      <c r="B210" s="219">
        <v>5022</v>
      </c>
      <c r="C210" s="219" t="s">
        <v>878</v>
      </c>
      <c r="D210" s="219" t="s">
        <v>1391</v>
      </c>
      <c r="E210" s="219" t="s">
        <v>1443</v>
      </c>
      <c r="F210" s="219" t="s">
        <v>1443</v>
      </c>
      <c r="G210" s="219" t="s">
        <v>1443</v>
      </c>
      <c r="H210" s="219" t="s">
        <v>1443</v>
      </c>
      <c r="I210" s="219" t="s">
        <v>1443</v>
      </c>
      <c r="J210" s="219" t="s">
        <v>1443</v>
      </c>
      <c r="K210" s="219" t="s">
        <v>1443</v>
      </c>
      <c r="L210" s="219" t="s">
        <v>1443</v>
      </c>
      <c r="M210" s="219" t="s">
        <v>1391</v>
      </c>
      <c r="N210" s="219" t="s">
        <v>1437</v>
      </c>
      <c r="O210" s="219" t="s">
        <v>1391</v>
      </c>
      <c r="P210" s="219" t="s">
        <v>1391</v>
      </c>
      <c r="Q210" s="219" t="s">
        <v>1391</v>
      </c>
      <c r="R210" s="219" t="s">
        <v>1391</v>
      </c>
      <c r="S210" s="219" t="s">
        <v>1391</v>
      </c>
      <c r="T210" s="219" t="s">
        <v>1443</v>
      </c>
      <c r="U210" s="219" t="s">
        <v>1443</v>
      </c>
      <c r="V210" s="219" t="s">
        <v>1391</v>
      </c>
      <c r="W210" s="219" t="s">
        <v>1391</v>
      </c>
      <c r="X210" s="219" t="s">
        <v>1437</v>
      </c>
      <c r="Y210" s="219" t="s">
        <v>1391</v>
      </c>
      <c r="Z210" s="219" t="s">
        <v>1437</v>
      </c>
      <c r="AA210" s="219" t="s">
        <v>1437</v>
      </c>
      <c r="AB210" s="219" t="s">
        <v>1391</v>
      </c>
      <c r="AC210" s="219" t="s">
        <v>1391</v>
      </c>
      <c r="AD210" s="219" t="s">
        <v>1391</v>
      </c>
      <c r="AE210" s="219" t="s">
        <v>1391</v>
      </c>
      <c r="AF210" s="219" t="s">
        <v>1391</v>
      </c>
      <c r="AG210" s="219" t="s">
        <v>1391</v>
      </c>
      <c r="AH210" s="219" t="s">
        <v>1391</v>
      </c>
      <c r="AI210" s="219" t="s">
        <v>1391</v>
      </c>
      <c r="AJ210" s="219" t="s">
        <v>1391</v>
      </c>
      <c r="AK210" s="219" t="s">
        <v>1391</v>
      </c>
      <c r="AL210" s="219" t="s">
        <v>1391</v>
      </c>
      <c r="AM210" s="219" t="s">
        <v>1391</v>
      </c>
      <c r="AN210" s="219" t="s">
        <v>1391</v>
      </c>
      <c r="AO210" s="219" t="s">
        <v>1391</v>
      </c>
      <c r="AP210" s="219" t="s">
        <v>1391</v>
      </c>
      <c r="AQ210" s="219" t="s">
        <v>1391</v>
      </c>
      <c r="AR210" s="219" t="s">
        <v>1391</v>
      </c>
      <c r="AS210" s="219" t="s">
        <v>1391</v>
      </c>
      <c r="AT210" s="219" t="s">
        <v>1391</v>
      </c>
      <c r="AU210" s="219" t="s">
        <v>1391</v>
      </c>
      <c r="AV210" s="219" t="s">
        <v>1391</v>
      </c>
      <c r="AW210" s="219" t="s">
        <v>1437</v>
      </c>
      <c r="AX210" s="219" t="s">
        <v>1391</v>
      </c>
      <c r="AY210" s="219" t="s">
        <v>1391</v>
      </c>
      <c r="AZ210" s="219" t="s">
        <v>1391</v>
      </c>
      <c r="BA210" s="219" t="s">
        <v>1443</v>
      </c>
      <c r="BB210" s="219" t="s">
        <v>1443</v>
      </c>
      <c r="BC210" s="219" t="s">
        <v>1391</v>
      </c>
      <c r="BD210" s="219" t="s">
        <v>1391</v>
      </c>
      <c r="BE210" s="219" t="s">
        <v>1391</v>
      </c>
      <c r="BF210" s="219" t="s">
        <v>1391</v>
      </c>
      <c r="BG210" s="219" t="s">
        <v>1391</v>
      </c>
      <c r="BH210" s="219" t="s">
        <v>1391</v>
      </c>
      <c r="BI210" s="219" t="s">
        <v>1391</v>
      </c>
      <c r="BJ210" s="219" t="s">
        <v>1391</v>
      </c>
      <c r="BK210" s="219" t="s">
        <v>1391</v>
      </c>
      <c r="BL210" s="219" t="s">
        <v>1391</v>
      </c>
      <c r="BM210" s="219" t="s">
        <v>1391</v>
      </c>
      <c r="BN210" s="219" t="s">
        <v>1391</v>
      </c>
      <c r="BO210" s="219" t="s">
        <v>1391</v>
      </c>
      <c r="BP210" s="219" t="s">
        <v>1391</v>
      </c>
      <c r="BQ210" s="219" t="s">
        <v>1391</v>
      </c>
      <c r="BR210" s="219" t="s">
        <v>1391</v>
      </c>
      <c r="BS210" s="219" t="s">
        <v>1391</v>
      </c>
      <c r="BT210" s="219" t="s">
        <v>1391</v>
      </c>
      <c r="BU210" s="219" t="s">
        <v>1391</v>
      </c>
      <c r="BV210" s="219" t="s">
        <v>1391</v>
      </c>
      <c r="BW210" s="219" t="s">
        <v>1391</v>
      </c>
      <c r="BX210" s="219" t="s">
        <v>1391</v>
      </c>
      <c r="BY210" s="219" t="s">
        <v>1391</v>
      </c>
      <c r="BZ210" s="219" t="s">
        <v>1391</v>
      </c>
      <c r="CA210" s="219" t="s">
        <v>1391</v>
      </c>
      <c r="CB210" s="219" t="s">
        <v>1391</v>
      </c>
      <c r="CC210" s="219" t="s">
        <v>1391</v>
      </c>
      <c r="CD210" s="219" t="s">
        <v>1391</v>
      </c>
      <c r="CE210" s="219" t="s">
        <v>1391</v>
      </c>
      <c r="CF210" s="219" t="s">
        <v>1391</v>
      </c>
      <c r="CG210" s="219" t="s">
        <v>1391</v>
      </c>
      <c r="CH210" s="219" t="s">
        <v>1391</v>
      </c>
      <c r="CI210" s="219" t="s">
        <v>1391</v>
      </c>
      <c r="CJ210" s="219" t="s">
        <v>1391</v>
      </c>
      <c r="CK210" s="221" t="s">
        <v>1891</v>
      </c>
      <c r="CL210" s="219" t="s">
        <v>1642</v>
      </c>
      <c r="CM210" s="219" t="s">
        <v>29</v>
      </c>
      <c r="CN210" s="219" t="s">
        <v>17</v>
      </c>
      <c r="CO210" s="219" t="s">
        <v>412</v>
      </c>
      <c r="CP210" s="219"/>
      <c r="CQ210" s="219"/>
      <c r="CR210" s="219"/>
      <c r="CS210" s="219"/>
      <c r="CT210" s="219"/>
      <c r="CU210" s="219"/>
      <c r="CV210" s="219"/>
      <c r="CW210" s="219"/>
      <c r="CX210" s="219" t="s">
        <v>1892</v>
      </c>
    </row>
    <row r="211" ht="84" spans="1:102">
      <c r="A211" s="220" t="s">
        <v>1424</v>
      </c>
      <c r="B211" s="220">
        <v>5023</v>
      </c>
      <c r="C211" s="220" t="s">
        <v>870</v>
      </c>
      <c r="D211" s="220" t="s">
        <v>1443</v>
      </c>
      <c r="E211" s="220" t="s">
        <v>1391</v>
      </c>
      <c r="F211" s="220" t="s">
        <v>1443</v>
      </c>
      <c r="G211" s="220" t="s">
        <v>1391</v>
      </c>
      <c r="H211" s="220" t="s">
        <v>1391</v>
      </c>
      <c r="I211" s="220" t="s">
        <v>1391</v>
      </c>
      <c r="J211" s="220" t="s">
        <v>1391</v>
      </c>
      <c r="K211" s="220" t="s">
        <v>1391</v>
      </c>
      <c r="L211" s="220" t="s">
        <v>1391</v>
      </c>
      <c r="M211" s="220" t="s">
        <v>1391</v>
      </c>
      <c r="N211" s="220" t="s">
        <v>1391</v>
      </c>
      <c r="O211" s="220" t="s">
        <v>1391</v>
      </c>
      <c r="P211" s="220" t="s">
        <v>1391</v>
      </c>
      <c r="Q211" s="220" t="s">
        <v>1391</v>
      </c>
      <c r="R211" s="220" t="s">
        <v>1391</v>
      </c>
      <c r="S211" s="220" t="s">
        <v>1391</v>
      </c>
      <c r="T211" s="220" t="s">
        <v>1437</v>
      </c>
      <c r="U211" s="220" t="s">
        <v>1391</v>
      </c>
      <c r="V211" s="220" t="s">
        <v>1437</v>
      </c>
      <c r="W211" s="220" t="s">
        <v>1391</v>
      </c>
      <c r="X211" s="220" t="s">
        <v>1391</v>
      </c>
      <c r="Y211" s="220" t="s">
        <v>1391</v>
      </c>
      <c r="Z211" s="220" t="s">
        <v>1391</v>
      </c>
      <c r="AA211" s="220" t="s">
        <v>1391</v>
      </c>
      <c r="AB211" s="220" t="s">
        <v>1391</v>
      </c>
      <c r="AC211" s="220" t="s">
        <v>1391</v>
      </c>
      <c r="AD211" s="220" t="s">
        <v>1391</v>
      </c>
      <c r="AE211" s="220" t="s">
        <v>1437</v>
      </c>
      <c r="AF211" s="220" t="s">
        <v>1391</v>
      </c>
      <c r="AG211" s="220" t="s">
        <v>1391</v>
      </c>
      <c r="AH211" s="220" t="s">
        <v>1391</v>
      </c>
      <c r="AI211" s="220" t="s">
        <v>1391</v>
      </c>
      <c r="AJ211" s="220" t="s">
        <v>1391</v>
      </c>
      <c r="AK211" s="220" t="s">
        <v>1391</v>
      </c>
      <c r="AL211" s="220" t="s">
        <v>1391</v>
      </c>
      <c r="AM211" s="220" t="s">
        <v>1391</v>
      </c>
      <c r="AN211" s="220" t="s">
        <v>1391</v>
      </c>
      <c r="AO211" s="220" t="s">
        <v>1391</v>
      </c>
      <c r="AP211" s="220" t="s">
        <v>1391</v>
      </c>
      <c r="AQ211" s="220" t="s">
        <v>1391</v>
      </c>
      <c r="AR211" s="220" t="s">
        <v>1391</v>
      </c>
      <c r="AS211" s="220" t="s">
        <v>1437</v>
      </c>
      <c r="AT211" s="220" t="s">
        <v>1391</v>
      </c>
      <c r="AU211" s="220" t="s">
        <v>1391</v>
      </c>
      <c r="AV211" s="220" t="s">
        <v>1391</v>
      </c>
      <c r="AW211" s="220" t="s">
        <v>1391</v>
      </c>
      <c r="AX211" s="220" t="s">
        <v>1391</v>
      </c>
      <c r="AY211" s="220" t="s">
        <v>1391</v>
      </c>
      <c r="AZ211" s="220" t="s">
        <v>1391</v>
      </c>
      <c r="BA211" s="220" t="s">
        <v>1391</v>
      </c>
      <c r="BB211" s="220" t="s">
        <v>1391</v>
      </c>
      <c r="BC211" s="220" t="s">
        <v>1391</v>
      </c>
      <c r="BD211" s="220" t="s">
        <v>1391</v>
      </c>
      <c r="BE211" s="220" t="s">
        <v>1437</v>
      </c>
      <c r="BF211" s="220" t="s">
        <v>1391</v>
      </c>
      <c r="BG211" s="220" t="s">
        <v>1391</v>
      </c>
      <c r="BH211" s="220" t="s">
        <v>1391</v>
      </c>
      <c r="BI211" s="220" t="s">
        <v>1391</v>
      </c>
      <c r="BJ211" s="220" t="s">
        <v>1391</v>
      </c>
      <c r="BK211" s="220" t="s">
        <v>1391</v>
      </c>
      <c r="BL211" s="220" t="s">
        <v>1437</v>
      </c>
      <c r="BM211" s="220" t="s">
        <v>1443</v>
      </c>
      <c r="BN211" s="220" t="s">
        <v>1391</v>
      </c>
      <c r="BO211" s="220" t="s">
        <v>1443</v>
      </c>
      <c r="BP211" s="220" t="s">
        <v>1391</v>
      </c>
      <c r="BQ211" s="220" t="s">
        <v>1443</v>
      </c>
      <c r="BR211" s="220" t="s">
        <v>1391</v>
      </c>
      <c r="BS211" s="220" t="s">
        <v>1391</v>
      </c>
      <c r="BT211" s="220" t="s">
        <v>1391</v>
      </c>
      <c r="BU211" s="220" t="s">
        <v>1391</v>
      </c>
      <c r="BV211" s="220" t="s">
        <v>1391</v>
      </c>
      <c r="BW211" s="220" t="s">
        <v>1391</v>
      </c>
      <c r="BX211" s="220" t="s">
        <v>1391</v>
      </c>
      <c r="BY211" s="220" t="s">
        <v>1391</v>
      </c>
      <c r="BZ211" s="220" t="s">
        <v>1391</v>
      </c>
      <c r="CA211" s="220" t="s">
        <v>1391</v>
      </c>
      <c r="CB211" s="220" t="s">
        <v>1391</v>
      </c>
      <c r="CC211" s="220" t="s">
        <v>1391</v>
      </c>
      <c r="CD211" s="220" t="s">
        <v>1391</v>
      </c>
      <c r="CE211" s="220" t="s">
        <v>1391</v>
      </c>
      <c r="CF211" s="220" t="s">
        <v>1391</v>
      </c>
      <c r="CG211" s="220" t="s">
        <v>1391</v>
      </c>
      <c r="CH211" s="220" t="s">
        <v>1391</v>
      </c>
      <c r="CI211" s="220" t="s">
        <v>1391</v>
      </c>
      <c r="CJ211" s="220" t="s">
        <v>1391</v>
      </c>
      <c r="CK211" s="222" t="s">
        <v>1893</v>
      </c>
      <c r="CL211" s="220" t="s">
        <v>1391</v>
      </c>
      <c r="CM211" s="220" t="s">
        <v>29</v>
      </c>
      <c r="CN211" s="220" t="s">
        <v>17</v>
      </c>
      <c r="CO211" s="220" t="s">
        <v>412</v>
      </c>
      <c r="CP211" s="220"/>
      <c r="CQ211" s="220"/>
      <c r="CR211" s="220"/>
      <c r="CS211" s="220"/>
      <c r="CT211" s="220"/>
      <c r="CU211" s="220"/>
      <c r="CV211" s="220"/>
      <c r="CW211" s="220"/>
      <c r="CX211" s="220" t="s">
        <v>1894</v>
      </c>
    </row>
  </sheetData>
  <pageMargins left="0.7" right="0.7" top="0.75" bottom="0.75" header="0.3" footer="0.3"/>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8080"/>
  </sheetPr>
  <dimension ref="B1:G1000"/>
  <sheetViews>
    <sheetView workbookViewId="0">
      <selection activeCell="A1" sqref="A1"/>
    </sheetView>
  </sheetViews>
  <sheetFormatPr defaultColWidth="11.25" defaultRowHeight="15" customHeight="1" outlineLevelCol="6"/>
  <cols>
    <col min="1" max="1" width="4.125" customWidth="1"/>
    <col min="2" max="14" width="6.875" customWidth="1"/>
    <col min="15" max="26" width="8.75" customWidth="1"/>
  </cols>
  <sheetData>
    <row r="1" ht="14.25" spans="2:7">
      <c r="B1" s="207" t="s">
        <v>1895</v>
      </c>
      <c r="C1" s="208"/>
      <c r="D1" s="208"/>
      <c r="E1" s="208"/>
      <c r="F1" s="208"/>
      <c r="G1" s="208"/>
    </row>
    <row r="2" ht="14.25" spans="2:7">
      <c r="B2" s="208"/>
      <c r="C2" s="208"/>
      <c r="D2" s="208"/>
      <c r="E2" s="208"/>
      <c r="F2" s="208"/>
      <c r="G2" s="208"/>
    </row>
    <row r="3" ht="14.25" spans="2:7">
      <c r="B3" s="209"/>
      <c r="C3" s="27"/>
      <c r="D3" s="27"/>
      <c r="E3" s="27"/>
      <c r="F3" s="27"/>
      <c r="G3" s="28"/>
    </row>
    <row r="4" ht="14.25" spans="2:7">
      <c r="B4" s="29"/>
      <c r="G4" s="30"/>
    </row>
    <row r="5" ht="14.25" spans="2:7">
      <c r="B5" s="29"/>
      <c r="G5" s="30"/>
    </row>
    <row r="6" ht="14.25" spans="2:7">
      <c r="B6" s="29"/>
      <c r="G6" s="30"/>
    </row>
    <row r="7" ht="14.25" spans="2:7">
      <c r="B7" s="29"/>
      <c r="G7" s="30"/>
    </row>
    <row r="8" ht="14.25" spans="2:7">
      <c r="B8" s="29"/>
      <c r="G8" s="30"/>
    </row>
    <row r="9" ht="14.25" spans="2:7">
      <c r="B9" s="210"/>
      <c r="C9" s="17"/>
      <c r="D9" s="17"/>
      <c r="E9" s="17"/>
      <c r="F9" s="17"/>
      <c r="G9" s="18"/>
    </row>
    <row r="10" ht="14.25" spans="2:7">
      <c r="B10" s="211" t="s">
        <v>1896</v>
      </c>
      <c r="C10" s="208"/>
      <c r="D10" s="208"/>
      <c r="E10" s="208"/>
      <c r="F10" s="208"/>
      <c r="G10" s="208"/>
    </row>
    <row r="11" ht="14.25" spans="2:7">
      <c r="B11" s="208"/>
      <c r="C11" s="208"/>
      <c r="D11" s="208"/>
      <c r="E11" s="208"/>
      <c r="F11" s="208"/>
      <c r="G11" s="208"/>
    </row>
    <row r="12" ht="14.25" spans="2:7">
      <c r="B12" s="209" t="s">
        <v>1897</v>
      </c>
      <c r="C12" s="27"/>
      <c r="D12" s="27"/>
      <c r="E12" s="27"/>
      <c r="F12" s="27"/>
      <c r="G12" s="28"/>
    </row>
    <row r="13" ht="14.25" spans="2:7">
      <c r="B13" s="29" t="s">
        <v>1898</v>
      </c>
      <c r="G13" s="30"/>
    </row>
    <row r="14" ht="14.25" spans="2:7">
      <c r="B14" s="29" t="s">
        <v>1899</v>
      </c>
      <c r="G14" s="30"/>
    </row>
    <row r="15" ht="14.25" spans="2:7">
      <c r="B15" s="29" t="s">
        <v>1900</v>
      </c>
      <c r="G15" s="30"/>
    </row>
    <row r="16" ht="14.25" spans="2:7">
      <c r="B16" s="29" t="s">
        <v>1901</v>
      </c>
      <c r="G16" s="30"/>
    </row>
    <row r="17" ht="14.25" spans="2:7">
      <c r="B17" s="29" t="s">
        <v>1902</v>
      </c>
      <c r="G17" s="30"/>
    </row>
    <row r="18" ht="14.25" spans="2:7">
      <c r="B18" s="29" t="s">
        <v>1903</v>
      </c>
      <c r="G18" s="30"/>
    </row>
    <row r="19" ht="14.25" spans="2:7">
      <c r="B19" s="210" t="s">
        <v>1904</v>
      </c>
      <c r="C19" s="17"/>
      <c r="D19" s="17"/>
      <c r="E19" s="17"/>
      <c r="F19" s="17"/>
      <c r="G19" s="18"/>
    </row>
    <row r="20" ht="14.25" spans="2:7">
      <c r="B20" s="212" t="s">
        <v>1905</v>
      </c>
      <c r="C20" s="208"/>
      <c r="D20" s="208"/>
      <c r="E20" s="208"/>
      <c r="F20" s="208"/>
      <c r="G20" s="208"/>
    </row>
    <row r="21" ht="14.25" spans="2:7">
      <c r="B21" s="208"/>
      <c r="C21" s="208"/>
      <c r="D21" s="208"/>
      <c r="E21" s="208"/>
      <c r="F21" s="208"/>
      <c r="G21" s="208"/>
    </row>
    <row r="22" ht="14.25" spans="2:7">
      <c r="B22" s="209"/>
      <c r="C22" s="27"/>
      <c r="D22" s="27"/>
      <c r="E22" s="27"/>
      <c r="F22" s="27"/>
      <c r="G22" s="28"/>
    </row>
    <row r="23" ht="14.25" spans="2:7">
      <c r="B23" s="29"/>
      <c r="G23" s="30"/>
    </row>
    <row r="24" ht="14.25" spans="2:7">
      <c r="B24" s="29"/>
      <c r="G24" s="30"/>
    </row>
    <row r="25" ht="14.25" spans="2:7">
      <c r="B25" s="29"/>
      <c r="G25" s="30"/>
    </row>
    <row r="26" ht="14.25" spans="2:7">
      <c r="B26" s="29"/>
      <c r="G26" s="30"/>
    </row>
    <row r="27" ht="14.25" spans="2:7">
      <c r="B27" s="29"/>
      <c r="G27" s="30"/>
    </row>
    <row r="28" ht="14.25" spans="2:7">
      <c r="B28" s="210"/>
      <c r="C28" s="17"/>
      <c r="D28" s="17"/>
      <c r="E28" s="17"/>
      <c r="F28" s="17"/>
      <c r="G28" s="18"/>
    </row>
    <row r="29" ht="14.25" spans="2:7">
      <c r="B29" s="213" t="s">
        <v>1906</v>
      </c>
      <c r="C29" s="208"/>
      <c r="D29" s="208"/>
      <c r="E29" s="208"/>
      <c r="F29" s="208"/>
      <c r="G29" s="208"/>
    </row>
    <row r="30" ht="14.25" spans="2:7">
      <c r="B30" s="208"/>
      <c r="C30" s="208"/>
      <c r="D30" s="208"/>
      <c r="E30" s="208"/>
      <c r="F30" s="208"/>
      <c r="G30" s="208"/>
    </row>
    <row r="31" ht="14.25" spans="2:7">
      <c r="B31" s="214" t="s">
        <v>384</v>
      </c>
      <c r="C31" s="215" t="s">
        <v>1907</v>
      </c>
      <c r="D31" s="215" t="s">
        <v>1895</v>
      </c>
      <c r="E31" s="27"/>
      <c r="F31" s="27"/>
      <c r="G31" s="28"/>
    </row>
    <row r="32" ht="14.25" spans="2:7">
      <c r="B32" s="29"/>
      <c r="C32" s="216"/>
      <c r="D32" s="216"/>
      <c r="G32" s="30"/>
    </row>
    <row r="33" ht="14.25" spans="2:7">
      <c r="B33" s="29"/>
      <c r="C33" s="216"/>
      <c r="D33" s="216"/>
      <c r="G33" s="30"/>
    </row>
    <row r="34" ht="14.25" spans="2:7">
      <c r="B34" s="29"/>
      <c r="D34" s="216"/>
      <c r="G34" s="30"/>
    </row>
    <row r="35" ht="14.25" spans="2:7">
      <c r="B35" s="29"/>
      <c r="D35" s="216"/>
      <c r="G35" s="30"/>
    </row>
    <row r="36" ht="14.25" customHeight="1" spans="2:7">
      <c r="B36" s="210"/>
      <c r="C36" s="17"/>
      <c r="D36" s="17"/>
      <c r="E36" s="17"/>
      <c r="F36" s="17"/>
      <c r="G36" s="18"/>
    </row>
    <row r="37" ht="14.25"/>
    <row r="38" ht="14.25"/>
    <row r="39" ht="14.25"/>
    <row r="40" ht="14.25"/>
    <row r="41" ht="14.25"/>
    <row r="42" ht="14.25"/>
    <row r="43" ht="14.25"/>
    <row r="44" ht="14.25"/>
    <row r="45" ht="14.25"/>
    <row r="46" ht="14.25"/>
    <row r="47" ht="14.25"/>
    <row r="48" ht="14.25"/>
    <row r="49" ht="14.25"/>
    <row r="50" ht="14.25"/>
    <row r="51" ht="14.25"/>
    <row r="52" ht="14.25"/>
    <row r="53" ht="14.25"/>
    <row r="54" ht="14.25"/>
    <row r="55" ht="14.25"/>
    <row r="56" ht="14.25"/>
    <row r="57" ht="14.25"/>
    <row r="58" ht="14.25"/>
    <row r="59" ht="14.25"/>
    <row r="60" ht="14.25"/>
    <row r="61" ht="14.25"/>
    <row r="62" ht="14.25"/>
    <row r="63" ht="14.25"/>
    <row r="64" ht="14.25"/>
    <row r="65" ht="14.25"/>
    <row r="66" ht="14.25"/>
    <row r="67" ht="14.25"/>
    <row r="68" ht="14.25"/>
    <row r="69" ht="14.25"/>
    <row r="70" ht="14.25"/>
    <row r="71" ht="14.25"/>
    <row r="72" ht="14.25"/>
    <row r="73" ht="14.25"/>
    <row r="74" ht="14.25"/>
    <row r="75" ht="14.25"/>
    <row r="76" ht="14.25"/>
    <row r="77" ht="14.25"/>
    <row r="78" ht="14.25"/>
    <row r="79" ht="14.25"/>
    <row r="80" ht="14.25"/>
    <row r="81" ht="14.25"/>
    <row r="82" ht="14.25"/>
    <row r="83" ht="14.25"/>
    <row r="84" ht="14.25"/>
    <row r="85" ht="14.25"/>
    <row r="86" ht="14.25"/>
    <row r="87" ht="14.25"/>
    <row r="88" ht="14.25"/>
    <row r="89" ht="14.25"/>
    <row r="90" ht="14.25"/>
    <row r="91" ht="14.25"/>
    <row r="92" ht="14.25"/>
    <row r="93" ht="14.25"/>
    <row r="94" ht="14.25"/>
    <row r="95" ht="14.25"/>
    <row r="96" ht="14.25"/>
    <row r="97" ht="14.25"/>
    <row r="98" ht="14.25"/>
    <row r="99" ht="14.25"/>
    <row r="100" ht="14.25"/>
    <row r="101" ht="14.25"/>
    <row r="102" ht="14.25"/>
    <row r="103" ht="14.25"/>
    <row r="104" ht="14.25"/>
    <row r="105" ht="14.25"/>
    <row r="106" ht="14.25"/>
    <row r="107" ht="14.25"/>
    <row r="108" ht="14.25"/>
    <row r="109" ht="14.25"/>
    <row r="110" ht="14.25"/>
    <row r="111" ht="14.25"/>
    <row r="112" ht="14.25"/>
    <row r="113" ht="14.25"/>
    <row r="114" ht="14.25"/>
    <row r="115" ht="14.25"/>
    <row r="116" ht="14.25"/>
    <row r="117" ht="14.25"/>
    <row r="118" ht="14.25"/>
    <row r="119" ht="14.25"/>
    <row r="120" ht="14.25"/>
    <row r="121" ht="14.25"/>
    <row r="122" ht="14.25"/>
    <row r="123" ht="14.25"/>
    <row r="124" ht="14.25"/>
    <row r="125" ht="14.25"/>
    <row r="126" ht="14.25"/>
    <row r="127" ht="14.25"/>
    <row r="128" ht="14.25"/>
    <row r="129" ht="14.25"/>
    <row r="130" ht="14.25"/>
    <row r="131" ht="14.25"/>
    <row r="132" ht="14.25"/>
    <row r="133" ht="14.25"/>
    <row r="134" ht="14.25"/>
    <row r="135" ht="14.25"/>
    <row r="136" ht="14.25"/>
    <row r="137" ht="14.25"/>
    <row r="138" ht="14.25"/>
    <row r="139" ht="14.25"/>
    <row r="140" ht="14.25"/>
    <row r="141" ht="14.25"/>
    <row r="142" ht="14.25"/>
    <row r="143" ht="14.25"/>
    <row r="144" ht="14.25"/>
    <row r="145" ht="14.25"/>
    <row r="146" ht="14.25"/>
    <row r="147" ht="14.25"/>
    <row r="148" ht="14.25"/>
    <row r="149" ht="14.25"/>
    <row r="150" ht="14.25"/>
    <row r="151" ht="14.25"/>
    <row r="152" ht="14.25"/>
    <row r="153" ht="14.25"/>
    <row r="154" ht="14.25"/>
    <row r="155" ht="14.25"/>
    <row r="156" ht="14.25"/>
    <row r="157" ht="14.25"/>
    <row r="158" ht="14.25"/>
    <row r="159" ht="14.25"/>
    <row r="160" ht="14.25"/>
    <row r="161" ht="14.25"/>
    <row r="162" ht="14.25"/>
    <row r="163" ht="14.25"/>
    <row r="164" ht="14.25"/>
    <row r="165" ht="14.25"/>
    <row r="166" ht="14.25"/>
    <row r="167" ht="14.25"/>
    <row r="168" ht="14.25"/>
    <row r="169" ht="14.25"/>
    <row r="170" ht="14.25"/>
    <row r="171" ht="14.25"/>
    <row r="172" ht="14.25"/>
    <row r="173" ht="14.25"/>
    <row r="174" ht="14.25"/>
    <row r="175" ht="14.25"/>
    <row r="176" ht="14.25"/>
    <row r="177" ht="14.25"/>
    <row r="178" ht="14.25"/>
    <row r="179" ht="14.25"/>
    <row r="180" ht="14.25"/>
    <row r="181" ht="14.25"/>
    <row r="182" ht="14.25"/>
    <row r="183" ht="14.25"/>
    <row r="184" ht="14.25"/>
    <row r="185" ht="14.25"/>
    <row r="186" ht="14.25"/>
    <row r="187" ht="14.25"/>
    <row r="188" ht="14.25"/>
    <row r="189" ht="14.25"/>
    <row r="190" ht="14.25"/>
    <row r="191" ht="14.25"/>
    <row r="192" ht="14.25"/>
    <row r="193" ht="14.25"/>
    <row r="194" ht="14.25"/>
    <row r="195" ht="14.25"/>
    <row r="196" ht="14.25"/>
    <row r="197" ht="14.25"/>
    <row r="198" ht="14.25"/>
    <row r="199" ht="14.25"/>
    <row r="200" ht="14.25"/>
    <row r="201" ht="14.25"/>
    <row r="202" ht="14.25"/>
    <row r="203" ht="14.25"/>
    <row r="204" ht="14.25"/>
    <row r="205" ht="14.25"/>
    <row r="206" ht="14.25"/>
    <row r="207" ht="14.25"/>
    <row r="208" ht="14.25"/>
    <row r="209" ht="14.25"/>
    <row r="210" ht="14.25"/>
    <row r="211" ht="14.25"/>
    <row r="212" ht="14.25"/>
    <row r="213" ht="14.25"/>
    <row r="214" ht="14.25"/>
    <row r="215" ht="14.25"/>
    <row r="216" ht="14.25"/>
    <row r="217" ht="14.25"/>
    <row r="218" ht="14.25"/>
    <row r="219" ht="14.25"/>
    <row r="220" ht="14.25"/>
    <row r="221" ht="14.25"/>
    <row r="222" ht="14.25"/>
    <row r="223" ht="14.25"/>
    <row r="224" ht="14.25"/>
    <row r="225" ht="14.25"/>
    <row r="226" ht="14.25"/>
    <row r="227" ht="14.25"/>
    <row r="228" ht="14.25"/>
    <row r="229" ht="14.25"/>
    <row r="230" ht="14.25"/>
    <row r="231" ht="14.25"/>
    <row r="232" ht="14.25"/>
    <row r="233" ht="14.25"/>
    <row r="234" ht="14.25"/>
    <row r="235" ht="14.25"/>
    <row r="236" ht="14.25"/>
    <row r="237" ht="14.25"/>
    <row r="238" ht="14.25"/>
    <row r="239" ht="14.25"/>
    <row r="240" ht="14.25"/>
    <row r="241" ht="14.25"/>
    <row r="242" ht="14.25"/>
    <row r="243" ht="14.25"/>
    <row r="244" ht="14.25"/>
    <row r="245" ht="14.25"/>
    <row r="246" ht="14.25"/>
    <row r="247" ht="14.25"/>
    <row r="248" ht="14.25"/>
    <row r="249" ht="14.25"/>
    <row r="250" ht="14.25"/>
    <row r="251" ht="14.25"/>
    <row r="252" ht="14.25"/>
    <row r="253" ht="14.25"/>
    <row r="254" ht="14.25"/>
    <row r="255" ht="14.25"/>
    <row r="256" ht="14.25"/>
    <row r="257" ht="14.25"/>
    <row r="258" ht="14.25"/>
    <row r="259" ht="14.25"/>
    <row r="260" ht="14.25"/>
    <row r="261" ht="14.25"/>
    <row r="262" ht="14.25"/>
    <row r="263" ht="14.25"/>
    <row r="264" ht="14.25"/>
    <row r="265" ht="14.25"/>
    <row r="266" ht="14.25"/>
    <row r="267" ht="14.25"/>
    <row r="268" ht="14.25"/>
    <row r="269" ht="14.25"/>
    <row r="270" ht="14.25"/>
    <row r="271" ht="14.25"/>
    <row r="272" ht="14.25"/>
    <row r="273" ht="14.25"/>
    <row r="274" ht="14.25"/>
    <row r="275" ht="14.25"/>
    <row r="276" ht="14.25"/>
    <row r="277" ht="14.25"/>
    <row r="278" ht="14.25"/>
    <row r="279" ht="14.25"/>
    <row r="280" ht="14.25"/>
    <row r="281" ht="14.25"/>
    <row r="282" ht="14.25"/>
    <row r="283" ht="14.25"/>
    <row r="284" ht="14.25"/>
    <row r="285" ht="14.25"/>
    <row r="286" ht="14.25"/>
    <row r="287" ht="14.25"/>
    <row r="288" ht="14.25"/>
    <row r="289" ht="14.25"/>
    <row r="290" ht="14.25"/>
    <row r="291" ht="14.25"/>
    <row r="292" ht="14.25"/>
    <row r="293" ht="14.25"/>
    <row r="294" ht="14.25"/>
    <row r="295" ht="14.25"/>
    <row r="296" ht="14.25"/>
    <row r="297" ht="14.25"/>
    <row r="298" ht="14.25"/>
    <row r="299" ht="14.25"/>
    <row r="300" ht="14.25"/>
    <row r="301" ht="14.25"/>
    <row r="302" ht="14.25"/>
    <row r="303" ht="14.25"/>
    <row r="304" ht="14.25"/>
    <row r="305" ht="14.25"/>
    <row r="306" ht="14.25"/>
    <row r="307" ht="14.25"/>
    <row r="308" ht="14.25"/>
    <row r="309" ht="14.25"/>
    <row r="310" ht="14.25"/>
    <row r="311" ht="14.25"/>
    <row r="312" ht="14.25"/>
    <row r="313" ht="14.25"/>
    <row r="314" ht="14.25"/>
    <row r="315" ht="14.25"/>
    <row r="316" ht="14.25"/>
    <row r="317" ht="14.25"/>
    <row r="318" ht="14.25"/>
    <row r="319" ht="14.25"/>
    <row r="320" ht="14.25"/>
    <row r="321" ht="14.25"/>
    <row r="322" ht="14.25"/>
    <row r="323" ht="14.25"/>
    <row r="324" ht="14.25"/>
    <row r="325" ht="14.25"/>
    <row r="326" ht="14.25"/>
    <row r="327" ht="14.25"/>
    <row r="328" ht="14.25"/>
    <row r="329" ht="14.25"/>
    <row r="330" ht="14.25"/>
    <row r="331" ht="14.25"/>
    <row r="332" ht="14.25"/>
    <row r="333" ht="14.25"/>
    <row r="334" ht="14.25"/>
    <row r="335" ht="14.25"/>
    <row r="336" ht="14.25"/>
    <row r="337" ht="14.25"/>
    <row r="338" ht="14.25"/>
    <row r="339" ht="14.25"/>
    <row r="340" ht="14.25"/>
    <row r="341" ht="14.25"/>
    <row r="342" ht="14.25"/>
    <row r="343" ht="14.25"/>
    <row r="344" ht="14.25"/>
    <row r="345" ht="14.25"/>
    <row r="346" ht="14.25"/>
    <row r="347" ht="14.25"/>
    <row r="348" ht="14.25"/>
    <row r="349" ht="14.25"/>
    <row r="350" ht="14.25"/>
    <row r="351" ht="14.25"/>
    <row r="352" ht="14.25"/>
    <row r="353" ht="14.25"/>
    <row r="354" ht="14.25"/>
    <row r="355" ht="14.25"/>
    <row r="356" ht="14.25"/>
    <row r="357" ht="14.25"/>
    <row r="358" ht="14.25"/>
    <row r="359" ht="14.25"/>
    <row r="360" ht="14.25"/>
    <row r="361" ht="14.25"/>
    <row r="362" ht="14.25"/>
    <row r="363" ht="14.25"/>
    <row r="364" ht="14.25"/>
    <row r="365" ht="14.25"/>
    <row r="366" ht="14.25"/>
    <row r="367" ht="14.25"/>
    <row r="368" ht="14.25"/>
    <row r="369" ht="14.25"/>
    <row r="370" ht="14.25"/>
    <row r="371" ht="14.25"/>
    <row r="372" ht="14.25"/>
    <row r="373" ht="14.25"/>
    <row r="374" ht="14.25"/>
    <row r="375" ht="14.25"/>
    <row r="376" ht="14.25"/>
    <row r="377" ht="14.25"/>
    <row r="378" ht="14.25"/>
    <row r="379" ht="14.25"/>
    <row r="380" ht="14.25"/>
    <row r="381" ht="14.25"/>
    <row r="382" ht="14.25"/>
    <row r="383" ht="14.25"/>
    <row r="384" ht="14.25"/>
    <row r="385" ht="14.25"/>
    <row r="386" ht="14.25"/>
    <row r="387" ht="14.25"/>
    <row r="388" ht="14.25"/>
    <row r="389" ht="14.25"/>
    <row r="390" ht="14.25"/>
    <row r="391" ht="14.25"/>
    <row r="392" ht="14.25"/>
    <row r="393" ht="14.25"/>
    <row r="394" ht="14.25"/>
    <row r="395" ht="14.25"/>
    <row r="396" ht="14.25"/>
    <row r="397" ht="14.25"/>
    <row r="398" ht="14.25"/>
    <row r="399" ht="14.25"/>
    <row r="400" ht="14.25"/>
    <row r="401" ht="14.25"/>
    <row r="402" ht="14.25"/>
    <row r="403" ht="14.25"/>
    <row r="404" ht="14.25"/>
    <row r="405" ht="14.25"/>
    <row r="406" ht="14.25"/>
    <row r="407" ht="14.25"/>
    <row r="408" ht="14.25"/>
    <row r="409" ht="14.25"/>
    <row r="410" ht="14.25"/>
    <row r="411" ht="14.25"/>
    <row r="412" ht="14.25"/>
    <row r="413" ht="14.25"/>
    <row r="414" ht="14.25"/>
    <row r="415" ht="14.25"/>
    <row r="416" ht="14.25"/>
    <row r="417" ht="14.25"/>
    <row r="418" ht="14.25"/>
    <row r="419" ht="14.25"/>
    <row r="420" ht="14.25"/>
    <row r="421" ht="14.25"/>
    <row r="422" ht="14.25"/>
    <row r="423" ht="14.25"/>
    <row r="424" ht="14.25"/>
    <row r="425" ht="14.25"/>
    <row r="426" ht="14.25"/>
    <row r="427" ht="14.25"/>
    <row r="428" ht="14.25"/>
    <row r="429" ht="14.25"/>
    <row r="430" ht="14.25"/>
    <row r="431" ht="14.25"/>
    <row r="432" ht="14.25"/>
    <row r="433" ht="14.25"/>
    <row r="434" ht="14.25"/>
    <row r="435" ht="14.25"/>
    <row r="436" ht="14.25"/>
    <row r="437" ht="14.25"/>
    <row r="438" ht="14.25"/>
    <row r="439" ht="14.25"/>
    <row r="440" ht="14.25"/>
    <row r="441" ht="14.25"/>
    <row r="442" ht="14.25"/>
    <row r="443" ht="14.25"/>
    <row r="444" ht="14.25"/>
    <row r="445" ht="14.25"/>
    <row r="446" ht="14.25"/>
    <row r="447" ht="14.25"/>
    <row r="448" ht="14.25"/>
    <row r="449" ht="14.25"/>
    <row r="450" ht="14.25"/>
    <row r="451" ht="14.25"/>
    <row r="452" ht="14.25"/>
    <row r="453" ht="14.25"/>
    <row r="454" ht="14.25"/>
    <row r="455" ht="14.25"/>
    <row r="456" ht="14.25"/>
    <row r="457" ht="14.25"/>
    <row r="458" ht="14.25"/>
    <row r="459" ht="14.25"/>
    <row r="460" ht="14.25"/>
    <row r="461" ht="14.25"/>
    <row r="462" ht="14.25"/>
    <row r="463" ht="14.25"/>
    <row r="464" ht="14.25"/>
    <row r="465" ht="14.25"/>
    <row r="466" ht="14.25"/>
    <row r="467" ht="14.25"/>
    <row r="468" ht="14.25"/>
    <row r="469" ht="14.25"/>
    <row r="470" ht="14.25"/>
    <row r="471" ht="14.25"/>
    <row r="472" ht="14.25"/>
    <row r="473" ht="14.25"/>
    <row r="474" ht="14.25"/>
    <row r="475" ht="14.25"/>
    <row r="476" ht="14.25"/>
    <row r="477" ht="14.25"/>
    <row r="478" ht="14.25"/>
    <row r="479" ht="14.25"/>
    <row r="480" ht="14.25"/>
    <row r="481" ht="14.25"/>
    <row r="482" ht="14.25"/>
    <row r="483" ht="14.25"/>
    <row r="484" ht="14.25"/>
    <row r="485" ht="14.25"/>
    <row r="486" ht="14.25"/>
    <row r="487" ht="14.25"/>
    <row r="488" ht="14.25"/>
    <row r="489" ht="14.25"/>
    <row r="490" ht="14.25"/>
    <row r="491" ht="14.25"/>
    <row r="492" ht="14.25"/>
    <row r="493" ht="14.25"/>
    <row r="494" ht="14.25"/>
    <row r="495" ht="14.25"/>
    <row r="496" ht="14.25"/>
    <row r="497" ht="14.25"/>
    <row r="498" ht="14.25"/>
    <row r="499" ht="14.25"/>
    <row r="500" ht="14.25"/>
    <row r="501" ht="14.25"/>
    <row r="502" ht="14.25"/>
    <row r="503" ht="14.25"/>
    <row r="504" ht="14.25"/>
    <row r="505" ht="14.25"/>
    <row r="506" ht="14.25"/>
    <row r="507" ht="14.25"/>
    <row r="508" ht="14.25"/>
    <row r="509" ht="14.25"/>
    <row r="510" ht="14.25"/>
    <row r="511" ht="14.25"/>
    <row r="512" ht="14.25"/>
    <row r="513" ht="14.25"/>
    <row r="514" ht="14.25"/>
    <row r="515" ht="14.25"/>
    <row r="516" ht="14.25"/>
    <row r="517" ht="14.25"/>
    <row r="518" ht="14.25"/>
    <row r="519" ht="14.25"/>
    <row r="520" ht="14.25"/>
    <row r="521" ht="14.25"/>
    <row r="522" ht="14.25"/>
    <row r="523" ht="14.25"/>
    <row r="524" ht="14.25"/>
    <row r="525" ht="14.25"/>
    <row r="526" ht="14.25"/>
    <row r="527" ht="14.25"/>
    <row r="528" ht="14.25"/>
    <row r="529" ht="14.25"/>
    <row r="530" ht="14.25"/>
    <row r="531" ht="14.25"/>
    <row r="532" ht="14.25"/>
    <row r="533" ht="14.25"/>
    <row r="534" ht="14.25"/>
    <row r="535" ht="14.25"/>
    <row r="536" ht="14.25"/>
    <row r="537" ht="14.25"/>
    <row r="538" ht="14.25"/>
    <row r="539" ht="14.25"/>
    <row r="540" ht="14.25"/>
    <row r="541" ht="14.25"/>
    <row r="542" ht="14.25"/>
    <row r="543" ht="14.25"/>
    <row r="544" ht="14.25"/>
    <row r="545" ht="14.25"/>
    <row r="546" ht="14.25"/>
    <row r="547" ht="14.25"/>
    <row r="548" ht="14.25"/>
    <row r="549" ht="14.25"/>
    <row r="550" ht="14.25"/>
    <row r="551" ht="14.25"/>
    <row r="552" ht="14.25"/>
    <row r="553" ht="14.25"/>
    <row r="554" ht="14.25"/>
    <row r="555" ht="14.25"/>
    <row r="556" ht="14.25"/>
    <row r="557" ht="14.25"/>
    <row r="558" ht="14.25"/>
    <row r="559" ht="14.25"/>
    <row r="560" ht="14.25"/>
    <row r="561" ht="14.25"/>
    <row r="562" ht="14.25"/>
    <row r="563" ht="14.25"/>
    <row r="564" ht="14.25"/>
    <row r="565" ht="14.25"/>
    <row r="566" ht="14.25"/>
    <row r="567" ht="14.25"/>
    <row r="568" ht="14.25"/>
    <row r="569" ht="14.25"/>
    <row r="570" ht="14.25"/>
    <row r="571" ht="14.25"/>
    <row r="572" ht="14.25"/>
    <row r="573" ht="14.25"/>
    <row r="574" ht="14.25"/>
    <row r="575" ht="14.25"/>
    <row r="576" ht="14.25"/>
    <row r="577" ht="14.25"/>
    <row r="578" ht="14.25"/>
    <row r="579" ht="14.25"/>
    <row r="580" ht="14.25"/>
    <row r="581" ht="14.25"/>
    <row r="582" ht="14.25"/>
    <row r="583" ht="14.25"/>
    <row r="584" ht="14.25"/>
    <row r="585" ht="14.25"/>
    <row r="586" ht="14.25"/>
    <row r="587" ht="14.25"/>
    <row r="588" ht="14.25"/>
    <row r="589" ht="14.25"/>
    <row r="590" ht="14.25"/>
    <row r="591" ht="14.25"/>
    <row r="592" ht="14.25"/>
    <row r="593" ht="14.25"/>
    <row r="594" ht="14.25"/>
    <row r="595" ht="14.25"/>
    <row r="596" ht="14.25"/>
    <row r="597" ht="14.25"/>
    <row r="598" ht="14.25"/>
    <row r="599" ht="14.25"/>
    <row r="600" ht="14.25"/>
    <row r="601" ht="14.25"/>
    <row r="602" ht="14.25"/>
    <row r="603" ht="14.25"/>
    <row r="604" ht="14.25"/>
    <row r="605" ht="14.25"/>
    <row r="606" ht="14.25"/>
    <row r="607" ht="14.25"/>
    <row r="608" ht="14.25"/>
    <row r="609" ht="14.25"/>
    <row r="610" ht="14.25"/>
    <row r="611" ht="14.25"/>
    <row r="612" ht="14.25"/>
    <row r="613" ht="14.25"/>
    <row r="614" ht="14.25"/>
    <row r="615" ht="14.25"/>
    <row r="616" ht="14.25"/>
    <row r="617" ht="14.25"/>
    <row r="618" ht="14.25"/>
    <row r="619" ht="14.25"/>
    <row r="620" ht="14.25"/>
    <row r="621" ht="14.25"/>
    <row r="622" ht="14.25"/>
    <row r="623" ht="14.25"/>
    <row r="624" ht="14.25"/>
    <row r="625" ht="14.25"/>
    <row r="626" ht="14.25"/>
    <row r="627" ht="14.25"/>
    <row r="628" ht="14.25"/>
    <row r="629" ht="14.25"/>
    <row r="630" ht="14.25"/>
    <row r="631" ht="14.25"/>
    <row r="632" ht="14.25"/>
    <row r="633" ht="14.25"/>
    <row r="634" ht="14.25"/>
    <row r="635" ht="14.25"/>
    <row r="636" ht="14.25"/>
    <row r="637" ht="14.25"/>
    <row r="638" ht="14.25"/>
    <row r="639" ht="14.25"/>
    <row r="640" ht="14.25"/>
    <row r="641" ht="14.25"/>
    <row r="642" ht="14.25"/>
    <row r="643" ht="14.25"/>
    <row r="644" ht="14.25"/>
    <row r="645" ht="14.25"/>
    <row r="646" ht="14.25"/>
    <row r="647" ht="14.25"/>
    <row r="648" ht="14.25"/>
    <row r="649" ht="14.25"/>
    <row r="650" ht="14.25"/>
    <row r="651" ht="14.25"/>
    <row r="652" ht="14.25"/>
    <row r="653" ht="14.25"/>
    <row r="654" ht="14.25"/>
    <row r="655" ht="14.25"/>
    <row r="656" ht="14.25"/>
    <row r="657" ht="14.25"/>
    <row r="658" ht="14.25"/>
    <row r="659" ht="14.25"/>
    <row r="660" ht="14.25"/>
    <row r="661" ht="14.25"/>
    <row r="662" ht="14.25"/>
    <row r="663" ht="14.25"/>
    <row r="664" ht="14.25"/>
    <row r="665" ht="14.25"/>
    <row r="666" ht="14.25"/>
    <row r="667" ht="14.25"/>
    <row r="668" ht="14.25"/>
    <row r="669" ht="14.25"/>
    <row r="670" ht="14.25"/>
    <row r="671" ht="14.25"/>
    <row r="672" ht="14.25"/>
    <row r="673" ht="14.25"/>
    <row r="674" ht="14.25"/>
    <row r="675" ht="14.25"/>
    <row r="676" ht="14.25"/>
    <row r="677" ht="14.25"/>
    <row r="678" ht="14.25"/>
    <row r="679" ht="14.25"/>
    <row r="680" ht="14.25"/>
    <row r="681" ht="14.25"/>
    <row r="682" ht="14.25"/>
    <row r="683" ht="14.25"/>
    <row r="684" ht="14.25"/>
    <row r="685" ht="14.25"/>
    <row r="686" ht="14.25"/>
    <row r="687" ht="14.25"/>
    <row r="688" ht="14.25"/>
    <row r="689" ht="14.25"/>
    <row r="690" ht="14.25"/>
    <row r="691" ht="14.25"/>
    <row r="692" ht="14.25"/>
    <row r="693" ht="14.25"/>
    <row r="694" ht="14.25"/>
    <row r="695" ht="14.25"/>
    <row r="696" ht="14.25"/>
    <row r="697" ht="14.25"/>
    <row r="698" ht="14.25"/>
    <row r="699" ht="14.25"/>
    <row r="700" ht="14.25"/>
    <row r="701" ht="14.25"/>
    <row r="702" ht="14.25"/>
    <row r="703" ht="14.25"/>
    <row r="704" ht="14.25"/>
    <row r="705" ht="14.25"/>
    <row r="706" ht="14.25"/>
    <row r="707" ht="14.25"/>
    <row r="708" ht="14.25"/>
    <row r="709" ht="14.25"/>
    <row r="710" ht="14.25"/>
    <row r="711" ht="14.25"/>
    <row r="712" ht="14.25"/>
    <row r="713" ht="14.25"/>
    <row r="714" ht="14.25"/>
    <row r="715" ht="14.25"/>
    <row r="716" ht="14.25"/>
    <row r="717" ht="14.25"/>
    <row r="718" ht="14.25"/>
    <row r="719" ht="14.25"/>
    <row r="720" ht="14.25"/>
    <row r="721" ht="14.25"/>
    <row r="722" ht="14.25"/>
    <row r="723" ht="14.25"/>
    <row r="724" ht="14.25"/>
    <row r="725" ht="14.25"/>
    <row r="726" ht="14.25"/>
    <row r="727" ht="14.25"/>
    <row r="728" ht="14.25"/>
    <row r="729" ht="14.25"/>
    <row r="730" ht="14.25"/>
    <row r="731" ht="14.25"/>
    <row r="732" ht="14.25"/>
    <row r="733" ht="14.25"/>
    <row r="734" ht="14.25"/>
    <row r="735" ht="14.25"/>
    <row r="736" ht="14.25"/>
    <row r="737" ht="14.25"/>
    <row r="738" ht="14.25"/>
    <row r="739" ht="14.25"/>
    <row r="740" ht="14.25"/>
    <row r="741" ht="14.25"/>
    <row r="742" ht="14.25"/>
    <row r="743" ht="14.25"/>
    <row r="744" ht="14.25"/>
    <row r="745" ht="14.25"/>
    <row r="746" ht="14.25"/>
    <row r="747" ht="14.25"/>
    <row r="748" ht="14.25"/>
    <row r="749" ht="14.25"/>
    <row r="750" ht="14.25"/>
    <row r="751" ht="14.25"/>
    <row r="752" ht="14.25"/>
    <row r="753" ht="14.25"/>
    <row r="754" ht="14.25"/>
    <row r="755" ht="14.25"/>
    <row r="756" ht="14.25"/>
    <row r="757" ht="14.25"/>
    <row r="758" ht="14.25"/>
    <row r="759" ht="14.25"/>
    <row r="760" ht="14.25"/>
    <row r="761" ht="14.25"/>
    <row r="762" ht="14.25"/>
    <row r="763" ht="14.25"/>
    <row r="764" ht="14.25"/>
    <row r="765" ht="14.25"/>
    <row r="766" ht="14.25"/>
    <row r="767" ht="14.25"/>
    <row r="768" ht="14.25"/>
    <row r="769" ht="14.25"/>
    <row r="770" ht="14.25"/>
    <row r="771" ht="14.25"/>
    <row r="772" ht="14.25"/>
    <row r="773" ht="14.25"/>
    <row r="774" ht="14.25"/>
    <row r="775" ht="14.25"/>
    <row r="776" ht="14.25"/>
    <row r="777" ht="14.25"/>
    <row r="778" ht="14.25"/>
    <row r="779" ht="14.25"/>
    <row r="780" ht="14.25"/>
    <row r="781" ht="14.25"/>
    <row r="782" ht="14.25"/>
    <row r="783" ht="14.25"/>
    <row r="784" ht="14.25"/>
    <row r="785" ht="14.25"/>
    <row r="786" ht="14.25"/>
    <row r="787" ht="14.25"/>
    <row r="788" ht="14.25"/>
    <row r="789" ht="14.25"/>
    <row r="790" ht="14.25"/>
    <row r="791" ht="14.25"/>
    <row r="792" ht="14.25"/>
    <row r="793" ht="14.25"/>
    <row r="794" ht="14.25"/>
    <row r="795" ht="14.25"/>
    <row r="796" ht="14.25"/>
    <row r="797" ht="14.25"/>
    <row r="798" ht="14.25"/>
    <row r="799" ht="14.25"/>
    <row r="800" ht="14.25"/>
    <row r="801" ht="14.25"/>
    <row r="802" ht="14.25"/>
    <row r="803" ht="14.25"/>
    <row r="804" ht="14.25"/>
    <row r="805" ht="14.25"/>
    <row r="806" ht="14.25"/>
    <row r="807" ht="14.25"/>
    <row r="808" ht="14.25"/>
    <row r="809" ht="14.25"/>
    <row r="810" ht="14.25"/>
    <row r="811" ht="14.25"/>
    <row r="812" ht="14.25"/>
    <row r="813" ht="14.25"/>
    <row r="814" ht="14.25"/>
    <row r="815" ht="14.25"/>
    <row r="816" ht="14.25"/>
    <row r="817" ht="14.25"/>
    <row r="818" ht="14.25"/>
    <row r="819" ht="14.25"/>
    <row r="820" ht="14.25"/>
    <row r="821" ht="14.25"/>
    <row r="822" ht="14.25"/>
    <row r="823" ht="14.25"/>
    <row r="824" ht="14.25"/>
    <row r="825" ht="14.25"/>
    <row r="826" ht="14.25"/>
    <row r="827" ht="14.25"/>
    <row r="828" ht="14.25"/>
    <row r="829" ht="14.25"/>
    <row r="830" ht="14.25"/>
    <row r="831" ht="14.25"/>
    <row r="832" ht="14.25"/>
    <row r="833" ht="14.25"/>
    <row r="834" ht="14.25"/>
    <row r="835" ht="14.25"/>
    <row r="836" ht="14.25"/>
    <row r="837" ht="14.25"/>
    <row r="838" ht="14.25"/>
    <row r="839" ht="14.25"/>
    <row r="840" ht="14.25"/>
    <row r="841" ht="14.25"/>
    <row r="842" ht="14.25"/>
    <row r="843" ht="14.25"/>
    <row r="844" ht="14.25"/>
    <row r="845" ht="14.25"/>
    <row r="846" ht="14.25"/>
    <row r="847" ht="14.25"/>
    <row r="848" ht="14.25"/>
    <row r="849" ht="14.25"/>
    <row r="850" ht="14.25"/>
    <row r="851" ht="14.25"/>
    <row r="852" ht="14.25"/>
    <row r="853" ht="14.25"/>
    <row r="854" ht="14.25"/>
    <row r="855" ht="14.25"/>
    <row r="856" ht="14.25"/>
    <row r="857" ht="14.25"/>
    <row r="858" ht="14.25"/>
    <row r="859" ht="14.25"/>
    <row r="860" ht="14.25"/>
    <row r="861" ht="14.25"/>
    <row r="862" ht="14.25"/>
    <row r="863" ht="14.25"/>
    <row r="864" ht="14.25"/>
    <row r="865" ht="14.25"/>
    <row r="866" ht="14.25"/>
    <row r="867" ht="14.25"/>
    <row r="868" ht="14.25"/>
    <row r="869" ht="14.25"/>
    <row r="870" ht="14.25"/>
    <row r="871" ht="14.25"/>
    <row r="872" ht="14.25"/>
    <row r="873" ht="14.25"/>
    <row r="874" ht="14.25"/>
    <row r="875" ht="14.25"/>
    <row r="876" ht="14.25"/>
    <row r="877" ht="14.25"/>
    <row r="878" ht="14.25"/>
    <row r="879" ht="14.25"/>
    <row r="880" ht="14.25"/>
    <row r="881" ht="14.25"/>
    <row r="882" ht="14.25"/>
    <row r="883" ht="14.25"/>
    <row r="884" ht="14.25"/>
    <row r="885" ht="14.25"/>
    <row r="886" ht="14.25"/>
    <row r="887" ht="14.25"/>
    <row r="888" ht="14.25"/>
    <row r="889" ht="14.25"/>
    <row r="890" ht="14.25"/>
    <row r="891" ht="14.25"/>
    <row r="892" ht="14.25"/>
    <row r="893" ht="14.25"/>
    <row r="894" ht="14.25"/>
    <row r="895" ht="14.25"/>
    <row r="896" ht="14.25"/>
    <row r="897" ht="14.25"/>
    <row r="898" ht="14.25"/>
    <row r="899" ht="14.25"/>
    <row r="900" ht="14.25"/>
    <row r="901" ht="14.25"/>
    <row r="902" ht="14.25"/>
    <row r="903" ht="14.25"/>
    <row r="904" ht="14.25"/>
    <row r="905" ht="14.25"/>
    <row r="906" ht="14.25"/>
    <row r="907" ht="14.25"/>
    <row r="908" ht="14.25"/>
    <row r="909" ht="14.25"/>
    <row r="910" ht="14.25"/>
    <row r="911" ht="14.25"/>
    <row r="912" ht="14.25"/>
    <row r="913" ht="14.25"/>
    <row r="914" ht="14.25"/>
    <row r="915" ht="14.25"/>
    <row r="916" ht="14.25"/>
    <row r="917" ht="14.25"/>
    <row r="918" ht="14.25"/>
    <row r="919" ht="14.25"/>
    <row r="920" ht="14.25"/>
    <row r="921" ht="14.25"/>
    <row r="922" ht="14.25"/>
    <row r="923" ht="14.25"/>
    <row r="924" ht="14.25"/>
    <row r="925" ht="14.25"/>
    <row r="926" ht="14.25"/>
    <row r="927" ht="14.25"/>
    <row r="928" ht="14.25"/>
    <row r="929" ht="14.25"/>
    <row r="930" ht="14.25"/>
    <row r="931" ht="14.25"/>
    <row r="932" ht="14.25"/>
    <row r="933" ht="14.25"/>
    <row r="934" ht="14.25"/>
    <row r="935" ht="14.25"/>
    <row r="936" ht="14.25"/>
    <row r="937" ht="14.25"/>
    <row r="938" ht="14.25"/>
    <row r="939" ht="14.25"/>
    <row r="940" ht="14.25"/>
    <row r="941" ht="14.25"/>
    <row r="942" ht="14.25"/>
    <row r="943" ht="14.25"/>
    <row r="944" ht="14.25"/>
    <row r="945" ht="14.25"/>
    <row r="946" ht="14.25"/>
    <row r="947" ht="14.25"/>
    <row r="948" ht="14.25"/>
    <row r="949" ht="14.25"/>
    <row r="950" ht="14.25"/>
    <row r="951" ht="14.25"/>
    <row r="952" ht="14.25"/>
    <row r="953" ht="14.25"/>
    <row r="954" ht="14.25"/>
    <row r="955" ht="14.25"/>
    <row r="956" ht="14.25"/>
    <row r="957" ht="14.25"/>
    <row r="958" ht="14.25"/>
    <row r="959" ht="14.25"/>
    <row r="960" ht="14.25"/>
    <row r="961" ht="14.25"/>
    <row r="962" ht="14.25"/>
    <row r="963" ht="14.25"/>
    <row r="964" ht="14.25"/>
    <row r="965" ht="14.25"/>
    <row r="966" ht="14.25"/>
    <row r="967" ht="14.25"/>
    <row r="968" ht="14.25"/>
    <row r="969" ht="14.25"/>
    <row r="970" ht="14.25"/>
    <row r="971" ht="14.25"/>
    <row r="972" ht="14.25"/>
    <row r="973" ht="14.25"/>
    <row r="974" ht="14.25"/>
    <row r="975" ht="14.25"/>
    <row r="976" ht="14.25"/>
    <row r="977" ht="14.25"/>
    <row r="978" ht="14.25"/>
    <row r="979" ht="14.25"/>
    <row r="980" ht="14.25"/>
    <row r="981" ht="14.25"/>
    <row r="982" ht="14.25"/>
    <row r="983" ht="14.25"/>
    <row r="984" ht="14.25"/>
    <row r="985" ht="14.25"/>
    <row r="986" ht="14.25"/>
    <row r="987" ht="14.25"/>
    <row r="988" ht="14.25"/>
    <row r="989" ht="14.25"/>
    <row r="990" ht="14.25"/>
    <row r="991" ht="14.25"/>
    <row r="992" ht="14.25"/>
    <row r="993" ht="14.25"/>
    <row r="994" ht="14.25"/>
    <row r="995" ht="14.25"/>
    <row r="996" ht="14.25"/>
    <row r="997" ht="14.25"/>
    <row r="998" ht="14.25"/>
    <row r="999" ht="14.25"/>
    <row r="1000" ht="14.25"/>
  </sheetData>
  <mergeCells count="20">
    <mergeCell ref="B12:G12"/>
    <mergeCell ref="B13:G13"/>
    <mergeCell ref="B14:G14"/>
    <mergeCell ref="B15:G15"/>
    <mergeCell ref="B16:G16"/>
    <mergeCell ref="B17:G17"/>
    <mergeCell ref="B18:G18"/>
    <mergeCell ref="B19:G19"/>
    <mergeCell ref="D31:G31"/>
    <mergeCell ref="D32:G32"/>
    <mergeCell ref="D33:G33"/>
    <mergeCell ref="D34:G34"/>
    <mergeCell ref="D35:G35"/>
    <mergeCell ref="D36:G36"/>
    <mergeCell ref="B29:G30"/>
    <mergeCell ref="B10:G11"/>
    <mergeCell ref="B3:G9"/>
    <mergeCell ref="B1:G2"/>
    <mergeCell ref="B22:G28"/>
    <mergeCell ref="B20:G2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FF"/>
  </sheetPr>
  <dimension ref="A1:L165"/>
  <sheetViews>
    <sheetView workbookViewId="0">
      <pane ySplit="1" topLeftCell="A2" activePane="bottomLeft" state="frozen"/>
      <selection/>
      <selection pane="bottomLeft" activeCell="D9" sqref="D9"/>
    </sheetView>
  </sheetViews>
  <sheetFormatPr defaultColWidth="11.25" defaultRowHeight="15" customHeight="1"/>
  <cols>
    <col min="1" max="1" width="7.25" customWidth="1"/>
    <col min="2" max="2" width="27.25" customWidth="1"/>
    <col min="3" max="3" width="16.25" customWidth="1"/>
    <col min="4" max="4" width="16.75" customWidth="1"/>
    <col min="5" max="5" width="7.75" customWidth="1"/>
    <col min="6" max="6" width="23.375" customWidth="1"/>
    <col min="7" max="7" width="6.75" customWidth="1"/>
    <col min="8" max="8" width="7.625" customWidth="1"/>
    <col min="9" max="9" width="8.125" customWidth="1"/>
    <col min="10" max="10" width="15.75" customWidth="1"/>
    <col min="11" max="11" width="7" customWidth="1"/>
    <col min="12" max="12" width="14.375" customWidth="1"/>
  </cols>
  <sheetData>
    <row r="1" ht="17.25" spans="1:12">
      <c r="A1" s="184" t="s">
        <v>543</v>
      </c>
      <c r="B1" s="184" t="s">
        <v>544</v>
      </c>
      <c r="C1" s="184" t="s">
        <v>545</v>
      </c>
      <c r="D1" s="184" t="s">
        <v>547</v>
      </c>
      <c r="E1" s="184" t="s">
        <v>1908</v>
      </c>
      <c r="F1" s="184" t="s">
        <v>1909</v>
      </c>
      <c r="G1" s="184" t="s">
        <v>549</v>
      </c>
      <c r="H1" s="184" t="s">
        <v>550</v>
      </c>
      <c r="I1" s="184" t="s">
        <v>551</v>
      </c>
      <c r="J1" s="184" t="s">
        <v>1910</v>
      </c>
      <c r="K1" s="184" t="s">
        <v>553</v>
      </c>
      <c r="L1" s="184" t="s">
        <v>1911</v>
      </c>
    </row>
    <row r="2" ht="28.5" spans="1:12">
      <c r="A2" s="185"/>
      <c r="B2" s="186" t="s">
        <v>1912</v>
      </c>
      <c r="C2" s="17"/>
      <c r="D2" s="17"/>
      <c r="E2" s="17"/>
      <c r="F2" s="17"/>
      <c r="G2" s="17"/>
      <c r="H2" s="17"/>
      <c r="I2" s="17"/>
      <c r="J2" s="17"/>
      <c r="K2" s="17"/>
      <c r="L2" s="18"/>
    </row>
    <row r="3" ht="17.25" spans="1:12">
      <c r="A3" s="187">
        <v>1000</v>
      </c>
      <c r="B3" s="188" t="s">
        <v>1913</v>
      </c>
      <c r="C3" s="189" t="s">
        <v>554</v>
      </c>
      <c r="D3" s="189" t="s">
        <v>1914</v>
      </c>
      <c r="E3" s="189" t="s">
        <v>1915</v>
      </c>
      <c r="F3" s="189" t="s">
        <v>555</v>
      </c>
      <c r="G3" s="190"/>
      <c r="H3" s="189">
        <v>1</v>
      </c>
      <c r="I3" s="189" t="s">
        <v>483</v>
      </c>
      <c r="J3" s="189" t="s">
        <v>556</v>
      </c>
      <c r="K3" s="189" t="s">
        <v>483</v>
      </c>
      <c r="L3" s="189" t="s">
        <v>1916</v>
      </c>
    </row>
    <row r="4" ht="17.25" spans="1:12">
      <c r="A4" s="187">
        <v>1001</v>
      </c>
      <c r="B4" s="188" t="s">
        <v>1917</v>
      </c>
      <c r="C4" s="189" t="s">
        <v>554</v>
      </c>
      <c r="D4" s="189" t="s">
        <v>1918</v>
      </c>
      <c r="E4" s="189" t="s">
        <v>1915</v>
      </c>
      <c r="F4" s="189" t="s">
        <v>555</v>
      </c>
      <c r="G4" s="190"/>
      <c r="H4" s="189">
        <v>1</v>
      </c>
      <c r="I4" s="189" t="s">
        <v>483</v>
      </c>
      <c r="J4" s="189" t="s">
        <v>1919</v>
      </c>
      <c r="K4" s="189" t="s">
        <v>483</v>
      </c>
      <c r="L4" s="189" t="s">
        <v>1916</v>
      </c>
    </row>
    <row r="5" ht="17.25" spans="1:12">
      <c r="A5" s="187">
        <v>1002</v>
      </c>
      <c r="B5" s="188" t="s">
        <v>1920</v>
      </c>
      <c r="C5" s="189" t="s">
        <v>554</v>
      </c>
      <c r="D5" s="189" t="s">
        <v>1921</v>
      </c>
      <c r="E5" s="189" t="s">
        <v>1922</v>
      </c>
      <c r="F5" s="189" t="s">
        <v>555</v>
      </c>
      <c r="G5" s="190"/>
      <c r="H5" s="189">
        <v>1</v>
      </c>
      <c r="I5" s="189" t="s">
        <v>483</v>
      </c>
      <c r="J5" s="189" t="s">
        <v>1923</v>
      </c>
      <c r="K5" s="189" t="s">
        <v>483</v>
      </c>
      <c r="L5" s="189" t="s">
        <v>1916</v>
      </c>
    </row>
    <row r="6" ht="17.25" spans="1:12">
      <c r="A6" s="187">
        <v>1003</v>
      </c>
      <c r="B6" s="188" t="s">
        <v>1924</v>
      </c>
      <c r="C6" s="189" t="s">
        <v>554</v>
      </c>
      <c r="D6" s="189" t="s">
        <v>1925</v>
      </c>
      <c r="E6" s="189" t="s">
        <v>1915</v>
      </c>
      <c r="F6" s="189" t="s">
        <v>555</v>
      </c>
      <c r="G6" s="190"/>
      <c r="H6" s="189">
        <v>1</v>
      </c>
      <c r="I6" s="189" t="s">
        <v>483</v>
      </c>
      <c r="J6" s="189" t="s">
        <v>1926</v>
      </c>
      <c r="K6" s="189" t="s">
        <v>483</v>
      </c>
      <c r="L6" s="189" t="s">
        <v>1916</v>
      </c>
    </row>
    <row r="7" ht="17.25" spans="1:12">
      <c r="A7" s="187">
        <v>1004</v>
      </c>
      <c r="B7" s="188" t="s">
        <v>1927</v>
      </c>
      <c r="C7" s="189" t="s">
        <v>554</v>
      </c>
      <c r="D7" s="189" t="s">
        <v>1925</v>
      </c>
      <c r="E7" s="189" t="s">
        <v>1915</v>
      </c>
      <c r="F7" s="189" t="s">
        <v>555</v>
      </c>
      <c r="G7" s="190"/>
      <c r="H7" s="189">
        <v>1</v>
      </c>
      <c r="I7" s="189" t="s">
        <v>483</v>
      </c>
      <c r="J7" s="189" t="s">
        <v>1928</v>
      </c>
      <c r="K7" s="189" t="s">
        <v>483</v>
      </c>
      <c r="L7" s="189" t="s">
        <v>1916</v>
      </c>
    </row>
    <row r="8" ht="17.25" spans="1:12">
      <c r="A8" s="187">
        <v>1005</v>
      </c>
      <c r="B8" s="188" t="s">
        <v>1929</v>
      </c>
      <c r="C8" s="189" t="s">
        <v>554</v>
      </c>
      <c r="D8" s="189" t="s">
        <v>1921</v>
      </c>
      <c r="E8" s="189" t="s">
        <v>1915</v>
      </c>
      <c r="F8" s="189" t="s">
        <v>555</v>
      </c>
      <c r="G8" s="190"/>
      <c r="H8" s="189">
        <v>1</v>
      </c>
      <c r="I8" s="189" t="s">
        <v>483</v>
      </c>
      <c r="J8" s="189" t="s">
        <v>1928</v>
      </c>
      <c r="K8" s="189" t="s">
        <v>483</v>
      </c>
      <c r="L8" s="189" t="s">
        <v>1916</v>
      </c>
    </row>
    <row r="9" ht="17.25" spans="1:12">
      <c r="A9" s="187">
        <v>1006</v>
      </c>
      <c r="B9" s="188" t="s">
        <v>1930</v>
      </c>
      <c r="C9" s="189" t="s">
        <v>554</v>
      </c>
      <c r="D9" s="189" t="s">
        <v>1931</v>
      </c>
      <c r="E9" s="189"/>
      <c r="F9" s="189" t="s">
        <v>1932</v>
      </c>
      <c r="G9" s="190"/>
      <c r="H9" s="189">
        <v>1</v>
      </c>
      <c r="I9" s="189" t="s">
        <v>1933</v>
      </c>
      <c r="J9" s="189" t="s">
        <v>1934</v>
      </c>
      <c r="K9" s="189">
        <v>95</v>
      </c>
      <c r="L9" s="189" t="s">
        <v>1916</v>
      </c>
    </row>
    <row r="10" ht="17.25" spans="1:12">
      <c r="A10" s="187">
        <v>1007</v>
      </c>
      <c r="B10" s="188" t="s">
        <v>1935</v>
      </c>
      <c r="C10" s="189" t="s">
        <v>554</v>
      </c>
      <c r="D10" s="189" t="s">
        <v>1925</v>
      </c>
      <c r="E10" s="189" t="s">
        <v>1915</v>
      </c>
      <c r="F10" s="189" t="s">
        <v>555</v>
      </c>
      <c r="G10" s="189" t="s">
        <v>1936</v>
      </c>
      <c r="H10" s="189">
        <v>1</v>
      </c>
      <c r="I10" s="189" t="s">
        <v>483</v>
      </c>
      <c r="J10" s="189" t="s">
        <v>1937</v>
      </c>
      <c r="K10" s="189" t="s">
        <v>483</v>
      </c>
      <c r="L10" s="189" t="s">
        <v>1916</v>
      </c>
    </row>
    <row r="11" ht="17.25" spans="1:12">
      <c r="A11" s="187">
        <v>1008</v>
      </c>
      <c r="B11" s="188" t="s">
        <v>1938</v>
      </c>
      <c r="C11" s="189" t="s">
        <v>554</v>
      </c>
      <c r="D11" s="189" t="s">
        <v>1939</v>
      </c>
      <c r="E11" s="189" t="s">
        <v>1915</v>
      </c>
      <c r="F11" s="189" t="s">
        <v>555</v>
      </c>
      <c r="G11" s="189" t="s">
        <v>1936</v>
      </c>
      <c r="H11" s="189">
        <v>1</v>
      </c>
      <c r="I11" s="189" t="s">
        <v>483</v>
      </c>
      <c r="J11" s="189" t="s">
        <v>1926</v>
      </c>
      <c r="K11" s="189" t="s">
        <v>483</v>
      </c>
      <c r="L11" s="189" t="s">
        <v>1916</v>
      </c>
    </row>
    <row r="12" ht="17.25" spans="1:12">
      <c r="A12" s="187">
        <v>1009</v>
      </c>
      <c r="B12" s="188" t="s">
        <v>1940</v>
      </c>
      <c r="C12" s="189" t="s">
        <v>554</v>
      </c>
      <c r="D12" s="189" t="s">
        <v>1941</v>
      </c>
      <c r="E12" s="189" t="s">
        <v>1915</v>
      </c>
      <c r="F12" s="189" t="s">
        <v>555</v>
      </c>
      <c r="G12" s="189" t="s">
        <v>1936</v>
      </c>
      <c r="H12" s="189">
        <v>1</v>
      </c>
      <c r="I12" s="189" t="s">
        <v>483</v>
      </c>
      <c r="J12" s="189" t="s">
        <v>1942</v>
      </c>
      <c r="K12" s="189" t="s">
        <v>483</v>
      </c>
      <c r="L12" s="189" t="s">
        <v>1916</v>
      </c>
    </row>
    <row r="13" ht="17.25" spans="1:12">
      <c r="A13" s="187">
        <v>1010</v>
      </c>
      <c r="B13" s="188" t="s">
        <v>1943</v>
      </c>
      <c r="C13" s="189" t="s">
        <v>554</v>
      </c>
      <c r="D13" s="189" t="s">
        <v>1914</v>
      </c>
      <c r="E13" s="189" t="s">
        <v>1944</v>
      </c>
      <c r="F13" s="189" t="s">
        <v>555</v>
      </c>
      <c r="G13" s="190"/>
      <c r="H13" s="189">
        <v>1</v>
      </c>
      <c r="I13" s="189" t="s">
        <v>1945</v>
      </c>
      <c r="J13" s="189" t="s">
        <v>1946</v>
      </c>
      <c r="K13" s="189">
        <v>97</v>
      </c>
      <c r="L13" s="189" t="s">
        <v>1947</v>
      </c>
    </row>
    <row r="14" ht="17.25" spans="1:12">
      <c r="A14" s="187">
        <v>1011</v>
      </c>
      <c r="B14" s="188" t="s">
        <v>1948</v>
      </c>
      <c r="C14" s="189" t="s">
        <v>554</v>
      </c>
      <c r="D14" s="189" t="s">
        <v>1949</v>
      </c>
      <c r="E14" s="189" t="s">
        <v>1944</v>
      </c>
      <c r="F14" s="189" t="s">
        <v>555</v>
      </c>
      <c r="G14" s="190"/>
      <c r="H14" s="189">
        <v>1</v>
      </c>
      <c r="I14" s="189" t="s">
        <v>483</v>
      </c>
      <c r="J14" s="189" t="s">
        <v>483</v>
      </c>
      <c r="K14" s="189">
        <v>95</v>
      </c>
      <c r="L14" s="189" t="s">
        <v>1947</v>
      </c>
    </row>
    <row r="15" ht="17.25" spans="1:12">
      <c r="A15" s="187">
        <v>1012</v>
      </c>
      <c r="B15" s="188" t="s">
        <v>1950</v>
      </c>
      <c r="C15" s="189" t="s">
        <v>1951</v>
      </c>
      <c r="D15" s="189" t="s">
        <v>1925</v>
      </c>
      <c r="E15" s="189" t="s">
        <v>1915</v>
      </c>
      <c r="F15" s="189" t="s">
        <v>555</v>
      </c>
      <c r="G15" s="190"/>
      <c r="H15" s="189">
        <v>1</v>
      </c>
      <c r="I15" s="189" t="s">
        <v>483</v>
      </c>
      <c r="J15" s="189" t="s">
        <v>1952</v>
      </c>
      <c r="K15" s="189" t="s">
        <v>483</v>
      </c>
      <c r="L15" s="189" t="s">
        <v>1916</v>
      </c>
    </row>
    <row r="16" ht="17.25" spans="1:12">
      <c r="A16" s="187">
        <v>1013</v>
      </c>
      <c r="B16" s="188" t="s">
        <v>1953</v>
      </c>
      <c r="C16" s="189" t="s">
        <v>1954</v>
      </c>
      <c r="D16" s="189" t="s">
        <v>1921</v>
      </c>
      <c r="E16" s="189" t="s">
        <v>1915</v>
      </c>
      <c r="F16" s="189" t="s">
        <v>555</v>
      </c>
      <c r="G16" s="189" t="s">
        <v>1936</v>
      </c>
      <c r="H16" s="189">
        <v>1</v>
      </c>
      <c r="I16" s="189" t="s">
        <v>483</v>
      </c>
      <c r="J16" s="189" t="s">
        <v>1955</v>
      </c>
      <c r="K16" s="189" t="s">
        <v>483</v>
      </c>
      <c r="L16" s="189" t="s">
        <v>1916</v>
      </c>
    </row>
    <row r="17" ht="17.25" spans="1:12">
      <c r="A17" s="187">
        <v>1014</v>
      </c>
      <c r="B17" s="188" t="s">
        <v>499</v>
      </c>
      <c r="C17" s="189" t="s">
        <v>1956</v>
      </c>
      <c r="D17" s="189" t="s">
        <v>1949</v>
      </c>
      <c r="E17" s="189"/>
      <c r="F17" s="189" t="s">
        <v>555</v>
      </c>
      <c r="G17" s="189" t="s">
        <v>1936</v>
      </c>
      <c r="H17" s="189">
        <v>1</v>
      </c>
      <c r="I17" s="189" t="s">
        <v>483</v>
      </c>
      <c r="J17" s="189" t="s">
        <v>1957</v>
      </c>
      <c r="K17" s="189">
        <v>95</v>
      </c>
      <c r="L17" s="189" t="s">
        <v>1947</v>
      </c>
    </row>
    <row r="18" ht="17.25" spans="1:12">
      <c r="A18" s="187">
        <v>1015</v>
      </c>
      <c r="B18" s="188" t="s">
        <v>1958</v>
      </c>
      <c r="C18" s="189" t="s">
        <v>1959</v>
      </c>
      <c r="D18" s="189" t="s">
        <v>1914</v>
      </c>
      <c r="E18" s="189" t="s">
        <v>1960</v>
      </c>
      <c r="F18" s="189" t="s">
        <v>1961</v>
      </c>
      <c r="G18" s="190"/>
      <c r="H18" s="189">
        <v>1</v>
      </c>
      <c r="I18" s="189" t="s">
        <v>483</v>
      </c>
      <c r="J18" s="189" t="s">
        <v>1962</v>
      </c>
      <c r="K18" s="189" t="s">
        <v>483</v>
      </c>
      <c r="L18" s="189" t="s">
        <v>1963</v>
      </c>
    </row>
    <row r="19" ht="17.25" spans="1:12">
      <c r="A19" s="187">
        <v>1016</v>
      </c>
      <c r="B19" s="188" t="s">
        <v>1964</v>
      </c>
      <c r="C19" s="189" t="s">
        <v>1965</v>
      </c>
      <c r="D19" s="189" t="s">
        <v>1966</v>
      </c>
      <c r="E19" s="189" t="s">
        <v>1915</v>
      </c>
      <c r="F19" s="189" t="s">
        <v>555</v>
      </c>
      <c r="G19" s="189" t="s">
        <v>1936</v>
      </c>
      <c r="H19" s="189">
        <v>1</v>
      </c>
      <c r="I19" s="189" t="s">
        <v>483</v>
      </c>
      <c r="J19" s="189" t="s">
        <v>1967</v>
      </c>
      <c r="K19" s="189" t="s">
        <v>483</v>
      </c>
      <c r="L19" s="189" t="s">
        <v>1916</v>
      </c>
    </row>
    <row r="20" ht="17.25" spans="1:12">
      <c r="A20" s="187">
        <v>1017</v>
      </c>
      <c r="B20" s="188" t="s">
        <v>1968</v>
      </c>
      <c r="C20" s="189" t="s">
        <v>1969</v>
      </c>
      <c r="D20" s="189" t="s">
        <v>1970</v>
      </c>
      <c r="E20" s="189" t="s">
        <v>1915</v>
      </c>
      <c r="F20" s="189" t="s">
        <v>555</v>
      </c>
      <c r="G20" s="190"/>
      <c r="H20" s="189">
        <v>1</v>
      </c>
      <c r="I20" s="189" t="s">
        <v>483</v>
      </c>
      <c r="J20" s="189" t="s">
        <v>1971</v>
      </c>
      <c r="K20" s="189" t="s">
        <v>483</v>
      </c>
      <c r="L20" s="189" t="s">
        <v>1916</v>
      </c>
    </row>
    <row r="21" ht="17.25" spans="1:12">
      <c r="A21" s="187">
        <v>1018</v>
      </c>
      <c r="B21" s="188" t="s">
        <v>1972</v>
      </c>
      <c r="C21" s="189" t="s">
        <v>1969</v>
      </c>
      <c r="D21" s="189" t="s">
        <v>1966</v>
      </c>
      <c r="E21" s="189" t="s">
        <v>1915</v>
      </c>
      <c r="F21" s="189" t="s">
        <v>555</v>
      </c>
      <c r="G21" s="189" t="s">
        <v>1936</v>
      </c>
      <c r="H21" s="189">
        <v>1</v>
      </c>
      <c r="I21" s="189" t="s">
        <v>483</v>
      </c>
      <c r="J21" s="189" t="s">
        <v>1973</v>
      </c>
      <c r="K21" s="189" t="s">
        <v>483</v>
      </c>
      <c r="L21" s="189" t="s">
        <v>1916</v>
      </c>
    </row>
    <row r="22" ht="17.25" spans="1:12">
      <c r="A22" s="187">
        <v>1019</v>
      </c>
      <c r="B22" s="188" t="s">
        <v>1974</v>
      </c>
      <c r="C22" s="189" t="s">
        <v>1969</v>
      </c>
      <c r="D22" s="189" t="s">
        <v>1921</v>
      </c>
      <c r="E22" s="189" t="s">
        <v>1915</v>
      </c>
      <c r="F22" s="189" t="s">
        <v>555</v>
      </c>
      <c r="G22" s="189" t="s">
        <v>1936</v>
      </c>
      <c r="H22" s="189">
        <v>1</v>
      </c>
      <c r="I22" s="189" t="s">
        <v>483</v>
      </c>
      <c r="J22" s="189" t="s">
        <v>1975</v>
      </c>
      <c r="K22" s="189" t="s">
        <v>483</v>
      </c>
      <c r="L22" s="189" t="s">
        <v>1916</v>
      </c>
    </row>
    <row r="23" ht="17.25" spans="1:12">
      <c r="A23" s="187">
        <v>1020</v>
      </c>
      <c r="B23" s="188" t="s">
        <v>1976</v>
      </c>
      <c r="C23" s="189" t="s">
        <v>1977</v>
      </c>
      <c r="D23" s="189" t="s">
        <v>1970</v>
      </c>
      <c r="E23" s="189"/>
      <c r="F23" s="189" t="s">
        <v>555</v>
      </c>
      <c r="G23" s="190"/>
      <c r="H23" s="189">
        <v>1</v>
      </c>
      <c r="I23" s="189" t="s">
        <v>483</v>
      </c>
      <c r="J23" s="189" t="s">
        <v>1978</v>
      </c>
      <c r="K23" s="189" t="s">
        <v>483</v>
      </c>
      <c r="L23" s="189" t="s">
        <v>1916</v>
      </c>
    </row>
    <row r="24" ht="17.25" spans="1:12">
      <c r="A24" s="187">
        <v>1021</v>
      </c>
      <c r="B24" s="188" t="s">
        <v>1979</v>
      </c>
      <c r="C24" s="189" t="s">
        <v>1965</v>
      </c>
      <c r="D24" s="189" t="s">
        <v>1980</v>
      </c>
      <c r="E24" s="189" t="s">
        <v>1915</v>
      </c>
      <c r="F24" s="189" t="s">
        <v>555</v>
      </c>
      <c r="G24" s="189" t="s">
        <v>1936</v>
      </c>
      <c r="H24" s="189">
        <v>1</v>
      </c>
      <c r="I24" s="189" t="s">
        <v>483</v>
      </c>
      <c r="J24" s="189" t="s">
        <v>1981</v>
      </c>
      <c r="K24" s="189" t="s">
        <v>483</v>
      </c>
      <c r="L24" s="189" t="s">
        <v>1916</v>
      </c>
    </row>
    <row r="25" ht="17.25" spans="1:12">
      <c r="A25" s="187">
        <v>1022</v>
      </c>
      <c r="B25" s="188" t="s">
        <v>1982</v>
      </c>
      <c r="C25" s="189" t="s">
        <v>1983</v>
      </c>
      <c r="D25" s="189" t="s">
        <v>1921</v>
      </c>
      <c r="E25" s="189" t="s">
        <v>1960</v>
      </c>
      <c r="F25" s="189" t="s">
        <v>1984</v>
      </c>
      <c r="G25" s="190"/>
      <c r="H25" s="189">
        <v>1</v>
      </c>
      <c r="I25" s="189">
        <v>1</v>
      </c>
      <c r="J25" s="189" t="s">
        <v>1985</v>
      </c>
      <c r="K25" s="189">
        <v>97</v>
      </c>
      <c r="L25" s="189" t="s">
        <v>1916</v>
      </c>
    </row>
    <row r="26" ht="17.25" spans="1:12">
      <c r="A26" s="187">
        <v>1023</v>
      </c>
      <c r="B26" s="188" t="s">
        <v>1986</v>
      </c>
      <c r="C26" s="189" t="s">
        <v>1983</v>
      </c>
      <c r="D26" s="189" t="s">
        <v>1980</v>
      </c>
      <c r="E26" s="189"/>
      <c r="F26" s="189" t="s">
        <v>1987</v>
      </c>
      <c r="G26" s="189" t="s">
        <v>1936</v>
      </c>
      <c r="H26" s="189" t="s">
        <v>1988</v>
      </c>
      <c r="I26" s="189">
        <v>1</v>
      </c>
      <c r="J26" s="189" t="s">
        <v>1989</v>
      </c>
      <c r="K26" s="189">
        <v>96</v>
      </c>
      <c r="L26" s="189" t="s">
        <v>1916</v>
      </c>
    </row>
    <row r="27" ht="17.25" spans="1:12">
      <c r="A27" s="187">
        <v>1024</v>
      </c>
      <c r="B27" s="188" t="s">
        <v>1990</v>
      </c>
      <c r="C27" s="189" t="s">
        <v>1991</v>
      </c>
      <c r="D27" s="189" t="s">
        <v>1914</v>
      </c>
      <c r="E27" s="189" t="s">
        <v>1944</v>
      </c>
      <c r="F27" s="189" t="s">
        <v>1992</v>
      </c>
      <c r="G27" s="190"/>
      <c r="H27" s="189">
        <v>1</v>
      </c>
      <c r="I27" s="189">
        <v>3</v>
      </c>
      <c r="J27" s="189" t="s">
        <v>1993</v>
      </c>
      <c r="K27" s="189">
        <v>95</v>
      </c>
      <c r="L27" s="189" t="s">
        <v>1947</v>
      </c>
    </row>
    <row r="28" ht="17.25" spans="1:12">
      <c r="A28" s="187">
        <v>1025</v>
      </c>
      <c r="B28" s="188" t="s">
        <v>1994</v>
      </c>
      <c r="C28" s="189" t="s">
        <v>505</v>
      </c>
      <c r="D28" s="189" t="s">
        <v>1941</v>
      </c>
      <c r="E28" s="189" t="s">
        <v>1960</v>
      </c>
      <c r="F28" s="189" t="s">
        <v>1995</v>
      </c>
      <c r="G28" s="190"/>
      <c r="H28" s="189">
        <v>1</v>
      </c>
      <c r="I28" s="189" t="s">
        <v>483</v>
      </c>
      <c r="J28" s="189" t="s">
        <v>483</v>
      </c>
      <c r="K28" s="189" t="s">
        <v>483</v>
      </c>
      <c r="L28" s="189" t="s">
        <v>1916</v>
      </c>
    </row>
    <row r="29" ht="17.25" spans="1:12">
      <c r="A29" s="187">
        <v>1026</v>
      </c>
      <c r="B29" s="188" t="s">
        <v>1996</v>
      </c>
      <c r="C29" s="189" t="s">
        <v>505</v>
      </c>
      <c r="D29" s="189" t="s">
        <v>1925</v>
      </c>
      <c r="E29" s="189" t="s">
        <v>1960</v>
      </c>
      <c r="F29" s="189" t="s">
        <v>1997</v>
      </c>
      <c r="G29" s="190"/>
      <c r="H29" s="189">
        <v>1</v>
      </c>
      <c r="I29" s="189" t="s">
        <v>483</v>
      </c>
      <c r="J29" s="189" t="s">
        <v>1998</v>
      </c>
      <c r="K29" s="189" t="s">
        <v>483</v>
      </c>
      <c r="L29" s="189" t="s">
        <v>1999</v>
      </c>
    </row>
    <row r="30" ht="17.25" spans="1:12">
      <c r="A30" s="187">
        <v>1027</v>
      </c>
      <c r="B30" s="188" t="s">
        <v>2000</v>
      </c>
      <c r="C30" s="189" t="s">
        <v>505</v>
      </c>
      <c r="D30" s="189" t="s">
        <v>1914</v>
      </c>
      <c r="E30" s="189" t="s">
        <v>1960</v>
      </c>
      <c r="F30" s="189" t="s">
        <v>2001</v>
      </c>
      <c r="G30" s="189" t="s">
        <v>1936</v>
      </c>
      <c r="H30" s="189">
        <v>2</v>
      </c>
      <c r="I30" s="189" t="s">
        <v>2002</v>
      </c>
      <c r="J30" s="189" t="s">
        <v>1955</v>
      </c>
      <c r="K30" s="189">
        <v>100</v>
      </c>
      <c r="L30" s="189" t="s">
        <v>1916</v>
      </c>
    </row>
    <row r="31" ht="18" customHeight="1" spans="1:12">
      <c r="A31" s="187">
        <v>1028</v>
      </c>
      <c r="B31" s="188" t="s">
        <v>2003</v>
      </c>
      <c r="C31" s="189" t="s">
        <v>505</v>
      </c>
      <c r="D31" s="189" t="s">
        <v>1925</v>
      </c>
      <c r="E31" s="189" t="s">
        <v>1960</v>
      </c>
      <c r="F31" s="189" t="s">
        <v>1997</v>
      </c>
      <c r="G31" s="189" t="s">
        <v>1936</v>
      </c>
      <c r="H31" s="189">
        <v>1</v>
      </c>
      <c r="I31" s="189" t="s">
        <v>483</v>
      </c>
      <c r="J31" s="189" t="s">
        <v>2004</v>
      </c>
      <c r="K31" s="189" t="s">
        <v>483</v>
      </c>
      <c r="L31" s="189" t="s">
        <v>1999</v>
      </c>
    </row>
    <row r="32" ht="31.5" customHeight="1" spans="1:12">
      <c r="A32" s="185"/>
      <c r="B32" s="186" t="s">
        <v>2005</v>
      </c>
      <c r="C32" s="17"/>
      <c r="D32" s="17"/>
      <c r="E32" s="17"/>
      <c r="F32" s="17"/>
      <c r="G32" s="17"/>
      <c r="H32" s="17"/>
      <c r="I32" s="17"/>
      <c r="J32" s="17"/>
      <c r="K32" s="17"/>
      <c r="L32" s="18"/>
    </row>
    <row r="33" ht="18" customHeight="1" spans="1:12">
      <c r="A33" s="187">
        <v>2001</v>
      </c>
      <c r="B33" s="188" t="s">
        <v>2006</v>
      </c>
      <c r="C33" s="191" t="s">
        <v>1991</v>
      </c>
      <c r="D33" s="189" t="s">
        <v>1966</v>
      </c>
      <c r="E33" s="189"/>
      <c r="F33" s="189">
        <v>10</v>
      </c>
      <c r="G33" s="189" t="s">
        <v>1936</v>
      </c>
      <c r="H33" s="189" t="s">
        <v>2007</v>
      </c>
      <c r="I33" s="189">
        <v>1</v>
      </c>
      <c r="J33" s="189" t="s">
        <v>2008</v>
      </c>
      <c r="K33" s="189">
        <v>95</v>
      </c>
      <c r="L33" s="189" t="s">
        <v>1999</v>
      </c>
    </row>
    <row r="34" ht="18" customHeight="1" spans="1:12">
      <c r="A34" s="187">
        <v>2002</v>
      </c>
      <c r="B34" s="188" t="s">
        <v>2009</v>
      </c>
      <c r="C34" s="191" t="s">
        <v>1991</v>
      </c>
      <c r="D34" s="189" t="s">
        <v>1921</v>
      </c>
      <c r="E34" s="189"/>
      <c r="F34" s="189">
        <v>10</v>
      </c>
      <c r="G34" s="189" t="s">
        <v>1936</v>
      </c>
      <c r="H34" s="189" t="s">
        <v>2010</v>
      </c>
      <c r="I34" s="189">
        <v>6</v>
      </c>
      <c r="J34" s="189" t="s">
        <v>2011</v>
      </c>
      <c r="K34" s="189">
        <v>100</v>
      </c>
      <c r="L34" s="189" t="s">
        <v>1916</v>
      </c>
    </row>
    <row r="35" ht="18" customHeight="1" spans="1:12">
      <c r="A35" s="187">
        <v>2003</v>
      </c>
      <c r="B35" s="188" t="s">
        <v>2012</v>
      </c>
      <c r="C35" s="191" t="s">
        <v>1991</v>
      </c>
      <c r="D35" s="189" t="s">
        <v>1921</v>
      </c>
      <c r="E35" s="189"/>
      <c r="F35" s="189">
        <v>3</v>
      </c>
      <c r="G35" s="189" t="s">
        <v>1936</v>
      </c>
      <c r="H35" s="189">
        <v>1</v>
      </c>
      <c r="I35" s="189">
        <v>1</v>
      </c>
      <c r="J35" s="189" t="s">
        <v>2013</v>
      </c>
      <c r="K35" s="189">
        <v>100</v>
      </c>
      <c r="L35" s="189" t="s">
        <v>1963</v>
      </c>
    </row>
    <row r="36" ht="18" customHeight="1" spans="1:12">
      <c r="A36" s="187">
        <v>2004</v>
      </c>
      <c r="B36" s="188" t="s">
        <v>2014</v>
      </c>
      <c r="C36" s="191" t="s">
        <v>1991</v>
      </c>
      <c r="D36" s="189" t="s">
        <v>1925</v>
      </c>
      <c r="E36" s="189"/>
      <c r="F36" s="189">
        <v>15</v>
      </c>
      <c r="G36" s="189" t="s">
        <v>1936</v>
      </c>
      <c r="H36" s="189" t="s">
        <v>2010</v>
      </c>
      <c r="I36" s="189">
        <v>6</v>
      </c>
      <c r="J36" s="189" t="s">
        <v>2015</v>
      </c>
      <c r="K36" s="189">
        <v>100</v>
      </c>
      <c r="L36" s="189" t="s">
        <v>1916</v>
      </c>
    </row>
    <row r="37" ht="18" customHeight="1" spans="1:12">
      <c r="A37" s="187">
        <v>2005</v>
      </c>
      <c r="B37" s="188" t="s">
        <v>2016</v>
      </c>
      <c r="C37" s="191" t="s">
        <v>1991</v>
      </c>
      <c r="D37" s="189" t="s">
        <v>1925</v>
      </c>
      <c r="E37" s="189"/>
      <c r="F37" s="189">
        <v>15</v>
      </c>
      <c r="G37" s="189" t="s">
        <v>1936</v>
      </c>
      <c r="H37" s="189" t="s">
        <v>2010</v>
      </c>
      <c r="I37" s="189">
        <v>8</v>
      </c>
      <c r="J37" s="189" t="s">
        <v>2017</v>
      </c>
      <c r="K37" s="189">
        <v>99</v>
      </c>
      <c r="L37" s="189" t="s">
        <v>1916</v>
      </c>
    </row>
    <row r="38" ht="18" customHeight="1" spans="1:12">
      <c r="A38" s="187">
        <v>2006</v>
      </c>
      <c r="B38" s="188" t="s">
        <v>2018</v>
      </c>
      <c r="C38" s="191" t="s">
        <v>1991</v>
      </c>
      <c r="D38" s="189" t="s">
        <v>2019</v>
      </c>
      <c r="E38" s="189"/>
      <c r="F38" s="189">
        <v>15</v>
      </c>
      <c r="G38" s="189" t="s">
        <v>1936</v>
      </c>
      <c r="H38" s="189" t="s">
        <v>2010</v>
      </c>
      <c r="I38" s="189">
        <v>6</v>
      </c>
      <c r="J38" s="189" t="s">
        <v>2020</v>
      </c>
      <c r="K38" s="189">
        <v>100</v>
      </c>
      <c r="L38" s="189" t="s">
        <v>1947</v>
      </c>
    </row>
    <row r="39" ht="18" customHeight="1" spans="1:12">
      <c r="A39" s="187">
        <v>2007</v>
      </c>
      <c r="B39" s="188" t="s">
        <v>2021</v>
      </c>
      <c r="C39" s="191" t="s">
        <v>1991</v>
      </c>
      <c r="D39" s="189" t="s">
        <v>2022</v>
      </c>
      <c r="E39" s="189"/>
      <c r="F39" s="189">
        <v>15</v>
      </c>
      <c r="G39" s="189" t="s">
        <v>1936</v>
      </c>
      <c r="H39" s="189" t="s">
        <v>2010</v>
      </c>
      <c r="I39" s="189">
        <v>6</v>
      </c>
      <c r="J39" s="189" t="s">
        <v>2023</v>
      </c>
      <c r="K39" s="189">
        <v>100</v>
      </c>
      <c r="L39" s="189" t="s">
        <v>1916</v>
      </c>
    </row>
    <row r="40" ht="18" customHeight="1" spans="1:12">
      <c r="A40" s="187">
        <v>2008</v>
      </c>
      <c r="B40" s="188" t="s">
        <v>2024</v>
      </c>
      <c r="C40" s="191" t="s">
        <v>1991</v>
      </c>
      <c r="D40" s="189" t="s">
        <v>2022</v>
      </c>
      <c r="E40" s="189"/>
      <c r="F40" s="189">
        <v>15</v>
      </c>
      <c r="G40" s="189" t="s">
        <v>1936</v>
      </c>
      <c r="H40" s="189" t="s">
        <v>2010</v>
      </c>
      <c r="I40" s="189">
        <v>8</v>
      </c>
      <c r="J40" s="189" t="s">
        <v>2025</v>
      </c>
      <c r="K40" s="189">
        <v>99</v>
      </c>
      <c r="L40" s="189" t="s">
        <v>1916</v>
      </c>
    </row>
    <row r="41" ht="18" customHeight="1" spans="1:12">
      <c r="A41" s="187">
        <v>2009</v>
      </c>
      <c r="B41" s="188" t="s">
        <v>2026</v>
      </c>
      <c r="C41" s="191" t="s">
        <v>1991</v>
      </c>
      <c r="D41" s="189" t="s">
        <v>2022</v>
      </c>
      <c r="E41" s="189"/>
      <c r="F41" s="189">
        <v>15</v>
      </c>
      <c r="G41" s="189" t="s">
        <v>1936</v>
      </c>
      <c r="H41" s="189" t="s">
        <v>2010</v>
      </c>
      <c r="I41" s="189">
        <v>15</v>
      </c>
      <c r="J41" s="189" t="s">
        <v>2027</v>
      </c>
      <c r="K41" s="189">
        <v>98</v>
      </c>
      <c r="L41" s="189" t="s">
        <v>1947</v>
      </c>
    </row>
    <row r="42" ht="18" customHeight="1" spans="1:12">
      <c r="A42" s="187">
        <v>2010</v>
      </c>
      <c r="B42" s="188" t="s">
        <v>2028</v>
      </c>
      <c r="C42" s="191" t="s">
        <v>1991</v>
      </c>
      <c r="D42" s="189" t="s">
        <v>2022</v>
      </c>
      <c r="E42" s="189"/>
      <c r="F42" s="189">
        <v>15</v>
      </c>
      <c r="G42" s="189" t="s">
        <v>1936</v>
      </c>
      <c r="H42" s="189" t="s">
        <v>2010</v>
      </c>
      <c r="I42" s="189">
        <v>17</v>
      </c>
      <c r="J42" s="189" t="s">
        <v>2027</v>
      </c>
      <c r="K42" s="189">
        <v>98</v>
      </c>
      <c r="L42" s="189" t="s">
        <v>1947</v>
      </c>
    </row>
    <row r="43" ht="18" customHeight="1" spans="1:12">
      <c r="A43" s="187">
        <v>2011</v>
      </c>
      <c r="B43" s="188" t="s">
        <v>2029</v>
      </c>
      <c r="C43" s="191" t="s">
        <v>1991</v>
      </c>
      <c r="D43" s="189" t="s">
        <v>2022</v>
      </c>
      <c r="E43" s="189"/>
      <c r="F43" s="189">
        <v>15</v>
      </c>
      <c r="G43" s="189" t="s">
        <v>1936</v>
      </c>
      <c r="H43" s="189" t="s">
        <v>2010</v>
      </c>
      <c r="I43" s="189">
        <v>8</v>
      </c>
      <c r="J43" s="189" t="s">
        <v>2030</v>
      </c>
      <c r="K43" s="189">
        <v>99</v>
      </c>
      <c r="L43" s="189" t="s">
        <v>1916</v>
      </c>
    </row>
    <row r="44" ht="18" customHeight="1" spans="1:12">
      <c r="A44" s="187">
        <v>2012</v>
      </c>
      <c r="B44" s="188" t="s">
        <v>2031</v>
      </c>
      <c r="C44" s="191" t="s">
        <v>1991</v>
      </c>
      <c r="D44" s="189" t="s">
        <v>2022</v>
      </c>
      <c r="E44" s="189"/>
      <c r="F44" s="189">
        <v>15</v>
      </c>
      <c r="G44" s="189" t="s">
        <v>1936</v>
      </c>
      <c r="H44" s="189" t="s">
        <v>2010</v>
      </c>
      <c r="I44" s="189">
        <v>8</v>
      </c>
      <c r="J44" s="189" t="s">
        <v>2032</v>
      </c>
      <c r="K44" s="189">
        <v>100</v>
      </c>
      <c r="L44" s="189" t="s">
        <v>2033</v>
      </c>
    </row>
    <row r="45" ht="18" customHeight="1" spans="1:12">
      <c r="A45" s="187">
        <v>2013</v>
      </c>
      <c r="B45" s="188" t="s">
        <v>2034</v>
      </c>
      <c r="C45" s="191" t="s">
        <v>1991</v>
      </c>
      <c r="D45" s="189" t="s">
        <v>2035</v>
      </c>
      <c r="E45" s="189"/>
      <c r="F45" s="189">
        <v>15</v>
      </c>
      <c r="G45" s="189" t="s">
        <v>1936</v>
      </c>
      <c r="H45" s="189" t="s">
        <v>2010</v>
      </c>
      <c r="I45" s="189">
        <v>6</v>
      </c>
      <c r="J45" s="189" t="s">
        <v>2036</v>
      </c>
      <c r="K45" s="189">
        <v>100</v>
      </c>
      <c r="L45" s="189" t="s">
        <v>1947</v>
      </c>
    </row>
    <row r="46" ht="18" customHeight="1" spans="1:12">
      <c r="A46" s="187">
        <v>2014</v>
      </c>
      <c r="B46" s="188" t="s">
        <v>2037</v>
      </c>
      <c r="C46" s="191" t="s">
        <v>1991</v>
      </c>
      <c r="D46" s="189" t="s">
        <v>2038</v>
      </c>
      <c r="E46" s="189"/>
      <c r="F46" s="189">
        <v>15</v>
      </c>
      <c r="G46" s="189" t="s">
        <v>1936</v>
      </c>
      <c r="H46" s="189" t="s">
        <v>2010</v>
      </c>
      <c r="I46" s="189">
        <v>6</v>
      </c>
      <c r="J46" s="189" t="s">
        <v>2008</v>
      </c>
      <c r="K46" s="189">
        <v>100</v>
      </c>
      <c r="L46" s="189" t="s">
        <v>1916</v>
      </c>
    </row>
    <row r="47" ht="18" customHeight="1" spans="1:12">
      <c r="A47" s="187">
        <v>2015</v>
      </c>
      <c r="B47" s="188" t="s">
        <v>2039</v>
      </c>
      <c r="C47" s="191" t="s">
        <v>1991</v>
      </c>
      <c r="D47" s="189" t="s">
        <v>2038</v>
      </c>
      <c r="E47" s="189"/>
      <c r="F47" s="189">
        <v>15</v>
      </c>
      <c r="G47" s="189" t="s">
        <v>1936</v>
      </c>
      <c r="H47" s="189" t="s">
        <v>2010</v>
      </c>
      <c r="I47" s="189">
        <v>7</v>
      </c>
      <c r="J47" s="189" t="s">
        <v>2040</v>
      </c>
      <c r="K47" s="189">
        <v>100</v>
      </c>
      <c r="L47" s="189" t="s">
        <v>1916</v>
      </c>
    </row>
    <row r="48" ht="18" customHeight="1" spans="1:12">
      <c r="A48" s="187">
        <v>2016</v>
      </c>
      <c r="B48" s="188" t="s">
        <v>2041</v>
      </c>
      <c r="C48" s="191" t="s">
        <v>1991</v>
      </c>
      <c r="D48" s="189" t="s">
        <v>2042</v>
      </c>
      <c r="E48" s="189"/>
      <c r="F48" s="189">
        <v>15</v>
      </c>
      <c r="G48" s="189" t="s">
        <v>1936</v>
      </c>
      <c r="H48" s="189" t="s">
        <v>2010</v>
      </c>
      <c r="I48" s="189">
        <v>7</v>
      </c>
      <c r="J48" s="189" t="s">
        <v>2043</v>
      </c>
      <c r="K48" s="189">
        <v>94</v>
      </c>
      <c r="L48" s="189" t="s">
        <v>1947</v>
      </c>
    </row>
    <row r="49" ht="31.5" customHeight="1" spans="1:12">
      <c r="A49" s="185"/>
      <c r="B49" s="186" t="s">
        <v>2044</v>
      </c>
      <c r="C49" s="17"/>
      <c r="D49" s="17"/>
      <c r="E49" s="17"/>
      <c r="F49" s="17"/>
      <c r="G49" s="17"/>
      <c r="H49" s="17"/>
      <c r="I49" s="17"/>
      <c r="J49" s="17"/>
      <c r="K49" s="17"/>
      <c r="L49" s="18"/>
    </row>
    <row r="50" ht="18" customHeight="1" spans="1:12">
      <c r="A50" s="187">
        <v>3001</v>
      </c>
      <c r="B50" s="188" t="s">
        <v>2045</v>
      </c>
      <c r="C50" s="191" t="s">
        <v>2046</v>
      </c>
      <c r="D50" s="189" t="s">
        <v>2047</v>
      </c>
      <c r="E50" s="189"/>
      <c r="F50" s="189">
        <v>60</v>
      </c>
      <c r="G50" s="189" t="s">
        <v>1936</v>
      </c>
      <c r="H50" s="189" t="s">
        <v>2007</v>
      </c>
      <c r="I50" s="189">
        <v>1</v>
      </c>
      <c r="J50" s="189" t="s">
        <v>2048</v>
      </c>
      <c r="K50" s="189">
        <v>95</v>
      </c>
      <c r="L50" s="189" t="s">
        <v>1999</v>
      </c>
    </row>
    <row r="51" ht="18" customHeight="1" spans="1:12">
      <c r="A51" s="187">
        <v>3002</v>
      </c>
      <c r="B51" s="188" t="s">
        <v>2049</v>
      </c>
      <c r="C51" s="191" t="s">
        <v>2046</v>
      </c>
      <c r="D51" s="189" t="s">
        <v>1966</v>
      </c>
      <c r="E51" s="189"/>
      <c r="F51" s="189">
        <v>30</v>
      </c>
      <c r="G51" s="189" t="s">
        <v>1936</v>
      </c>
      <c r="H51" s="189">
        <v>1</v>
      </c>
      <c r="I51" s="189">
        <v>6</v>
      </c>
      <c r="J51" s="189" t="s">
        <v>2050</v>
      </c>
      <c r="K51" s="189">
        <v>99</v>
      </c>
      <c r="L51" s="189" t="s">
        <v>1916</v>
      </c>
    </row>
    <row r="52" ht="18" customHeight="1" spans="1:12">
      <c r="A52" s="187">
        <v>3003</v>
      </c>
      <c r="B52" s="188" t="s">
        <v>2051</v>
      </c>
      <c r="C52" s="191" t="s">
        <v>2046</v>
      </c>
      <c r="D52" s="189" t="s">
        <v>2052</v>
      </c>
      <c r="E52" s="189"/>
      <c r="F52" s="189">
        <v>50</v>
      </c>
      <c r="G52" s="189" t="s">
        <v>1936</v>
      </c>
      <c r="H52" s="189">
        <v>1</v>
      </c>
      <c r="I52" s="189">
        <v>6</v>
      </c>
      <c r="J52" s="189" t="s">
        <v>2053</v>
      </c>
      <c r="K52" s="189">
        <v>98</v>
      </c>
      <c r="L52" s="189" t="s">
        <v>1916</v>
      </c>
    </row>
    <row r="53" ht="18" customHeight="1" spans="1:12">
      <c r="A53" s="187">
        <v>3004</v>
      </c>
      <c r="B53" s="188" t="s">
        <v>2054</v>
      </c>
      <c r="C53" s="191" t="s">
        <v>2046</v>
      </c>
      <c r="D53" s="189" t="s">
        <v>2055</v>
      </c>
      <c r="E53" s="189"/>
      <c r="F53" s="189">
        <v>80</v>
      </c>
      <c r="G53" s="189" t="s">
        <v>1936</v>
      </c>
      <c r="H53" s="189" t="s">
        <v>2056</v>
      </c>
      <c r="I53" s="189">
        <v>1</v>
      </c>
      <c r="J53" s="189" t="s">
        <v>2057</v>
      </c>
      <c r="K53" s="189">
        <v>100</v>
      </c>
      <c r="L53" s="189" t="s">
        <v>1963</v>
      </c>
    </row>
    <row r="54" ht="18" customHeight="1" spans="1:12">
      <c r="A54" s="187">
        <v>3005</v>
      </c>
      <c r="B54" s="188" t="s">
        <v>2058</v>
      </c>
      <c r="C54" s="191" t="s">
        <v>2046</v>
      </c>
      <c r="D54" s="189" t="s">
        <v>2059</v>
      </c>
      <c r="E54" s="189"/>
      <c r="F54" s="189">
        <v>20</v>
      </c>
      <c r="G54" s="189" t="s">
        <v>1936</v>
      </c>
      <c r="H54" s="189" t="s">
        <v>2056</v>
      </c>
      <c r="I54" s="189">
        <v>1</v>
      </c>
      <c r="J54" s="189">
        <v>200</v>
      </c>
      <c r="K54" s="189">
        <v>88</v>
      </c>
      <c r="L54" s="189" t="s">
        <v>1963</v>
      </c>
    </row>
    <row r="55" ht="18" customHeight="1" spans="1:12">
      <c r="A55" s="187">
        <v>3006</v>
      </c>
      <c r="B55" s="188" t="s">
        <v>2060</v>
      </c>
      <c r="C55" s="191" t="s">
        <v>2046</v>
      </c>
      <c r="D55" s="189" t="s">
        <v>2061</v>
      </c>
      <c r="E55" s="189"/>
      <c r="F55" s="189">
        <v>110</v>
      </c>
      <c r="G55" s="189" t="s">
        <v>1936</v>
      </c>
      <c r="H55" s="189">
        <v>1</v>
      </c>
      <c r="I55" s="189">
        <v>8</v>
      </c>
      <c r="J55" s="189">
        <v>400</v>
      </c>
      <c r="K55" s="189">
        <v>100</v>
      </c>
      <c r="L55" s="189" t="s">
        <v>2062</v>
      </c>
    </row>
    <row r="56" ht="18" customHeight="1" spans="1:12">
      <c r="A56" s="187">
        <v>3007</v>
      </c>
      <c r="B56" s="188" t="s">
        <v>2063</v>
      </c>
      <c r="C56" s="191" t="s">
        <v>2046</v>
      </c>
      <c r="D56" s="189" t="s">
        <v>2059</v>
      </c>
      <c r="E56" s="189"/>
      <c r="F56" s="189">
        <v>90</v>
      </c>
      <c r="G56" s="189" t="s">
        <v>1936</v>
      </c>
      <c r="H56" s="189" t="s">
        <v>2064</v>
      </c>
      <c r="I56" s="189">
        <v>10</v>
      </c>
      <c r="J56" s="189">
        <v>500</v>
      </c>
      <c r="K56" s="189">
        <v>97</v>
      </c>
      <c r="L56" s="189" t="s">
        <v>1947</v>
      </c>
    </row>
    <row r="57" ht="18" customHeight="1" spans="1:12">
      <c r="A57" s="187">
        <v>3008</v>
      </c>
      <c r="B57" s="188" t="s">
        <v>2065</v>
      </c>
      <c r="C57" s="191" t="s">
        <v>2046</v>
      </c>
      <c r="D57" s="189" t="s">
        <v>2061</v>
      </c>
      <c r="E57" s="189"/>
      <c r="F57" s="189">
        <v>110</v>
      </c>
      <c r="G57" s="189" t="s">
        <v>1936</v>
      </c>
      <c r="H57" s="189">
        <v>1</v>
      </c>
      <c r="I57" s="189">
        <v>5</v>
      </c>
      <c r="J57" s="189" t="s">
        <v>2066</v>
      </c>
      <c r="K57" s="189">
        <v>100</v>
      </c>
      <c r="L57" s="189" t="s">
        <v>1916</v>
      </c>
    </row>
    <row r="58" ht="18" customHeight="1" spans="1:12">
      <c r="A58" s="187">
        <v>3009</v>
      </c>
      <c r="B58" s="188" t="s">
        <v>2067</v>
      </c>
      <c r="C58" s="191" t="s">
        <v>2046</v>
      </c>
      <c r="D58" s="189" t="s">
        <v>2061</v>
      </c>
      <c r="E58" s="189"/>
      <c r="F58" s="189">
        <v>110</v>
      </c>
      <c r="G58" s="189" t="s">
        <v>1936</v>
      </c>
      <c r="H58" s="189">
        <v>1</v>
      </c>
      <c r="I58" s="189">
        <v>5</v>
      </c>
      <c r="J58" s="189" t="s">
        <v>2068</v>
      </c>
      <c r="K58" s="189">
        <v>100</v>
      </c>
      <c r="L58" s="189" t="s">
        <v>1916</v>
      </c>
    </row>
    <row r="59" ht="18" customHeight="1" spans="1:12">
      <c r="A59" s="187">
        <v>3010</v>
      </c>
      <c r="B59" s="188" t="s">
        <v>2069</v>
      </c>
      <c r="C59" s="191" t="s">
        <v>2046</v>
      </c>
      <c r="D59" s="189" t="s">
        <v>2061</v>
      </c>
      <c r="E59" s="189"/>
      <c r="F59" s="189">
        <v>110</v>
      </c>
      <c r="G59" s="189" t="s">
        <v>1936</v>
      </c>
      <c r="H59" s="189">
        <v>1</v>
      </c>
      <c r="I59" s="189">
        <v>5</v>
      </c>
      <c r="J59" s="189">
        <v>275</v>
      </c>
      <c r="K59" s="189">
        <v>100</v>
      </c>
      <c r="L59" s="189" t="s">
        <v>1947</v>
      </c>
    </row>
    <row r="60" ht="18" customHeight="1" spans="1:12">
      <c r="A60" s="187">
        <v>3011</v>
      </c>
      <c r="B60" s="188" t="s">
        <v>2070</v>
      </c>
      <c r="C60" s="191" t="s">
        <v>2046</v>
      </c>
      <c r="D60" s="189" t="s">
        <v>2071</v>
      </c>
      <c r="E60" s="189"/>
      <c r="F60" s="189">
        <v>110</v>
      </c>
      <c r="G60" s="189" t="s">
        <v>1936</v>
      </c>
      <c r="H60" s="189">
        <v>1</v>
      </c>
      <c r="I60" s="189">
        <v>5</v>
      </c>
      <c r="J60" s="189">
        <v>400</v>
      </c>
      <c r="K60" s="189">
        <v>98</v>
      </c>
      <c r="L60" s="189" t="s">
        <v>1947</v>
      </c>
    </row>
    <row r="61" ht="18" customHeight="1" spans="1:12">
      <c r="A61" s="187">
        <v>3012</v>
      </c>
      <c r="B61" s="188" t="s">
        <v>2072</v>
      </c>
      <c r="C61" s="191" t="s">
        <v>2046</v>
      </c>
      <c r="D61" s="189" t="s">
        <v>2073</v>
      </c>
      <c r="E61" s="189"/>
      <c r="F61" s="189">
        <v>100</v>
      </c>
      <c r="G61" s="189" t="s">
        <v>1936</v>
      </c>
      <c r="H61" s="189" t="s">
        <v>2074</v>
      </c>
      <c r="I61" s="189">
        <v>2</v>
      </c>
      <c r="J61" s="189" t="s">
        <v>2075</v>
      </c>
      <c r="K61" s="189">
        <v>100</v>
      </c>
      <c r="L61" s="189" t="s">
        <v>1916</v>
      </c>
    </row>
    <row r="62" ht="31.5" customHeight="1" spans="1:12">
      <c r="A62" s="185"/>
      <c r="B62" s="192" t="s">
        <v>2076</v>
      </c>
      <c r="C62" s="17"/>
      <c r="D62" s="17"/>
      <c r="E62" s="17"/>
      <c r="F62" s="17"/>
      <c r="G62" s="17"/>
      <c r="H62" s="17"/>
      <c r="I62" s="17"/>
      <c r="J62" s="17"/>
      <c r="K62" s="17"/>
      <c r="L62" s="18"/>
    </row>
    <row r="63" ht="18" customHeight="1" spans="1:12">
      <c r="A63" s="187">
        <v>4001</v>
      </c>
      <c r="B63" s="188" t="s">
        <v>2077</v>
      </c>
      <c r="C63" s="191" t="s">
        <v>2078</v>
      </c>
      <c r="D63" s="189" t="s">
        <v>2079</v>
      </c>
      <c r="E63" s="189"/>
      <c r="F63" s="189" t="s">
        <v>2080</v>
      </c>
      <c r="G63" s="190"/>
      <c r="H63" s="189" t="s">
        <v>2074</v>
      </c>
      <c r="I63" s="189">
        <v>2</v>
      </c>
      <c r="J63" s="189" t="s">
        <v>2081</v>
      </c>
      <c r="K63" s="189">
        <v>100</v>
      </c>
      <c r="L63" s="189" t="s">
        <v>1963</v>
      </c>
    </row>
    <row r="64" ht="18" customHeight="1" spans="1:12">
      <c r="A64" s="187">
        <v>4002</v>
      </c>
      <c r="B64" s="188" t="s">
        <v>2082</v>
      </c>
      <c r="C64" s="191" t="s">
        <v>2078</v>
      </c>
      <c r="D64" s="189" t="s">
        <v>2083</v>
      </c>
      <c r="E64" s="189"/>
      <c r="F64" s="189" t="s">
        <v>2080</v>
      </c>
      <c r="G64" s="190"/>
      <c r="H64" s="189" t="s">
        <v>2074</v>
      </c>
      <c r="I64" s="189">
        <v>2</v>
      </c>
      <c r="J64" s="189" t="s">
        <v>2084</v>
      </c>
      <c r="K64" s="189">
        <v>100</v>
      </c>
      <c r="L64" s="189" t="s">
        <v>1963</v>
      </c>
    </row>
    <row r="65" ht="18" customHeight="1" spans="1:12">
      <c r="A65" s="187">
        <v>4003</v>
      </c>
      <c r="B65" s="188" t="s">
        <v>2085</v>
      </c>
      <c r="C65" s="191" t="s">
        <v>2078</v>
      </c>
      <c r="D65" s="189" t="s">
        <v>2086</v>
      </c>
      <c r="E65" s="189"/>
      <c r="F65" s="189" t="s">
        <v>2080</v>
      </c>
      <c r="G65" s="190"/>
      <c r="H65" s="189" t="s">
        <v>2074</v>
      </c>
      <c r="I65" s="189">
        <v>2</v>
      </c>
      <c r="J65" s="189" t="s">
        <v>2087</v>
      </c>
      <c r="K65" s="189">
        <v>100</v>
      </c>
      <c r="L65" s="189" t="s">
        <v>1916</v>
      </c>
    </row>
    <row r="66" ht="18" customHeight="1" spans="1:12">
      <c r="A66" s="187">
        <v>4004</v>
      </c>
      <c r="B66" s="188" t="s">
        <v>2088</v>
      </c>
      <c r="C66" s="191" t="s">
        <v>2078</v>
      </c>
      <c r="D66" s="189" t="s">
        <v>2086</v>
      </c>
      <c r="E66" s="189"/>
      <c r="F66" s="189" t="s">
        <v>2080</v>
      </c>
      <c r="G66" s="190"/>
      <c r="H66" s="189">
        <v>1</v>
      </c>
      <c r="I66" s="189">
        <v>5</v>
      </c>
      <c r="J66" s="189" t="s">
        <v>2089</v>
      </c>
      <c r="K66" s="189">
        <v>100</v>
      </c>
      <c r="L66" s="189" t="s">
        <v>1947</v>
      </c>
    </row>
    <row r="67" ht="18" customHeight="1" spans="1:12">
      <c r="A67" s="187">
        <v>4005</v>
      </c>
      <c r="B67" s="188" t="s">
        <v>2090</v>
      </c>
      <c r="C67" s="191" t="s">
        <v>2078</v>
      </c>
      <c r="D67" s="189" t="s">
        <v>2086</v>
      </c>
      <c r="E67" s="189"/>
      <c r="F67" s="189" t="s">
        <v>2080</v>
      </c>
      <c r="G67" s="190"/>
      <c r="H67" s="189">
        <v>2</v>
      </c>
      <c r="I67" s="189">
        <v>5</v>
      </c>
      <c r="J67" s="189" t="s">
        <v>2089</v>
      </c>
      <c r="K67" s="189">
        <v>100</v>
      </c>
      <c r="L67" s="189" t="s">
        <v>1947</v>
      </c>
    </row>
    <row r="68" ht="18" customHeight="1" spans="1:12">
      <c r="A68" s="187">
        <v>4006</v>
      </c>
      <c r="B68" s="188" t="s">
        <v>2091</v>
      </c>
      <c r="C68" s="191" t="s">
        <v>2078</v>
      </c>
      <c r="D68" s="189" t="s">
        <v>2092</v>
      </c>
      <c r="E68" s="189"/>
      <c r="F68" s="189" t="s">
        <v>1981</v>
      </c>
      <c r="G68" s="190"/>
      <c r="H68" s="189" t="s">
        <v>2074</v>
      </c>
      <c r="I68" s="189">
        <v>2</v>
      </c>
      <c r="J68" s="189" t="s">
        <v>2093</v>
      </c>
      <c r="K68" s="189">
        <v>100</v>
      </c>
      <c r="L68" s="189" t="s">
        <v>1963</v>
      </c>
    </row>
    <row r="69" ht="18" customHeight="1" spans="1:12">
      <c r="A69" s="187">
        <v>4007</v>
      </c>
      <c r="B69" s="188" t="s">
        <v>2094</v>
      </c>
      <c r="C69" s="191" t="s">
        <v>2078</v>
      </c>
      <c r="D69" s="189" t="s">
        <v>2095</v>
      </c>
      <c r="E69" s="189"/>
      <c r="F69" s="189" t="s">
        <v>2080</v>
      </c>
      <c r="G69" s="190"/>
      <c r="H69" s="189" t="s">
        <v>2074</v>
      </c>
      <c r="I69" s="189">
        <v>2</v>
      </c>
      <c r="J69" s="189" t="s">
        <v>2096</v>
      </c>
      <c r="K69" s="189">
        <v>100</v>
      </c>
      <c r="L69" s="189" t="s">
        <v>2097</v>
      </c>
    </row>
    <row r="70" ht="18" customHeight="1" spans="1:12">
      <c r="A70" s="187">
        <v>4008</v>
      </c>
      <c r="B70" s="188" t="s">
        <v>2098</v>
      </c>
      <c r="C70" s="191" t="s">
        <v>2078</v>
      </c>
      <c r="D70" s="189" t="s">
        <v>2086</v>
      </c>
      <c r="E70" s="189"/>
      <c r="F70" s="189" t="s">
        <v>2080</v>
      </c>
      <c r="G70" s="190"/>
      <c r="H70" s="189" t="s">
        <v>2074</v>
      </c>
      <c r="I70" s="189">
        <v>7</v>
      </c>
      <c r="J70" s="189" t="s">
        <v>2099</v>
      </c>
      <c r="K70" s="189">
        <v>100</v>
      </c>
      <c r="L70" s="189" t="s">
        <v>1947</v>
      </c>
    </row>
    <row r="71" ht="18" customHeight="1" spans="1:12">
      <c r="A71" s="187">
        <v>4009</v>
      </c>
      <c r="B71" s="188" t="s">
        <v>2100</v>
      </c>
      <c r="C71" s="191" t="s">
        <v>2078</v>
      </c>
      <c r="D71" s="189" t="s">
        <v>2086</v>
      </c>
      <c r="E71" s="189"/>
      <c r="F71" s="189" t="s">
        <v>2080</v>
      </c>
      <c r="G71" s="190"/>
      <c r="H71" s="189">
        <v>1</v>
      </c>
      <c r="I71" s="189">
        <v>8</v>
      </c>
      <c r="J71" s="189" t="s">
        <v>2101</v>
      </c>
      <c r="K71" s="189">
        <v>98</v>
      </c>
      <c r="L71" s="189" t="s">
        <v>1947</v>
      </c>
    </row>
    <row r="72" ht="30" customHeight="1" spans="1:12">
      <c r="A72" s="185"/>
      <c r="B72" s="186" t="s">
        <v>2102</v>
      </c>
      <c r="C72" s="17"/>
      <c r="D72" s="17"/>
      <c r="E72" s="17"/>
      <c r="F72" s="17"/>
      <c r="G72" s="17"/>
      <c r="H72" s="17"/>
      <c r="I72" s="17"/>
      <c r="J72" s="17"/>
      <c r="K72" s="17"/>
      <c r="L72" s="18"/>
    </row>
    <row r="73" ht="18" customHeight="1" spans="1:12">
      <c r="A73" s="187">
        <v>5001</v>
      </c>
      <c r="B73" s="188" t="s">
        <v>2103</v>
      </c>
      <c r="C73" s="191" t="s">
        <v>2046</v>
      </c>
      <c r="D73" s="189" t="s">
        <v>2059</v>
      </c>
      <c r="E73" s="189"/>
      <c r="F73" s="189">
        <v>100</v>
      </c>
      <c r="G73" s="189" t="s">
        <v>1936</v>
      </c>
      <c r="H73" s="189" t="s">
        <v>2104</v>
      </c>
      <c r="I73" s="189">
        <v>30</v>
      </c>
      <c r="J73" s="189" t="s">
        <v>1946</v>
      </c>
      <c r="K73" s="189">
        <v>100</v>
      </c>
      <c r="L73" s="189" t="s">
        <v>1947</v>
      </c>
    </row>
    <row r="74" ht="18" customHeight="1" spans="1:12">
      <c r="A74" s="187">
        <v>5002</v>
      </c>
      <c r="B74" s="188" t="s">
        <v>2105</v>
      </c>
      <c r="C74" s="191" t="s">
        <v>2046</v>
      </c>
      <c r="D74" s="189" t="s">
        <v>2052</v>
      </c>
      <c r="E74" s="189"/>
      <c r="F74" s="189">
        <v>110</v>
      </c>
      <c r="G74" s="189" t="s">
        <v>1936</v>
      </c>
      <c r="H74" s="189" t="s">
        <v>2104</v>
      </c>
      <c r="I74" s="189">
        <v>30</v>
      </c>
      <c r="J74" s="189" t="s">
        <v>2106</v>
      </c>
      <c r="K74" s="189">
        <v>97</v>
      </c>
      <c r="L74" s="189" t="s">
        <v>1947</v>
      </c>
    </row>
    <row r="75" ht="18" customHeight="1" spans="1:12">
      <c r="A75" s="187">
        <v>5003</v>
      </c>
      <c r="B75" s="188" t="s">
        <v>2107</v>
      </c>
      <c r="C75" s="191" t="s">
        <v>2046</v>
      </c>
      <c r="D75" s="189" t="s">
        <v>2108</v>
      </c>
      <c r="E75" s="189"/>
      <c r="F75" s="189">
        <v>250</v>
      </c>
      <c r="G75" s="189" t="s">
        <v>1936</v>
      </c>
      <c r="H75" s="189">
        <v>1</v>
      </c>
      <c r="I75" s="189">
        <v>11</v>
      </c>
      <c r="J75" s="189" t="s">
        <v>2109</v>
      </c>
      <c r="K75" s="189">
        <v>96</v>
      </c>
      <c r="L75" s="189" t="s">
        <v>1947</v>
      </c>
    </row>
    <row r="76" ht="18" customHeight="1" spans="1:12">
      <c r="A76" s="187">
        <v>5004</v>
      </c>
      <c r="B76" s="188" t="s">
        <v>2110</v>
      </c>
      <c r="C76" s="191" t="s">
        <v>2046</v>
      </c>
      <c r="D76" s="189" t="s">
        <v>2061</v>
      </c>
      <c r="E76" s="189"/>
      <c r="F76" s="189">
        <v>110</v>
      </c>
      <c r="G76" s="189" t="s">
        <v>1936</v>
      </c>
      <c r="H76" s="189" t="s">
        <v>2111</v>
      </c>
      <c r="I76" s="189">
        <v>20</v>
      </c>
      <c r="J76" s="189" t="s">
        <v>2112</v>
      </c>
      <c r="K76" s="189">
        <v>97</v>
      </c>
      <c r="L76" s="189" t="s">
        <v>1947</v>
      </c>
    </row>
    <row r="77" ht="18" customHeight="1" spans="1:12">
      <c r="A77" s="187">
        <v>5005</v>
      </c>
      <c r="B77" s="188" t="s">
        <v>2113</v>
      </c>
      <c r="C77" s="191" t="s">
        <v>2046</v>
      </c>
      <c r="D77" s="189" t="s">
        <v>2052</v>
      </c>
      <c r="E77" s="189"/>
      <c r="F77" s="189">
        <v>110</v>
      </c>
      <c r="G77" s="189" t="s">
        <v>1936</v>
      </c>
      <c r="H77" s="189" t="s">
        <v>2111</v>
      </c>
      <c r="I77" s="189">
        <v>20</v>
      </c>
      <c r="J77" s="189" t="s">
        <v>2114</v>
      </c>
      <c r="K77" s="189">
        <v>98</v>
      </c>
      <c r="L77" s="189" t="s">
        <v>1947</v>
      </c>
    </row>
    <row r="78" ht="18" customHeight="1" spans="1:12">
      <c r="A78" s="187">
        <v>5006</v>
      </c>
      <c r="B78" s="188" t="s">
        <v>2115</v>
      </c>
      <c r="C78" s="191" t="s">
        <v>2046</v>
      </c>
      <c r="D78" s="189" t="s">
        <v>2052</v>
      </c>
      <c r="E78" s="189"/>
      <c r="F78" s="189">
        <v>110</v>
      </c>
      <c r="G78" s="189" t="s">
        <v>1936</v>
      </c>
      <c r="H78" s="189" t="s">
        <v>2111</v>
      </c>
      <c r="I78" s="189">
        <v>30</v>
      </c>
      <c r="J78" s="189" t="s">
        <v>2093</v>
      </c>
      <c r="K78" s="189">
        <v>97</v>
      </c>
      <c r="L78" s="189" t="s">
        <v>1947</v>
      </c>
    </row>
    <row r="79" ht="18" customHeight="1" spans="1:12">
      <c r="A79" s="187">
        <v>5007</v>
      </c>
      <c r="B79" s="188" t="s">
        <v>2116</v>
      </c>
      <c r="C79" s="191" t="s">
        <v>2046</v>
      </c>
      <c r="D79" s="189" t="s">
        <v>2052</v>
      </c>
      <c r="E79" s="189"/>
      <c r="F79" s="189">
        <v>90</v>
      </c>
      <c r="G79" s="189" t="s">
        <v>1936</v>
      </c>
      <c r="H79" s="189" t="s">
        <v>2111</v>
      </c>
      <c r="I79" s="189">
        <v>30</v>
      </c>
      <c r="J79" s="189" t="s">
        <v>2093</v>
      </c>
      <c r="K79" s="189">
        <v>97</v>
      </c>
      <c r="L79" s="189" t="s">
        <v>1947</v>
      </c>
    </row>
    <row r="80" ht="18" customHeight="1" spans="1:12">
      <c r="A80" s="187">
        <v>5008</v>
      </c>
      <c r="B80" s="188" t="s">
        <v>2117</v>
      </c>
      <c r="C80" s="191" t="s">
        <v>2046</v>
      </c>
      <c r="D80" s="189" t="s">
        <v>2052</v>
      </c>
      <c r="E80" s="189"/>
      <c r="F80" s="189">
        <v>110</v>
      </c>
      <c r="G80" s="189" t="s">
        <v>1936</v>
      </c>
      <c r="H80" s="189" t="s">
        <v>2104</v>
      </c>
      <c r="I80" s="189">
        <v>30</v>
      </c>
      <c r="J80" s="189" t="s">
        <v>2118</v>
      </c>
      <c r="K80" s="189">
        <v>99</v>
      </c>
      <c r="L80" s="189" t="s">
        <v>1947</v>
      </c>
    </row>
    <row r="81" ht="18" customHeight="1" spans="1:12">
      <c r="A81" s="187">
        <v>5009</v>
      </c>
      <c r="B81" s="188" t="s">
        <v>2119</v>
      </c>
      <c r="C81" s="191" t="s">
        <v>2046</v>
      </c>
      <c r="D81" s="189" t="s">
        <v>2052</v>
      </c>
      <c r="E81" s="189"/>
      <c r="F81" s="189">
        <v>110</v>
      </c>
      <c r="G81" s="189" t="s">
        <v>1936</v>
      </c>
      <c r="H81" s="189" t="s">
        <v>2120</v>
      </c>
      <c r="I81" s="189">
        <v>30</v>
      </c>
      <c r="J81" s="189" t="s">
        <v>2121</v>
      </c>
      <c r="K81" s="189">
        <v>99</v>
      </c>
      <c r="L81" s="189" t="s">
        <v>1947</v>
      </c>
    </row>
    <row r="82" ht="31.5" customHeight="1" spans="1:12">
      <c r="A82" s="185"/>
      <c r="B82" s="186" t="s">
        <v>2122</v>
      </c>
      <c r="C82" s="17"/>
      <c r="D82" s="17"/>
      <c r="E82" s="17"/>
      <c r="F82" s="17"/>
      <c r="G82" s="17"/>
      <c r="H82" s="17"/>
      <c r="I82" s="17"/>
      <c r="J82" s="17"/>
      <c r="K82" s="17"/>
      <c r="L82" s="18"/>
    </row>
    <row r="83" ht="18" customHeight="1" spans="1:12">
      <c r="A83" s="187">
        <v>6001</v>
      </c>
      <c r="B83" s="188" t="s">
        <v>2123</v>
      </c>
      <c r="C83" s="191" t="s">
        <v>2124</v>
      </c>
      <c r="D83" s="189" t="s">
        <v>2022</v>
      </c>
      <c r="E83" s="189"/>
      <c r="F83" s="189">
        <v>20</v>
      </c>
      <c r="G83" s="189" t="s">
        <v>1936</v>
      </c>
      <c r="H83" s="189" t="s">
        <v>2104</v>
      </c>
      <c r="I83" s="189" t="s">
        <v>2125</v>
      </c>
      <c r="J83" s="189" t="s">
        <v>2126</v>
      </c>
      <c r="K83" s="189">
        <v>96</v>
      </c>
      <c r="L83" s="189" t="s">
        <v>1963</v>
      </c>
    </row>
    <row r="84" ht="18" customHeight="1" spans="1:12">
      <c r="A84" s="187">
        <v>6002</v>
      </c>
      <c r="B84" s="188" t="s">
        <v>2127</v>
      </c>
      <c r="C84" s="191" t="s">
        <v>2124</v>
      </c>
      <c r="D84" s="189" t="s">
        <v>2022</v>
      </c>
      <c r="E84" s="189"/>
      <c r="F84" s="189">
        <v>20</v>
      </c>
      <c r="G84" s="189" t="s">
        <v>1936</v>
      </c>
      <c r="H84" s="189" t="s">
        <v>2104</v>
      </c>
      <c r="I84" s="189" t="s">
        <v>2128</v>
      </c>
      <c r="J84" s="189" t="s">
        <v>2093</v>
      </c>
      <c r="K84" s="189">
        <v>97</v>
      </c>
      <c r="L84" s="189" t="s">
        <v>1947</v>
      </c>
    </row>
    <row r="85" ht="18" customHeight="1" spans="1:12">
      <c r="A85" s="187">
        <v>6003</v>
      </c>
      <c r="B85" s="188" t="s">
        <v>2129</v>
      </c>
      <c r="C85" s="191" t="s">
        <v>2124</v>
      </c>
      <c r="D85" s="189" t="s">
        <v>2022</v>
      </c>
      <c r="E85" s="189"/>
      <c r="F85" s="189">
        <v>15</v>
      </c>
      <c r="G85" s="189" t="s">
        <v>1936</v>
      </c>
      <c r="H85" s="189" t="s">
        <v>2130</v>
      </c>
      <c r="I85" s="189">
        <v>32</v>
      </c>
      <c r="J85" s="189" t="s">
        <v>2131</v>
      </c>
      <c r="K85" s="189">
        <v>96</v>
      </c>
      <c r="L85" s="189" t="s">
        <v>1947</v>
      </c>
    </row>
    <row r="86" ht="18" customHeight="1" spans="1:12">
      <c r="A86" s="187">
        <v>6004</v>
      </c>
      <c r="B86" s="188" t="s">
        <v>2132</v>
      </c>
      <c r="C86" s="191" t="s">
        <v>2124</v>
      </c>
      <c r="D86" s="189" t="s">
        <v>1925</v>
      </c>
      <c r="E86" s="189"/>
      <c r="F86" s="189">
        <v>15</v>
      </c>
      <c r="G86" s="189" t="s">
        <v>1936</v>
      </c>
      <c r="H86" s="189" t="s">
        <v>2130</v>
      </c>
      <c r="I86" s="189">
        <v>20</v>
      </c>
      <c r="J86" s="189" t="s">
        <v>2093</v>
      </c>
      <c r="K86" s="189">
        <v>96</v>
      </c>
      <c r="L86" s="189" t="s">
        <v>1947</v>
      </c>
    </row>
    <row r="87" ht="18" customHeight="1" spans="1:12">
      <c r="A87" s="187">
        <v>6005</v>
      </c>
      <c r="B87" s="188" t="s">
        <v>2133</v>
      </c>
      <c r="C87" s="191" t="s">
        <v>2124</v>
      </c>
      <c r="D87" s="189" t="s">
        <v>2038</v>
      </c>
      <c r="E87" s="189"/>
      <c r="F87" s="189">
        <v>20</v>
      </c>
      <c r="G87" s="189" t="s">
        <v>1936</v>
      </c>
      <c r="H87" s="189" t="s">
        <v>2134</v>
      </c>
      <c r="I87" s="189" t="s">
        <v>2135</v>
      </c>
      <c r="J87" s="189" t="s">
        <v>2136</v>
      </c>
      <c r="K87" s="189">
        <v>96</v>
      </c>
      <c r="L87" s="189" t="s">
        <v>1963</v>
      </c>
    </row>
    <row r="88" ht="18" customHeight="1" spans="1:12">
      <c r="A88" s="187">
        <v>6006</v>
      </c>
      <c r="B88" s="188" t="s">
        <v>2137</v>
      </c>
      <c r="C88" s="191" t="s">
        <v>2124</v>
      </c>
      <c r="D88" s="189" t="s">
        <v>2022</v>
      </c>
      <c r="E88" s="189"/>
      <c r="F88" s="189">
        <v>20</v>
      </c>
      <c r="G88" s="189" t="s">
        <v>1936</v>
      </c>
      <c r="H88" s="189" t="s">
        <v>2104</v>
      </c>
      <c r="I88" s="189">
        <v>32</v>
      </c>
      <c r="J88" s="189" t="s">
        <v>2106</v>
      </c>
      <c r="K88" s="189">
        <v>98</v>
      </c>
      <c r="L88" s="189" t="s">
        <v>1947</v>
      </c>
    </row>
    <row r="89" ht="30" customHeight="1" spans="1:12">
      <c r="A89" s="185"/>
      <c r="B89" s="186" t="s">
        <v>515</v>
      </c>
      <c r="C89" s="17"/>
      <c r="D89" s="17"/>
      <c r="E89" s="17"/>
      <c r="F89" s="17"/>
      <c r="G89" s="17"/>
      <c r="H89" s="17"/>
      <c r="I89" s="17"/>
      <c r="J89" s="17"/>
      <c r="K89" s="17"/>
      <c r="L89" s="18"/>
    </row>
    <row r="90" ht="18" customHeight="1" spans="1:12">
      <c r="A90" s="187">
        <v>7001</v>
      </c>
      <c r="B90" s="188" t="s">
        <v>2138</v>
      </c>
      <c r="C90" s="191" t="s">
        <v>2139</v>
      </c>
      <c r="D90" s="189" t="s">
        <v>2061</v>
      </c>
      <c r="E90" s="189"/>
      <c r="F90" s="189">
        <v>100</v>
      </c>
      <c r="G90" s="189" t="s">
        <v>1936</v>
      </c>
      <c r="H90" s="189" t="s">
        <v>2140</v>
      </c>
      <c r="I90" s="189">
        <v>200</v>
      </c>
      <c r="J90" s="189" t="s">
        <v>2141</v>
      </c>
      <c r="K90" s="189">
        <v>96</v>
      </c>
      <c r="L90" s="189" t="s">
        <v>2097</v>
      </c>
    </row>
    <row r="91" ht="18" customHeight="1" spans="1:12">
      <c r="A91" s="187">
        <v>7002</v>
      </c>
      <c r="B91" s="188" t="s">
        <v>2142</v>
      </c>
      <c r="C91" s="191" t="s">
        <v>2139</v>
      </c>
      <c r="D91" s="189" t="s">
        <v>2061</v>
      </c>
      <c r="E91" s="189"/>
      <c r="F91" s="189">
        <v>90</v>
      </c>
      <c r="G91" s="189" t="s">
        <v>1936</v>
      </c>
      <c r="H91" s="189" t="s">
        <v>2104</v>
      </c>
      <c r="I91" s="189">
        <v>20</v>
      </c>
      <c r="J91" s="189" t="s">
        <v>2143</v>
      </c>
      <c r="K91" s="189">
        <v>100</v>
      </c>
      <c r="L91" s="189" t="s">
        <v>1963</v>
      </c>
    </row>
    <row r="92" ht="18" customHeight="1" spans="1:12">
      <c r="A92" s="187">
        <v>7003</v>
      </c>
      <c r="B92" s="188" t="s">
        <v>2144</v>
      </c>
      <c r="C92" s="191" t="s">
        <v>2139</v>
      </c>
      <c r="D92" s="189" t="s">
        <v>2061</v>
      </c>
      <c r="E92" s="189"/>
      <c r="F92" s="189">
        <v>150</v>
      </c>
      <c r="G92" s="189" t="s">
        <v>1936</v>
      </c>
      <c r="H92" s="189" t="s">
        <v>2140</v>
      </c>
      <c r="I92" s="189">
        <v>250</v>
      </c>
      <c r="J92" s="189" t="s">
        <v>2145</v>
      </c>
      <c r="K92" s="189">
        <v>96</v>
      </c>
      <c r="L92" s="189" t="s">
        <v>1963</v>
      </c>
    </row>
    <row r="93" ht="18" customHeight="1" spans="1:12">
      <c r="A93" s="187">
        <v>7004</v>
      </c>
      <c r="B93" s="188" t="s">
        <v>2146</v>
      </c>
      <c r="C93" s="191" t="s">
        <v>2139</v>
      </c>
      <c r="D93" s="189" t="s">
        <v>2061</v>
      </c>
      <c r="E93" s="189"/>
      <c r="F93" s="189">
        <v>110</v>
      </c>
      <c r="G93" s="189" t="s">
        <v>1936</v>
      </c>
      <c r="H93" s="189" t="s">
        <v>2134</v>
      </c>
      <c r="I93" s="189" t="s">
        <v>2147</v>
      </c>
      <c r="J93" s="189" t="s">
        <v>2148</v>
      </c>
      <c r="K93" s="189">
        <v>96</v>
      </c>
      <c r="L93" s="189" t="s">
        <v>1963</v>
      </c>
    </row>
    <row r="94" ht="18" customHeight="1" spans="1:12">
      <c r="A94" s="187">
        <v>7005</v>
      </c>
      <c r="B94" s="188" t="s">
        <v>2149</v>
      </c>
      <c r="C94" s="191" t="s">
        <v>2139</v>
      </c>
      <c r="D94" s="189" t="s">
        <v>2061</v>
      </c>
      <c r="E94" s="189"/>
      <c r="F94" s="189">
        <v>110</v>
      </c>
      <c r="G94" s="189" t="s">
        <v>1936</v>
      </c>
      <c r="H94" s="189" t="s">
        <v>2140</v>
      </c>
      <c r="I94" s="189" t="s">
        <v>2150</v>
      </c>
      <c r="J94" s="189" t="s">
        <v>2151</v>
      </c>
      <c r="K94" s="189">
        <v>96</v>
      </c>
      <c r="L94" s="189" t="s">
        <v>1963</v>
      </c>
    </row>
    <row r="95" ht="18" customHeight="1" spans="1:12">
      <c r="A95" s="187">
        <v>7006</v>
      </c>
      <c r="B95" s="188" t="s">
        <v>2152</v>
      </c>
      <c r="C95" s="191" t="s">
        <v>2139</v>
      </c>
      <c r="D95" s="189" t="s">
        <v>2061</v>
      </c>
      <c r="E95" s="189"/>
      <c r="F95" s="189">
        <v>200</v>
      </c>
      <c r="G95" s="189" t="s">
        <v>1936</v>
      </c>
      <c r="H95" s="189" t="s">
        <v>2140</v>
      </c>
      <c r="I95" s="189">
        <v>4000</v>
      </c>
      <c r="J95" s="189" t="s">
        <v>2093</v>
      </c>
      <c r="K95" s="189">
        <v>98</v>
      </c>
      <c r="L95" s="189" t="s">
        <v>1947</v>
      </c>
    </row>
    <row r="96" ht="18" customHeight="1" spans="1:12">
      <c r="A96" s="187">
        <v>7007</v>
      </c>
      <c r="B96" s="188" t="s">
        <v>2153</v>
      </c>
      <c r="C96" s="191" t="s">
        <v>2139</v>
      </c>
      <c r="D96" s="189" t="s">
        <v>2052</v>
      </c>
      <c r="E96" s="189"/>
      <c r="F96" s="189">
        <v>110</v>
      </c>
      <c r="G96" s="189" t="s">
        <v>1936</v>
      </c>
      <c r="H96" s="189" t="s">
        <v>2140</v>
      </c>
      <c r="I96" s="189" t="s">
        <v>2154</v>
      </c>
      <c r="J96" s="189" t="s">
        <v>2093</v>
      </c>
      <c r="K96" s="189">
        <v>99</v>
      </c>
      <c r="L96" s="189" t="s">
        <v>1947</v>
      </c>
    </row>
    <row r="97" ht="18" customHeight="1" spans="1:12">
      <c r="A97" s="187">
        <v>7008</v>
      </c>
      <c r="B97" s="188" t="s">
        <v>2155</v>
      </c>
      <c r="C97" s="191" t="s">
        <v>2139</v>
      </c>
      <c r="D97" s="189" t="s">
        <v>2061</v>
      </c>
      <c r="E97" s="189"/>
      <c r="F97" s="189">
        <v>110</v>
      </c>
      <c r="G97" s="189" t="s">
        <v>1936</v>
      </c>
      <c r="H97" s="189" t="s">
        <v>2140</v>
      </c>
      <c r="I97" s="189">
        <v>250</v>
      </c>
      <c r="J97" s="189" t="s">
        <v>2093</v>
      </c>
      <c r="K97" s="189">
        <v>99</v>
      </c>
      <c r="L97" s="189" t="s">
        <v>1963</v>
      </c>
    </row>
    <row r="98" ht="30" customHeight="1" spans="1:12">
      <c r="A98" s="185"/>
      <c r="B98" s="186" t="s">
        <v>2156</v>
      </c>
      <c r="C98" s="17"/>
      <c r="D98" s="17"/>
      <c r="E98" s="17"/>
      <c r="F98" s="17"/>
      <c r="G98" s="17"/>
      <c r="H98" s="17"/>
      <c r="I98" s="17"/>
      <c r="J98" s="17"/>
      <c r="K98" s="17"/>
      <c r="L98" s="18"/>
    </row>
    <row r="99" ht="18" customHeight="1" spans="1:12">
      <c r="A99" s="187">
        <v>8001</v>
      </c>
      <c r="B99" s="188" t="s">
        <v>2157</v>
      </c>
      <c r="C99" s="189" t="s">
        <v>505</v>
      </c>
      <c r="D99" s="189" t="s">
        <v>2052</v>
      </c>
      <c r="E99" s="679" t="s">
        <v>1922</v>
      </c>
      <c r="F99" s="189" t="s">
        <v>1997</v>
      </c>
      <c r="G99" s="189" t="s">
        <v>1936</v>
      </c>
      <c r="H99" s="189" t="s">
        <v>1988</v>
      </c>
      <c r="I99" s="189" t="s">
        <v>2002</v>
      </c>
      <c r="J99" s="189" t="s">
        <v>2093</v>
      </c>
      <c r="K99" s="189">
        <v>95</v>
      </c>
      <c r="L99" s="189" t="s">
        <v>1916</v>
      </c>
    </row>
    <row r="100" ht="18" customHeight="1" spans="1:12">
      <c r="A100" s="187">
        <v>8002</v>
      </c>
      <c r="B100" s="188" t="s">
        <v>2158</v>
      </c>
      <c r="C100" s="189" t="s">
        <v>505</v>
      </c>
      <c r="D100" s="189" t="s">
        <v>2159</v>
      </c>
      <c r="E100" s="189"/>
      <c r="F100" s="189" t="s">
        <v>1995</v>
      </c>
      <c r="G100" s="189" t="s">
        <v>1936</v>
      </c>
      <c r="H100" s="189" t="s">
        <v>1988</v>
      </c>
      <c r="I100" s="189" t="s">
        <v>2002</v>
      </c>
      <c r="J100" s="189" t="s">
        <v>2160</v>
      </c>
      <c r="K100" s="189">
        <v>99</v>
      </c>
      <c r="L100" s="189" t="s">
        <v>1916</v>
      </c>
    </row>
    <row r="101" ht="18" customHeight="1" spans="1:12">
      <c r="A101" s="187">
        <v>8003</v>
      </c>
      <c r="B101" s="188" t="s">
        <v>2161</v>
      </c>
      <c r="C101" s="189" t="s">
        <v>505</v>
      </c>
      <c r="D101" s="189" t="s">
        <v>2159</v>
      </c>
      <c r="E101" s="189"/>
      <c r="F101" s="189" t="s">
        <v>1995</v>
      </c>
      <c r="G101" s="189" t="s">
        <v>1936</v>
      </c>
      <c r="H101" s="189" t="s">
        <v>1988</v>
      </c>
      <c r="I101" s="189" t="s">
        <v>2002</v>
      </c>
      <c r="J101" s="189" t="s">
        <v>2093</v>
      </c>
      <c r="K101" s="189">
        <v>99</v>
      </c>
      <c r="L101" s="189" t="s">
        <v>1916</v>
      </c>
    </row>
    <row r="102" ht="18" customHeight="1" spans="1:12">
      <c r="A102" s="187">
        <v>8004</v>
      </c>
      <c r="B102" s="188" t="s">
        <v>2162</v>
      </c>
      <c r="C102" s="189" t="s">
        <v>464</v>
      </c>
      <c r="D102" s="189" t="s">
        <v>2163</v>
      </c>
      <c r="E102" s="189"/>
      <c r="F102" s="189" t="s">
        <v>2093</v>
      </c>
      <c r="G102" s="189" t="s">
        <v>1936</v>
      </c>
      <c r="H102" s="189" t="s">
        <v>2093</v>
      </c>
      <c r="I102" s="189" t="s">
        <v>2002</v>
      </c>
      <c r="J102" s="189" t="s">
        <v>2164</v>
      </c>
      <c r="K102" s="189">
        <v>100</v>
      </c>
      <c r="L102" s="189" t="s">
        <v>1916</v>
      </c>
    </row>
    <row r="103" ht="18" customHeight="1" spans="1:12">
      <c r="A103" s="187">
        <v>8005</v>
      </c>
      <c r="B103" s="188" t="s">
        <v>2165</v>
      </c>
      <c r="C103" s="189" t="s">
        <v>1991</v>
      </c>
      <c r="D103" s="189" t="s">
        <v>2166</v>
      </c>
      <c r="E103" s="679" t="s">
        <v>1922</v>
      </c>
      <c r="F103" s="189">
        <v>10</v>
      </c>
      <c r="G103" s="189" t="s">
        <v>1936</v>
      </c>
      <c r="H103" s="189" t="s">
        <v>1988</v>
      </c>
      <c r="I103" s="189">
        <v>1</v>
      </c>
      <c r="J103" s="189" t="s">
        <v>2167</v>
      </c>
      <c r="K103" s="189">
        <v>100</v>
      </c>
      <c r="L103" s="189" t="s">
        <v>1916</v>
      </c>
    </row>
    <row r="104" ht="18" customHeight="1" spans="1:12">
      <c r="A104" s="187">
        <v>8006</v>
      </c>
      <c r="B104" s="188" t="s">
        <v>2168</v>
      </c>
      <c r="C104" s="189" t="s">
        <v>2169</v>
      </c>
      <c r="D104" s="189" t="s">
        <v>2170</v>
      </c>
      <c r="E104" s="189"/>
      <c r="F104" s="189">
        <v>20</v>
      </c>
      <c r="G104" s="189" t="s">
        <v>1936</v>
      </c>
      <c r="H104" s="189" t="s">
        <v>2056</v>
      </c>
      <c r="I104" s="189">
        <v>1</v>
      </c>
      <c r="J104" s="189" t="s">
        <v>2093</v>
      </c>
      <c r="K104" s="189">
        <v>99</v>
      </c>
      <c r="L104" s="189" t="s">
        <v>1947</v>
      </c>
    </row>
    <row r="105" ht="18" customHeight="1" spans="1:12">
      <c r="A105" s="187">
        <v>8007</v>
      </c>
      <c r="B105" s="188" t="s">
        <v>2171</v>
      </c>
      <c r="C105" s="189" t="s">
        <v>2169</v>
      </c>
      <c r="D105" s="189" t="s">
        <v>2172</v>
      </c>
      <c r="E105" s="189"/>
      <c r="F105" s="189" t="s">
        <v>2173</v>
      </c>
      <c r="G105" s="189" t="s">
        <v>1936</v>
      </c>
      <c r="H105" s="189">
        <v>1</v>
      </c>
      <c r="I105" s="189">
        <v>1</v>
      </c>
      <c r="J105" s="189" t="s">
        <v>2093</v>
      </c>
      <c r="K105" s="189">
        <v>98</v>
      </c>
      <c r="L105" s="189" t="s">
        <v>1947</v>
      </c>
    </row>
    <row r="106" ht="18" customHeight="1" spans="1:12">
      <c r="A106" s="187">
        <v>8008</v>
      </c>
      <c r="B106" s="188" t="s">
        <v>519</v>
      </c>
      <c r="C106" s="189" t="s">
        <v>2174</v>
      </c>
      <c r="D106" s="189" t="s">
        <v>2052</v>
      </c>
      <c r="E106" s="679" t="s">
        <v>1922</v>
      </c>
      <c r="F106" s="189" t="s">
        <v>2175</v>
      </c>
      <c r="G106" s="189" t="s">
        <v>1936</v>
      </c>
      <c r="H106" s="189">
        <v>1</v>
      </c>
      <c r="I106" s="189" t="s">
        <v>2176</v>
      </c>
      <c r="J106" s="189" t="s">
        <v>2093</v>
      </c>
      <c r="K106" s="189">
        <v>93</v>
      </c>
      <c r="L106" s="189" t="s">
        <v>1916</v>
      </c>
    </row>
    <row r="107" ht="18" customHeight="1" spans="1:12">
      <c r="A107" s="187">
        <v>8009</v>
      </c>
      <c r="B107" s="188" t="s">
        <v>2177</v>
      </c>
      <c r="C107" s="189" t="s">
        <v>521</v>
      </c>
      <c r="D107" s="189" t="s">
        <v>2178</v>
      </c>
      <c r="E107" s="189"/>
      <c r="F107" s="189" t="s">
        <v>2179</v>
      </c>
      <c r="G107" s="189" t="s">
        <v>1936</v>
      </c>
      <c r="H107" s="189">
        <v>2</v>
      </c>
      <c r="I107" s="189" t="s">
        <v>2180</v>
      </c>
      <c r="J107" s="189" t="s">
        <v>2093</v>
      </c>
      <c r="K107" s="189">
        <v>100</v>
      </c>
      <c r="L107" s="189" t="s">
        <v>1947</v>
      </c>
    </row>
    <row r="108" ht="18" customHeight="1" spans="1:12">
      <c r="A108" s="187">
        <v>8010</v>
      </c>
      <c r="B108" s="188" t="s">
        <v>2181</v>
      </c>
      <c r="C108" s="189" t="s">
        <v>521</v>
      </c>
      <c r="D108" s="189" t="s">
        <v>2182</v>
      </c>
      <c r="E108" s="189"/>
      <c r="F108" s="189" t="s">
        <v>2179</v>
      </c>
      <c r="G108" s="189" t="s">
        <v>1936</v>
      </c>
      <c r="H108" s="189" t="s">
        <v>2007</v>
      </c>
      <c r="I108" s="189" t="s">
        <v>2180</v>
      </c>
      <c r="J108" s="189">
        <v>1500</v>
      </c>
      <c r="K108" s="189">
        <v>99</v>
      </c>
      <c r="L108" s="189" t="s">
        <v>1916</v>
      </c>
    </row>
    <row r="109" ht="18" customHeight="1" spans="1:12">
      <c r="A109" s="187">
        <v>8011</v>
      </c>
      <c r="B109" s="188" t="s">
        <v>2183</v>
      </c>
      <c r="C109" s="189" t="s">
        <v>521</v>
      </c>
      <c r="D109" s="189" t="s">
        <v>2184</v>
      </c>
      <c r="E109" s="189"/>
      <c r="F109" s="189" t="s">
        <v>2185</v>
      </c>
      <c r="G109" s="189" t="s">
        <v>1936</v>
      </c>
      <c r="H109" s="189">
        <v>1</v>
      </c>
      <c r="I109" s="189" t="s">
        <v>2180</v>
      </c>
      <c r="J109" s="189" t="s">
        <v>2093</v>
      </c>
      <c r="K109" s="189">
        <v>100</v>
      </c>
      <c r="L109" s="189" t="s">
        <v>1947</v>
      </c>
    </row>
    <row r="110" ht="18" customHeight="1" spans="1:12">
      <c r="A110" s="187">
        <v>8012</v>
      </c>
      <c r="B110" s="188" t="s">
        <v>2186</v>
      </c>
      <c r="C110" s="189" t="s">
        <v>521</v>
      </c>
      <c r="D110" s="189" t="s">
        <v>2187</v>
      </c>
      <c r="E110" s="189"/>
      <c r="F110" s="189" t="s">
        <v>2188</v>
      </c>
      <c r="G110" s="189" t="s">
        <v>1936</v>
      </c>
      <c r="H110" s="189">
        <v>2</v>
      </c>
      <c r="I110" s="189" t="s">
        <v>2189</v>
      </c>
      <c r="J110" s="189" t="s">
        <v>2093</v>
      </c>
      <c r="K110" s="189">
        <v>98</v>
      </c>
      <c r="L110" s="189" t="s">
        <v>1947</v>
      </c>
    </row>
    <row r="111" ht="18" customHeight="1" spans="1:12">
      <c r="A111" s="187">
        <v>8013</v>
      </c>
      <c r="B111" s="188" t="s">
        <v>2190</v>
      </c>
      <c r="C111" s="189" t="s">
        <v>523</v>
      </c>
      <c r="D111" s="189" t="s">
        <v>2191</v>
      </c>
      <c r="E111" s="189"/>
      <c r="F111" s="189" t="s">
        <v>2192</v>
      </c>
      <c r="G111" s="189" t="s">
        <v>1936</v>
      </c>
      <c r="H111" s="189" t="s">
        <v>2193</v>
      </c>
      <c r="I111" s="189" t="s">
        <v>2002</v>
      </c>
      <c r="J111" s="189" t="s">
        <v>2093</v>
      </c>
      <c r="K111" s="189">
        <v>95</v>
      </c>
      <c r="L111" s="189" t="s">
        <v>1916</v>
      </c>
    </row>
    <row r="112" ht="18" customHeight="1" spans="1:12">
      <c r="A112" s="187">
        <v>8014</v>
      </c>
      <c r="B112" s="188" t="s">
        <v>2194</v>
      </c>
      <c r="C112" s="189" t="s">
        <v>523</v>
      </c>
      <c r="D112" s="189" t="s">
        <v>2195</v>
      </c>
      <c r="E112" s="189"/>
      <c r="F112" s="189" t="s">
        <v>2192</v>
      </c>
      <c r="G112" s="189" t="s">
        <v>1936</v>
      </c>
      <c r="H112" s="189" t="s">
        <v>2193</v>
      </c>
      <c r="I112" s="189" t="s">
        <v>2002</v>
      </c>
      <c r="J112" s="189" t="s">
        <v>2093</v>
      </c>
      <c r="K112" s="189">
        <v>99</v>
      </c>
      <c r="L112" s="189" t="s">
        <v>1947</v>
      </c>
    </row>
    <row r="113" ht="18" customHeight="1" spans="1:12">
      <c r="A113" s="187">
        <v>8015</v>
      </c>
      <c r="B113" s="188" t="s">
        <v>2196</v>
      </c>
      <c r="C113" s="189" t="s">
        <v>523</v>
      </c>
      <c r="D113" s="189" t="s">
        <v>2197</v>
      </c>
      <c r="E113" s="189"/>
      <c r="F113" s="189" t="s">
        <v>2192</v>
      </c>
      <c r="G113" s="189" t="s">
        <v>1936</v>
      </c>
      <c r="H113" s="189" t="s">
        <v>2192</v>
      </c>
      <c r="I113" s="189" t="s">
        <v>2002</v>
      </c>
      <c r="J113" s="189" t="s">
        <v>2093</v>
      </c>
      <c r="K113" s="189">
        <v>99</v>
      </c>
      <c r="L113" s="189" t="s">
        <v>1916</v>
      </c>
    </row>
    <row r="114" ht="18" customHeight="1" spans="1:12">
      <c r="A114" s="187">
        <v>8016</v>
      </c>
      <c r="B114" s="188" t="s">
        <v>2198</v>
      </c>
      <c r="C114" s="189" t="s">
        <v>523</v>
      </c>
      <c r="D114" s="189" t="s">
        <v>2199</v>
      </c>
      <c r="E114" s="189"/>
      <c r="F114" s="189" t="s">
        <v>2192</v>
      </c>
      <c r="G114" s="189" t="s">
        <v>1936</v>
      </c>
      <c r="H114" s="189" t="s">
        <v>2192</v>
      </c>
      <c r="I114" s="189" t="s">
        <v>2002</v>
      </c>
      <c r="J114" s="189" t="s">
        <v>2093</v>
      </c>
      <c r="K114" s="189">
        <v>99</v>
      </c>
      <c r="L114" s="189" t="s">
        <v>1947</v>
      </c>
    </row>
    <row r="115" ht="14.25" spans="1:12">
      <c r="A115" s="193"/>
      <c r="B115" s="193"/>
      <c r="C115" s="193"/>
      <c r="D115" s="193"/>
      <c r="E115" s="193"/>
      <c r="F115" s="193"/>
      <c r="G115" s="193"/>
      <c r="H115" s="115"/>
      <c r="I115" s="193"/>
      <c r="J115" s="193"/>
      <c r="K115" s="115"/>
      <c r="L115" s="115"/>
    </row>
    <row r="116" ht="14.25" spans="1:12">
      <c r="A116" s="115"/>
      <c r="B116" s="115" t="s">
        <v>2200</v>
      </c>
      <c r="C116" s="193"/>
      <c r="D116" s="193"/>
      <c r="E116" s="193"/>
      <c r="F116" s="193"/>
      <c r="G116" s="193"/>
      <c r="H116" s="115"/>
      <c r="I116" s="193"/>
      <c r="J116" s="193"/>
      <c r="K116" s="115"/>
      <c r="L116" s="115"/>
    </row>
    <row r="117" ht="14.25" spans="1:12">
      <c r="A117" s="193"/>
      <c r="B117" s="193"/>
      <c r="C117" s="193"/>
      <c r="D117" s="193"/>
      <c r="E117" s="193"/>
      <c r="F117" s="193"/>
      <c r="G117" s="193"/>
      <c r="H117" s="115"/>
      <c r="I117" s="193"/>
      <c r="J117" s="193"/>
      <c r="K117" s="115"/>
      <c r="L117" s="115"/>
    </row>
    <row r="118" ht="185.25" spans="1:12">
      <c r="A118" s="193"/>
      <c r="B118" s="194" t="s">
        <v>2201</v>
      </c>
      <c r="C118" s="193"/>
      <c r="D118" s="193"/>
      <c r="E118" s="193"/>
      <c r="F118" s="193"/>
      <c r="G118" s="193"/>
      <c r="H118" s="115"/>
      <c r="I118" s="193"/>
      <c r="J118" s="193"/>
      <c r="K118" s="115"/>
      <c r="L118" s="115"/>
    </row>
    <row r="119" ht="142.5" spans="1:12">
      <c r="A119" s="193"/>
      <c r="B119" s="194" t="s">
        <v>2202</v>
      </c>
      <c r="C119" s="193"/>
      <c r="D119" s="193"/>
      <c r="E119" s="193"/>
      <c r="F119" s="193"/>
      <c r="G119" s="193"/>
      <c r="H119" s="115"/>
      <c r="I119" s="193"/>
      <c r="J119" s="193"/>
      <c r="K119" s="115"/>
      <c r="L119" s="115"/>
    </row>
    <row r="120" ht="14.25" spans="1:12">
      <c r="A120" s="193"/>
      <c r="B120" s="193"/>
      <c r="C120" s="193"/>
      <c r="D120" s="193"/>
      <c r="E120" s="193"/>
      <c r="F120" s="193"/>
      <c r="G120" s="193"/>
      <c r="H120" s="115"/>
      <c r="I120" s="193"/>
      <c r="J120" s="193"/>
      <c r="K120" s="115"/>
      <c r="L120" s="115"/>
    </row>
    <row r="121" ht="14.25" spans="1:12">
      <c r="A121" s="193"/>
      <c r="B121" s="193" t="s">
        <v>2203</v>
      </c>
      <c r="C121" s="193"/>
      <c r="D121" s="193"/>
      <c r="E121" s="193"/>
      <c r="F121" s="193"/>
      <c r="G121" s="193"/>
      <c r="H121" s="115"/>
      <c r="I121" s="193"/>
      <c r="J121" s="193"/>
      <c r="K121" s="115"/>
      <c r="L121" s="115"/>
    </row>
    <row r="122" ht="171" spans="1:12">
      <c r="A122" s="193"/>
      <c r="B122" s="194" t="s">
        <v>2204</v>
      </c>
      <c r="C122" s="193"/>
      <c r="D122" s="193"/>
      <c r="E122" s="193"/>
      <c r="F122" s="193"/>
      <c r="G122" s="193"/>
      <c r="H122" s="115"/>
      <c r="I122" s="193"/>
      <c r="J122" s="193"/>
      <c r="K122" s="115"/>
      <c r="L122" s="115"/>
    </row>
    <row r="123" ht="14.25" spans="1:12">
      <c r="A123" s="193"/>
      <c r="B123" s="193" t="s">
        <v>2205</v>
      </c>
      <c r="C123" s="193"/>
      <c r="D123" s="193"/>
      <c r="E123" s="193"/>
      <c r="F123" s="193"/>
      <c r="G123" s="193"/>
      <c r="H123" s="115"/>
      <c r="I123" s="193"/>
      <c r="J123" s="193"/>
      <c r="K123" s="115"/>
      <c r="L123" s="115"/>
    </row>
    <row r="124" ht="99.75" spans="1:12">
      <c r="A124" s="193"/>
      <c r="B124" s="194" t="s">
        <v>2206</v>
      </c>
      <c r="C124" s="193"/>
      <c r="D124" s="193"/>
      <c r="E124" s="193"/>
      <c r="F124" s="193"/>
      <c r="G124" s="193"/>
      <c r="H124" s="115"/>
      <c r="I124" s="193"/>
      <c r="J124" s="193"/>
      <c r="K124" s="115"/>
      <c r="L124" s="115"/>
    </row>
    <row r="125" ht="14.25" spans="1:12">
      <c r="A125" s="193"/>
      <c r="B125" s="193"/>
      <c r="C125" s="193"/>
      <c r="D125" s="193"/>
      <c r="E125" s="193"/>
      <c r="F125" s="193"/>
      <c r="G125" s="193"/>
      <c r="H125" s="115"/>
      <c r="I125" s="193"/>
      <c r="J125" s="193"/>
      <c r="K125" s="115"/>
      <c r="L125" s="115"/>
    </row>
    <row r="126" ht="14.25" spans="1:12">
      <c r="A126" s="193"/>
      <c r="B126" s="193" t="s">
        <v>2207</v>
      </c>
      <c r="C126" s="193"/>
      <c r="D126" s="193"/>
      <c r="E126" s="193"/>
      <c r="F126" s="193"/>
      <c r="G126" s="193"/>
      <c r="H126" s="115"/>
      <c r="I126" s="193"/>
      <c r="J126" s="193"/>
      <c r="K126" s="115"/>
      <c r="L126" s="115"/>
    </row>
    <row r="127" ht="14.25" spans="1:12">
      <c r="A127" s="193"/>
      <c r="B127" s="193"/>
      <c r="C127" s="193"/>
      <c r="D127" s="193"/>
      <c r="E127" s="193"/>
      <c r="F127" s="193"/>
      <c r="G127" s="193"/>
      <c r="H127" s="115"/>
      <c r="I127" s="193"/>
      <c r="J127" s="193"/>
      <c r="K127" s="115"/>
      <c r="L127" s="115"/>
    </row>
    <row r="128" ht="14.25" spans="1:12">
      <c r="A128" s="193"/>
      <c r="B128" s="193"/>
      <c r="C128" s="193"/>
      <c r="D128" s="193"/>
      <c r="E128" s="193"/>
      <c r="F128" s="193"/>
      <c r="G128" s="193"/>
      <c r="H128" s="115"/>
      <c r="I128" s="193"/>
      <c r="J128" s="193"/>
      <c r="K128" s="115"/>
      <c r="L128" s="115"/>
    </row>
    <row r="129" ht="14.25" spans="1:12">
      <c r="A129" s="193"/>
      <c r="B129" s="193"/>
      <c r="C129" s="193"/>
      <c r="D129" s="193"/>
      <c r="E129" s="193"/>
      <c r="F129" s="193"/>
      <c r="G129" s="193"/>
      <c r="H129" s="115"/>
      <c r="I129" s="193"/>
      <c r="J129" s="193"/>
      <c r="K129" s="115"/>
      <c r="L129" s="115"/>
    </row>
    <row r="130" ht="23.25" customHeight="1" spans="1:12">
      <c r="A130" s="195"/>
      <c r="B130" s="196" t="s">
        <v>2208</v>
      </c>
      <c r="C130" s="197" t="s">
        <v>2209</v>
      </c>
      <c r="D130" s="197" t="s">
        <v>547</v>
      </c>
      <c r="E130" s="197"/>
      <c r="F130" s="197" t="s">
        <v>2210</v>
      </c>
      <c r="G130" s="198" t="s">
        <v>2211</v>
      </c>
      <c r="H130" s="87"/>
      <c r="I130" s="87"/>
      <c r="J130" s="87"/>
      <c r="K130" s="87"/>
      <c r="L130" s="205"/>
    </row>
    <row r="131" ht="30" customHeight="1" spans="1:12">
      <c r="A131" s="185"/>
      <c r="B131" s="199" t="s">
        <v>2212</v>
      </c>
      <c r="C131" s="87"/>
      <c r="D131" s="87"/>
      <c r="E131" s="87"/>
      <c r="F131" s="87"/>
      <c r="G131" s="87"/>
      <c r="H131" s="87"/>
      <c r="I131" s="87"/>
      <c r="J131" s="87"/>
      <c r="K131" s="87"/>
      <c r="L131" s="205"/>
    </row>
    <row r="132" ht="17.25" spans="1:12">
      <c r="A132" s="187">
        <v>9001</v>
      </c>
      <c r="B132" s="200" t="s">
        <v>2213</v>
      </c>
      <c r="C132" s="201" t="s">
        <v>2214</v>
      </c>
      <c r="D132" s="201" t="s">
        <v>2022</v>
      </c>
      <c r="E132" s="201"/>
      <c r="F132" s="201" t="s">
        <v>2215</v>
      </c>
      <c r="G132" s="201" t="s">
        <v>2216</v>
      </c>
      <c r="H132" s="201"/>
      <c r="I132" s="206"/>
      <c r="J132" s="206"/>
      <c r="K132" s="201"/>
      <c r="L132" s="201"/>
    </row>
    <row r="133" ht="17.25" spans="1:12">
      <c r="A133" s="187">
        <v>9002</v>
      </c>
      <c r="B133" s="201" t="s">
        <v>2217</v>
      </c>
      <c r="C133" s="201" t="s">
        <v>2218</v>
      </c>
      <c r="D133" s="201" t="s">
        <v>2219</v>
      </c>
      <c r="E133" s="201"/>
      <c r="F133" s="200" t="s">
        <v>2220</v>
      </c>
      <c r="G133" s="201" t="s">
        <v>2221</v>
      </c>
      <c r="H133" s="201"/>
      <c r="I133" s="206"/>
      <c r="J133" s="206"/>
      <c r="K133" s="201"/>
      <c r="L133" s="201"/>
    </row>
    <row r="134" ht="17.25" spans="1:12">
      <c r="A134" s="187">
        <v>9003</v>
      </c>
      <c r="B134" s="201" t="s">
        <v>2222</v>
      </c>
      <c r="C134" s="201" t="s">
        <v>2223</v>
      </c>
      <c r="D134" s="201" t="s">
        <v>2219</v>
      </c>
      <c r="E134" s="201"/>
      <c r="F134" s="201" t="s">
        <v>2224</v>
      </c>
      <c r="G134" s="200" t="s">
        <v>2225</v>
      </c>
      <c r="H134" s="201"/>
      <c r="I134" s="206"/>
      <c r="J134" s="206"/>
      <c r="K134" s="201"/>
      <c r="L134" s="201"/>
    </row>
    <row r="135" ht="17.25" spans="1:12">
      <c r="A135" s="187">
        <v>9004</v>
      </c>
      <c r="B135" s="201" t="s">
        <v>2226</v>
      </c>
      <c r="C135" s="201" t="s">
        <v>2227</v>
      </c>
      <c r="D135" s="201" t="s">
        <v>2022</v>
      </c>
      <c r="E135" s="201"/>
      <c r="F135" s="201" t="s">
        <v>2228</v>
      </c>
      <c r="G135" s="201" t="s">
        <v>2229</v>
      </c>
      <c r="H135" s="201"/>
      <c r="I135" s="206"/>
      <c r="J135" s="206"/>
      <c r="K135" s="201"/>
      <c r="L135" s="201"/>
    </row>
    <row r="136" ht="17.25" spans="1:12">
      <c r="A136" s="187">
        <v>9005</v>
      </c>
      <c r="B136" s="201" t="s">
        <v>2230</v>
      </c>
      <c r="C136" s="201" t="s">
        <v>2231</v>
      </c>
      <c r="D136" s="201" t="s">
        <v>2232</v>
      </c>
      <c r="E136" s="201"/>
      <c r="F136" s="201" t="s">
        <v>2233</v>
      </c>
      <c r="G136" s="200" t="s">
        <v>2234</v>
      </c>
      <c r="H136" s="201"/>
      <c r="I136" s="206"/>
      <c r="J136" s="206"/>
      <c r="K136" s="201"/>
      <c r="L136" s="201"/>
    </row>
    <row r="137" ht="17.25" spans="1:12">
      <c r="A137" s="187">
        <v>9006</v>
      </c>
      <c r="B137" s="200" t="s">
        <v>2235</v>
      </c>
      <c r="C137" s="201" t="s">
        <v>2236</v>
      </c>
      <c r="D137" s="201" t="s">
        <v>2219</v>
      </c>
      <c r="E137" s="201"/>
      <c r="F137" s="201" t="s">
        <v>2237</v>
      </c>
      <c r="G137" s="200" t="s">
        <v>2238</v>
      </c>
      <c r="H137" s="201"/>
      <c r="I137" s="206"/>
      <c r="J137" s="206"/>
      <c r="K137" s="201"/>
      <c r="L137" s="201"/>
    </row>
    <row r="138" ht="17.25" spans="1:12">
      <c r="A138" s="187">
        <v>9007</v>
      </c>
      <c r="B138" s="201" t="s">
        <v>2239</v>
      </c>
      <c r="C138" s="201" t="s">
        <v>2240</v>
      </c>
      <c r="D138" s="201" t="s">
        <v>2219</v>
      </c>
      <c r="E138" s="201"/>
      <c r="F138" s="201" t="s">
        <v>2241</v>
      </c>
      <c r="G138" s="201" t="s">
        <v>2242</v>
      </c>
      <c r="H138" s="201"/>
      <c r="I138" s="206"/>
      <c r="J138" s="206"/>
      <c r="K138" s="201"/>
      <c r="L138" s="201"/>
    </row>
    <row r="139" ht="17.25" spans="1:12">
      <c r="A139" s="187">
        <v>9008</v>
      </c>
      <c r="B139" s="201" t="s">
        <v>2243</v>
      </c>
      <c r="C139" s="201" t="s">
        <v>2244</v>
      </c>
      <c r="D139" s="201" t="s">
        <v>2219</v>
      </c>
      <c r="E139" s="201"/>
      <c r="F139" s="201" t="s">
        <v>2245</v>
      </c>
      <c r="G139" s="201" t="s">
        <v>2246</v>
      </c>
      <c r="H139" s="201"/>
      <c r="I139" s="206"/>
      <c r="J139" s="206"/>
      <c r="K139" s="201"/>
      <c r="L139" s="201"/>
    </row>
    <row r="140" ht="17.25" spans="1:12">
      <c r="A140" s="187">
        <v>9009</v>
      </c>
      <c r="B140" s="201" t="s">
        <v>2247</v>
      </c>
      <c r="C140" s="201" t="s">
        <v>2236</v>
      </c>
      <c r="D140" s="201" t="s">
        <v>2248</v>
      </c>
      <c r="E140" s="201"/>
      <c r="F140" s="201"/>
      <c r="G140" s="201" t="s">
        <v>2249</v>
      </c>
      <c r="H140" s="201"/>
      <c r="I140" s="206"/>
      <c r="J140" s="206"/>
      <c r="K140" s="201"/>
      <c r="L140" s="201"/>
    </row>
    <row r="141" ht="17.25" spans="1:12">
      <c r="A141" s="187">
        <v>9010</v>
      </c>
      <c r="B141" s="201" t="s">
        <v>2250</v>
      </c>
      <c r="C141" s="201" t="s">
        <v>2251</v>
      </c>
      <c r="D141" s="201" t="s">
        <v>2232</v>
      </c>
      <c r="E141" s="201"/>
      <c r="F141" s="201" t="s">
        <v>2252</v>
      </c>
      <c r="G141" s="201" t="s">
        <v>2253</v>
      </c>
      <c r="H141" s="201"/>
      <c r="I141" s="206"/>
      <c r="J141" s="206"/>
      <c r="K141" s="201"/>
      <c r="L141" s="201"/>
    </row>
    <row r="142" ht="17.25" spans="1:12">
      <c r="A142" s="187">
        <v>9011</v>
      </c>
      <c r="B142" s="201" t="s">
        <v>2254</v>
      </c>
      <c r="C142" s="201" t="s">
        <v>2255</v>
      </c>
      <c r="D142" s="201" t="s">
        <v>2219</v>
      </c>
      <c r="E142" s="201"/>
      <c r="F142" s="200" t="s">
        <v>2256</v>
      </c>
      <c r="G142" s="201" t="s">
        <v>2257</v>
      </c>
      <c r="H142" s="201"/>
      <c r="I142" s="206"/>
      <c r="J142" s="206"/>
      <c r="K142" s="201"/>
      <c r="L142" s="201"/>
    </row>
    <row r="143" ht="14.25" spans="1:12">
      <c r="A143" s="115"/>
      <c r="B143" s="115"/>
      <c r="C143" s="115"/>
      <c r="D143" s="115"/>
      <c r="E143" s="115"/>
      <c r="F143" s="115"/>
      <c r="G143" s="115"/>
      <c r="H143" s="115"/>
      <c r="I143" s="193"/>
      <c r="J143" s="193"/>
      <c r="K143" s="115"/>
      <c r="L143" s="115"/>
    </row>
    <row r="144" ht="114" spans="1:12">
      <c r="A144" s="115"/>
      <c r="B144" s="202" t="s">
        <v>2258</v>
      </c>
      <c r="C144" s="115"/>
      <c r="D144" s="115"/>
      <c r="E144" s="115"/>
      <c r="F144" s="115"/>
      <c r="G144" s="115"/>
      <c r="H144" s="115"/>
      <c r="I144" s="193"/>
      <c r="J144" s="193"/>
      <c r="K144" s="115"/>
      <c r="L144" s="115"/>
    </row>
    <row r="145" ht="156.75" spans="1:12">
      <c r="A145" s="115"/>
      <c r="B145" s="202" t="s">
        <v>2259</v>
      </c>
      <c r="C145" s="115"/>
      <c r="D145" s="115"/>
      <c r="E145" s="115"/>
      <c r="F145" s="115"/>
      <c r="G145" s="115"/>
      <c r="H145" s="115"/>
      <c r="I145" s="193"/>
      <c r="J145" s="193"/>
      <c r="K145" s="115"/>
      <c r="L145" s="115"/>
    </row>
    <row r="146" ht="228" spans="1:12">
      <c r="A146" s="115"/>
      <c r="B146" s="202" t="s">
        <v>2260</v>
      </c>
      <c r="C146" s="115"/>
      <c r="D146" s="115"/>
      <c r="E146" s="115"/>
      <c r="F146" s="115"/>
      <c r="G146" s="115"/>
      <c r="H146" s="115"/>
      <c r="I146" s="193"/>
      <c r="J146" s="193"/>
      <c r="K146" s="115"/>
      <c r="L146" s="115"/>
    </row>
    <row r="147" ht="14.25" spans="1:12">
      <c r="A147" s="115"/>
      <c r="B147" s="115" t="s">
        <v>2261</v>
      </c>
      <c r="C147" s="115"/>
      <c r="D147" s="115"/>
      <c r="E147" s="115"/>
      <c r="F147" s="115"/>
      <c r="G147" s="115"/>
      <c r="H147" s="115"/>
      <c r="I147" s="193"/>
      <c r="J147" s="193"/>
      <c r="K147" s="115"/>
      <c r="L147" s="115"/>
    </row>
    <row r="148" ht="57" spans="1:12">
      <c r="A148" s="115"/>
      <c r="B148" s="202" t="s">
        <v>2262</v>
      </c>
      <c r="C148" s="115"/>
      <c r="D148" s="115"/>
      <c r="E148" s="115"/>
      <c r="F148" s="115"/>
      <c r="G148" s="115"/>
      <c r="H148" s="115"/>
      <c r="I148" s="193"/>
      <c r="J148" s="193"/>
      <c r="K148" s="115"/>
      <c r="L148" s="115"/>
    </row>
    <row r="149" ht="14.25" spans="1:12">
      <c r="A149" s="115"/>
      <c r="B149" s="115"/>
      <c r="C149" s="115"/>
      <c r="D149" s="115"/>
      <c r="E149" s="115"/>
      <c r="F149" s="115"/>
      <c r="G149" s="115"/>
      <c r="H149" s="115"/>
      <c r="I149" s="193"/>
      <c r="J149" s="193"/>
      <c r="K149" s="115"/>
      <c r="L149" s="115"/>
    </row>
    <row r="150" ht="228" spans="1:12">
      <c r="A150" s="115"/>
      <c r="B150" s="202" t="s">
        <v>2263</v>
      </c>
      <c r="C150" s="115"/>
      <c r="D150" s="115"/>
      <c r="E150" s="115"/>
      <c r="F150" s="115"/>
      <c r="G150" s="115"/>
      <c r="H150" s="115"/>
      <c r="I150" s="193"/>
      <c r="J150" s="193"/>
      <c r="K150" s="115"/>
      <c r="L150" s="115"/>
    </row>
    <row r="151" ht="28.5" spans="1:12">
      <c r="A151" s="193"/>
      <c r="B151" s="203" t="s">
        <v>2264</v>
      </c>
      <c r="C151" s="17"/>
      <c r="D151" s="17"/>
      <c r="E151" s="17"/>
      <c r="F151" s="17"/>
      <c r="G151" s="17"/>
      <c r="H151" s="17"/>
      <c r="I151" s="17"/>
      <c r="J151" s="17"/>
      <c r="K151" s="17"/>
      <c r="L151" s="18"/>
    </row>
    <row r="152" ht="14.25" spans="1:12">
      <c r="A152" s="193"/>
      <c r="B152" s="115" t="s">
        <v>544</v>
      </c>
      <c r="C152" s="204" t="s">
        <v>2265</v>
      </c>
      <c r="D152" s="115"/>
      <c r="E152" s="115"/>
      <c r="F152" s="115"/>
      <c r="G152" s="193"/>
      <c r="H152" s="115"/>
      <c r="I152" s="193"/>
      <c r="J152" s="193"/>
      <c r="K152" s="115"/>
      <c r="L152" s="115"/>
    </row>
    <row r="153" ht="14.25" spans="1:12">
      <c r="A153" s="193"/>
      <c r="B153" s="115" t="s">
        <v>2266</v>
      </c>
      <c r="C153" s="115">
        <v>1</v>
      </c>
      <c r="D153" s="115"/>
      <c r="E153" s="115"/>
      <c r="F153" s="115"/>
      <c r="G153" s="193"/>
      <c r="H153" s="115"/>
      <c r="I153" s="193"/>
      <c r="J153" s="193"/>
      <c r="K153" s="115"/>
      <c r="L153" s="115"/>
    </row>
    <row r="154" ht="14.25" spans="1:12">
      <c r="A154" s="193"/>
      <c r="B154" s="115" t="s">
        <v>2267</v>
      </c>
      <c r="C154" s="115">
        <v>2</v>
      </c>
      <c r="D154" s="115"/>
      <c r="E154" s="115"/>
      <c r="F154" s="115"/>
      <c r="G154" s="193"/>
      <c r="H154" s="115"/>
      <c r="I154" s="193"/>
      <c r="J154" s="193"/>
      <c r="K154" s="115"/>
      <c r="L154" s="115"/>
    </row>
    <row r="155" ht="14.25" spans="1:12">
      <c r="A155" s="193"/>
      <c r="B155" s="115" t="s">
        <v>2268</v>
      </c>
      <c r="C155" s="115">
        <v>3</v>
      </c>
      <c r="D155" s="115"/>
      <c r="E155" s="115"/>
      <c r="F155" s="115"/>
      <c r="G155" s="193"/>
      <c r="H155" s="115"/>
      <c r="I155" s="193"/>
      <c r="J155" s="193"/>
      <c r="K155" s="115"/>
      <c r="L155" s="115"/>
    </row>
    <row r="156" ht="14.25" spans="1:12">
      <c r="A156" s="193"/>
      <c r="B156" s="115" t="s">
        <v>2269</v>
      </c>
      <c r="C156" s="115">
        <v>5</v>
      </c>
      <c r="D156" s="115"/>
      <c r="E156" s="115"/>
      <c r="F156" s="115"/>
      <c r="G156" s="193"/>
      <c r="H156" s="115"/>
      <c r="I156" s="193"/>
      <c r="J156" s="193"/>
      <c r="K156" s="115"/>
      <c r="L156" s="115"/>
    </row>
    <row r="157" ht="14.25" spans="1:12">
      <c r="A157" s="193"/>
      <c r="B157" s="115" t="s">
        <v>2270</v>
      </c>
      <c r="C157" s="115">
        <v>8</v>
      </c>
      <c r="D157" s="115"/>
      <c r="E157" s="115"/>
      <c r="F157" s="115"/>
      <c r="G157" s="193"/>
      <c r="H157" s="115"/>
      <c r="I157" s="193"/>
      <c r="J157" s="193"/>
      <c r="K157" s="115"/>
      <c r="L157" s="115"/>
    </row>
    <row r="158" ht="14.25" spans="1:12">
      <c r="A158" s="193"/>
      <c r="B158" s="115" t="s">
        <v>2271</v>
      </c>
      <c r="C158" s="115">
        <v>15</v>
      </c>
      <c r="D158" s="115"/>
      <c r="E158" s="115"/>
      <c r="F158" s="115"/>
      <c r="G158" s="193"/>
      <c r="H158" s="115"/>
      <c r="I158" s="193"/>
      <c r="J158" s="193"/>
      <c r="K158" s="115"/>
      <c r="L158" s="115"/>
    </row>
    <row r="159" ht="14.25" spans="1:12">
      <c r="A159" s="193"/>
      <c r="B159" s="115" t="s">
        <v>2272</v>
      </c>
      <c r="C159" s="115">
        <v>19</v>
      </c>
      <c r="D159" s="115"/>
      <c r="E159" s="115"/>
      <c r="F159" s="115"/>
      <c r="G159" s="193"/>
      <c r="H159" s="115"/>
      <c r="I159" s="193"/>
      <c r="J159" s="193"/>
      <c r="K159" s="115"/>
      <c r="L159" s="115"/>
    </row>
    <row r="160" ht="14.25" spans="1:12">
      <c r="A160" s="193"/>
      <c r="B160" s="115" t="s">
        <v>2273</v>
      </c>
      <c r="C160" s="115">
        <v>20</v>
      </c>
      <c r="D160" s="115"/>
      <c r="E160" s="115"/>
      <c r="F160" s="115"/>
      <c r="G160" s="193"/>
      <c r="H160" s="115"/>
      <c r="I160" s="193"/>
      <c r="J160" s="193"/>
      <c r="K160" s="115"/>
      <c r="L160" s="115"/>
    </row>
    <row r="161" ht="14.25" spans="1:12">
      <c r="A161" s="193"/>
      <c r="B161" s="115" t="s">
        <v>2274</v>
      </c>
      <c r="C161" s="115"/>
      <c r="D161" s="115"/>
      <c r="E161" s="115"/>
      <c r="F161" s="115"/>
      <c r="G161" s="193"/>
      <c r="H161" s="115"/>
      <c r="I161" s="193"/>
      <c r="J161" s="193"/>
      <c r="K161" s="115"/>
      <c r="L161" s="115"/>
    </row>
    <row r="162" ht="14.25" spans="1:12">
      <c r="A162" s="193"/>
      <c r="B162" s="115" t="s">
        <v>2275</v>
      </c>
      <c r="C162" s="115"/>
      <c r="D162" s="115"/>
      <c r="E162" s="115"/>
      <c r="F162" s="115"/>
      <c r="G162" s="193"/>
      <c r="H162" s="115"/>
      <c r="I162" s="193"/>
      <c r="J162" s="193"/>
      <c r="K162" s="115"/>
      <c r="L162" s="115"/>
    </row>
    <row r="163" ht="14.25" spans="1:12">
      <c r="A163" s="193"/>
      <c r="B163" s="115" t="s">
        <v>2276</v>
      </c>
      <c r="C163" s="115"/>
      <c r="D163" s="115"/>
      <c r="E163" s="115"/>
      <c r="F163" s="115"/>
      <c r="G163" s="193"/>
      <c r="H163" s="115"/>
      <c r="I163" s="193"/>
      <c r="J163" s="193"/>
      <c r="K163" s="115"/>
      <c r="L163" s="115"/>
    </row>
    <row r="164" ht="14.25" spans="1:12">
      <c r="A164" s="193"/>
      <c r="B164" s="115" t="s">
        <v>2277</v>
      </c>
      <c r="C164" s="115"/>
      <c r="D164" s="115"/>
      <c r="E164" s="115"/>
      <c r="F164" s="115"/>
      <c r="G164" s="193"/>
      <c r="H164" s="115"/>
      <c r="I164" s="193"/>
      <c r="J164" s="193"/>
      <c r="K164" s="115"/>
      <c r="L164" s="115"/>
    </row>
    <row r="165" ht="14.25" spans="1:12">
      <c r="A165" s="193"/>
      <c r="B165" s="115"/>
      <c r="C165" s="115"/>
      <c r="D165" s="115"/>
      <c r="E165" s="115"/>
      <c r="F165" s="115"/>
      <c r="G165" s="193"/>
      <c r="H165" s="115"/>
      <c r="I165" s="193"/>
      <c r="J165" s="193"/>
      <c r="K165" s="115"/>
      <c r="L165" s="115"/>
    </row>
  </sheetData>
  <mergeCells count="11">
    <mergeCell ref="B2:L2"/>
    <mergeCell ref="B32:L32"/>
    <mergeCell ref="B49:L49"/>
    <mergeCell ref="B62:L62"/>
    <mergeCell ref="B72:L72"/>
    <mergeCell ref="B82:L82"/>
    <mergeCell ref="B89:L89"/>
    <mergeCell ref="B98:L98"/>
    <mergeCell ref="G130:L130"/>
    <mergeCell ref="B131:L131"/>
    <mergeCell ref="B151:L151"/>
  </mergeCells>
  <pageMargins left="0.7" right="0.7" top="0.75" bottom="0.75" header="0.3" footer="0.3"/>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S493"/>
  <sheetViews>
    <sheetView workbookViewId="0">
      <selection activeCell="T4" sqref="T4"/>
    </sheetView>
  </sheetViews>
  <sheetFormatPr defaultColWidth="11.25" defaultRowHeight="15" customHeight="1"/>
  <cols>
    <col min="1" max="1" width="16.75" customWidth="1"/>
    <col min="2" max="12" width="4" customWidth="1"/>
    <col min="13" max="19" width="8.75" customWidth="1"/>
  </cols>
  <sheetData>
    <row r="1" ht="14.25" spans="1:19">
      <c r="A1" s="169" t="s">
        <v>2278</v>
      </c>
      <c r="B1" s="170"/>
      <c r="C1" s="170"/>
      <c r="D1" s="170"/>
      <c r="E1" s="170"/>
      <c r="F1" s="170"/>
      <c r="G1" s="170"/>
      <c r="H1" s="170"/>
      <c r="I1" s="170"/>
      <c r="J1" s="170"/>
      <c r="K1" s="170"/>
      <c r="L1" s="170"/>
      <c r="M1" s="170"/>
      <c r="N1" s="170"/>
      <c r="O1" s="170"/>
      <c r="P1" s="170"/>
      <c r="Q1" s="170"/>
      <c r="R1" s="170"/>
      <c r="S1" s="179"/>
    </row>
    <row r="2" ht="14.25" spans="1:19">
      <c r="A2" s="171" t="s">
        <v>2279</v>
      </c>
      <c r="B2" s="172"/>
      <c r="C2" s="172"/>
      <c r="D2" s="172"/>
      <c r="E2" s="172"/>
      <c r="F2" s="172"/>
      <c r="G2" s="172"/>
      <c r="H2" s="172"/>
      <c r="I2" s="172"/>
      <c r="J2" s="172"/>
      <c r="K2" s="172"/>
      <c r="L2" s="172"/>
      <c r="M2" s="172"/>
      <c r="N2" s="172"/>
      <c r="O2" s="172"/>
      <c r="P2" s="172"/>
      <c r="Q2" s="172"/>
      <c r="R2" s="172"/>
      <c r="S2" s="180"/>
    </row>
    <row r="3" spans="1:19">
      <c r="A3" s="173" t="s">
        <v>2280</v>
      </c>
      <c r="B3" s="174"/>
      <c r="C3" s="174"/>
      <c r="D3" s="174"/>
      <c r="E3" s="174"/>
      <c r="F3" s="174"/>
      <c r="G3" s="174"/>
      <c r="H3" s="174"/>
      <c r="I3" s="174"/>
      <c r="J3" s="174"/>
      <c r="K3" s="174"/>
      <c r="L3" s="174"/>
      <c r="M3" s="174"/>
      <c r="N3" s="174"/>
      <c r="O3" s="174"/>
      <c r="P3" s="174"/>
      <c r="Q3" s="174"/>
      <c r="R3" s="174"/>
      <c r="S3" s="181"/>
    </row>
    <row r="4" ht="14.25" spans="1:19">
      <c r="A4" s="175"/>
      <c r="B4" s="152"/>
      <c r="C4" s="152"/>
      <c r="D4" s="152"/>
      <c r="E4" s="152"/>
      <c r="F4" s="152"/>
      <c r="G4" s="152"/>
      <c r="H4" s="152"/>
      <c r="I4" s="152"/>
      <c r="J4" s="152"/>
      <c r="K4" s="152"/>
      <c r="L4" s="152"/>
      <c r="M4" s="152"/>
      <c r="N4" s="152"/>
      <c r="O4" s="152"/>
      <c r="P4" s="152"/>
      <c r="Q4" s="152"/>
      <c r="R4" s="152"/>
      <c r="S4" s="182"/>
    </row>
    <row r="5" ht="14.25" spans="1:19">
      <c r="A5" s="176" t="s">
        <v>2281</v>
      </c>
      <c r="B5" s="70"/>
      <c r="C5" s="70"/>
      <c r="D5" s="70"/>
      <c r="E5" s="70"/>
      <c r="F5" s="70"/>
      <c r="G5" s="70"/>
      <c r="H5" s="70"/>
      <c r="I5" s="70"/>
      <c r="J5" s="70"/>
      <c r="K5" s="70"/>
      <c r="L5" s="70"/>
      <c r="M5" s="70"/>
      <c r="N5" s="70"/>
      <c r="O5" s="70"/>
      <c r="P5" s="70"/>
      <c r="Q5" s="70"/>
      <c r="R5" s="70"/>
      <c r="S5" s="118"/>
    </row>
    <row r="6" ht="14.25" spans="1:19">
      <c r="A6" s="176" t="s">
        <v>2282</v>
      </c>
      <c r="B6" s="70"/>
      <c r="C6" s="70"/>
      <c r="D6" s="70"/>
      <c r="E6" s="70"/>
      <c r="F6" s="70"/>
      <c r="G6" s="70"/>
      <c r="H6" s="70"/>
      <c r="I6" s="70"/>
      <c r="J6" s="70"/>
      <c r="K6" s="70"/>
      <c r="L6" s="70"/>
      <c r="M6" s="70"/>
      <c r="N6" s="70"/>
      <c r="O6" s="70"/>
      <c r="P6" s="70"/>
      <c r="Q6" s="70"/>
      <c r="R6" s="70"/>
      <c r="S6" s="118"/>
    </row>
    <row r="7" ht="14.25" spans="1:19">
      <c r="A7" s="66"/>
      <c r="B7" s="70"/>
      <c r="C7" s="70"/>
      <c r="D7" s="70"/>
      <c r="E7" s="70"/>
      <c r="F7" s="70"/>
      <c r="G7" s="70"/>
      <c r="H7" s="70"/>
      <c r="I7" s="70"/>
      <c r="J7" s="70"/>
      <c r="K7" s="70"/>
      <c r="L7" s="70"/>
      <c r="M7" s="70"/>
      <c r="N7" s="70"/>
      <c r="O7" s="70"/>
      <c r="P7" s="70"/>
      <c r="Q7" s="70"/>
      <c r="R7" s="70"/>
      <c r="S7" s="118"/>
    </row>
    <row r="8" ht="14.25" spans="1:19">
      <c r="A8" s="176" t="s">
        <v>2283</v>
      </c>
      <c r="B8" s="70"/>
      <c r="C8" s="70"/>
      <c r="D8" s="70"/>
      <c r="E8" s="70"/>
      <c r="F8" s="70"/>
      <c r="G8" s="70"/>
      <c r="H8" s="70"/>
      <c r="I8" s="70"/>
      <c r="J8" s="70"/>
      <c r="K8" s="70"/>
      <c r="L8" s="70"/>
      <c r="M8" s="70"/>
      <c r="N8" s="70"/>
      <c r="O8" s="70"/>
      <c r="P8" s="70"/>
      <c r="Q8" s="70"/>
      <c r="R8" s="70"/>
      <c r="S8" s="118"/>
    </row>
    <row r="9" ht="14.25" spans="1:19">
      <c r="A9" s="66"/>
      <c r="B9" s="70"/>
      <c r="C9" s="70"/>
      <c r="D9" s="70"/>
      <c r="E9" s="70"/>
      <c r="F9" s="70"/>
      <c r="G9" s="70"/>
      <c r="H9" s="70"/>
      <c r="I9" s="70"/>
      <c r="J9" s="70"/>
      <c r="K9" s="70"/>
      <c r="L9" s="70"/>
      <c r="M9" s="70"/>
      <c r="N9" s="70"/>
      <c r="O9" s="70"/>
      <c r="P9" s="70"/>
      <c r="Q9" s="70"/>
      <c r="R9" s="70"/>
      <c r="S9" s="118"/>
    </row>
    <row r="10" ht="14.25" spans="1:19">
      <c r="A10" s="66"/>
      <c r="B10" s="70"/>
      <c r="C10" s="70"/>
      <c r="D10" s="70"/>
      <c r="E10" s="70"/>
      <c r="F10" s="70"/>
      <c r="G10" s="70"/>
      <c r="H10" s="70"/>
      <c r="I10" s="70"/>
      <c r="J10" s="70"/>
      <c r="K10" s="70"/>
      <c r="L10" s="70"/>
      <c r="M10" s="70"/>
      <c r="N10" s="70"/>
      <c r="O10" s="70"/>
      <c r="P10" s="70"/>
      <c r="Q10" s="70"/>
      <c r="R10" s="70"/>
      <c r="S10" s="118"/>
    </row>
    <row r="11" ht="14.25" spans="1:19">
      <c r="A11" s="177" t="s">
        <v>405</v>
      </c>
      <c r="B11" s="177"/>
      <c r="C11" s="177"/>
      <c r="D11" s="177"/>
      <c r="E11" s="177"/>
      <c r="F11" s="177"/>
      <c r="G11" s="177"/>
      <c r="H11" s="177"/>
      <c r="I11" s="177"/>
      <c r="J11" s="177"/>
      <c r="K11" s="177"/>
      <c r="L11" s="177"/>
      <c r="M11" s="177"/>
      <c r="N11" s="177"/>
      <c r="O11" s="177"/>
      <c r="P11" s="177"/>
      <c r="Q11" s="177"/>
      <c r="R11" s="177"/>
      <c r="S11" s="177"/>
    </row>
    <row r="12" ht="14.25" spans="1:19">
      <c r="A12" s="177"/>
      <c r="B12" s="177"/>
      <c r="C12" s="177"/>
      <c r="D12" s="177"/>
      <c r="E12" s="177"/>
      <c r="F12" s="177"/>
      <c r="G12" s="177"/>
      <c r="H12" s="177"/>
      <c r="I12" s="177"/>
      <c r="J12" s="177"/>
      <c r="K12" s="177"/>
      <c r="L12" s="177"/>
      <c r="M12" s="177"/>
      <c r="N12" s="177"/>
      <c r="O12" s="177"/>
      <c r="P12" s="177"/>
      <c r="Q12" s="177"/>
      <c r="R12" s="177"/>
      <c r="S12" s="177"/>
    </row>
    <row r="13" ht="14.25" spans="1:19">
      <c r="A13" s="177" t="s">
        <v>2284</v>
      </c>
      <c r="B13" s="177" t="s">
        <v>2285</v>
      </c>
      <c r="C13" s="177"/>
      <c r="D13" s="177"/>
      <c r="E13" s="177"/>
      <c r="F13" s="177"/>
      <c r="G13" s="177"/>
      <c r="H13" s="177"/>
      <c r="I13" s="177"/>
      <c r="J13" s="177"/>
      <c r="K13" s="177"/>
      <c r="L13" s="177"/>
      <c r="M13" s="177"/>
      <c r="N13" s="177"/>
      <c r="O13" s="177"/>
      <c r="P13" s="177"/>
      <c r="Q13" s="177"/>
      <c r="R13" s="177"/>
      <c r="S13" s="177"/>
    </row>
    <row r="14" ht="14.25" spans="1:19">
      <c r="A14" s="177"/>
      <c r="B14" s="177"/>
      <c r="C14" s="177"/>
      <c r="D14" s="177"/>
      <c r="E14" s="177"/>
      <c r="F14" s="177"/>
      <c r="G14" s="177"/>
      <c r="H14" s="177"/>
      <c r="I14" s="177"/>
      <c r="J14" s="177"/>
      <c r="K14" s="177"/>
      <c r="L14" s="177"/>
      <c r="M14" s="177"/>
      <c r="N14" s="177"/>
      <c r="O14" s="177"/>
      <c r="P14" s="177"/>
      <c r="Q14" s="177"/>
      <c r="R14" s="177"/>
      <c r="S14" s="177"/>
    </row>
    <row r="15" ht="14.25" spans="1:19">
      <c r="A15" s="178" t="s">
        <v>2286</v>
      </c>
      <c r="B15" s="104"/>
      <c r="C15" s="104"/>
      <c r="D15" s="104"/>
      <c r="E15" s="104"/>
      <c r="F15" s="104"/>
      <c r="G15" s="104"/>
      <c r="H15" s="104"/>
      <c r="I15" s="104"/>
      <c r="J15" s="104"/>
      <c r="K15" s="104"/>
      <c r="L15" s="104"/>
      <c r="M15" s="104"/>
      <c r="N15" s="104"/>
      <c r="O15" s="104"/>
      <c r="P15" s="104"/>
      <c r="Q15" s="104"/>
      <c r="R15" s="104"/>
      <c r="S15" s="104"/>
    </row>
    <row r="16" ht="14.25" spans="1:19">
      <c r="A16" s="64"/>
      <c r="B16" s="104"/>
      <c r="C16" s="104"/>
      <c r="D16" s="104"/>
      <c r="E16" s="104"/>
      <c r="F16" s="104"/>
      <c r="G16" s="104"/>
      <c r="H16" s="104"/>
      <c r="I16" s="104"/>
      <c r="J16" s="104"/>
      <c r="K16" s="104"/>
      <c r="L16" s="104"/>
      <c r="M16" s="104"/>
      <c r="N16" s="104"/>
      <c r="O16" s="104"/>
      <c r="P16" s="104"/>
      <c r="Q16" s="104"/>
      <c r="R16" s="104"/>
      <c r="S16" s="104"/>
    </row>
    <row r="17" ht="14.25" spans="1:19">
      <c r="A17" s="178" t="s">
        <v>2287</v>
      </c>
      <c r="B17" s="64" t="s">
        <v>2288</v>
      </c>
      <c r="C17" s="104"/>
      <c r="D17" s="104"/>
      <c r="E17" s="104"/>
      <c r="F17" s="104"/>
      <c r="G17" s="104"/>
      <c r="H17" s="104"/>
      <c r="I17" s="104"/>
      <c r="J17" s="104"/>
      <c r="K17" s="104"/>
      <c r="L17" s="104"/>
      <c r="M17" s="104"/>
      <c r="N17" s="104"/>
      <c r="O17" s="104"/>
      <c r="P17" s="104"/>
      <c r="Q17" s="104"/>
      <c r="R17" s="104"/>
      <c r="S17" s="104"/>
    </row>
    <row r="18" ht="14.25" spans="1:19">
      <c r="A18" s="64"/>
      <c r="B18" s="104"/>
      <c r="C18" s="104"/>
      <c r="D18" s="104"/>
      <c r="E18" s="104"/>
      <c r="F18" s="104"/>
      <c r="G18" s="104"/>
      <c r="H18" s="104"/>
      <c r="I18" s="104"/>
      <c r="J18" s="104"/>
      <c r="K18" s="104"/>
      <c r="L18" s="104"/>
      <c r="M18" s="104"/>
      <c r="N18" s="104"/>
      <c r="O18" s="104"/>
      <c r="P18" s="104"/>
      <c r="Q18" s="104"/>
      <c r="R18" s="104"/>
      <c r="S18" s="104"/>
    </row>
    <row r="19" ht="14.25" spans="1:19">
      <c r="A19" s="177" t="s">
        <v>2289</v>
      </c>
      <c r="B19" s="177"/>
      <c r="C19" s="177"/>
      <c r="D19" s="177"/>
      <c r="E19" s="177"/>
      <c r="F19" s="177"/>
      <c r="G19" s="177"/>
      <c r="H19" s="177"/>
      <c r="I19" s="177"/>
      <c r="J19" s="177"/>
      <c r="K19" s="177"/>
      <c r="L19" s="177"/>
      <c r="M19" s="177"/>
      <c r="N19" s="177"/>
      <c r="O19" s="177"/>
      <c r="P19" s="177"/>
      <c r="Q19" s="177"/>
      <c r="R19" s="177"/>
      <c r="S19" s="177"/>
    </row>
    <row r="20" ht="14.25" spans="1:19">
      <c r="A20" s="177"/>
      <c r="B20" s="177"/>
      <c r="C20" s="177"/>
      <c r="D20" s="177"/>
      <c r="E20" s="177"/>
      <c r="F20" s="177"/>
      <c r="G20" s="177"/>
      <c r="H20" s="177"/>
      <c r="I20" s="177"/>
      <c r="J20" s="177"/>
      <c r="K20" s="177"/>
      <c r="L20" s="177"/>
      <c r="M20" s="177"/>
      <c r="N20" s="177"/>
      <c r="O20" s="177"/>
      <c r="P20" s="177"/>
      <c r="Q20" s="177"/>
      <c r="R20" s="177"/>
      <c r="S20" s="177"/>
    </row>
    <row r="21" ht="14.25" spans="1:19">
      <c r="A21" s="177" t="s">
        <v>2290</v>
      </c>
      <c r="B21" s="177" t="s">
        <v>2291</v>
      </c>
      <c r="C21" s="177"/>
      <c r="D21" s="177"/>
      <c r="E21" s="177"/>
      <c r="F21" s="177"/>
      <c r="G21" s="177"/>
      <c r="H21" s="177"/>
      <c r="I21" s="177"/>
      <c r="J21" s="177"/>
      <c r="K21" s="177"/>
      <c r="L21" s="177"/>
      <c r="M21" s="177"/>
      <c r="N21" s="177"/>
      <c r="O21" s="177"/>
      <c r="P21" s="177"/>
      <c r="Q21" s="177"/>
      <c r="R21" s="177"/>
      <c r="S21" s="177"/>
    </row>
    <row r="22" ht="14.25" spans="1:19">
      <c r="A22" s="177"/>
      <c r="B22" s="177"/>
      <c r="C22" s="177"/>
      <c r="D22" s="177"/>
      <c r="E22" s="177"/>
      <c r="F22" s="177"/>
      <c r="G22" s="177"/>
      <c r="H22" s="177"/>
      <c r="I22" s="177"/>
      <c r="J22" s="177"/>
      <c r="K22" s="177"/>
      <c r="L22" s="177"/>
      <c r="M22" s="177"/>
      <c r="N22" s="177"/>
      <c r="O22" s="177"/>
      <c r="P22" s="177"/>
      <c r="Q22" s="177"/>
      <c r="R22" s="177"/>
      <c r="S22" s="177"/>
    </row>
    <row r="23" ht="14.25" spans="1:19">
      <c r="A23" s="178" t="s">
        <v>2292</v>
      </c>
      <c r="B23" s="104"/>
      <c r="C23" s="104"/>
      <c r="D23" s="104"/>
      <c r="E23" s="104"/>
      <c r="F23" s="104"/>
      <c r="G23" s="104"/>
      <c r="H23" s="104"/>
      <c r="I23" s="104"/>
      <c r="J23" s="104"/>
      <c r="K23" s="104"/>
      <c r="L23" s="104"/>
      <c r="M23" s="104"/>
      <c r="N23" s="104"/>
      <c r="O23" s="104"/>
      <c r="P23" s="104"/>
      <c r="Q23" s="104"/>
      <c r="R23" s="104"/>
      <c r="S23" s="104"/>
    </row>
    <row r="24" ht="14.25" spans="1:19">
      <c r="A24" s="64"/>
      <c r="B24" s="104"/>
      <c r="C24" s="104"/>
      <c r="D24" s="104"/>
      <c r="E24" s="104"/>
      <c r="F24" s="104"/>
      <c r="G24" s="104"/>
      <c r="H24" s="104"/>
      <c r="I24" s="104"/>
      <c r="J24" s="104"/>
      <c r="K24" s="104"/>
      <c r="L24" s="104"/>
      <c r="M24" s="104"/>
      <c r="N24" s="104"/>
      <c r="O24" s="104"/>
      <c r="P24" s="104"/>
      <c r="Q24" s="104"/>
      <c r="R24" s="104"/>
      <c r="S24" s="104"/>
    </row>
    <row r="25" ht="14.25" spans="1:19">
      <c r="A25" s="178" t="s">
        <v>2293</v>
      </c>
      <c r="B25" s="64" t="s">
        <v>2294</v>
      </c>
      <c r="C25" s="104"/>
      <c r="D25" s="104"/>
      <c r="E25" s="104"/>
      <c r="F25" s="104"/>
      <c r="G25" s="104"/>
      <c r="H25" s="104"/>
      <c r="I25" s="104"/>
      <c r="J25" s="104"/>
      <c r="K25" s="104"/>
      <c r="L25" s="104"/>
      <c r="M25" s="104"/>
      <c r="N25" s="104"/>
      <c r="O25" s="104"/>
      <c r="P25" s="104"/>
      <c r="Q25" s="104"/>
      <c r="R25" s="104"/>
      <c r="S25" s="104"/>
    </row>
    <row r="26" ht="14.25" spans="1:19">
      <c r="A26" s="64"/>
      <c r="B26" s="104" t="s">
        <v>2295</v>
      </c>
      <c r="C26" s="104"/>
      <c r="D26" s="104"/>
      <c r="E26" s="104"/>
      <c r="F26" s="104"/>
      <c r="G26" s="104"/>
      <c r="H26" s="104"/>
      <c r="I26" s="104"/>
      <c r="J26" s="104"/>
      <c r="K26" s="104"/>
      <c r="L26" s="104"/>
      <c r="M26" s="104"/>
      <c r="N26" s="104"/>
      <c r="O26" s="104"/>
      <c r="P26" s="104"/>
      <c r="Q26" s="104"/>
      <c r="R26" s="104"/>
      <c r="S26" s="104"/>
    </row>
    <row r="27" ht="14.25" spans="1:19">
      <c r="A27" s="177" t="s">
        <v>2296</v>
      </c>
      <c r="B27" s="177"/>
      <c r="C27" s="177"/>
      <c r="D27" s="177"/>
      <c r="E27" s="177"/>
      <c r="F27" s="177"/>
      <c r="G27" s="177"/>
      <c r="H27" s="177"/>
      <c r="I27" s="177"/>
      <c r="J27" s="177"/>
      <c r="K27" s="177"/>
      <c r="L27" s="177"/>
      <c r="M27" s="177"/>
      <c r="N27" s="177"/>
      <c r="O27" s="177"/>
      <c r="P27" s="177"/>
      <c r="Q27" s="177"/>
      <c r="R27" s="177"/>
      <c r="S27" s="177"/>
    </row>
    <row r="28" ht="14.25" spans="1:19">
      <c r="A28" s="177"/>
      <c r="B28" s="177"/>
      <c r="C28" s="177"/>
      <c r="D28" s="177"/>
      <c r="E28" s="177"/>
      <c r="F28" s="177"/>
      <c r="G28" s="177"/>
      <c r="H28" s="177"/>
      <c r="I28" s="177"/>
      <c r="J28" s="177"/>
      <c r="K28" s="177"/>
      <c r="L28" s="177"/>
      <c r="M28" s="177"/>
      <c r="N28" s="177"/>
      <c r="O28" s="177"/>
      <c r="P28" s="177"/>
      <c r="Q28" s="177"/>
      <c r="R28" s="177"/>
      <c r="S28" s="177"/>
    </row>
    <row r="29" ht="14.25" spans="1:19">
      <c r="A29" s="177" t="s">
        <v>2297</v>
      </c>
      <c r="B29" s="177" t="s">
        <v>2298</v>
      </c>
      <c r="C29" s="177"/>
      <c r="D29" s="177"/>
      <c r="E29" s="177"/>
      <c r="F29" s="177"/>
      <c r="G29" s="177"/>
      <c r="H29" s="177"/>
      <c r="I29" s="177"/>
      <c r="J29" s="177"/>
      <c r="K29" s="177"/>
      <c r="L29" s="177"/>
      <c r="M29" s="177"/>
      <c r="N29" s="177"/>
      <c r="O29" s="177"/>
      <c r="P29" s="177"/>
      <c r="Q29" s="177"/>
      <c r="R29" s="177"/>
      <c r="S29" s="177"/>
    </row>
    <row r="30" ht="14.25" spans="1:19">
      <c r="A30" s="177"/>
      <c r="B30" s="177" t="s">
        <v>2299</v>
      </c>
      <c r="C30" s="177"/>
      <c r="D30" s="177"/>
      <c r="E30" s="177"/>
      <c r="F30" s="177"/>
      <c r="G30" s="177"/>
      <c r="H30" s="177"/>
      <c r="I30" s="177"/>
      <c r="J30" s="177"/>
      <c r="K30" s="177"/>
      <c r="L30" s="177"/>
      <c r="M30" s="177"/>
      <c r="N30" s="177"/>
      <c r="O30" s="177"/>
      <c r="P30" s="177"/>
      <c r="Q30" s="177"/>
      <c r="R30" s="177"/>
      <c r="S30" s="177"/>
    </row>
    <row r="31" ht="14.25" spans="1:19">
      <c r="A31" s="178" t="s">
        <v>2300</v>
      </c>
      <c r="B31" s="104"/>
      <c r="C31" s="104"/>
      <c r="D31" s="104"/>
      <c r="E31" s="104"/>
      <c r="F31" s="104"/>
      <c r="G31" s="104"/>
      <c r="H31" s="104"/>
      <c r="I31" s="104"/>
      <c r="J31" s="104"/>
      <c r="K31" s="104"/>
      <c r="L31" s="104"/>
      <c r="M31" s="104"/>
      <c r="N31" s="104"/>
      <c r="O31" s="104"/>
      <c r="P31" s="104"/>
      <c r="Q31" s="104"/>
      <c r="R31" s="104"/>
      <c r="S31" s="104"/>
    </row>
    <row r="32" ht="14.25" spans="1:19">
      <c r="A32" s="64"/>
      <c r="B32" s="104"/>
      <c r="C32" s="104"/>
      <c r="D32" s="104"/>
      <c r="E32" s="104"/>
      <c r="F32" s="104"/>
      <c r="G32" s="104"/>
      <c r="H32" s="104"/>
      <c r="I32" s="104"/>
      <c r="J32" s="104"/>
      <c r="K32" s="104"/>
      <c r="L32" s="104"/>
      <c r="M32" s="104"/>
      <c r="N32" s="104"/>
      <c r="O32" s="104"/>
      <c r="P32" s="104"/>
      <c r="Q32" s="104"/>
      <c r="R32" s="104"/>
      <c r="S32" s="104"/>
    </row>
    <row r="33" ht="14.25" spans="1:19">
      <c r="A33" s="178" t="s">
        <v>2301</v>
      </c>
      <c r="B33" s="64" t="s">
        <v>2302</v>
      </c>
      <c r="C33" s="104"/>
      <c r="D33" s="104"/>
      <c r="E33" s="104"/>
      <c r="F33" s="104"/>
      <c r="G33" s="104"/>
      <c r="H33" s="104"/>
      <c r="I33" s="104"/>
      <c r="J33" s="104"/>
      <c r="K33" s="104"/>
      <c r="L33" s="104"/>
      <c r="M33" s="104"/>
      <c r="N33" s="104"/>
      <c r="O33" s="104"/>
      <c r="P33" s="104"/>
      <c r="Q33" s="104"/>
      <c r="R33" s="104"/>
      <c r="S33" s="104"/>
    </row>
    <row r="34" ht="14.25" spans="1:19">
      <c r="A34" s="64"/>
      <c r="B34" s="104"/>
      <c r="C34" s="104"/>
      <c r="D34" s="104"/>
      <c r="E34" s="104"/>
      <c r="F34" s="104"/>
      <c r="G34" s="104"/>
      <c r="H34" s="104"/>
      <c r="I34" s="104"/>
      <c r="J34" s="104"/>
      <c r="K34" s="104"/>
      <c r="L34" s="104"/>
      <c r="M34" s="104"/>
      <c r="N34" s="104"/>
      <c r="O34" s="104"/>
      <c r="P34" s="104"/>
      <c r="Q34" s="104"/>
      <c r="R34" s="104"/>
      <c r="S34" s="104"/>
    </row>
    <row r="35" ht="14.25" spans="1:19">
      <c r="A35" s="177" t="s">
        <v>2303</v>
      </c>
      <c r="B35" s="177"/>
      <c r="C35" s="177"/>
      <c r="D35" s="177"/>
      <c r="E35" s="177"/>
      <c r="F35" s="177"/>
      <c r="G35" s="177"/>
      <c r="H35" s="177"/>
      <c r="I35" s="177"/>
      <c r="J35" s="177"/>
      <c r="K35" s="177"/>
      <c r="L35" s="177"/>
      <c r="M35" s="177"/>
      <c r="N35" s="177"/>
      <c r="O35" s="177"/>
      <c r="P35" s="177"/>
      <c r="Q35" s="177"/>
      <c r="R35" s="177"/>
      <c r="S35" s="177"/>
    </row>
    <row r="36" ht="14.25" spans="1:19">
      <c r="A36" s="177"/>
      <c r="B36" s="177"/>
      <c r="C36" s="177"/>
      <c r="D36" s="177"/>
      <c r="E36" s="177"/>
      <c r="F36" s="177"/>
      <c r="G36" s="177"/>
      <c r="H36" s="177"/>
      <c r="I36" s="177"/>
      <c r="J36" s="177"/>
      <c r="K36" s="177"/>
      <c r="L36" s="177"/>
      <c r="M36" s="177"/>
      <c r="N36" s="177"/>
      <c r="O36" s="177"/>
      <c r="P36" s="177"/>
      <c r="Q36" s="177"/>
      <c r="R36" s="177"/>
      <c r="S36" s="177"/>
    </row>
    <row r="37" ht="14.25" spans="1:19">
      <c r="A37" s="177" t="s">
        <v>2304</v>
      </c>
      <c r="B37" s="177" t="s">
        <v>2305</v>
      </c>
      <c r="C37" s="177"/>
      <c r="D37" s="177"/>
      <c r="E37" s="177"/>
      <c r="F37" s="177"/>
      <c r="G37" s="177"/>
      <c r="H37" s="177"/>
      <c r="I37" s="177"/>
      <c r="J37" s="177"/>
      <c r="K37" s="177"/>
      <c r="L37" s="177"/>
      <c r="M37" s="177"/>
      <c r="N37" s="177"/>
      <c r="O37" s="177"/>
      <c r="P37" s="177"/>
      <c r="Q37" s="177"/>
      <c r="R37" s="177"/>
      <c r="S37" s="177"/>
    </row>
    <row r="38" ht="14.25" spans="1:19">
      <c r="A38" s="177"/>
      <c r="B38" s="177"/>
      <c r="C38" s="177"/>
      <c r="D38" s="177"/>
      <c r="E38" s="177"/>
      <c r="F38" s="177"/>
      <c r="G38" s="177"/>
      <c r="H38" s="177"/>
      <c r="I38" s="177"/>
      <c r="J38" s="177"/>
      <c r="K38" s="177"/>
      <c r="L38" s="177"/>
      <c r="M38" s="177"/>
      <c r="N38" s="177"/>
      <c r="O38" s="177"/>
      <c r="P38" s="177"/>
      <c r="Q38" s="177"/>
      <c r="R38" s="177"/>
      <c r="S38" s="177"/>
    </row>
    <row r="39" ht="14.25" spans="1:19">
      <c r="A39" s="178" t="s">
        <v>2306</v>
      </c>
      <c r="B39" s="104"/>
      <c r="C39" s="104"/>
      <c r="D39" s="104"/>
      <c r="E39" s="104"/>
      <c r="F39" s="104"/>
      <c r="G39" s="104"/>
      <c r="H39" s="104"/>
      <c r="I39" s="104"/>
      <c r="J39" s="104"/>
      <c r="K39" s="104"/>
      <c r="L39" s="104"/>
      <c r="M39" s="104"/>
      <c r="N39" s="104"/>
      <c r="O39" s="104"/>
      <c r="P39" s="104"/>
      <c r="Q39" s="104"/>
      <c r="R39" s="104"/>
      <c r="S39" s="104"/>
    </row>
    <row r="40" ht="14.25" spans="1:19">
      <c r="A40" s="64"/>
      <c r="B40" s="104"/>
      <c r="C40" s="104"/>
      <c r="D40" s="104"/>
      <c r="E40" s="104"/>
      <c r="F40" s="104"/>
      <c r="G40" s="104"/>
      <c r="H40" s="104"/>
      <c r="I40" s="104"/>
      <c r="J40" s="104"/>
      <c r="K40" s="104"/>
      <c r="L40" s="104"/>
      <c r="M40" s="104"/>
      <c r="N40" s="104"/>
      <c r="O40" s="104"/>
      <c r="P40" s="104"/>
      <c r="Q40" s="104"/>
      <c r="R40" s="104"/>
      <c r="S40" s="104"/>
    </row>
    <row r="41" ht="14.25" spans="1:19">
      <c r="A41" s="178" t="s">
        <v>2307</v>
      </c>
      <c r="B41" s="64" t="s">
        <v>2308</v>
      </c>
      <c r="C41" s="104"/>
      <c r="D41" s="104"/>
      <c r="E41" s="104"/>
      <c r="F41" s="104"/>
      <c r="G41" s="104"/>
      <c r="H41" s="104"/>
      <c r="I41" s="104"/>
      <c r="J41" s="104"/>
      <c r="K41" s="104"/>
      <c r="L41" s="104"/>
      <c r="M41" s="104"/>
      <c r="N41" s="104"/>
      <c r="O41" s="104"/>
      <c r="P41" s="104"/>
      <c r="Q41" s="104"/>
      <c r="R41" s="104"/>
      <c r="S41" s="104"/>
    </row>
    <row r="42" ht="14.25" spans="1:19">
      <c r="A42" s="64"/>
      <c r="B42" s="104"/>
      <c r="C42" s="104"/>
      <c r="D42" s="104"/>
      <c r="E42" s="104"/>
      <c r="F42" s="104"/>
      <c r="G42" s="104"/>
      <c r="H42" s="104"/>
      <c r="I42" s="104"/>
      <c r="J42" s="104"/>
      <c r="K42" s="104"/>
      <c r="L42" s="104"/>
      <c r="M42" s="104"/>
      <c r="N42" s="104"/>
      <c r="O42" s="104"/>
      <c r="P42" s="104"/>
      <c r="Q42" s="104"/>
      <c r="R42" s="104"/>
      <c r="S42" s="104"/>
    </row>
    <row r="43" ht="14.25" spans="1:19">
      <c r="A43" s="177" t="s">
        <v>2309</v>
      </c>
      <c r="B43" s="177"/>
      <c r="C43" s="177"/>
      <c r="D43" s="177"/>
      <c r="E43" s="177"/>
      <c r="F43" s="177"/>
      <c r="G43" s="177"/>
      <c r="H43" s="177"/>
      <c r="I43" s="177"/>
      <c r="J43" s="177"/>
      <c r="K43" s="177"/>
      <c r="L43" s="177"/>
      <c r="M43" s="177"/>
      <c r="N43" s="177"/>
      <c r="O43" s="177"/>
      <c r="P43" s="177"/>
      <c r="Q43" s="177"/>
      <c r="R43" s="177"/>
      <c r="S43" s="177"/>
    </row>
    <row r="44" ht="14.25" spans="1:19">
      <c r="A44" s="177"/>
      <c r="B44" s="177"/>
      <c r="C44" s="177"/>
      <c r="D44" s="177"/>
      <c r="E44" s="177"/>
      <c r="F44" s="177"/>
      <c r="G44" s="177"/>
      <c r="H44" s="177"/>
      <c r="I44" s="177"/>
      <c r="J44" s="177"/>
      <c r="K44" s="177"/>
      <c r="L44" s="177"/>
      <c r="M44" s="177"/>
      <c r="N44" s="177"/>
      <c r="O44" s="177"/>
      <c r="P44" s="177"/>
      <c r="Q44" s="177"/>
      <c r="R44" s="177"/>
      <c r="S44" s="177"/>
    </row>
    <row r="45" ht="14.25" spans="1:19">
      <c r="A45" s="177" t="s">
        <v>2310</v>
      </c>
      <c r="B45" s="177" t="s">
        <v>2311</v>
      </c>
      <c r="C45" s="177"/>
      <c r="D45" s="177"/>
      <c r="E45" s="177"/>
      <c r="F45" s="177"/>
      <c r="G45" s="177"/>
      <c r="H45" s="177"/>
      <c r="I45" s="177"/>
      <c r="J45" s="177"/>
      <c r="K45" s="177"/>
      <c r="L45" s="177"/>
      <c r="M45" s="177"/>
      <c r="N45" s="177"/>
      <c r="O45" s="177"/>
      <c r="P45" s="177"/>
      <c r="Q45" s="177"/>
      <c r="R45" s="177"/>
      <c r="S45" s="177"/>
    </row>
    <row r="46" ht="14.25" spans="1:19">
      <c r="A46" s="177"/>
      <c r="B46" s="177"/>
      <c r="C46" s="177"/>
      <c r="D46" s="177"/>
      <c r="E46" s="177"/>
      <c r="F46" s="177"/>
      <c r="G46" s="177"/>
      <c r="H46" s="177"/>
      <c r="I46" s="177"/>
      <c r="J46" s="177"/>
      <c r="K46" s="177"/>
      <c r="L46" s="177"/>
      <c r="M46" s="177"/>
      <c r="N46" s="177"/>
      <c r="O46" s="177"/>
      <c r="P46" s="177"/>
      <c r="Q46" s="177"/>
      <c r="R46" s="177"/>
      <c r="S46" s="177"/>
    </row>
    <row r="47" ht="14.25" spans="1:19">
      <c r="A47" s="178" t="s">
        <v>2312</v>
      </c>
      <c r="B47" s="104"/>
      <c r="C47" s="104"/>
      <c r="D47" s="104"/>
      <c r="E47" s="104"/>
      <c r="F47" s="104"/>
      <c r="G47" s="104"/>
      <c r="H47" s="104"/>
      <c r="I47" s="104"/>
      <c r="J47" s="104"/>
      <c r="K47" s="104"/>
      <c r="L47" s="104"/>
      <c r="M47" s="104"/>
      <c r="N47" s="104"/>
      <c r="O47" s="104"/>
      <c r="P47" s="104"/>
      <c r="Q47" s="104"/>
      <c r="R47" s="104"/>
      <c r="S47" s="104"/>
    </row>
    <row r="48" ht="14.25" spans="1:19">
      <c r="A48" s="64"/>
      <c r="B48" s="104"/>
      <c r="C48" s="104"/>
      <c r="D48" s="104"/>
      <c r="E48" s="104"/>
      <c r="F48" s="104"/>
      <c r="G48" s="104"/>
      <c r="H48" s="104"/>
      <c r="I48" s="104"/>
      <c r="J48" s="104"/>
      <c r="K48" s="104"/>
      <c r="L48" s="104"/>
      <c r="M48" s="104"/>
      <c r="N48" s="104"/>
      <c r="O48" s="104"/>
      <c r="P48" s="104"/>
      <c r="Q48" s="104"/>
      <c r="R48" s="104"/>
      <c r="S48" s="104"/>
    </row>
    <row r="49" ht="14.25" spans="1:19">
      <c r="A49" s="178" t="s">
        <v>2313</v>
      </c>
      <c r="B49" s="64" t="s">
        <v>2314</v>
      </c>
      <c r="C49" s="104"/>
      <c r="D49" s="104"/>
      <c r="E49" s="104"/>
      <c r="F49" s="104"/>
      <c r="G49" s="104"/>
      <c r="H49" s="104"/>
      <c r="I49" s="104"/>
      <c r="J49" s="104"/>
      <c r="K49" s="104"/>
      <c r="L49" s="104"/>
      <c r="M49" s="104"/>
      <c r="N49" s="104"/>
      <c r="O49" s="104"/>
      <c r="P49" s="104"/>
      <c r="Q49" s="104"/>
      <c r="R49" s="104"/>
      <c r="S49" s="104"/>
    </row>
    <row r="50" ht="14.25" spans="1:19">
      <c r="A50" s="64"/>
      <c r="B50" s="104"/>
      <c r="C50" s="104"/>
      <c r="D50" s="104"/>
      <c r="E50" s="104"/>
      <c r="F50" s="104"/>
      <c r="G50" s="104"/>
      <c r="H50" s="104"/>
      <c r="I50" s="104"/>
      <c r="J50" s="104"/>
      <c r="K50" s="104"/>
      <c r="L50" s="104"/>
      <c r="M50" s="104"/>
      <c r="N50" s="104"/>
      <c r="O50" s="104"/>
      <c r="P50" s="104"/>
      <c r="Q50" s="104"/>
      <c r="R50" s="104"/>
      <c r="S50" s="104"/>
    </row>
    <row r="51" ht="14.25" spans="1:19">
      <c r="A51" s="177" t="s">
        <v>2315</v>
      </c>
      <c r="B51" s="177"/>
      <c r="C51" s="177"/>
      <c r="D51" s="177"/>
      <c r="E51" s="177"/>
      <c r="F51" s="177"/>
      <c r="G51" s="177"/>
      <c r="H51" s="177"/>
      <c r="I51" s="177"/>
      <c r="J51" s="177"/>
      <c r="K51" s="177"/>
      <c r="L51" s="177"/>
      <c r="M51" s="177"/>
      <c r="N51" s="177"/>
      <c r="O51" s="177"/>
      <c r="P51" s="177"/>
      <c r="Q51" s="177"/>
      <c r="R51" s="177"/>
      <c r="S51" s="177"/>
    </row>
    <row r="52" ht="14.25" spans="1:19">
      <c r="A52" s="177"/>
      <c r="B52" s="177"/>
      <c r="C52" s="177"/>
      <c r="D52" s="177"/>
      <c r="E52" s="177"/>
      <c r="F52" s="177"/>
      <c r="G52" s="177"/>
      <c r="H52" s="177"/>
      <c r="I52" s="177"/>
      <c r="J52" s="177"/>
      <c r="K52" s="177"/>
      <c r="L52" s="177"/>
      <c r="M52" s="177"/>
      <c r="N52" s="177"/>
      <c r="O52" s="177"/>
      <c r="P52" s="177"/>
      <c r="Q52" s="177"/>
      <c r="R52" s="177"/>
      <c r="S52" s="177"/>
    </row>
    <row r="53" ht="14.25" spans="1:19">
      <c r="A53" s="177" t="s">
        <v>2316</v>
      </c>
      <c r="B53" s="177" t="s">
        <v>2317</v>
      </c>
      <c r="C53" s="177"/>
      <c r="D53" s="177"/>
      <c r="E53" s="177"/>
      <c r="F53" s="177"/>
      <c r="G53" s="177"/>
      <c r="H53" s="177"/>
      <c r="I53" s="177"/>
      <c r="J53" s="177"/>
      <c r="K53" s="177"/>
      <c r="L53" s="177"/>
      <c r="M53" s="177"/>
      <c r="N53" s="177"/>
      <c r="O53" s="177"/>
      <c r="P53" s="177"/>
      <c r="Q53" s="177"/>
      <c r="R53" s="177"/>
      <c r="S53" s="177"/>
    </row>
    <row r="54" ht="14.25" spans="1:19">
      <c r="A54" s="177"/>
      <c r="B54" s="177" t="s">
        <v>2318</v>
      </c>
      <c r="C54" s="177"/>
      <c r="D54" s="177"/>
      <c r="E54" s="177"/>
      <c r="F54" s="177"/>
      <c r="G54" s="177"/>
      <c r="H54" s="177"/>
      <c r="I54" s="177"/>
      <c r="J54" s="177"/>
      <c r="K54" s="177"/>
      <c r="L54" s="177"/>
      <c r="M54" s="177"/>
      <c r="N54" s="177"/>
      <c r="O54" s="177"/>
      <c r="P54" s="177"/>
      <c r="Q54" s="177"/>
      <c r="R54" s="177"/>
      <c r="S54" s="177"/>
    </row>
    <row r="55" ht="14.25" spans="1:19">
      <c r="A55" s="178" t="s">
        <v>2319</v>
      </c>
      <c r="B55" s="104"/>
      <c r="C55" s="104"/>
      <c r="D55" s="104"/>
      <c r="E55" s="104"/>
      <c r="F55" s="104"/>
      <c r="G55" s="104"/>
      <c r="H55" s="104"/>
      <c r="I55" s="104"/>
      <c r="J55" s="104"/>
      <c r="K55" s="104"/>
      <c r="L55" s="104"/>
      <c r="M55" s="104"/>
      <c r="N55" s="104"/>
      <c r="O55" s="104"/>
      <c r="P55" s="104"/>
      <c r="Q55" s="104"/>
      <c r="R55" s="104"/>
      <c r="S55" s="104"/>
    </row>
    <row r="56" ht="14.25" spans="1:19">
      <c r="A56" s="64"/>
      <c r="B56" s="104"/>
      <c r="C56" s="104"/>
      <c r="D56" s="104"/>
      <c r="E56" s="104"/>
      <c r="F56" s="104"/>
      <c r="G56" s="104"/>
      <c r="H56" s="104"/>
      <c r="I56" s="104"/>
      <c r="J56" s="104"/>
      <c r="K56" s="104"/>
      <c r="L56" s="104"/>
      <c r="M56" s="104"/>
      <c r="N56" s="104"/>
      <c r="O56" s="104"/>
      <c r="P56" s="104"/>
      <c r="Q56" s="104"/>
      <c r="R56" s="104"/>
      <c r="S56" s="104"/>
    </row>
    <row r="57" ht="14.25" spans="1:19">
      <c r="A57" s="178" t="s">
        <v>2320</v>
      </c>
      <c r="B57" s="64" t="s">
        <v>2321</v>
      </c>
      <c r="C57" s="104"/>
      <c r="D57" s="104"/>
      <c r="E57" s="104"/>
      <c r="F57" s="104"/>
      <c r="G57" s="104"/>
      <c r="H57" s="104"/>
      <c r="I57" s="104"/>
      <c r="J57" s="104"/>
      <c r="K57" s="104"/>
      <c r="L57" s="104"/>
      <c r="M57" s="104"/>
      <c r="N57" s="104"/>
      <c r="O57" s="104"/>
      <c r="P57" s="104"/>
      <c r="Q57" s="104"/>
      <c r="R57" s="104"/>
      <c r="S57" s="104"/>
    </row>
    <row r="58" ht="14.25" spans="1:19">
      <c r="A58" s="64"/>
      <c r="B58" s="104"/>
      <c r="C58" s="104"/>
      <c r="D58" s="104"/>
      <c r="E58" s="104"/>
      <c r="F58" s="104"/>
      <c r="G58" s="104"/>
      <c r="H58" s="104"/>
      <c r="I58" s="104"/>
      <c r="J58" s="104"/>
      <c r="K58" s="104"/>
      <c r="L58" s="104"/>
      <c r="M58" s="104"/>
      <c r="N58" s="104"/>
      <c r="O58" s="104"/>
      <c r="P58" s="104"/>
      <c r="Q58" s="104"/>
      <c r="R58" s="104"/>
      <c r="S58" s="104"/>
    </row>
    <row r="59" ht="14.25" spans="1:19">
      <c r="A59" s="177" t="s">
        <v>2322</v>
      </c>
      <c r="B59" s="177"/>
      <c r="C59" s="177"/>
      <c r="D59" s="177"/>
      <c r="E59" s="177"/>
      <c r="F59" s="177"/>
      <c r="G59" s="177"/>
      <c r="H59" s="177"/>
      <c r="I59" s="177"/>
      <c r="J59" s="177"/>
      <c r="K59" s="177"/>
      <c r="L59" s="177"/>
      <c r="M59" s="177"/>
      <c r="N59" s="177"/>
      <c r="O59" s="177"/>
      <c r="P59" s="177"/>
      <c r="Q59" s="177"/>
      <c r="R59" s="177"/>
      <c r="S59" s="177"/>
    </row>
    <row r="60" ht="14.25" spans="1:19">
      <c r="A60" s="177"/>
      <c r="B60" s="177"/>
      <c r="C60" s="177"/>
      <c r="D60" s="177"/>
      <c r="E60" s="177"/>
      <c r="F60" s="177"/>
      <c r="G60" s="177"/>
      <c r="H60" s="177"/>
      <c r="I60" s="177"/>
      <c r="J60" s="177"/>
      <c r="K60" s="177"/>
      <c r="L60" s="177"/>
      <c r="M60" s="177"/>
      <c r="N60" s="177"/>
      <c r="O60" s="177"/>
      <c r="P60" s="177"/>
      <c r="Q60" s="177"/>
      <c r="R60" s="177"/>
      <c r="S60" s="177"/>
    </row>
    <row r="61" ht="14.25" spans="1:19">
      <c r="A61" s="177" t="s">
        <v>2323</v>
      </c>
      <c r="B61" s="177" t="s">
        <v>2324</v>
      </c>
      <c r="C61" s="177"/>
      <c r="D61" s="177"/>
      <c r="E61" s="177"/>
      <c r="F61" s="177"/>
      <c r="G61" s="177"/>
      <c r="H61" s="177"/>
      <c r="I61" s="177"/>
      <c r="J61" s="177"/>
      <c r="K61" s="177"/>
      <c r="L61" s="177"/>
      <c r="M61" s="177"/>
      <c r="N61" s="177"/>
      <c r="O61" s="177"/>
      <c r="P61" s="177"/>
      <c r="Q61" s="177"/>
      <c r="R61" s="177"/>
      <c r="S61" s="177"/>
    </row>
    <row r="62" ht="14.25" spans="1:19">
      <c r="A62" s="177"/>
      <c r="B62" s="177"/>
      <c r="C62" s="177"/>
      <c r="D62" s="177"/>
      <c r="E62" s="177"/>
      <c r="F62" s="177"/>
      <c r="G62" s="177"/>
      <c r="H62" s="177"/>
      <c r="I62" s="177"/>
      <c r="J62" s="177"/>
      <c r="K62" s="177"/>
      <c r="L62" s="177"/>
      <c r="M62" s="177"/>
      <c r="N62" s="177"/>
      <c r="O62" s="177"/>
      <c r="P62" s="177"/>
      <c r="Q62" s="177"/>
      <c r="R62" s="177"/>
      <c r="S62" s="177"/>
    </row>
    <row r="63" ht="14.25" spans="1:19">
      <c r="A63" s="178" t="s">
        <v>2325</v>
      </c>
      <c r="B63" s="104"/>
      <c r="C63" s="104"/>
      <c r="D63" s="104"/>
      <c r="E63" s="104"/>
      <c r="F63" s="104"/>
      <c r="G63" s="104"/>
      <c r="H63" s="104"/>
      <c r="I63" s="104"/>
      <c r="J63" s="104"/>
      <c r="K63" s="104"/>
      <c r="L63" s="104"/>
      <c r="M63" s="104"/>
      <c r="N63" s="104"/>
      <c r="O63" s="104"/>
      <c r="P63" s="104"/>
      <c r="Q63" s="104"/>
      <c r="R63" s="104"/>
      <c r="S63" s="104"/>
    </row>
    <row r="64" ht="14.25" spans="1:19">
      <c r="A64" s="64"/>
      <c r="B64" s="104"/>
      <c r="C64" s="104"/>
      <c r="D64" s="104"/>
      <c r="E64" s="104"/>
      <c r="F64" s="104"/>
      <c r="G64" s="104"/>
      <c r="H64" s="104"/>
      <c r="I64" s="104"/>
      <c r="J64" s="104"/>
      <c r="K64" s="104"/>
      <c r="L64" s="104"/>
      <c r="M64" s="104"/>
      <c r="N64" s="104"/>
      <c r="O64" s="104"/>
      <c r="P64" s="104"/>
      <c r="Q64" s="104"/>
      <c r="R64" s="104"/>
      <c r="S64" s="104"/>
    </row>
    <row r="65" ht="14.25" spans="1:19">
      <c r="A65" s="178" t="s">
        <v>2326</v>
      </c>
      <c r="B65" s="64" t="s">
        <v>2327</v>
      </c>
      <c r="C65" s="104"/>
      <c r="D65" s="104"/>
      <c r="E65" s="104"/>
      <c r="F65" s="104"/>
      <c r="G65" s="104"/>
      <c r="H65" s="104"/>
      <c r="I65" s="104"/>
      <c r="J65" s="104"/>
      <c r="K65" s="104"/>
      <c r="L65" s="104"/>
      <c r="M65" s="104"/>
      <c r="N65" s="104"/>
      <c r="O65" s="104"/>
      <c r="P65" s="104"/>
      <c r="Q65" s="104"/>
      <c r="R65" s="104"/>
      <c r="S65" s="104"/>
    </row>
    <row r="66" ht="14.25" spans="1:19">
      <c r="A66" s="64"/>
      <c r="B66" s="104" t="s">
        <v>2328</v>
      </c>
      <c r="C66" s="104"/>
      <c r="D66" s="104"/>
      <c r="E66" s="104"/>
      <c r="F66" s="104"/>
      <c r="G66" s="104"/>
      <c r="H66" s="104"/>
      <c r="I66" s="104"/>
      <c r="J66" s="104"/>
      <c r="K66" s="104"/>
      <c r="L66" s="104"/>
      <c r="M66" s="104"/>
      <c r="N66" s="104"/>
      <c r="O66" s="104"/>
      <c r="P66" s="104"/>
      <c r="Q66" s="104"/>
      <c r="R66" s="104"/>
      <c r="S66" s="104"/>
    </row>
    <row r="67" ht="14.25" spans="1:19">
      <c r="A67" s="177" t="s">
        <v>2329</v>
      </c>
      <c r="B67" s="177"/>
      <c r="C67" s="177"/>
      <c r="D67" s="177"/>
      <c r="E67" s="177"/>
      <c r="F67" s="177"/>
      <c r="G67" s="177"/>
      <c r="H67" s="177"/>
      <c r="I67" s="177"/>
      <c r="J67" s="177"/>
      <c r="K67" s="177"/>
      <c r="L67" s="177"/>
      <c r="M67" s="177"/>
      <c r="N67" s="177"/>
      <c r="O67" s="177"/>
      <c r="P67" s="177"/>
      <c r="Q67" s="177"/>
      <c r="R67" s="177"/>
      <c r="S67" s="177"/>
    </row>
    <row r="68" ht="14.25" spans="1:19">
      <c r="A68" s="177"/>
      <c r="B68" s="177"/>
      <c r="C68" s="177"/>
      <c r="D68" s="177"/>
      <c r="E68" s="177"/>
      <c r="F68" s="177"/>
      <c r="G68" s="177"/>
      <c r="H68" s="177"/>
      <c r="I68" s="177"/>
      <c r="J68" s="177"/>
      <c r="K68" s="177"/>
      <c r="L68" s="177"/>
      <c r="M68" s="177"/>
      <c r="N68" s="177"/>
      <c r="O68" s="177"/>
      <c r="P68" s="177"/>
      <c r="Q68" s="177"/>
      <c r="R68" s="177"/>
      <c r="S68" s="177"/>
    </row>
    <row r="69" ht="14.25" spans="1:19">
      <c r="A69" s="177" t="s">
        <v>2330</v>
      </c>
      <c r="B69" s="177" t="s">
        <v>2331</v>
      </c>
      <c r="C69" s="177"/>
      <c r="D69" s="177"/>
      <c r="E69" s="177"/>
      <c r="F69" s="177"/>
      <c r="G69" s="177"/>
      <c r="H69" s="177"/>
      <c r="I69" s="177"/>
      <c r="J69" s="177"/>
      <c r="K69" s="177"/>
      <c r="L69" s="177"/>
      <c r="M69" s="177"/>
      <c r="N69" s="177"/>
      <c r="O69" s="177"/>
      <c r="P69" s="177"/>
      <c r="Q69" s="177"/>
      <c r="R69" s="177"/>
      <c r="S69" s="177"/>
    </row>
    <row r="70" ht="14.25" spans="1:19">
      <c r="A70" s="177"/>
      <c r="B70" s="177"/>
      <c r="C70" s="177"/>
      <c r="D70" s="177"/>
      <c r="E70" s="177"/>
      <c r="F70" s="177"/>
      <c r="G70" s="177"/>
      <c r="H70" s="177"/>
      <c r="I70" s="177"/>
      <c r="J70" s="177"/>
      <c r="K70" s="177"/>
      <c r="L70" s="177"/>
      <c r="M70" s="177"/>
      <c r="N70" s="177"/>
      <c r="O70" s="177"/>
      <c r="P70" s="177"/>
      <c r="Q70" s="177"/>
      <c r="R70" s="177"/>
      <c r="S70" s="177"/>
    </row>
    <row r="71" ht="14.25" spans="1:19">
      <c r="A71" s="178" t="s">
        <v>2332</v>
      </c>
      <c r="B71" s="104"/>
      <c r="C71" s="104"/>
      <c r="D71" s="104"/>
      <c r="E71" s="104"/>
      <c r="F71" s="104"/>
      <c r="G71" s="104"/>
      <c r="H71" s="104"/>
      <c r="I71" s="104"/>
      <c r="J71" s="104"/>
      <c r="K71" s="104"/>
      <c r="L71" s="104"/>
      <c r="M71" s="104"/>
      <c r="N71" s="104"/>
      <c r="O71" s="104"/>
      <c r="P71" s="104"/>
      <c r="Q71" s="104"/>
      <c r="R71" s="104"/>
      <c r="S71" s="104"/>
    </row>
    <row r="72" ht="14.25" spans="1:19">
      <c r="A72" s="64"/>
      <c r="B72" s="104"/>
      <c r="C72" s="104"/>
      <c r="D72" s="104"/>
      <c r="E72" s="104"/>
      <c r="F72" s="104"/>
      <c r="G72" s="104"/>
      <c r="H72" s="104"/>
      <c r="I72" s="104"/>
      <c r="J72" s="104"/>
      <c r="K72" s="104"/>
      <c r="L72" s="104"/>
      <c r="M72" s="104"/>
      <c r="N72" s="104"/>
      <c r="O72" s="104"/>
      <c r="P72" s="104"/>
      <c r="Q72" s="104"/>
      <c r="R72" s="104"/>
      <c r="S72" s="104"/>
    </row>
    <row r="73" ht="14.25" spans="1:19">
      <c r="A73" s="178" t="s">
        <v>2333</v>
      </c>
      <c r="B73" s="64" t="s">
        <v>2334</v>
      </c>
      <c r="C73" s="104"/>
      <c r="D73" s="104"/>
      <c r="E73" s="104"/>
      <c r="F73" s="104"/>
      <c r="G73" s="104"/>
      <c r="H73" s="104"/>
      <c r="I73" s="104"/>
      <c r="J73" s="104"/>
      <c r="K73" s="104"/>
      <c r="L73" s="104"/>
      <c r="M73" s="104"/>
      <c r="N73" s="104"/>
      <c r="O73" s="104"/>
      <c r="P73" s="104"/>
      <c r="Q73" s="104"/>
      <c r="R73" s="104"/>
      <c r="S73" s="104"/>
    </row>
    <row r="74" ht="14.25" spans="1:19">
      <c r="A74" s="64"/>
      <c r="B74" s="104"/>
      <c r="C74" s="104"/>
      <c r="D74" s="104"/>
      <c r="E74" s="104"/>
      <c r="F74" s="104"/>
      <c r="G74" s="104"/>
      <c r="H74" s="104"/>
      <c r="I74" s="104"/>
      <c r="J74" s="104"/>
      <c r="K74" s="104"/>
      <c r="L74" s="104"/>
      <c r="M74" s="104"/>
      <c r="N74" s="104"/>
      <c r="O74" s="104"/>
      <c r="P74" s="104"/>
      <c r="Q74" s="104"/>
      <c r="R74" s="104"/>
      <c r="S74" s="104"/>
    </row>
    <row r="75" ht="14.25" spans="1:19">
      <c r="A75" s="177" t="s">
        <v>2335</v>
      </c>
      <c r="B75" s="177"/>
      <c r="C75" s="177"/>
      <c r="D75" s="177"/>
      <c r="E75" s="177"/>
      <c r="F75" s="177"/>
      <c r="G75" s="177"/>
      <c r="H75" s="177"/>
      <c r="I75" s="177"/>
      <c r="J75" s="177"/>
      <c r="K75" s="177"/>
      <c r="L75" s="177"/>
      <c r="M75" s="177"/>
      <c r="N75" s="177"/>
      <c r="O75" s="177"/>
      <c r="P75" s="177"/>
      <c r="Q75" s="177"/>
      <c r="R75" s="177"/>
      <c r="S75" s="177"/>
    </row>
    <row r="76" ht="14.25" spans="1:19">
      <c r="A76" s="177"/>
      <c r="B76" s="177"/>
      <c r="C76" s="177"/>
      <c r="D76" s="177"/>
      <c r="E76" s="177"/>
      <c r="F76" s="177"/>
      <c r="G76" s="177"/>
      <c r="H76" s="177"/>
      <c r="I76" s="177"/>
      <c r="J76" s="177"/>
      <c r="K76" s="177"/>
      <c r="L76" s="177"/>
      <c r="M76" s="177"/>
      <c r="N76" s="177"/>
      <c r="O76" s="177"/>
      <c r="P76" s="177"/>
      <c r="Q76" s="177"/>
      <c r="R76" s="177"/>
      <c r="S76" s="177"/>
    </row>
    <row r="77" ht="14.25" spans="1:19">
      <c r="A77" s="177" t="s">
        <v>2336</v>
      </c>
      <c r="B77" s="177" t="s">
        <v>2337</v>
      </c>
      <c r="C77" s="177"/>
      <c r="D77" s="177"/>
      <c r="E77" s="177"/>
      <c r="F77" s="177"/>
      <c r="G77" s="177"/>
      <c r="H77" s="177"/>
      <c r="I77" s="177"/>
      <c r="J77" s="177"/>
      <c r="K77" s="177"/>
      <c r="L77" s="177"/>
      <c r="M77" s="177"/>
      <c r="N77" s="177"/>
      <c r="O77" s="177"/>
      <c r="P77" s="177"/>
      <c r="Q77" s="177"/>
      <c r="R77" s="177"/>
      <c r="S77" s="177"/>
    </row>
    <row r="78" ht="14.25" spans="1:19">
      <c r="A78" s="177"/>
      <c r="B78" s="177"/>
      <c r="C78" s="177"/>
      <c r="D78" s="177"/>
      <c r="E78" s="177"/>
      <c r="F78" s="177"/>
      <c r="G78" s="177"/>
      <c r="H78" s="177"/>
      <c r="I78" s="177"/>
      <c r="J78" s="177"/>
      <c r="K78" s="177"/>
      <c r="L78" s="177"/>
      <c r="M78" s="177"/>
      <c r="N78" s="177"/>
      <c r="O78" s="177"/>
      <c r="P78" s="177"/>
      <c r="Q78" s="177"/>
      <c r="R78" s="177"/>
      <c r="S78" s="177"/>
    </row>
    <row r="79" ht="14.25" spans="1:19">
      <c r="A79" s="178" t="s">
        <v>2338</v>
      </c>
      <c r="B79" s="64" t="s">
        <v>2339</v>
      </c>
      <c r="C79" s="104"/>
      <c r="D79" s="104"/>
      <c r="E79" s="104"/>
      <c r="F79" s="104"/>
      <c r="G79" s="104"/>
      <c r="H79" s="104"/>
      <c r="I79" s="104"/>
      <c r="J79" s="104"/>
      <c r="K79" s="104"/>
      <c r="L79" s="104"/>
      <c r="M79" s="104"/>
      <c r="N79" s="104"/>
      <c r="O79" s="104"/>
      <c r="P79" s="104"/>
      <c r="Q79" s="104"/>
      <c r="R79" s="104"/>
      <c r="S79" s="104"/>
    </row>
    <row r="80" ht="14.25" spans="1:19">
      <c r="A80" s="64"/>
      <c r="B80" s="104" t="s">
        <v>2340</v>
      </c>
      <c r="C80" s="104"/>
      <c r="D80" s="104"/>
      <c r="E80" s="104"/>
      <c r="F80" s="104"/>
      <c r="G80" s="104"/>
      <c r="H80" s="104"/>
      <c r="I80" s="104"/>
      <c r="J80" s="104"/>
      <c r="K80" s="104"/>
      <c r="L80" s="104"/>
      <c r="M80" s="104"/>
      <c r="N80" s="104"/>
      <c r="O80" s="104"/>
      <c r="P80" s="104"/>
      <c r="Q80" s="104"/>
      <c r="R80" s="104"/>
      <c r="S80" s="104"/>
    </row>
    <row r="81" ht="14.25" spans="1:19">
      <c r="A81" s="178" t="s">
        <v>2341</v>
      </c>
      <c r="B81" s="64" t="s">
        <v>2342</v>
      </c>
      <c r="C81" s="104"/>
      <c r="D81" s="104"/>
      <c r="E81" s="104"/>
      <c r="F81" s="104"/>
      <c r="G81" s="104"/>
      <c r="H81" s="104"/>
      <c r="I81" s="104"/>
      <c r="J81" s="104"/>
      <c r="K81" s="104"/>
      <c r="L81" s="104"/>
      <c r="M81" s="104"/>
      <c r="N81" s="104"/>
      <c r="O81" s="104"/>
      <c r="P81" s="104"/>
      <c r="Q81" s="104"/>
      <c r="R81" s="104"/>
      <c r="S81" s="104"/>
    </row>
    <row r="82" ht="14.25" spans="1:19">
      <c r="A82" s="178"/>
      <c r="B82" s="64" t="s">
        <v>2343</v>
      </c>
      <c r="C82" s="104"/>
      <c r="D82" s="104"/>
      <c r="E82" s="104"/>
      <c r="F82" s="104"/>
      <c r="G82" s="104"/>
      <c r="H82" s="104"/>
      <c r="I82" s="104"/>
      <c r="J82" s="104"/>
      <c r="K82" s="104"/>
      <c r="L82" s="104"/>
      <c r="M82" s="104"/>
      <c r="N82" s="104"/>
      <c r="O82" s="104"/>
      <c r="P82" s="104"/>
      <c r="Q82" s="104"/>
      <c r="R82" s="104"/>
      <c r="S82" s="104"/>
    </row>
    <row r="83" ht="14.25" spans="1:19">
      <c r="A83" s="178"/>
      <c r="B83" s="64" t="s">
        <v>2344</v>
      </c>
      <c r="C83" s="104"/>
      <c r="D83" s="104"/>
      <c r="E83" s="104"/>
      <c r="F83" s="104"/>
      <c r="G83" s="104"/>
      <c r="H83" s="104"/>
      <c r="I83" s="104"/>
      <c r="J83" s="104"/>
      <c r="K83" s="104"/>
      <c r="L83" s="104"/>
      <c r="M83" s="104"/>
      <c r="N83" s="104"/>
      <c r="O83" s="104"/>
      <c r="P83" s="104"/>
      <c r="Q83" s="104"/>
      <c r="R83" s="104"/>
      <c r="S83" s="104"/>
    </row>
    <row r="84" ht="14.25" spans="1:19">
      <c r="A84" s="178"/>
      <c r="B84" s="64" t="s">
        <v>2345</v>
      </c>
      <c r="C84" s="104"/>
      <c r="D84" s="104"/>
      <c r="E84" s="104"/>
      <c r="F84" s="104"/>
      <c r="G84" s="104"/>
      <c r="H84" s="104"/>
      <c r="I84" s="104"/>
      <c r="J84" s="104"/>
      <c r="K84" s="104"/>
      <c r="L84" s="104"/>
      <c r="M84" s="104"/>
      <c r="N84" s="104"/>
      <c r="O84" s="104"/>
      <c r="P84" s="104"/>
      <c r="Q84" s="104"/>
      <c r="R84" s="104"/>
      <c r="S84" s="104"/>
    </row>
    <row r="85" ht="14.25" spans="1:19">
      <c r="A85" s="64"/>
      <c r="B85" s="104" t="s">
        <v>2346</v>
      </c>
      <c r="C85" s="104"/>
      <c r="D85" s="104"/>
      <c r="E85" s="104"/>
      <c r="F85" s="104"/>
      <c r="G85" s="104"/>
      <c r="H85" s="104"/>
      <c r="I85" s="104"/>
      <c r="J85" s="104"/>
      <c r="K85" s="104"/>
      <c r="L85" s="104"/>
      <c r="M85" s="104"/>
      <c r="N85" s="104"/>
      <c r="O85" s="104"/>
      <c r="P85" s="104"/>
      <c r="Q85" s="104"/>
      <c r="R85" s="104"/>
      <c r="S85" s="104"/>
    </row>
    <row r="86" ht="14.25" spans="1:19">
      <c r="A86" s="177" t="s">
        <v>2347</v>
      </c>
      <c r="B86" s="177"/>
      <c r="C86" s="177"/>
      <c r="D86" s="177"/>
      <c r="E86" s="177"/>
      <c r="F86" s="177"/>
      <c r="G86" s="177"/>
      <c r="H86" s="177"/>
      <c r="I86" s="177"/>
      <c r="J86" s="177"/>
      <c r="K86" s="177"/>
      <c r="L86" s="177"/>
      <c r="M86" s="177"/>
      <c r="N86" s="177"/>
      <c r="O86" s="177"/>
      <c r="P86" s="177"/>
      <c r="Q86" s="177"/>
      <c r="R86" s="177"/>
      <c r="S86" s="177"/>
    </row>
    <row r="87" ht="14.25" spans="1:19">
      <c r="A87" s="177"/>
      <c r="B87" s="177"/>
      <c r="C87" s="177"/>
      <c r="D87" s="177"/>
      <c r="E87" s="177"/>
      <c r="F87" s="177"/>
      <c r="G87" s="177"/>
      <c r="H87" s="177"/>
      <c r="I87" s="177"/>
      <c r="J87" s="177"/>
      <c r="K87" s="177"/>
      <c r="L87" s="177"/>
      <c r="M87" s="177"/>
      <c r="N87" s="177"/>
      <c r="O87" s="177"/>
      <c r="P87" s="177"/>
      <c r="Q87" s="177"/>
      <c r="R87" s="177"/>
      <c r="S87" s="177"/>
    </row>
    <row r="88" ht="14.25" spans="1:19">
      <c r="A88" s="177" t="s">
        <v>2348</v>
      </c>
      <c r="B88" s="177" t="s">
        <v>2349</v>
      </c>
      <c r="C88" s="177"/>
      <c r="D88" s="177"/>
      <c r="E88" s="177"/>
      <c r="F88" s="177"/>
      <c r="G88" s="177"/>
      <c r="H88" s="177"/>
      <c r="I88" s="177"/>
      <c r="J88" s="177"/>
      <c r="K88" s="177"/>
      <c r="L88" s="177"/>
      <c r="M88" s="177"/>
      <c r="N88" s="177"/>
      <c r="O88" s="177"/>
      <c r="P88" s="177"/>
      <c r="Q88" s="177"/>
      <c r="R88" s="177"/>
      <c r="S88" s="177"/>
    </row>
    <row r="89" ht="14.25" spans="1:19">
      <c r="A89" s="177"/>
      <c r="B89" s="177"/>
      <c r="C89" s="177"/>
      <c r="D89" s="177"/>
      <c r="E89" s="177"/>
      <c r="F89" s="177"/>
      <c r="G89" s="177"/>
      <c r="H89" s="177"/>
      <c r="I89" s="177"/>
      <c r="J89" s="177"/>
      <c r="K89" s="177"/>
      <c r="L89" s="177"/>
      <c r="M89" s="177"/>
      <c r="N89" s="177"/>
      <c r="O89" s="177"/>
      <c r="P89" s="177"/>
      <c r="Q89" s="177"/>
      <c r="R89" s="177"/>
      <c r="S89" s="177"/>
    </row>
    <row r="90" ht="14.25" spans="1:19">
      <c r="A90" s="178" t="s">
        <v>2350</v>
      </c>
      <c r="B90" s="104"/>
      <c r="C90" s="104"/>
      <c r="D90" s="104"/>
      <c r="E90" s="104"/>
      <c r="F90" s="104"/>
      <c r="G90" s="104"/>
      <c r="H90" s="104"/>
      <c r="I90" s="104"/>
      <c r="J90" s="104"/>
      <c r="K90" s="104"/>
      <c r="L90" s="104"/>
      <c r="M90" s="104"/>
      <c r="N90" s="104"/>
      <c r="O90" s="104"/>
      <c r="P90" s="104"/>
      <c r="Q90" s="104"/>
      <c r="R90" s="104"/>
      <c r="S90" s="104"/>
    </row>
    <row r="91" ht="14.25" spans="1:19">
      <c r="A91" s="64"/>
      <c r="B91" s="104"/>
      <c r="C91" s="104"/>
      <c r="D91" s="104"/>
      <c r="E91" s="104"/>
      <c r="F91" s="104"/>
      <c r="G91" s="104"/>
      <c r="H91" s="104"/>
      <c r="I91" s="104"/>
      <c r="J91" s="104"/>
      <c r="K91" s="104"/>
      <c r="L91" s="104"/>
      <c r="M91" s="104"/>
      <c r="N91" s="104"/>
      <c r="O91" s="104"/>
      <c r="P91" s="104"/>
      <c r="Q91" s="104"/>
      <c r="R91" s="104"/>
      <c r="S91" s="104"/>
    </row>
    <row r="92" ht="14.25" spans="1:19">
      <c r="A92" s="178" t="s">
        <v>2351</v>
      </c>
      <c r="B92" s="64" t="s">
        <v>2352</v>
      </c>
      <c r="C92" s="104"/>
      <c r="D92" s="104"/>
      <c r="E92" s="104"/>
      <c r="F92" s="104"/>
      <c r="G92" s="104"/>
      <c r="H92" s="104"/>
      <c r="I92" s="104"/>
      <c r="J92" s="104"/>
      <c r="K92" s="104"/>
      <c r="L92" s="104"/>
      <c r="M92" s="104"/>
      <c r="N92" s="104"/>
      <c r="O92" s="104"/>
      <c r="P92" s="104"/>
      <c r="Q92" s="104"/>
      <c r="R92" s="104"/>
      <c r="S92" s="104"/>
    </row>
    <row r="93" ht="14.25" spans="1:19">
      <c r="A93" s="64"/>
      <c r="B93" s="104"/>
      <c r="C93" s="104"/>
      <c r="D93" s="104"/>
      <c r="E93" s="104"/>
      <c r="F93" s="104"/>
      <c r="G93" s="104"/>
      <c r="H93" s="104"/>
      <c r="I93" s="104"/>
      <c r="J93" s="104"/>
      <c r="K93" s="104"/>
      <c r="L93" s="104"/>
      <c r="M93" s="104"/>
      <c r="N93" s="104"/>
      <c r="O93" s="104"/>
      <c r="P93" s="104"/>
      <c r="Q93" s="104"/>
      <c r="R93" s="104"/>
      <c r="S93" s="104"/>
    </row>
    <row r="94" ht="14.25" spans="1:19">
      <c r="A94" s="177" t="s">
        <v>2353</v>
      </c>
      <c r="B94" s="177"/>
      <c r="C94" s="177"/>
      <c r="D94" s="177"/>
      <c r="E94" s="177"/>
      <c r="F94" s="177"/>
      <c r="G94" s="177"/>
      <c r="H94" s="177"/>
      <c r="I94" s="177"/>
      <c r="J94" s="177"/>
      <c r="K94" s="177"/>
      <c r="L94" s="177"/>
      <c r="M94" s="177"/>
      <c r="N94" s="177"/>
      <c r="O94" s="177"/>
      <c r="P94" s="177"/>
      <c r="Q94" s="177"/>
      <c r="R94" s="177"/>
      <c r="S94" s="177"/>
    </row>
    <row r="95" ht="14.25" spans="1:19">
      <c r="A95" s="177"/>
      <c r="B95" s="177"/>
      <c r="C95" s="177"/>
      <c r="D95" s="177"/>
      <c r="E95" s="177"/>
      <c r="F95" s="177"/>
      <c r="G95" s="177"/>
      <c r="H95" s="177"/>
      <c r="I95" s="177"/>
      <c r="J95" s="177"/>
      <c r="K95" s="177"/>
      <c r="L95" s="177"/>
      <c r="M95" s="177"/>
      <c r="N95" s="177"/>
      <c r="O95" s="177"/>
      <c r="P95" s="177"/>
      <c r="Q95" s="177"/>
      <c r="R95" s="177"/>
      <c r="S95" s="177"/>
    </row>
    <row r="96" ht="14.25" spans="1:19">
      <c r="A96" s="177" t="s">
        <v>2354</v>
      </c>
      <c r="B96" s="177" t="s">
        <v>2355</v>
      </c>
      <c r="C96" s="177"/>
      <c r="D96" s="177"/>
      <c r="E96" s="177"/>
      <c r="F96" s="177"/>
      <c r="G96" s="177"/>
      <c r="H96" s="177"/>
      <c r="I96" s="177"/>
      <c r="J96" s="177"/>
      <c r="K96" s="177"/>
      <c r="L96" s="177"/>
      <c r="M96" s="177"/>
      <c r="N96" s="177"/>
      <c r="O96" s="177"/>
      <c r="P96" s="177"/>
      <c r="Q96" s="177"/>
      <c r="R96" s="177"/>
      <c r="S96" s="177"/>
    </row>
    <row r="97" ht="14.25" spans="1:19">
      <c r="A97" s="177"/>
      <c r="B97" s="177" t="s">
        <v>2356</v>
      </c>
      <c r="C97" s="177"/>
      <c r="D97" s="177"/>
      <c r="E97" s="177"/>
      <c r="F97" s="177"/>
      <c r="G97" s="177"/>
      <c r="H97" s="177"/>
      <c r="I97" s="177"/>
      <c r="J97" s="177"/>
      <c r="K97" s="177"/>
      <c r="L97" s="177"/>
      <c r="M97" s="177"/>
      <c r="N97" s="177"/>
      <c r="O97" s="177"/>
      <c r="P97" s="177"/>
      <c r="Q97" s="177"/>
      <c r="R97" s="177"/>
      <c r="S97" s="177"/>
    </row>
    <row r="98" ht="14.25" spans="1:19">
      <c r="A98" s="178" t="s">
        <v>2357</v>
      </c>
      <c r="B98" s="104"/>
      <c r="C98" s="104"/>
      <c r="D98" s="104"/>
      <c r="E98" s="104"/>
      <c r="F98" s="104"/>
      <c r="G98" s="104"/>
      <c r="H98" s="104"/>
      <c r="I98" s="104"/>
      <c r="J98" s="104"/>
      <c r="K98" s="104"/>
      <c r="L98" s="104"/>
      <c r="M98" s="104"/>
      <c r="N98" s="104"/>
      <c r="O98" s="104"/>
      <c r="P98" s="104"/>
      <c r="Q98" s="104"/>
      <c r="R98" s="104"/>
      <c r="S98" s="104"/>
    </row>
    <row r="99" ht="14.25" spans="1:19">
      <c r="A99" s="64"/>
      <c r="B99" s="104"/>
      <c r="C99" s="104"/>
      <c r="D99" s="104"/>
      <c r="E99" s="104"/>
      <c r="F99" s="104"/>
      <c r="G99" s="104"/>
      <c r="H99" s="104"/>
      <c r="I99" s="104"/>
      <c r="J99" s="104"/>
      <c r="K99" s="104"/>
      <c r="L99" s="104"/>
      <c r="M99" s="104"/>
      <c r="N99" s="104"/>
      <c r="O99" s="104"/>
      <c r="P99" s="104"/>
      <c r="Q99" s="104"/>
      <c r="R99" s="104"/>
      <c r="S99" s="104"/>
    </row>
    <row r="100" ht="14.25" spans="1:19">
      <c r="A100" s="178" t="s">
        <v>2358</v>
      </c>
      <c r="B100" s="64" t="s">
        <v>2359</v>
      </c>
      <c r="C100" s="104"/>
      <c r="D100" s="104"/>
      <c r="E100" s="104"/>
      <c r="F100" s="104"/>
      <c r="G100" s="104"/>
      <c r="H100" s="104"/>
      <c r="I100" s="104"/>
      <c r="J100" s="104"/>
      <c r="K100" s="104"/>
      <c r="L100" s="104"/>
      <c r="M100" s="104"/>
      <c r="N100" s="104"/>
      <c r="O100" s="104"/>
      <c r="P100" s="104"/>
      <c r="Q100" s="104"/>
      <c r="R100" s="104"/>
      <c r="S100" s="104"/>
    </row>
    <row r="101" ht="14.25" spans="1:19">
      <c r="A101" s="64"/>
      <c r="B101" s="104" t="s">
        <v>2360</v>
      </c>
      <c r="C101" s="104"/>
      <c r="D101" s="104"/>
      <c r="E101" s="104"/>
      <c r="F101" s="104"/>
      <c r="G101" s="104"/>
      <c r="H101" s="104"/>
      <c r="I101" s="104"/>
      <c r="J101" s="104"/>
      <c r="K101" s="104"/>
      <c r="L101" s="104"/>
      <c r="M101" s="104"/>
      <c r="N101" s="104"/>
      <c r="O101" s="104"/>
      <c r="P101" s="104"/>
      <c r="Q101" s="104"/>
      <c r="R101" s="104"/>
      <c r="S101" s="104"/>
    </row>
    <row r="102" ht="14.25" spans="1:19">
      <c r="A102" s="177" t="s">
        <v>2361</v>
      </c>
      <c r="B102" s="177"/>
      <c r="C102" s="177"/>
      <c r="D102" s="177"/>
      <c r="E102" s="177"/>
      <c r="F102" s="177"/>
      <c r="G102" s="177"/>
      <c r="H102" s="177"/>
      <c r="I102" s="177"/>
      <c r="J102" s="177"/>
      <c r="K102" s="177"/>
      <c r="L102" s="177"/>
      <c r="M102" s="177"/>
      <c r="N102" s="177"/>
      <c r="O102" s="177"/>
      <c r="P102" s="177"/>
      <c r="Q102" s="177"/>
      <c r="R102" s="177"/>
      <c r="S102" s="177"/>
    </row>
    <row r="103" ht="14.25" spans="1:19">
      <c r="A103" s="177"/>
      <c r="B103" s="177"/>
      <c r="C103" s="177"/>
      <c r="D103" s="177"/>
      <c r="E103" s="177"/>
      <c r="F103" s="177"/>
      <c r="G103" s="177"/>
      <c r="H103" s="177"/>
      <c r="I103" s="177"/>
      <c r="J103" s="177"/>
      <c r="K103" s="177"/>
      <c r="L103" s="177"/>
      <c r="M103" s="177"/>
      <c r="N103" s="177"/>
      <c r="O103" s="177"/>
      <c r="P103" s="177"/>
      <c r="Q103" s="177"/>
      <c r="R103" s="177"/>
      <c r="S103" s="177"/>
    </row>
    <row r="104" ht="14.25" spans="1:19">
      <c r="A104" s="177" t="s">
        <v>2362</v>
      </c>
      <c r="B104" s="177" t="s">
        <v>2363</v>
      </c>
      <c r="C104" s="177"/>
      <c r="D104" s="177"/>
      <c r="E104" s="177"/>
      <c r="F104" s="177"/>
      <c r="G104" s="177"/>
      <c r="H104" s="177"/>
      <c r="I104" s="177"/>
      <c r="J104" s="177"/>
      <c r="K104" s="177"/>
      <c r="L104" s="177"/>
      <c r="M104" s="177"/>
      <c r="N104" s="177"/>
      <c r="O104" s="177"/>
      <c r="P104" s="177"/>
      <c r="Q104" s="177"/>
      <c r="R104" s="177"/>
      <c r="S104" s="177"/>
    </row>
    <row r="105" ht="14.25" spans="1:19">
      <c r="A105" s="177"/>
      <c r="B105" s="177"/>
      <c r="C105" s="177"/>
      <c r="D105" s="177"/>
      <c r="E105" s="177"/>
      <c r="F105" s="177"/>
      <c r="G105" s="177"/>
      <c r="H105" s="177"/>
      <c r="I105" s="177"/>
      <c r="J105" s="177"/>
      <c r="K105" s="177"/>
      <c r="L105" s="177"/>
      <c r="M105" s="177"/>
      <c r="N105" s="177"/>
      <c r="O105" s="177"/>
      <c r="P105" s="177"/>
      <c r="Q105" s="177"/>
      <c r="R105" s="177"/>
      <c r="S105" s="177"/>
    </row>
    <row r="106" ht="14.25" spans="1:19">
      <c r="A106" s="178" t="s">
        <v>2364</v>
      </c>
      <c r="B106" s="104"/>
      <c r="C106" s="104"/>
      <c r="D106" s="104"/>
      <c r="E106" s="104"/>
      <c r="F106" s="104"/>
      <c r="G106" s="104"/>
      <c r="H106" s="104"/>
      <c r="I106" s="104"/>
      <c r="J106" s="104"/>
      <c r="K106" s="104"/>
      <c r="L106" s="104"/>
      <c r="M106" s="104"/>
      <c r="N106" s="104"/>
      <c r="O106" s="104"/>
      <c r="P106" s="104"/>
      <c r="Q106" s="104"/>
      <c r="R106" s="104"/>
      <c r="S106" s="104"/>
    </row>
    <row r="107" ht="14.25" spans="1:19">
      <c r="A107" s="64"/>
      <c r="B107" s="104"/>
      <c r="C107" s="104"/>
      <c r="D107" s="104"/>
      <c r="E107" s="104"/>
      <c r="F107" s="104"/>
      <c r="G107" s="104"/>
      <c r="H107" s="104"/>
      <c r="I107" s="104"/>
      <c r="J107" s="104"/>
      <c r="K107" s="104"/>
      <c r="L107" s="104"/>
      <c r="M107" s="104"/>
      <c r="N107" s="104"/>
      <c r="O107" s="104"/>
      <c r="P107" s="104"/>
      <c r="Q107" s="104"/>
      <c r="R107" s="104"/>
      <c r="S107" s="104"/>
    </row>
    <row r="108" ht="14.25" spans="1:19">
      <c r="A108" s="178" t="s">
        <v>2365</v>
      </c>
      <c r="B108" s="64" t="s">
        <v>2366</v>
      </c>
      <c r="C108" s="104"/>
      <c r="D108" s="104"/>
      <c r="E108" s="104"/>
      <c r="F108" s="104"/>
      <c r="G108" s="104"/>
      <c r="H108" s="104"/>
      <c r="I108" s="104"/>
      <c r="J108" s="104"/>
      <c r="K108" s="104"/>
      <c r="L108" s="104"/>
      <c r="M108" s="104"/>
      <c r="N108" s="104"/>
      <c r="O108" s="104"/>
      <c r="P108" s="104"/>
      <c r="Q108" s="104"/>
      <c r="R108" s="104"/>
      <c r="S108" s="104"/>
    </row>
    <row r="109" ht="14.25" spans="1:19">
      <c r="A109" s="64"/>
      <c r="B109" s="104"/>
      <c r="C109" s="104"/>
      <c r="D109" s="104"/>
      <c r="E109" s="104"/>
      <c r="F109" s="104"/>
      <c r="G109" s="104"/>
      <c r="H109" s="104"/>
      <c r="I109" s="104"/>
      <c r="J109" s="104"/>
      <c r="K109" s="104"/>
      <c r="L109" s="104"/>
      <c r="M109" s="104"/>
      <c r="N109" s="104"/>
      <c r="O109" s="104"/>
      <c r="P109" s="104"/>
      <c r="Q109" s="104"/>
      <c r="R109" s="104"/>
      <c r="S109" s="104"/>
    </row>
    <row r="110" ht="14.25" spans="1:19">
      <c r="A110" s="177" t="s">
        <v>2367</v>
      </c>
      <c r="B110" s="177"/>
      <c r="C110" s="177"/>
      <c r="D110" s="177"/>
      <c r="E110" s="177"/>
      <c r="F110" s="177"/>
      <c r="G110" s="177"/>
      <c r="H110" s="177"/>
      <c r="I110" s="177"/>
      <c r="J110" s="177"/>
      <c r="K110" s="177"/>
      <c r="L110" s="177"/>
      <c r="M110" s="177"/>
      <c r="N110" s="177"/>
      <c r="O110" s="177"/>
      <c r="P110" s="177"/>
      <c r="Q110" s="177"/>
      <c r="R110" s="177"/>
      <c r="S110" s="177"/>
    </row>
    <row r="111" ht="14.25" spans="1:19">
      <c r="A111" s="177"/>
      <c r="B111" s="177"/>
      <c r="C111" s="177"/>
      <c r="D111" s="177"/>
      <c r="E111" s="177"/>
      <c r="F111" s="177"/>
      <c r="G111" s="177"/>
      <c r="H111" s="177"/>
      <c r="I111" s="177"/>
      <c r="J111" s="177"/>
      <c r="K111" s="177"/>
      <c r="L111" s="177"/>
      <c r="M111" s="177"/>
      <c r="N111" s="177"/>
      <c r="O111" s="177"/>
      <c r="P111" s="177"/>
      <c r="Q111" s="177"/>
      <c r="R111" s="177"/>
      <c r="S111" s="177"/>
    </row>
    <row r="112" ht="14.25" spans="1:19">
      <c r="A112" s="177" t="s">
        <v>2368</v>
      </c>
      <c r="B112" s="177" t="s">
        <v>2369</v>
      </c>
      <c r="C112" s="177"/>
      <c r="D112" s="177"/>
      <c r="E112" s="177"/>
      <c r="F112" s="177"/>
      <c r="G112" s="177"/>
      <c r="H112" s="177"/>
      <c r="I112" s="177"/>
      <c r="J112" s="177"/>
      <c r="K112" s="177"/>
      <c r="L112" s="177"/>
      <c r="M112" s="177"/>
      <c r="N112" s="177"/>
      <c r="O112" s="177"/>
      <c r="P112" s="177"/>
      <c r="Q112" s="177"/>
      <c r="R112" s="177"/>
      <c r="S112" s="177"/>
    </row>
    <row r="113" ht="14.25" spans="1:19">
      <c r="A113" s="177"/>
      <c r="B113" s="177" t="s">
        <v>2370</v>
      </c>
      <c r="C113" s="177"/>
      <c r="D113" s="177"/>
      <c r="E113" s="177"/>
      <c r="F113" s="177"/>
      <c r="G113" s="177"/>
      <c r="H113" s="177"/>
      <c r="I113" s="177"/>
      <c r="J113" s="177"/>
      <c r="K113" s="177"/>
      <c r="L113" s="177"/>
      <c r="M113" s="177"/>
      <c r="N113" s="177"/>
      <c r="O113" s="177"/>
      <c r="P113" s="177"/>
      <c r="Q113" s="177"/>
      <c r="R113" s="177"/>
      <c r="S113" s="177"/>
    </row>
    <row r="114" ht="14.25" spans="1:19">
      <c r="A114" s="178" t="s">
        <v>2371</v>
      </c>
      <c r="B114" s="104"/>
      <c r="C114" s="104"/>
      <c r="D114" s="104"/>
      <c r="E114" s="104"/>
      <c r="F114" s="104"/>
      <c r="G114" s="104"/>
      <c r="H114" s="104"/>
      <c r="I114" s="104"/>
      <c r="J114" s="104"/>
      <c r="K114" s="104"/>
      <c r="L114" s="104"/>
      <c r="M114" s="104"/>
      <c r="N114" s="104"/>
      <c r="O114" s="104"/>
      <c r="P114" s="104"/>
      <c r="Q114" s="104"/>
      <c r="R114" s="104"/>
      <c r="S114" s="104"/>
    </row>
    <row r="115" ht="14.25" spans="1:19">
      <c r="A115" s="64"/>
      <c r="B115" s="104"/>
      <c r="C115" s="104"/>
      <c r="D115" s="104"/>
      <c r="E115" s="104"/>
      <c r="F115" s="104"/>
      <c r="G115" s="104"/>
      <c r="H115" s="104"/>
      <c r="I115" s="104"/>
      <c r="J115" s="104"/>
      <c r="K115" s="104"/>
      <c r="L115" s="104"/>
      <c r="M115" s="104"/>
      <c r="N115" s="104"/>
      <c r="O115" s="104"/>
      <c r="P115" s="104"/>
      <c r="Q115" s="104"/>
      <c r="R115" s="104"/>
      <c r="S115" s="104"/>
    </row>
    <row r="116" ht="14.25" spans="1:19">
      <c r="A116" s="178" t="s">
        <v>2372</v>
      </c>
      <c r="B116" s="64" t="s">
        <v>2373</v>
      </c>
      <c r="C116" s="104"/>
      <c r="D116" s="104"/>
      <c r="E116" s="104"/>
      <c r="F116" s="104"/>
      <c r="G116" s="104"/>
      <c r="H116" s="104"/>
      <c r="I116" s="104"/>
      <c r="J116" s="104"/>
      <c r="K116" s="104"/>
      <c r="L116" s="104"/>
      <c r="M116" s="104"/>
      <c r="N116" s="104"/>
      <c r="O116" s="104"/>
      <c r="P116" s="104"/>
      <c r="Q116" s="104"/>
      <c r="R116" s="104"/>
      <c r="S116" s="104"/>
    </row>
    <row r="117" ht="14.25" spans="1:19">
      <c r="A117" s="64"/>
      <c r="B117" s="104" t="s">
        <v>2328</v>
      </c>
      <c r="C117" s="104"/>
      <c r="D117" s="104"/>
      <c r="E117" s="104"/>
      <c r="F117" s="104"/>
      <c r="G117" s="104"/>
      <c r="H117" s="104"/>
      <c r="I117" s="104"/>
      <c r="J117" s="104"/>
      <c r="K117" s="104"/>
      <c r="L117" s="104"/>
      <c r="M117" s="104"/>
      <c r="N117" s="104"/>
      <c r="O117" s="104"/>
      <c r="P117" s="104"/>
      <c r="Q117" s="104"/>
      <c r="R117" s="104"/>
      <c r="S117" s="104"/>
    </row>
    <row r="118" ht="14.25" spans="1:19">
      <c r="A118" s="177" t="s">
        <v>2374</v>
      </c>
      <c r="B118" s="177"/>
      <c r="C118" s="177"/>
      <c r="D118" s="177"/>
      <c r="E118" s="177"/>
      <c r="F118" s="177"/>
      <c r="G118" s="177"/>
      <c r="H118" s="177"/>
      <c r="I118" s="177"/>
      <c r="J118" s="177"/>
      <c r="K118" s="177"/>
      <c r="L118" s="177"/>
      <c r="M118" s="177"/>
      <c r="N118" s="177"/>
      <c r="O118" s="177"/>
      <c r="P118" s="177"/>
      <c r="Q118" s="177"/>
      <c r="R118" s="177"/>
      <c r="S118" s="177"/>
    </row>
    <row r="119" ht="14.25" spans="1:19">
      <c r="A119" s="177"/>
      <c r="B119" s="177"/>
      <c r="C119" s="177"/>
      <c r="D119" s="177"/>
      <c r="E119" s="177"/>
      <c r="F119" s="177"/>
      <c r="G119" s="177"/>
      <c r="H119" s="177"/>
      <c r="I119" s="177"/>
      <c r="J119" s="177"/>
      <c r="K119" s="177"/>
      <c r="L119" s="177"/>
      <c r="M119" s="177"/>
      <c r="N119" s="177"/>
      <c r="O119" s="177"/>
      <c r="P119" s="177"/>
      <c r="Q119" s="177"/>
      <c r="R119" s="177"/>
      <c r="S119" s="177"/>
    </row>
    <row r="120" ht="14.25" spans="1:19">
      <c r="A120" s="177" t="s">
        <v>2375</v>
      </c>
      <c r="B120" s="177" t="s">
        <v>2376</v>
      </c>
      <c r="C120" s="177"/>
      <c r="D120" s="177"/>
      <c r="E120" s="177"/>
      <c r="F120" s="177"/>
      <c r="G120" s="177"/>
      <c r="H120" s="177"/>
      <c r="I120" s="177"/>
      <c r="J120" s="177"/>
      <c r="K120" s="177"/>
      <c r="L120" s="177"/>
      <c r="M120" s="177"/>
      <c r="N120" s="177"/>
      <c r="O120" s="177"/>
      <c r="P120" s="177"/>
      <c r="Q120" s="177"/>
      <c r="R120" s="177"/>
      <c r="S120" s="177"/>
    </row>
    <row r="121" ht="14.25" spans="1:19">
      <c r="A121" s="177"/>
      <c r="B121" s="177"/>
      <c r="C121" s="177"/>
      <c r="D121" s="177"/>
      <c r="E121" s="177"/>
      <c r="F121" s="177"/>
      <c r="G121" s="177"/>
      <c r="H121" s="177"/>
      <c r="I121" s="177"/>
      <c r="J121" s="177"/>
      <c r="K121" s="177"/>
      <c r="L121" s="177"/>
      <c r="M121" s="177"/>
      <c r="N121" s="177"/>
      <c r="O121" s="177"/>
      <c r="P121" s="177"/>
      <c r="Q121" s="177"/>
      <c r="R121" s="177"/>
      <c r="S121" s="177"/>
    </row>
    <row r="122" ht="14.25" spans="1:19">
      <c r="A122" s="178" t="s">
        <v>2377</v>
      </c>
      <c r="B122" s="104"/>
      <c r="C122" s="104"/>
      <c r="D122" s="104"/>
      <c r="E122" s="104"/>
      <c r="F122" s="104"/>
      <c r="G122" s="104"/>
      <c r="H122" s="104"/>
      <c r="I122" s="104"/>
      <c r="J122" s="104"/>
      <c r="K122" s="104"/>
      <c r="L122" s="104"/>
      <c r="M122" s="104"/>
      <c r="N122" s="104"/>
      <c r="O122" s="104"/>
      <c r="P122" s="104"/>
      <c r="Q122" s="104"/>
      <c r="R122" s="104"/>
      <c r="S122" s="104"/>
    </row>
    <row r="123" ht="14.25" spans="1:19">
      <c r="A123" s="64"/>
      <c r="B123" s="104"/>
      <c r="C123" s="104"/>
      <c r="D123" s="104"/>
      <c r="E123" s="104"/>
      <c r="F123" s="104"/>
      <c r="G123" s="104"/>
      <c r="H123" s="104"/>
      <c r="I123" s="104"/>
      <c r="J123" s="104"/>
      <c r="K123" s="104"/>
      <c r="L123" s="104"/>
      <c r="M123" s="104"/>
      <c r="N123" s="104"/>
      <c r="O123" s="104"/>
      <c r="P123" s="104"/>
      <c r="Q123" s="104"/>
      <c r="R123" s="104"/>
      <c r="S123" s="104"/>
    </row>
    <row r="124" ht="14.25" spans="1:19">
      <c r="A124" s="178" t="s">
        <v>2378</v>
      </c>
      <c r="B124" s="64" t="s">
        <v>2379</v>
      </c>
      <c r="C124" s="104"/>
      <c r="D124" s="104"/>
      <c r="E124" s="104"/>
      <c r="F124" s="104"/>
      <c r="G124" s="104"/>
      <c r="H124" s="104"/>
      <c r="I124" s="104"/>
      <c r="J124" s="104"/>
      <c r="K124" s="104"/>
      <c r="L124" s="104"/>
      <c r="M124" s="104"/>
      <c r="N124" s="104"/>
      <c r="O124" s="104"/>
      <c r="P124" s="104"/>
      <c r="Q124" s="104"/>
      <c r="R124" s="104"/>
      <c r="S124" s="104"/>
    </row>
    <row r="125" ht="14.25" spans="1:19">
      <c r="A125" s="64"/>
      <c r="B125" s="104"/>
      <c r="C125" s="104"/>
      <c r="D125" s="104"/>
      <c r="E125" s="104"/>
      <c r="F125" s="104"/>
      <c r="G125" s="104"/>
      <c r="H125" s="104"/>
      <c r="I125" s="104"/>
      <c r="J125" s="104"/>
      <c r="K125" s="104"/>
      <c r="L125" s="104"/>
      <c r="M125" s="104"/>
      <c r="N125" s="104"/>
      <c r="O125" s="104"/>
      <c r="P125" s="104"/>
      <c r="Q125" s="104"/>
      <c r="R125" s="104"/>
      <c r="S125" s="104"/>
    </row>
    <row r="126" ht="14.25" spans="1:19">
      <c r="A126" s="177" t="s">
        <v>2380</v>
      </c>
      <c r="B126" s="177"/>
      <c r="C126" s="177"/>
      <c r="D126" s="177"/>
      <c r="E126" s="177"/>
      <c r="F126" s="177"/>
      <c r="G126" s="177"/>
      <c r="H126" s="177"/>
      <c r="I126" s="177"/>
      <c r="J126" s="177"/>
      <c r="K126" s="177"/>
      <c r="L126" s="177"/>
      <c r="M126" s="177"/>
      <c r="N126" s="177"/>
      <c r="O126" s="177"/>
      <c r="P126" s="177"/>
      <c r="Q126" s="177"/>
      <c r="R126" s="177"/>
      <c r="S126" s="177"/>
    </row>
    <row r="127" ht="14.25" spans="1:19">
      <c r="A127" s="177"/>
      <c r="B127" s="177"/>
      <c r="C127" s="177"/>
      <c r="D127" s="177"/>
      <c r="E127" s="177"/>
      <c r="F127" s="177"/>
      <c r="G127" s="177"/>
      <c r="H127" s="177"/>
      <c r="I127" s="177"/>
      <c r="J127" s="177"/>
      <c r="K127" s="177"/>
      <c r="L127" s="177"/>
      <c r="M127" s="177"/>
      <c r="N127" s="177"/>
      <c r="O127" s="177"/>
      <c r="P127" s="177"/>
      <c r="Q127" s="177"/>
      <c r="R127" s="177"/>
      <c r="S127" s="177"/>
    </row>
    <row r="128" ht="14.25" spans="1:19">
      <c r="A128" s="177" t="s">
        <v>2381</v>
      </c>
      <c r="B128" s="177" t="s">
        <v>2382</v>
      </c>
      <c r="C128" s="177"/>
      <c r="D128" s="177"/>
      <c r="E128" s="177"/>
      <c r="F128" s="177"/>
      <c r="G128" s="177"/>
      <c r="H128" s="177"/>
      <c r="I128" s="177"/>
      <c r="J128" s="177"/>
      <c r="K128" s="177"/>
      <c r="L128" s="177"/>
      <c r="M128" s="177"/>
      <c r="N128" s="177"/>
      <c r="O128" s="177"/>
      <c r="P128" s="177"/>
      <c r="Q128" s="177"/>
      <c r="R128" s="177"/>
      <c r="S128" s="177"/>
    </row>
    <row r="129" ht="14.25" spans="1:19">
      <c r="A129" s="177"/>
      <c r="B129" s="177"/>
      <c r="C129" s="177"/>
      <c r="D129" s="177"/>
      <c r="E129" s="177"/>
      <c r="F129" s="177"/>
      <c r="G129" s="177"/>
      <c r="H129" s="177"/>
      <c r="I129" s="177"/>
      <c r="J129" s="177"/>
      <c r="K129" s="177"/>
      <c r="L129" s="177"/>
      <c r="M129" s="177"/>
      <c r="N129" s="177"/>
      <c r="O129" s="177"/>
      <c r="P129" s="177"/>
      <c r="Q129" s="177"/>
      <c r="R129" s="177"/>
      <c r="S129" s="177"/>
    </row>
    <row r="130" ht="14.25" spans="1:19">
      <c r="A130" s="178" t="s">
        <v>2383</v>
      </c>
      <c r="B130" s="104"/>
      <c r="C130" s="104"/>
      <c r="D130" s="104"/>
      <c r="E130" s="104"/>
      <c r="F130" s="104"/>
      <c r="G130" s="104"/>
      <c r="H130" s="104"/>
      <c r="I130" s="104"/>
      <c r="J130" s="104"/>
      <c r="K130" s="104"/>
      <c r="L130" s="104"/>
      <c r="M130" s="104"/>
      <c r="N130" s="104"/>
      <c r="O130" s="104"/>
      <c r="P130" s="104"/>
      <c r="Q130" s="104"/>
      <c r="R130" s="104"/>
      <c r="S130" s="104"/>
    </row>
    <row r="131" ht="14.25" spans="1:19">
      <c r="A131" s="64"/>
      <c r="B131" s="64" t="s">
        <v>2384</v>
      </c>
      <c r="C131" s="104"/>
      <c r="D131" s="104"/>
      <c r="E131" s="104"/>
      <c r="F131" s="104"/>
      <c r="G131" s="104"/>
      <c r="H131" s="104"/>
      <c r="I131" s="104"/>
      <c r="J131" s="104"/>
      <c r="K131" s="104"/>
      <c r="L131" s="104"/>
      <c r="M131" s="104"/>
      <c r="N131" s="104"/>
      <c r="O131" s="104"/>
      <c r="P131" s="104"/>
      <c r="Q131" s="104"/>
      <c r="R131" s="104"/>
      <c r="S131" s="104"/>
    </row>
    <row r="132" ht="14.25" spans="1:19">
      <c r="A132" s="178" t="s">
        <v>2385</v>
      </c>
      <c r="B132" s="104" t="s">
        <v>2386</v>
      </c>
      <c r="C132" s="104"/>
      <c r="D132" s="104"/>
      <c r="E132" s="104"/>
      <c r="F132" s="104"/>
      <c r="G132" s="104"/>
      <c r="H132" s="104"/>
      <c r="I132" s="104"/>
      <c r="J132" s="104"/>
      <c r="K132" s="104"/>
      <c r="L132" s="104"/>
      <c r="M132" s="104"/>
      <c r="N132" s="104"/>
      <c r="O132" s="104"/>
      <c r="P132" s="104"/>
      <c r="Q132" s="104"/>
      <c r="R132" s="104"/>
      <c r="S132" s="104"/>
    </row>
    <row r="133" ht="14.25" spans="1:19">
      <c r="A133" s="64"/>
      <c r="B133" s="104" t="s">
        <v>2387</v>
      </c>
      <c r="C133" s="104"/>
      <c r="D133" s="104"/>
      <c r="E133" s="104"/>
      <c r="F133" s="104"/>
      <c r="G133" s="104"/>
      <c r="H133" s="104"/>
      <c r="I133" s="104"/>
      <c r="J133" s="104"/>
      <c r="K133" s="104"/>
      <c r="L133" s="104"/>
      <c r="M133" s="104"/>
      <c r="N133" s="104"/>
      <c r="O133" s="104"/>
      <c r="P133" s="104"/>
      <c r="Q133" s="104"/>
      <c r="R133" s="104"/>
      <c r="S133" s="104"/>
    </row>
    <row r="134" ht="14.25" spans="1:19">
      <c r="A134" s="177" t="s">
        <v>2388</v>
      </c>
      <c r="B134" s="177"/>
      <c r="C134" s="177"/>
      <c r="D134" s="177"/>
      <c r="E134" s="177"/>
      <c r="F134" s="177"/>
      <c r="G134" s="177"/>
      <c r="H134" s="177"/>
      <c r="I134" s="177"/>
      <c r="J134" s="177"/>
      <c r="K134" s="177"/>
      <c r="L134" s="177"/>
      <c r="M134" s="177"/>
      <c r="N134" s="177"/>
      <c r="O134" s="177"/>
      <c r="P134" s="177"/>
      <c r="Q134" s="177"/>
      <c r="R134" s="177"/>
      <c r="S134" s="177"/>
    </row>
    <row r="135" ht="14.25" spans="1:19">
      <c r="A135" s="177"/>
      <c r="B135" s="177"/>
      <c r="C135" s="177"/>
      <c r="D135" s="177"/>
      <c r="E135" s="177"/>
      <c r="F135" s="177"/>
      <c r="G135" s="177"/>
      <c r="H135" s="177"/>
      <c r="I135" s="177"/>
      <c r="J135" s="177"/>
      <c r="K135" s="177"/>
      <c r="L135" s="177"/>
      <c r="M135" s="177"/>
      <c r="N135" s="177"/>
      <c r="O135" s="177"/>
      <c r="P135" s="177"/>
      <c r="Q135" s="177"/>
      <c r="R135" s="177"/>
      <c r="S135" s="177"/>
    </row>
    <row r="136" ht="14.25" spans="1:19">
      <c r="A136" s="177" t="s">
        <v>2389</v>
      </c>
      <c r="B136" s="177" t="s">
        <v>2390</v>
      </c>
      <c r="C136" s="177"/>
      <c r="D136" s="177"/>
      <c r="E136" s="177"/>
      <c r="F136" s="177"/>
      <c r="G136" s="177"/>
      <c r="H136" s="177"/>
      <c r="I136" s="177"/>
      <c r="J136" s="177"/>
      <c r="K136" s="177"/>
      <c r="L136" s="177"/>
      <c r="M136" s="177"/>
      <c r="N136" s="177"/>
      <c r="O136" s="177"/>
      <c r="P136" s="177"/>
      <c r="Q136" s="177"/>
      <c r="R136" s="177"/>
      <c r="S136" s="177"/>
    </row>
    <row r="137" ht="14.25" spans="1:19">
      <c r="A137" s="177"/>
      <c r="B137" s="177"/>
      <c r="C137" s="177"/>
      <c r="D137" s="177"/>
      <c r="E137" s="177"/>
      <c r="F137" s="177"/>
      <c r="G137" s="177"/>
      <c r="H137" s="177"/>
      <c r="I137" s="177"/>
      <c r="J137" s="177"/>
      <c r="K137" s="177"/>
      <c r="L137" s="177"/>
      <c r="M137" s="177"/>
      <c r="N137" s="177"/>
      <c r="O137" s="177"/>
      <c r="P137" s="177"/>
      <c r="Q137" s="177"/>
      <c r="R137" s="177"/>
      <c r="S137" s="177"/>
    </row>
    <row r="138" ht="14.25" spans="1:19">
      <c r="A138" s="178" t="s">
        <v>2391</v>
      </c>
      <c r="B138" s="104"/>
      <c r="C138" s="104"/>
      <c r="D138" s="104"/>
      <c r="E138" s="104"/>
      <c r="F138" s="104"/>
      <c r="G138" s="104"/>
      <c r="H138" s="104"/>
      <c r="I138" s="104"/>
      <c r="J138" s="104"/>
      <c r="K138" s="104"/>
      <c r="L138" s="104"/>
      <c r="M138" s="104"/>
      <c r="N138" s="104"/>
      <c r="O138" s="104"/>
      <c r="P138" s="104"/>
      <c r="Q138" s="104"/>
      <c r="R138" s="104"/>
      <c r="S138" s="104"/>
    </row>
    <row r="139" ht="14.25" spans="1:19">
      <c r="A139" s="64"/>
      <c r="B139" s="104"/>
      <c r="C139" s="104"/>
      <c r="D139" s="104"/>
      <c r="E139" s="104"/>
      <c r="F139" s="104"/>
      <c r="G139" s="104"/>
      <c r="H139" s="104"/>
      <c r="I139" s="104"/>
      <c r="J139" s="104"/>
      <c r="K139" s="104"/>
      <c r="L139" s="104"/>
      <c r="M139" s="104"/>
      <c r="N139" s="104"/>
      <c r="O139" s="104"/>
      <c r="P139" s="104"/>
      <c r="Q139" s="104"/>
      <c r="R139" s="104"/>
      <c r="S139" s="104"/>
    </row>
    <row r="140" ht="14.25" spans="1:19">
      <c r="A140" s="178" t="s">
        <v>2392</v>
      </c>
      <c r="B140" s="64" t="s">
        <v>2393</v>
      </c>
      <c r="C140" s="104"/>
      <c r="D140" s="104"/>
      <c r="E140" s="104"/>
      <c r="F140" s="104"/>
      <c r="G140" s="104"/>
      <c r="H140" s="104"/>
      <c r="I140" s="104"/>
      <c r="J140" s="104"/>
      <c r="K140" s="104"/>
      <c r="L140" s="104"/>
      <c r="M140" s="104"/>
      <c r="N140" s="104"/>
      <c r="O140" s="104"/>
      <c r="P140" s="104"/>
      <c r="Q140" s="104"/>
      <c r="R140" s="104"/>
      <c r="S140" s="104"/>
    </row>
    <row r="141" ht="14.25" spans="1:19">
      <c r="A141" s="64"/>
      <c r="B141" s="104"/>
      <c r="C141" s="104"/>
      <c r="D141" s="104"/>
      <c r="E141" s="104"/>
      <c r="F141" s="104"/>
      <c r="G141" s="104"/>
      <c r="H141" s="104"/>
      <c r="I141" s="104"/>
      <c r="J141" s="104"/>
      <c r="K141" s="104"/>
      <c r="L141" s="104"/>
      <c r="M141" s="104"/>
      <c r="N141" s="104"/>
      <c r="O141" s="104"/>
      <c r="P141" s="104"/>
      <c r="Q141" s="104"/>
      <c r="R141" s="104"/>
      <c r="S141" s="104"/>
    </row>
    <row r="142" ht="14.25" spans="1:19">
      <c r="A142" s="177" t="s">
        <v>2394</v>
      </c>
      <c r="B142" s="177"/>
      <c r="C142" s="177"/>
      <c r="D142" s="177"/>
      <c r="E142" s="177"/>
      <c r="F142" s="177"/>
      <c r="G142" s="177"/>
      <c r="H142" s="177"/>
      <c r="I142" s="177"/>
      <c r="J142" s="177"/>
      <c r="K142" s="177"/>
      <c r="L142" s="177"/>
      <c r="M142" s="177"/>
      <c r="N142" s="177"/>
      <c r="O142" s="177"/>
      <c r="P142" s="177"/>
      <c r="Q142" s="177"/>
      <c r="R142" s="177"/>
      <c r="S142" s="177"/>
    </row>
    <row r="143" ht="14.25" spans="1:19">
      <c r="A143" s="177"/>
      <c r="B143" s="177"/>
      <c r="C143" s="177"/>
      <c r="D143" s="177"/>
      <c r="E143" s="177"/>
      <c r="F143" s="177"/>
      <c r="G143" s="177"/>
      <c r="H143" s="177"/>
      <c r="I143" s="177"/>
      <c r="J143" s="177"/>
      <c r="K143" s="177"/>
      <c r="L143" s="177"/>
      <c r="M143" s="177"/>
      <c r="N143" s="177"/>
      <c r="O143" s="177"/>
      <c r="P143" s="177"/>
      <c r="Q143" s="177"/>
      <c r="R143" s="177"/>
      <c r="S143" s="177"/>
    </row>
    <row r="144" ht="14.25" spans="1:19">
      <c r="A144" s="177" t="s">
        <v>2395</v>
      </c>
      <c r="B144" s="177" t="s">
        <v>2396</v>
      </c>
      <c r="C144" s="177"/>
      <c r="D144" s="177"/>
      <c r="E144" s="177"/>
      <c r="F144" s="177"/>
      <c r="G144" s="177"/>
      <c r="H144" s="177"/>
      <c r="I144" s="177"/>
      <c r="J144" s="177"/>
      <c r="K144" s="177"/>
      <c r="L144" s="177"/>
      <c r="M144" s="177"/>
      <c r="N144" s="177"/>
      <c r="O144" s="177"/>
      <c r="P144" s="177"/>
      <c r="Q144" s="177"/>
      <c r="R144" s="177"/>
      <c r="S144" s="177"/>
    </row>
    <row r="145" ht="14.25" spans="1:19">
      <c r="A145" s="177"/>
      <c r="B145" s="177" t="s">
        <v>2397</v>
      </c>
      <c r="C145" s="177"/>
      <c r="D145" s="177"/>
      <c r="E145" s="177"/>
      <c r="F145" s="177"/>
      <c r="G145" s="177"/>
      <c r="H145" s="177"/>
      <c r="I145" s="177"/>
      <c r="J145" s="177"/>
      <c r="K145" s="177"/>
      <c r="L145" s="177"/>
      <c r="M145" s="177"/>
      <c r="N145" s="177"/>
      <c r="O145" s="177"/>
      <c r="P145" s="177"/>
      <c r="Q145" s="177"/>
      <c r="R145" s="177"/>
      <c r="S145" s="177"/>
    </row>
    <row r="146" ht="14.25" spans="1:19">
      <c r="A146" s="178" t="s">
        <v>2398</v>
      </c>
      <c r="B146" s="104"/>
      <c r="C146" s="104"/>
      <c r="D146" s="104"/>
      <c r="E146" s="104"/>
      <c r="F146" s="104"/>
      <c r="G146" s="104"/>
      <c r="H146" s="104"/>
      <c r="I146" s="104"/>
      <c r="J146" s="104"/>
      <c r="K146" s="104"/>
      <c r="L146" s="104"/>
      <c r="M146" s="104"/>
      <c r="N146" s="104"/>
      <c r="O146" s="104"/>
      <c r="P146" s="104"/>
      <c r="Q146" s="104"/>
      <c r="R146" s="104"/>
      <c r="S146" s="104"/>
    </row>
    <row r="147" ht="14.25" spans="1:19">
      <c r="A147" s="64"/>
      <c r="B147" s="104"/>
      <c r="C147" s="104"/>
      <c r="D147" s="104"/>
      <c r="E147" s="104"/>
      <c r="F147" s="104"/>
      <c r="G147" s="104"/>
      <c r="H147" s="104"/>
      <c r="I147" s="104"/>
      <c r="J147" s="104"/>
      <c r="K147" s="104"/>
      <c r="L147" s="104"/>
      <c r="M147" s="104"/>
      <c r="N147" s="104"/>
      <c r="O147" s="104"/>
      <c r="P147" s="104"/>
      <c r="Q147" s="104"/>
      <c r="R147" s="104"/>
      <c r="S147" s="104"/>
    </row>
    <row r="148" ht="14.25" spans="1:19">
      <c r="A148" s="178" t="s">
        <v>2399</v>
      </c>
      <c r="B148" s="64" t="s">
        <v>2400</v>
      </c>
      <c r="C148" s="104"/>
      <c r="D148" s="104"/>
      <c r="E148" s="104"/>
      <c r="F148" s="104"/>
      <c r="G148" s="104"/>
      <c r="H148" s="104"/>
      <c r="I148" s="104"/>
      <c r="J148" s="104"/>
      <c r="K148" s="104"/>
      <c r="L148" s="104"/>
      <c r="M148" s="104"/>
      <c r="N148" s="104"/>
      <c r="O148" s="104"/>
      <c r="P148" s="104"/>
      <c r="Q148" s="104"/>
      <c r="R148" s="104"/>
      <c r="S148" s="104"/>
    </row>
    <row r="149" ht="14.25" spans="1:19">
      <c r="A149" s="64"/>
      <c r="B149" s="104"/>
      <c r="C149" s="104"/>
      <c r="D149" s="104"/>
      <c r="E149" s="104"/>
      <c r="F149" s="104"/>
      <c r="G149" s="104"/>
      <c r="H149" s="104"/>
      <c r="I149" s="104"/>
      <c r="J149" s="104"/>
      <c r="K149" s="104"/>
      <c r="L149" s="104"/>
      <c r="M149" s="104"/>
      <c r="N149" s="104"/>
      <c r="O149" s="104"/>
      <c r="P149" s="104"/>
      <c r="Q149" s="104"/>
      <c r="R149" s="104"/>
      <c r="S149" s="104"/>
    </row>
    <row r="150" ht="14.25" spans="1:19">
      <c r="A150" s="177" t="s">
        <v>2401</v>
      </c>
      <c r="B150" s="177"/>
      <c r="C150" s="177"/>
      <c r="D150" s="177"/>
      <c r="E150" s="177"/>
      <c r="F150" s="177"/>
      <c r="G150" s="177"/>
      <c r="H150" s="177"/>
      <c r="I150" s="177"/>
      <c r="J150" s="177"/>
      <c r="K150" s="177"/>
      <c r="L150" s="177"/>
      <c r="M150" s="177"/>
      <c r="N150" s="177"/>
      <c r="O150" s="177"/>
      <c r="P150" s="177"/>
      <c r="Q150" s="177"/>
      <c r="R150" s="177"/>
      <c r="S150" s="177"/>
    </row>
    <row r="151" ht="14.25" spans="1:19">
      <c r="A151" s="177"/>
      <c r="B151" s="177"/>
      <c r="C151" s="177"/>
      <c r="D151" s="177"/>
      <c r="E151" s="177"/>
      <c r="F151" s="177"/>
      <c r="G151" s="177"/>
      <c r="H151" s="177"/>
      <c r="I151" s="177"/>
      <c r="J151" s="177"/>
      <c r="K151" s="177"/>
      <c r="L151" s="177"/>
      <c r="M151" s="177"/>
      <c r="N151" s="177"/>
      <c r="O151" s="177"/>
      <c r="P151" s="177"/>
      <c r="Q151" s="177"/>
      <c r="R151" s="177"/>
      <c r="S151" s="177"/>
    </row>
    <row r="152" ht="14.25" spans="1:19">
      <c r="A152" s="177" t="s">
        <v>2402</v>
      </c>
      <c r="B152" s="177" t="s">
        <v>2403</v>
      </c>
      <c r="C152" s="177"/>
      <c r="D152" s="177"/>
      <c r="E152" s="177"/>
      <c r="F152" s="177"/>
      <c r="G152" s="177"/>
      <c r="H152" s="177"/>
      <c r="I152" s="177"/>
      <c r="J152" s="177"/>
      <c r="K152" s="177"/>
      <c r="L152" s="177"/>
      <c r="M152" s="177"/>
      <c r="N152" s="177"/>
      <c r="O152" s="177"/>
      <c r="P152" s="177"/>
      <c r="Q152" s="177"/>
      <c r="R152" s="177"/>
      <c r="S152" s="177"/>
    </row>
    <row r="153" ht="14.25" spans="1:19">
      <c r="A153" s="177"/>
      <c r="B153" s="177"/>
      <c r="C153" s="177"/>
      <c r="D153" s="177"/>
      <c r="E153" s="177"/>
      <c r="F153" s="177"/>
      <c r="G153" s="177"/>
      <c r="H153" s="177"/>
      <c r="I153" s="177"/>
      <c r="J153" s="177"/>
      <c r="K153" s="177"/>
      <c r="L153" s="177"/>
      <c r="M153" s="177"/>
      <c r="N153" s="177"/>
      <c r="O153" s="177"/>
      <c r="P153" s="177"/>
      <c r="Q153" s="177"/>
      <c r="R153" s="177"/>
      <c r="S153" s="177"/>
    </row>
    <row r="154" ht="14.25" spans="1:19">
      <c r="A154" s="178" t="s">
        <v>2404</v>
      </c>
      <c r="B154" s="104"/>
      <c r="C154" s="104"/>
      <c r="D154" s="104"/>
      <c r="E154" s="104"/>
      <c r="F154" s="104"/>
      <c r="G154" s="104"/>
      <c r="H154" s="104"/>
      <c r="I154" s="104"/>
      <c r="J154" s="104"/>
      <c r="K154" s="104"/>
      <c r="L154" s="104"/>
      <c r="M154" s="104"/>
      <c r="N154" s="104"/>
      <c r="O154" s="104"/>
      <c r="P154" s="104"/>
      <c r="Q154" s="104"/>
      <c r="R154" s="104"/>
      <c r="S154" s="104"/>
    </row>
    <row r="155" ht="14.25" spans="1:19">
      <c r="A155" s="64"/>
      <c r="B155" s="104"/>
      <c r="C155" s="104"/>
      <c r="D155" s="104"/>
      <c r="E155" s="104"/>
      <c r="F155" s="104"/>
      <c r="G155" s="104"/>
      <c r="H155" s="104"/>
      <c r="I155" s="104"/>
      <c r="J155" s="104"/>
      <c r="K155" s="104"/>
      <c r="L155" s="104"/>
      <c r="M155" s="104"/>
      <c r="N155" s="104"/>
      <c r="O155" s="104"/>
      <c r="P155" s="104"/>
      <c r="Q155" s="104"/>
      <c r="R155" s="104"/>
      <c r="S155" s="104"/>
    </row>
    <row r="156" ht="14.25" spans="1:19">
      <c r="A156" s="178" t="s">
        <v>2405</v>
      </c>
      <c r="B156" s="64" t="s">
        <v>2406</v>
      </c>
      <c r="C156" s="104"/>
      <c r="D156" s="104"/>
      <c r="E156" s="104"/>
      <c r="F156" s="104"/>
      <c r="G156" s="104"/>
      <c r="H156" s="104"/>
      <c r="I156" s="104"/>
      <c r="J156" s="104"/>
      <c r="K156" s="104"/>
      <c r="L156" s="104"/>
      <c r="M156" s="104"/>
      <c r="N156" s="104"/>
      <c r="O156" s="104"/>
      <c r="P156" s="104"/>
      <c r="Q156" s="104"/>
      <c r="R156" s="104"/>
      <c r="S156" s="104"/>
    </row>
    <row r="157" ht="14.25" spans="1:19">
      <c r="A157" s="64"/>
      <c r="B157" s="104"/>
      <c r="C157" s="104"/>
      <c r="D157" s="104"/>
      <c r="E157" s="104"/>
      <c r="F157" s="104"/>
      <c r="G157" s="104"/>
      <c r="H157" s="104"/>
      <c r="I157" s="104"/>
      <c r="J157" s="104"/>
      <c r="K157" s="104"/>
      <c r="L157" s="104"/>
      <c r="M157" s="104"/>
      <c r="N157" s="104"/>
      <c r="O157" s="104"/>
      <c r="P157" s="104"/>
      <c r="Q157" s="104"/>
      <c r="R157" s="104"/>
      <c r="S157" s="104"/>
    </row>
    <row r="158" ht="14.25" spans="1:19">
      <c r="A158" s="177" t="s">
        <v>2407</v>
      </c>
      <c r="B158" s="177"/>
      <c r="C158" s="177"/>
      <c r="D158" s="177"/>
      <c r="E158" s="177"/>
      <c r="F158" s="177"/>
      <c r="G158" s="177"/>
      <c r="H158" s="177"/>
      <c r="I158" s="177"/>
      <c r="J158" s="177"/>
      <c r="K158" s="177"/>
      <c r="L158" s="177"/>
      <c r="M158" s="177"/>
      <c r="N158" s="177"/>
      <c r="O158" s="177"/>
      <c r="P158" s="177"/>
      <c r="Q158" s="177"/>
      <c r="R158" s="177"/>
      <c r="S158" s="177"/>
    </row>
    <row r="159" ht="14.25" spans="1:19">
      <c r="A159" s="177"/>
      <c r="B159" s="177"/>
      <c r="C159" s="177"/>
      <c r="D159" s="177"/>
      <c r="E159" s="177"/>
      <c r="F159" s="177"/>
      <c r="G159" s="177"/>
      <c r="H159" s="177"/>
      <c r="I159" s="177"/>
      <c r="J159" s="177"/>
      <c r="K159" s="177"/>
      <c r="L159" s="177"/>
      <c r="M159" s="177"/>
      <c r="N159" s="177"/>
      <c r="O159" s="177"/>
      <c r="P159" s="177"/>
      <c r="Q159" s="177"/>
      <c r="R159" s="177"/>
      <c r="S159" s="177"/>
    </row>
    <row r="160" ht="14.25" spans="1:19">
      <c r="A160" s="177" t="s">
        <v>2408</v>
      </c>
      <c r="B160" s="177" t="s">
        <v>2409</v>
      </c>
      <c r="C160" s="177"/>
      <c r="D160" s="177"/>
      <c r="E160" s="177"/>
      <c r="F160" s="177"/>
      <c r="G160" s="177"/>
      <c r="H160" s="177"/>
      <c r="I160" s="177"/>
      <c r="J160" s="177"/>
      <c r="K160" s="177"/>
      <c r="L160" s="177"/>
      <c r="M160" s="177"/>
      <c r="N160" s="177"/>
      <c r="O160" s="177"/>
      <c r="P160" s="177"/>
      <c r="Q160" s="177"/>
      <c r="R160" s="177"/>
      <c r="S160" s="177"/>
    </row>
    <row r="161" ht="14.25" spans="1:19">
      <c r="A161" s="177"/>
      <c r="B161" s="177"/>
      <c r="C161" s="177"/>
      <c r="D161" s="177"/>
      <c r="E161" s="177"/>
      <c r="F161" s="177"/>
      <c r="G161" s="177"/>
      <c r="H161" s="177"/>
      <c r="I161" s="177"/>
      <c r="J161" s="177"/>
      <c r="K161" s="177"/>
      <c r="L161" s="177"/>
      <c r="M161" s="177"/>
      <c r="N161" s="177"/>
      <c r="O161" s="177"/>
      <c r="P161" s="177"/>
      <c r="Q161" s="177"/>
      <c r="R161" s="177"/>
      <c r="S161" s="177"/>
    </row>
    <row r="162" ht="14.25" spans="1:19">
      <c r="A162" s="178" t="s">
        <v>2410</v>
      </c>
      <c r="B162" s="104"/>
      <c r="C162" s="104"/>
      <c r="D162" s="104"/>
      <c r="E162" s="104"/>
      <c r="F162" s="104"/>
      <c r="G162" s="104"/>
      <c r="H162" s="104"/>
      <c r="I162" s="104"/>
      <c r="J162" s="104"/>
      <c r="K162" s="104"/>
      <c r="L162" s="104"/>
      <c r="M162" s="104"/>
      <c r="N162" s="104"/>
      <c r="O162" s="104"/>
      <c r="P162" s="104"/>
      <c r="Q162" s="104"/>
      <c r="R162" s="104"/>
      <c r="S162" s="104"/>
    </row>
    <row r="163" ht="14.25" spans="1:19">
      <c r="A163" s="64"/>
      <c r="B163" s="104"/>
      <c r="C163" s="104"/>
      <c r="D163" s="104"/>
      <c r="E163" s="104"/>
      <c r="F163" s="104"/>
      <c r="G163" s="104"/>
      <c r="H163" s="104"/>
      <c r="I163" s="104"/>
      <c r="J163" s="104"/>
      <c r="K163" s="104"/>
      <c r="L163" s="104"/>
      <c r="M163" s="104"/>
      <c r="N163" s="104"/>
      <c r="O163" s="104"/>
      <c r="P163" s="104"/>
      <c r="Q163" s="104"/>
      <c r="R163" s="104"/>
      <c r="S163" s="104"/>
    </row>
    <row r="164" ht="14.25" spans="1:19">
      <c r="A164" s="178" t="s">
        <v>2411</v>
      </c>
      <c r="B164" s="64" t="s">
        <v>2412</v>
      </c>
      <c r="C164" s="104"/>
      <c r="D164" s="104"/>
      <c r="E164" s="104"/>
      <c r="F164" s="104"/>
      <c r="G164" s="104"/>
      <c r="H164" s="104"/>
      <c r="I164" s="104"/>
      <c r="J164" s="104"/>
      <c r="K164" s="104"/>
      <c r="L164" s="104"/>
      <c r="M164" s="104"/>
      <c r="N164" s="104"/>
      <c r="O164" s="104"/>
      <c r="P164" s="104"/>
      <c r="Q164" s="104"/>
      <c r="R164" s="104"/>
      <c r="S164" s="104"/>
    </row>
    <row r="165" ht="14.25" spans="1:19">
      <c r="A165" s="64"/>
      <c r="B165" s="104"/>
      <c r="C165" s="104"/>
      <c r="D165" s="104"/>
      <c r="E165" s="104"/>
      <c r="F165" s="104"/>
      <c r="G165" s="104"/>
      <c r="H165" s="104"/>
      <c r="I165" s="104"/>
      <c r="J165" s="104"/>
      <c r="K165" s="104"/>
      <c r="L165" s="104"/>
      <c r="M165" s="104"/>
      <c r="N165" s="104"/>
      <c r="O165" s="104"/>
      <c r="P165" s="104"/>
      <c r="Q165" s="104"/>
      <c r="R165" s="104"/>
      <c r="S165" s="104"/>
    </row>
    <row r="166" ht="14.25" spans="1:19">
      <c r="A166" s="177" t="s">
        <v>2413</v>
      </c>
      <c r="B166" s="177"/>
      <c r="C166" s="177"/>
      <c r="D166" s="177"/>
      <c r="E166" s="177"/>
      <c r="F166" s="177"/>
      <c r="G166" s="177"/>
      <c r="H166" s="177"/>
      <c r="I166" s="177"/>
      <c r="J166" s="177"/>
      <c r="K166" s="177"/>
      <c r="L166" s="177"/>
      <c r="M166" s="177"/>
      <c r="N166" s="177"/>
      <c r="O166" s="177"/>
      <c r="P166" s="177"/>
      <c r="Q166" s="177"/>
      <c r="R166" s="177"/>
      <c r="S166" s="177"/>
    </row>
    <row r="167" ht="14.25" spans="1:19">
      <c r="A167" s="177"/>
      <c r="B167" s="177"/>
      <c r="C167" s="177"/>
      <c r="D167" s="177"/>
      <c r="E167" s="177"/>
      <c r="F167" s="177"/>
      <c r="G167" s="177"/>
      <c r="H167" s="177"/>
      <c r="I167" s="177"/>
      <c r="J167" s="177"/>
      <c r="K167" s="177"/>
      <c r="L167" s="177"/>
      <c r="M167" s="177"/>
      <c r="N167" s="177"/>
      <c r="O167" s="177"/>
      <c r="P167" s="177"/>
      <c r="Q167" s="177"/>
      <c r="R167" s="177"/>
      <c r="S167" s="177"/>
    </row>
    <row r="168" ht="14.25" spans="1:19">
      <c r="A168" s="177" t="s">
        <v>2414</v>
      </c>
      <c r="B168" s="177" t="s">
        <v>2415</v>
      </c>
      <c r="C168" s="177"/>
      <c r="D168" s="177"/>
      <c r="E168" s="177"/>
      <c r="F168" s="177"/>
      <c r="G168" s="177"/>
      <c r="H168" s="177"/>
      <c r="I168" s="177"/>
      <c r="J168" s="177"/>
      <c r="K168" s="177"/>
      <c r="L168" s="177"/>
      <c r="M168" s="177"/>
      <c r="N168" s="177"/>
      <c r="O168" s="177"/>
      <c r="P168" s="177"/>
      <c r="Q168" s="177"/>
      <c r="R168" s="177"/>
      <c r="S168" s="177"/>
    </row>
    <row r="169" ht="14.25" spans="1:19">
      <c r="A169" s="177"/>
      <c r="B169" s="177"/>
      <c r="C169" s="177"/>
      <c r="D169" s="177"/>
      <c r="E169" s="177"/>
      <c r="F169" s="177"/>
      <c r="G169" s="177"/>
      <c r="H169" s="177"/>
      <c r="I169" s="177"/>
      <c r="J169" s="177"/>
      <c r="K169" s="177"/>
      <c r="L169" s="177"/>
      <c r="M169" s="177"/>
      <c r="N169" s="177"/>
      <c r="O169" s="177"/>
      <c r="P169" s="177"/>
      <c r="Q169" s="177"/>
      <c r="R169" s="177"/>
      <c r="S169" s="177"/>
    </row>
    <row r="170" ht="14.25" spans="1:19">
      <c r="A170" s="178" t="s">
        <v>2416</v>
      </c>
      <c r="B170" s="104"/>
      <c r="C170" s="104"/>
      <c r="D170" s="104"/>
      <c r="E170" s="104"/>
      <c r="F170" s="104"/>
      <c r="G170" s="104"/>
      <c r="H170" s="104"/>
      <c r="I170" s="104"/>
      <c r="J170" s="104"/>
      <c r="K170" s="104"/>
      <c r="L170" s="104"/>
      <c r="M170" s="104"/>
      <c r="N170" s="104"/>
      <c r="O170" s="104"/>
      <c r="P170" s="104"/>
      <c r="Q170" s="104"/>
      <c r="R170" s="104"/>
      <c r="S170" s="104"/>
    </row>
    <row r="171" ht="14.25" spans="1:19">
      <c r="A171" s="64"/>
      <c r="B171" s="104"/>
      <c r="C171" s="104"/>
      <c r="D171" s="104"/>
      <c r="E171" s="104"/>
      <c r="F171" s="104"/>
      <c r="G171" s="104"/>
      <c r="H171" s="104"/>
      <c r="I171" s="104"/>
      <c r="J171" s="104"/>
      <c r="K171" s="104"/>
      <c r="L171" s="104"/>
      <c r="M171" s="104"/>
      <c r="N171" s="104"/>
      <c r="O171" s="104"/>
      <c r="P171" s="104"/>
      <c r="Q171" s="104"/>
      <c r="R171" s="104"/>
      <c r="S171" s="104"/>
    </row>
    <row r="172" ht="14.25" spans="1:19">
      <c r="A172" s="178" t="s">
        <v>2417</v>
      </c>
      <c r="B172" s="64" t="s">
        <v>2418</v>
      </c>
      <c r="C172" s="104"/>
      <c r="D172" s="104"/>
      <c r="E172" s="104"/>
      <c r="F172" s="104"/>
      <c r="G172" s="104"/>
      <c r="H172" s="104"/>
      <c r="I172" s="104"/>
      <c r="J172" s="104"/>
      <c r="K172" s="104"/>
      <c r="L172" s="104"/>
      <c r="M172" s="104"/>
      <c r="N172" s="104"/>
      <c r="O172" s="104"/>
      <c r="P172" s="104"/>
      <c r="Q172" s="104"/>
      <c r="R172" s="104"/>
      <c r="S172" s="104"/>
    </row>
    <row r="173" ht="14.25" spans="1:19">
      <c r="A173" s="64"/>
      <c r="B173" s="104"/>
      <c r="C173" s="104"/>
      <c r="D173" s="104"/>
      <c r="E173" s="104"/>
      <c r="F173" s="104"/>
      <c r="G173" s="104"/>
      <c r="H173" s="104"/>
      <c r="I173" s="104"/>
      <c r="J173" s="104"/>
      <c r="K173" s="104"/>
      <c r="L173" s="104"/>
      <c r="M173" s="104"/>
      <c r="N173" s="104"/>
      <c r="O173" s="104"/>
      <c r="P173" s="104"/>
      <c r="Q173" s="104"/>
      <c r="R173" s="104"/>
      <c r="S173" s="104"/>
    </row>
    <row r="174" ht="14.25" spans="1:19">
      <c r="A174" s="177" t="s">
        <v>2419</v>
      </c>
      <c r="B174" s="177"/>
      <c r="C174" s="177"/>
      <c r="D174" s="177"/>
      <c r="E174" s="177"/>
      <c r="F174" s="177"/>
      <c r="G174" s="177"/>
      <c r="H174" s="177"/>
      <c r="I174" s="177"/>
      <c r="J174" s="177"/>
      <c r="K174" s="177"/>
      <c r="L174" s="177"/>
      <c r="M174" s="177"/>
      <c r="N174" s="177"/>
      <c r="O174" s="177"/>
      <c r="P174" s="177"/>
      <c r="Q174" s="177"/>
      <c r="R174" s="177"/>
      <c r="S174" s="177"/>
    </row>
    <row r="175" ht="14.25" spans="1:19">
      <c r="A175" s="177"/>
      <c r="B175" s="177"/>
      <c r="C175" s="177"/>
      <c r="D175" s="177"/>
      <c r="E175" s="177"/>
      <c r="F175" s="177"/>
      <c r="G175" s="177"/>
      <c r="H175" s="177"/>
      <c r="I175" s="177"/>
      <c r="J175" s="177"/>
      <c r="K175" s="177"/>
      <c r="L175" s="177"/>
      <c r="M175" s="177"/>
      <c r="N175" s="177"/>
      <c r="O175" s="177"/>
      <c r="P175" s="177"/>
      <c r="Q175" s="177"/>
      <c r="R175" s="177"/>
      <c r="S175" s="177"/>
    </row>
    <row r="176" ht="14.25" spans="1:19">
      <c r="A176" s="177" t="s">
        <v>2351</v>
      </c>
      <c r="B176" s="177" t="s">
        <v>2352</v>
      </c>
      <c r="C176" s="177"/>
      <c r="D176" s="177"/>
      <c r="E176" s="177"/>
      <c r="F176" s="177"/>
      <c r="G176" s="177"/>
      <c r="H176" s="177"/>
      <c r="I176" s="177"/>
      <c r="J176" s="177"/>
      <c r="K176" s="177"/>
      <c r="L176" s="177"/>
      <c r="M176" s="177"/>
      <c r="N176" s="177"/>
      <c r="O176" s="177"/>
      <c r="P176" s="177"/>
      <c r="Q176" s="177"/>
      <c r="R176" s="177"/>
      <c r="S176" s="177"/>
    </row>
    <row r="177" ht="14.25" spans="1:19">
      <c r="A177" s="177"/>
      <c r="B177" s="177"/>
      <c r="C177" s="177"/>
      <c r="D177" s="177"/>
      <c r="E177" s="177"/>
      <c r="F177" s="177"/>
      <c r="G177" s="177"/>
      <c r="H177" s="177"/>
      <c r="I177" s="177"/>
      <c r="J177" s="177"/>
      <c r="K177" s="177"/>
      <c r="L177" s="177"/>
      <c r="M177" s="177"/>
      <c r="N177" s="177"/>
      <c r="O177" s="177"/>
      <c r="P177" s="177"/>
      <c r="Q177" s="177"/>
      <c r="R177" s="177"/>
      <c r="S177" s="177"/>
    </row>
    <row r="178" ht="14.25" spans="1:19">
      <c r="A178" s="178" t="s">
        <v>2420</v>
      </c>
      <c r="B178" s="104"/>
      <c r="C178" s="104"/>
      <c r="D178" s="104"/>
      <c r="E178" s="104"/>
      <c r="F178" s="104"/>
      <c r="G178" s="104"/>
      <c r="H178" s="104"/>
      <c r="I178" s="104"/>
      <c r="J178" s="104"/>
      <c r="K178" s="104"/>
      <c r="L178" s="104"/>
      <c r="M178" s="104"/>
      <c r="N178" s="104"/>
      <c r="O178" s="104"/>
      <c r="P178" s="104"/>
      <c r="Q178" s="104"/>
      <c r="R178" s="104"/>
      <c r="S178" s="104"/>
    </row>
    <row r="179" ht="14.25" spans="1:19">
      <c r="A179" s="64"/>
      <c r="B179" s="104"/>
      <c r="C179" s="104"/>
      <c r="D179" s="104"/>
      <c r="E179" s="104"/>
      <c r="F179" s="104"/>
      <c r="G179" s="104"/>
      <c r="H179" s="104"/>
      <c r="I179" s="104"/>
      <c r="J179" s="104"/>
      <c r="K179" s="104"/>
      <c r="L179" s="104"/>
      <c r="M179" s="104"/>
      <c r="N179" s="104"/>
      <c r="O179" s="104"/>
      <c r="P179" s="104"/>
      <c r="Q179" s="104"/>
      <c r="R179" s="104"/>
      <c r="S179" s="104"/>
    </row>
    <row r="180" ht="14.25" spans="1:19">
      <c r="A180" s="178" t="s">
        <v>2421</v>
      </c>
      <c r="B180" s="64" t="s">
        <v>2422</v>
      </c>
      <c r="C180" s="104"/>
      <c r="D180" s="104"/>
      <c r="E180" s="104"/>
      <c r="F180" s="104"/>
      <c r="G180" s="104"/>
      <c r="H180" s="104"/>
      <c r="I180" s="104"/>
      <c r="J180" s="104"/>
      <c r="K180" s="104"/>
      <c r="L180" s="104"/>
      <c r="M180" s="104"/>
      <c r="N180" s="104"/>
      <c r="O180" s="104"/>
      <c r="P180" s="104"/>
      <c r="Q180" s="104"/>
      <c r="R180" s="104"/>
      <c r="S180" s="104"/>
    </row>
    <row r="181" ht="14.25" spans="1:19">
      <c r="A181" s="64"/>
      <c r="B181" s="104"/>
      <c r="C181" s="104"/>
      <c r="D181" s="104"/>
      <c r="E181" s="104"/>
      <c r="F181" s="104"/>
      <c r="G181" s="104"/>
      <c r="H181" s="104"/>
      <c r="I181" s="104"/>
      <c r="J181" s="104"/>
      <c r="K181" s="104"/>
      <c r="L181" s="104"/>
      <c r="M181" s="104"/>
      <c r="N181" s="104"/>
      <c r="O181" s="104"/>
      <c r="P181" s="104"/>
      <c r="Q181" s="104"/>
      <c r="R181" s="104"/>
      <c r="S181" s="104"/>
    </row>
    <row r="182" ht="14.25" spans="1:19">
      <c r="A182" s="177" t="s">
        <v>2423</v>
      </c>
      <c r="B182" s="177"/>
      <c r="C182" s="177"/>
      <c r="D182" s="177"/>
      <c r="E182" s="177"/>
      <c r="F182" s="177"/>
      <c r="G182" s="177"/>
      <c r="H182" s="177"/>
      <c r="I182" s="177"/>
      <c r="J182" s="177"/>
      <c r="K182" s="177"/>
      <c r="L182" s="177"/>
      <c r="M182" s="177"/>
      <c r="N182" s="177"/>
      <c r="O182" s="177"/>
      <c r="P182" s="177"/>
      <c r="Q182" s="177"/>
      <c r="R182" s="177"/>
      <c r="S182" s="177"/>
    </row>
    <row r="183" ht="14.25" spans="1:19">
      <c r="A183" s="177"/>
      <c r="B183" s="177"/>
      <c r="C183" s="177"/>
      <c r="D183" s="177"/>
      <c r="E183" s="177"/>
      <c r="F183" s="177"/>
      <c r="G183" s="177"/>
      <c r="H183" s="177"/>
      <c r="I183" s="177"/>
      <c r="J183" s="177"/>
      <c r="K183" s="177"/>
      <c r="L183" s="177"/>
      <c r="M183" s="177"/>
      <c r="N183" s="177"/>
      <c r="O183" s="177"/>
      <c r="P183" s="177"/>
      <c r="Q183" s="177"/>
      <c r="R183" s="177"/>
      <c r="S183" s="177"/>
    </row>
    <row r="184" ht="14.25" spans="1:19">
      <c r="A184" s="177" t="s">
        <v>2424</v>
      </c>
      <c r="B184" s="177" t="s">
        <v>2425</v>
      </c>
      <c r="C184" s="177"/>
      <c r="D184" s="177"/>
      <c r="E184" s="177"/>
      <c r="F184" s="177"/>
      <c r="G184" s="177"/>
      <c r="H184" s="177"/>
      <c r="I184" s="177"/>
      <c r="J184" s="177"/>
      <c r="K184" s="177"/>
      <c r="L184" s="177"/>
      <c r="M184" s="177"/>
      <c r="N184" s="177"/>
      <c r="O184" s="177"/>
      <c r="P184" s="177"/>
      <c r="Q184" s="177"/>
      <c r="R184" s="177"/>
      <c r="S184" s="177"/>
    </row>
    <row r="185" ht="14.25" spans="1:19">
      <c r="A185" s="177"/>
      <c r="B185" s="177"/>
      <c r="C185" s="177"/>
      <c r="D185" s="177"/>
      <c r="E185" s="177"/>
      <c r="F185" s="177"/>
      <c r="G185" s="177"/>
      <c r="H185" s="177"/>
      <c r="I185" s="177"/>
      <c r="J185" s="177"/>
      <c r="K185" s="177"/>
      <c r="L185" s="177"/>
      <c r="M185" s="177"/>
      <c r="N185" s="177"/>
      <c r="O185" s="177"/>
      <c r="P185" s="177"/>
      <c r="Q185" s="177"/>
      <c r="R185" s="177"/>
      <c r="S185" s="177"/>
    </row>
    <row r="186" ht="14.25" spans="1:19">
      <c r="A186" s="178" t="s">
        <v>2426</v>
      </c>
      <c r="B186" s="104"/>
      <c r="C186" s="104"/>
      <c r="D186" s="104"/>
      <c r="E186" s="104"/>
      <c r="F186" s="104"/>
      <c r="G186" s="104"/>
      <c r="H186" s="104"/>
      <c r="I186" s="104"/>
      <c r="J186" s="104"/>
      <c r="K186" s="104"/>
      <c r="L186" s="104"/>
      <c r="M186" s="104"/>
      <c r="N186" s="104"/>
      <c r="O186" s="104"/>
      <c r="P186" s="104"/>
      <c r="Q186" s="104"/>
      <c r="R186" s="104"/>
      <c r="S186" s="104"/>
    </row>
    <row r="187" ht="14.25" spans="1:19">
      <c r="A187" s="64"/>
      <c r="B187" s="64" t="s">
        <v>2427</v>
      </c>
      <c r="C187" s="104"/>
      <c r="D187" s="104"/>
      <c r="E187" s="104"/>
      <c r="F187" s="104"/>
      <c r="G187" s="104"/>
      <c r="H187" s="104"/>
      <c r="I187" s="104"/>
      <c r="J187" s="104"/>
      <c r="K187" s="104"/>
      <c r="L187" s="104"/>
      <c r="M187" s="104"/>
      <c r="N187" s="104"/>
      <c r="O187" s="104"/>
      <c r="P187" s="104"/>
      <c r="Q187" s="104"/>
      <c r="R187" s="104"/>
      <c r="S187" s="104"/>
    </row>
    <row r="188" ht="14.25" spans="1:19">
      <c r="A188" s="178" t="s">
        <v>2428</v>
      </c>
      <c r="B188" s="64" t="s">
        <v>2429</v>
      </c>
      <c r="C188" s="104"/>
      <c r="D188" s="104"/>
      <c r="E188" s="104"/>
      <c r="F188" s="104"/>
      <c r="G188" s="104"/>
      <c r="H188" s="104"/>
      <c r="I188" s="104"/>
      <c r="J188" s="104"/>
      <c r="K188" s="104"/>
      <c r="L188" s="104"/>
      <c r="M188" s="104"/>
      <c r="N188" s="104"/>
      <c r="O188" s="104"/>
      <c r="P188" s="104"/>
      <c r="Q188" s="104"/>
      <c r="R188" s="104"/>
      <c r="S188" s="104"/>
    </row>
    <row r="189" ht="14.25" spans="1:19">
      <c r="A189" s="64"/>
      <c r="B189" s="104" t="s">
        <v>2430</v>
      </c>
      <c r="C189" s="104"/>
      <c r="D189" s="104"/>
      <c r="E189" s="104"/>
      <c r="F189" s="104"/>
      <c r="G189" s="104"/>
      <c r="H189" s="104"/>
      <c r="I189" s="104"/>
      <c r="J189" s="104"/>
      <c r="K189" s="104"/>
      <c r="L189" s="104"/>
      <c r="M189" s="104"/>
      <c r="N189" s="104"/>
      <c r="O189" s="104"/>
      <c r="P189" s="104"/>
      <c r="Q189" s="104"/>
      <c r="R189" s="104"/>
      <c r="S189" s="104"/>
    </row>
    <row r="190" ht="14.25" spans="1:19">
      <c r="A190" s="177" t="s">
        <v>2431</v>
      </c>
      <c r="B190" s="177"/>
      <c r="C190" s="177"/>
      <c r="D190" s="177"/>
      <c r="E190" s="177"/>
      <c r="F190" s="177"/>
      <c r="G190" s="177"/>
      <c r="H190" s="177"/>
      <c r="I190" s="177"/>
      <c r="J190" s="177"/>
      <c r="K190" s="177"/>
      <c r="L190" s="177"/>
      <c r="M190" s="177"/>
      <c r="N190" s="177"/>
      <c r="O190" s="177"/>
      <c r="P190" s="177"/>
      <c r="Q190" s="177"/>
      <c r="R190" s="177"/>
      <c r="S190" s="177"/>
    </row>
    <row r="191" ht="14.25" spans="1:19">
      <c r="A191" s="177"/>
      <c r="B191" s="177"/>
      <c r="C191" s="177"/>
      <c r="D191" s="177"/>
      <c r="E191" s="177"/>
      <c r="F191" s="177"/>
      <c r="G191" s="177"/>
      <c r="H191" s="177"/>
      <c r="I191" s="177"/>
      <c r="J191" s="177"/>
      <c r="K191" s="177"/>
      <c r="L191" s="177"/>
      <c r="M191" s="177"/>
      <c r="N191" s="177"/>
      <c r="O191" s="177"/>
      <c r="P191" s="177"/>
      <c r="Q191" s="177"/>
      <c r="R191" s="177"/>
      <c r="S191" s="177"/>
    </row>
    <row r="192" ht="14.25" spans="1:19">
      <c r="A192" s="177" t="s">
        <v>2432</v>
      </c>
      <c r="B192" s="177" t="s">
        <v>2433</v>
      </c>
      <c r="C192" s="177"/>
      <c r="D192" s="177"/>
      <c r="E192" s="177"/>
      <c r="F192" s="177"/>
      <c r="G192" s="177"/>
      <c r="H192" s="177"/>
      <c r="I192" s="177"/>
      <c r="J192" s="177"/>
      <c r="K192" s="177"/>
      <c r="L192" s="177"/>
      <c r="M192" s="177"/>
      <c r="N192" s="177"/>
      <c r="O192" s="177"/>
      <c r="P192" s="177"/>
      <c r="Q192" s="177"/>
      <c r="R192" s="177"/>
      <c r="S192" s="177"/>
    </row>
    <row r="193" ht="14.25" spans="1:19">
      <c r="A193" s="177"/>
      <c r="B193" s="177"/>
      <c r="C193" s="177"/>
      <c r="D193" s="177"/>
      <c r="E193" s="177"/>
      <c r="F193" s="177"/>
      <c r="G193" s="177"/>
      <c r="H193" s="177"/>
      <c r="I193" s="177"/>
      <c r="J193" s="177"/>
      <c r="K193" s="177"/>
      <c r="L193" s="177"/>
      <c r="M193" s="177"/>
      <c r="N193" s="177"/>
      <c r="O193" s="177"/>
      <c r="P193" s="177"/>
      <c r="Q193" s="177"/>
      <c r="R193" s="177"/>
      <c r="S193" s="177"/>
    </row>
    <row r="194" ht="14.25" spans="1:19">
      <c r="A194" s="178" t="s">
        <v>2434</v>
      </c>
      <c r="B194" s="104"/>
      <c r="C194" s="104"/>
      <c r="D194" s="104"/>
      <c r="E194" s="104"/>
      <c r="F194" s="104"/>
      <c r="G194" s="104"/>
      <c r="H194" s="104"/>
      <c r="I194" s="104"/>
      <c r="J194" s="104"/>
      <c r="K194" s="104"/>
      <c r="L194" s="104"/>
      <c r="M194" s="104"/>
      <c r="N194" s="104"/>
      <c r="O194" s="104"/>
      <c r="P194" s="104"/>
      <c r="Q194" s="104"/>
      <c r="R194" s="104"/>
      <c r="S194" s="104"/>
    </row>
    <row r="195" ht="14.25" spans="1:19">
      <c r="A195" s="64"/>
      <c r="B195" s="104"/>
      <c r="C195" s="104"/>
      <c r="D195" s="104"/>
      <c r="E195" s="104"/>
      <c r="F195" s="104"/>
      <c r="G195" s="104"/>
      <c r="H195" s="104"/>
      <c r="I195" s="104"/>
      <c r="J195" s="104"/>
      <c r="K195" s="104"/>
      <c r="L195" s="104"/>
      <c r="M195" s="104"/>
      <c r="N195" s="104"/>
      <c r="O195" s="104"/>
      <c r="P195" s="104"/>
      <c r="Q195" s="104"/>
      <c r="R195" s="104"/>
      <c r="S195" s="104"/>
    </row>
    <row r="196" ht="409.5" spans="1:19">
      <c r="A196" s="178" t="s">
        <v>2435</v>
      </c>
      <c r="B196" s="183" t="s">
        <v>2436</v>
      </c>
      <c r="C196" s="104"/>
      <c r="D196" s="104"/>
      <c r="E196" s="104"/>
      <c r="F196" s="104"/>
      <c r="G196" s="104"/>
      <c r="H196" s="104"/>
      <c r="I196" s="104"/>
      <c r="J196" s="104"/>
      <c r="K196" s="104"/>
      <c r="L196" s="104"/>
      <c r="M196" s="104"/>
      <c r="N196" s="104"/>
      <c r="O196" s="104"/>
      <c r="P196" s="104"/>
      <c r="Q196" s="104"/>
      <c r="R196" s="104"/>
      <c r="S196" s="104"/>
    </row>
    <row r="197" ht="14.25" spans="1:19">
      <c r="A197" s="64"/>
      <c r="B197" s="104"/>
      <c r="C197" s="104"/>
      <c r="D197" s="104"/>
      <c r="E197" s="104"/>
      <c r="F197" s="104"/>
      <c r="G197" s="104"/>
      <c r="H197" s="104"/>
      <c r="I197" s="104"/>
      <c r="J197" s="104"/>
      <c r="K197" s="104"/>
      <c r="L197" s="104"/>
      <c r="M197" s="104"/>
      <c r="N197" s="104"/>
      <c r="O197" s="104"/>
      <c r="P197" s="104"/>
      <c r="Q197" s="104"/>
      <c r="R197" s="104"/>
      <c r="S197" s="104"/>
    </row>
    <row r="198" ht="14.25" spans="1:19">
      <c r="A198" s="177" t="s">
        <v>2437</v>
      </c>
      <c r="B198" s="177"/>
      <c r="C198" s="177"/>
      <c r="D198" s="177"/>
      <c r="E198" s="177"/>
      <c r="F198" s="177"/>
      <c r="G198" s="177"/>
      <c r="H198" s="177"/>
      <c r="I198" s="177"/>
      <c r="J198" s="177"/>
      <c r="K198" s="177"/>
      <c r="L198" s="177"/>
      <c r="M198" s="177"/>
      <c r="N198" s="177"/>
      <c r="O198" s="177"/>
      <c r="P198" s="177"/>
      <c r="Q198" s="177"/>
      <c r="R198" s="177"/>
      <c r="S198" s="177"/>
    </row>
    <row r="199" ht="14.25" spans="1:19">
      <c r="A199" s="177"/>
      <c r="B199" s="177"/>
      <c r="C199" s="177"/>
      <c r="D199" s="177"/>
      <c r="E199" s="177"/>
      <c r="F199" s="177"/>
      <c r="G199" s="177"/>
      <c r="H199" s="177"/>
      <c r="I199" s="177"/>
      <c r="J199" s="177"/>
      <c r="K199" s="177"/>
      <c r="L199" s="177"/>
      <c r="M199" s="177"/>
      <c r="N199" s="177"/>
      <c r="O199" s="177"/>
      <c r="P199" s="177"/>
      <c r="Q199" s="177"/>
      <c r="R199" s="177"/>
      <c r="S199" s="177"/>
    </row>
    <row r="200" ht="14.25" spans="1:19">
      <c r="A200" s="177" t="s">
        <v>2438</v>
      </c>
      <c r="B200" s="177" t="s">
        <v>2439</v>
      </c>
      <c r="C200" s="177"/>
      <c r="D200" s="177"/>
      <c r="E200" s="177"/>
      <c r="F200" s="177"/>
      <c r="G200" s="177"/>
      <c r="H200" s="177"/>
      <c r="I200" s="177"/>
      <c r="J200" s="177"/>
      <c r="K200" s="177"/>
      <c r="L200" s="177"/>
      <c r="M200" s="177"/>
      <c r="N200" s="177"/>
      <c r="O200" s="177"/>
      <c r="P200" s="177"/>
      <c r="Q200" s="177"/>
      <c r="R200" s="177"/>
      <c r="S200" s="177"/>
    </row>
    <row r="201" ht="14.25" spans="1:19">
      <c r="A201" s="177"/>
      <c r="B201" s="177"/>
      <c r="C201" s="177"/>
      <c r="D201" s="177"/>
      <c r="E201" s="177"/>
      <c r="F201" s="177"/>
      <c r="G201" s="177"/>
      <c r="H201" s="177"/>
      <c r="I201" s="177"/>
      <c r="J201" s="177"/>
      <c r="K201" s="177"/>
      <c r="L201" s="177"/>
      <c r="M201" s="177"/>
      <c r="N201" s="177"/>
      <c r="O201" s="177"/>
      <c r="P201" s="177"/>
      <c r="Q201" s="177"/>
      <c r="R201" s="177"/>
      <c r="S201" s="177"/>
    </row>
    <row r="202" ht="14.25" spans="1:19">
      <c r="A202" s="178" t="s">
        <v>2440</v>
      </c>
      <c r="B202" s="104"/>
      <c r="C202" s="104"/>
      <c r="D202" s="104"/>
      <c r="E202" s="104"/>
      <c r="F202" s="104"/>
      <c r="G202" s="104"/>
      <c r="H202" s="104"/>
      <c r="I202" s="104"/>
      <c r="J202" s="104"/>
      <c r="K202" s="104"/>
      <c r="L202" s="104"/>
      <c r="M202" s="104"/>
      <c r="N202" s="104"/>
      <c r="O202" s="104"/>
      <c r="P202" s="104"/>
      <c r="Q202" s="104"/>
      <c r="R202" s="104"/>
      <c r="S202" s="104"/>
    </row>
    <row r="203" ht="14.25" spans="1:19">
      <c r="A203" s="64"/>
      <c r="B203" s="104"/>
      <c r="C203" s="104"/>
      <c r="D203" s="104"/>
      <c r="E203" s="104"/>
      <c r="F203" s="104"/>
      <c r="G203" s="104"/>
      <c r="H203" s="104"/>
      <c r="I203" s="104"/>
      <c r="J203" s="104"/>
      <c r="K203" s="104"/>
      <c r="L203" s="104"/>
      <c r="M203" s="104"/>
      <c r="N203" s="104"/>
      <c r="O203" s="104"/>
      <c r="P203" s="104"/>
      <c r="Q203" s="104"/>
      <c r="R203" s="104"/>
      <c r="S203" s="104"/>
    </row>
    <row r="204" ht="14.25" spans="1:19">
      <c r="A204" s="178" t="s">
        <v>2441</v>
      </c>
      <c r="B204" s="64" t="s">
        <v>2442</v>
      </c>
      <c r="C204" s="104"/>
      <c r="D204" s="104"/>
      <c r="E204" s="104"/>
      <c r="F204" s="104"/>
      <c r="G204" s="104"/>
      <c r="H204" s="104"/>
      <c r="I204" s="104"/>
      <c r="J204" s="104"/>
      <c r="K204" s="104"/>
      <c r="L204" s="104"/>
      <c r="M204" s="104"/>
      <c r="N204" s="104"/>
      <c r="O204" s="104"/>
      <c r="P204" s="104"/>
      <c r="Q204" s="104"/>
      <c r="R204" s="104"/>
      <c r="S204" s="104"/>
    </row>
    <row r="205" ht="14.25" spans="1:19">
      <c r="A205" s="64"/>
      <c r="B205" s="104"/>
      <c r="C205" s="104"/>
      <c r="D205" s="104"/>
      <c r="E205" s="104"/>
      <c r="F205" s="104"/>
      <c r="G205" s="104"/>
      <c r="H205" s="104"/>
      <c r="I205" s="104"/>
      <c r="J205" s="104"/>
      <c r="K205" s="104"/>
      <c r="L205" s="104"/>
      <c r="M205" s="104"/>
      <c r="N205" s="104"/>
      <c r="O205" s="104"/>
      <c r="P205" s="104"/>
      <c r="Q205" s="104"/>
      <c r="R205" s="104"/>
      <c r="S205" s="104"/>
    </row>
    <row r="206" ht="14.25" spans="1:19">
      <c r="A206" s="177" t="s">
        <v>2443</v>
      </c>
      <c r="B206" s="177" t="s">
        <v>2444</v>
      </c>
      <c r="C206" s="177"/>
      <c r="D206" s="177"/>
      <c r="E206" s="177"/>
      <c r="F206" s="177"/>
      <c r="G206" s="177"/>
      <c r="H206" s="177"/>
      <c r="I206" s="177"/>
      <c r="J206" s="177"/>
      <c r="K206" s="177"/>
      <c r="L206" s="177"/>
      <c r="M206" s="177"/>
      <c r="N206" s="177"/>
      <c r="O206" s="177"/>
      <c r="P206" s="177"/>
      <c r="Q206" s="177"/>
      <c r="R206" s="177"/>
      <c r="S206" s="177"/>
    </row>
    <row r="207" ht="14.25" spans="1:19">
      <c r="A207" s="177"/>
      <c r="B207" s="177" t="s">
        <v>2445</v>
      </c>
      <c r="C207" s="177"/>
      <c r="D207" s="177"/>
      <c r="E207" s="177"/>
      <c r="F207" s="177"/>
      <c r="G207" s="177"/>
      <c r="H207" s="177"/>
      <c r="I207" s="177"/>
      <c r="J207" s="177"/>
      <c r="K207" s="177"/>
      <c r="L207" s="177"/>
      <c r="M207" s="177"/>
      <c r="N207" s="177"/>
      <c r="O207" s="177"/>
      <c r="P207" s="177"/>
      <c r="Q207" s="177"/>
      <c r="R207" s="177"/>
      <c r="S207" s="177"/>
    </row>
    <row r="208" ht="14.25" spans="1:19">
      <c r="A208" s="177" t="s">
        <v>2446</v>
      </c>
      <c r="B208" s="177" t="s">
        <v>2447</v>
      </c>
      <c r="C208" s="177"/>
      <c r="D208" s="177"/>
      <c r="E208" s="177"/>
      <c r="F208" s="177"/>
      <c r="G208" s="177"/>
      <c r="H208" s="177"/>
      <c r="I208" s="177"/>
      <c r="J208" s="177"/>
      <c r="K208" s="177"/>
      <c r="L208" s="177"/>
      <c r="M208" s="177"/>
      <c r="N208" s="177"/>
      <c r="O208" s="177"/>
      <c r="P208" s="177"/>
      <c r="Q208" s="177"/>
      <c r="R208" s="177"/>
      <c r="S208" s="177"/>
    </row>
    <row r="209" ht="14.25" spans="1:19">
      <c r="A209" s="177"/>
      <c r="B209" s="177" t="s">
        <v>2346</v>
      </c>
      <c r="C209" s="177"/>
      <c r="D209" s="177"/>
      <c r="E209" s="177"/>
      <c r="F209" s="177"/>
      <c r="G209" s="177"/>
      <c r="H209" s="177"/>
      <c r="I209" s="177"/>
      <c r="J209" s="177"/>
      <c r="K209" s="177"/>
      <c r="L209" s="177"/>
      <c r="M209" s="177"/>
      <c r="N209" s="177"/>
      <c r="O209" s="177"/>
      <c r="P209" s="177"/>
      <c r="Q209" s="177"/>
      <c r="R209" s="177"/>
      <c r="S209" s="177"/>
    </row>
    <row r="210" ht="14.25" spans="1:19">
      <c r="A210" s="178" t="s">
        <v>2448</v>
      </c>
      <c r="B210" s="104"/>
      <c r="C210" s="104"/>
      <c r="D210" s="104"/>
      <c r="E210" s="104"/>
      <c r="F210" s="104"/>
      <c r="G210" s="104"/>
      <c r="H210" s="104"/>
      <c r="I210" s="104"/>
      <c r="J210" s="104"/>
      <c r="K210" s="104"/>
      <c r="L210" s="104"/>
      <c r="M210" s="104"/>
      <c r="N210" s="104"/>
      <c r="O210" s="104"/>
      <c r="P210" s="104"/>
      <c r="Q210" s="104"/>
      <c r="R210" s="104"/>
      <c r="S210" s="104"/>
    </row>
    <row r="211" ht="14.25" spans="1:19">
      <c r="A211" s="64"/>
      <c r="B211" s="104"/>
      <c r="C211" s="104"/>
      <c r="D211" s="104"/>
      <c r="E211" s="104"/>
      <c r="F211" s="104"/>
      <c r="G211" s="104"/>
      <c r="H211" s="104"/>
      <c r="I211" s="104"/>
      <c r="J211" s="104"/>
      <c r="K211" s="104"/>
      <c r="L211" s="104"/>
      <c r="M211" s="104"/>
      <c r="N211" s="104"/>
      <c r="O211" s="104"/>
      <c r="P211" s="104"/>
      <c r="Q211" s="104"/>
      <c r="R211" s="104"/>
      <c r="S211" s="104"/>
    </row>
    <row r="212" ht="14.25" spans="1:19">
      <c r="A212" s="178" t="s">
        <v>2449</v>
      </c>
      <c r="B212" s="64" t="s">
        <v>2450</v>
      </c>
      <c r="C212" s="104"/>
      <c r="D212" s="104"/>
      <c r="E212" s="104"/>
      <c r="F212" s="104"/>
      <c r="G212" s="104"/>
      <c r="H212" s="104"/>
      <c r="I212" s="104"/>
      <c r="J212" s="104"/>
      <c r="K212" s="104"/>
      <c r="L212" s="104"/>
      <c r="M212" s="104"/>
      <c r="N212" s="104"/>
      <c r="O212" s="104"/>
      <c r="P212" s="104"/>
      <c r="Q212" s="104"/>
      <c r="R212" s="104"/>
      <c r="S212" s="104"/>
    </row>
    <row r="213" ht="14.25" spans="1:19">
      <c r="A213" s="64"/>
      <c r="B213" s="104"/>
      <c r="C213" s="104"/>
      <c r="D213" s="104"/>
      <c r="E213" s="104"/>
      <c r="F213" s="104"/>
      <c r="G213" s="104"/>
      <c r="H213" s="104"/>
      <c r="I213" s="104"/>
      <c r="J213" s="104"/>
      <c r="K213" s="104"/>
      <c r="L213" s="104"/>
      <c r="M213" s="104"/>
      <c r="N213" s="104"/>
      <c r="O213" s="104"/>
      <c r="P213" s="104"/>
      <c r="Q213" s="104"/>
      <c r="R213" s="104"/>
      <c r="S213" s="104"/>
    </row>
    <row r="214" ht="14.25" spans="1:19">
      <c r="A214" s="177" t="s">
        <v>2451</v>
      </c>
      <c r="B214" s="177"/>
      <c r="C214" s="177"/>
      <c r="D214" s="177"/>
      <c r="E214" s="177"/>
      <c r="F214" s="177"/>
      <c r="G214" s="177"/>
      <c r="H214" s="177"/>
      <c r="I214" s="177"/>
      <c r="J214" s="177"/>
      <c r="K214" s="177"/>
      <c r="L214" s="177"/>
      <c r="M214" s="177"/>
      <c r="N214" s="177"/>
      <c r="O214" s="177"/>
      <c r="P214" s="177"/>
      <c r="Q214" s="177"/>
      <c r="R214" s="177"/>
      <c r="S214" s="177"/>
    </row>
    <row r="215" ht="14.25" spans="1:19">
      <c r="A215" s="177"/>
      <c r="B215" s="177" t="s">
        <v>2452</v>
      </c>
      <c r="C215" s="177"/>
      <c r="D215" s="177"/>
      <c r="E215" s="177"/>
      <c r="F215" s="177"/>
      <c r="G215" s="177"/>
      <c r="H215" s="177"/>
      <c r="I215" s="177"/>
      <c r="J215" s="177"/>
      <c r="K215" s="177"/>
      <c r="L215" s="177"/>
      <c r="M215" s="177"/>
      <c r="N215" s="177"/>
      <c r="O215" s="177"/>
      <c r="P215" s="177"/>
      <c r="Q215" s="177"/>
      <c r="R215" s="177"/>
      <c r="S215" s="177"/>
    </row>
    <row r="216" ht="14.25" spans="1:19">
      <c r="A216" s="177" t="s">
        <v>2453</v>
      </c>
      <c r="B216" s="177" t="s">
        <v>2454</v>
      </c>
      <c r="C216" s="177"/>
      <c r="D216" s="177"/>
      <c r="E216" s="177"/>
      <c r="F216" s="177"/>
      <c r="G216" s="177"/>
      <c r="H216" s="177"/>
      <c r="I216" s="177"/>
      <c r="J216" s="177"/>
      <c r="K216" s="177"/>
      <c r="L216" s="177"/>
      <c r="M216" s="177"/>
      <c r="N216" s="177"/>
      <c r="O216" s="177"/>
      <c r="P216" s="177"/>
      <c r="Q216" s="177"/>
      <c r="R216" s="177"/>
      <c r="S216" s="177"/>
    </row>
    <row r="217" ht="14.25" spans="1:19">
      <c r="A217" s="177"/>
      <c r="B217" s="177" t="s">
        <v>2455</v>
      </c>
      <c r="C217" s="177"/>
      <c r="D217" s="177"/>
      <c r="E217" s="177"/>
      <c r="F217" s="177"/>
      <c r="G217" s="177"/>
      <c r="H217" s="177"/>
      <c r="I217" s="177"/>
      <c r="J217" s="177"/>
      <c r="K217" s="177"/>
      <c r="L217" s="177"/>
      <c r="M217" s="177"/>
      <c r="N217" s="177"/>
      <c r="O217" s="177"/>
      <c r="P217" s="177"/>
      <c r="Q217" s="177"/>
      <c r="R217" s="177"/>
      <c r="S217" s="177"/>
    </row>
    <row r="218" ht="14.25" spans="1:19">
      <c r="A218" s="178" t="s">
        <v>2456</v>
      </c>
      <c r="B218" s="104"/>
      <c r="C218" s="104"/>
      <c r="D218" s="104"/>
      <c r="E218" s="104"/>
      <c r="F218" s="104"/>
      <c r="G218" s="104"/>
      <c r="H218" s="104"/>
      <c r="I218" s="104"/>
      <c r="J218" s="104"/>
      <c r="K218" s="104"/>
      <c r="L218" s="104"/>
      <c r="M218" s="104"/>
      <c r="N218" s="104"/>
      <c r="O218" s="104"/>
      <c r="P218" s="104"/>
      <c r="Q218" s="104"/>
      <c r="R218" s="104"/>
      <c r="S218" s="104"/>
    </row>
    <row r="219" ht="14.25" spans="1:19">
      <c r="A219" s="64"/>
      <c r="B219" s="104"/>
      <c r="C219" s="104"/>
      <c r="D219" s="104"/>
      <c r="E219" s="104"/>
      <c r="F219" s="104"/>
      <c r="G219" s="104"/>
      <c r="H219" s="104"/>
      <c r="I219" s="104"/>
      <c r="J219" s="104"/>
      <c r="K219" s="104"/>
      <c r="L219" s="104"/>
      <c r="M219" s="104"/>
      <c r="N219" s="104"/>
      <c r="O219" s="104"/>
      <c r="P219" s="104"/>
      <c r="Q219" s="104"/>
      <c r="R219" s="104"/>
      <c r="S219" s="104"/>
    </row>
    <row r="220" ht="14.25" spans="1:19">
      <c r="A220" s="178" t="s">
        <v>2457</v>
      </c>
      <c r="B220" s="64" t="s">
        <v>2458</v>
      </c>
      <c r="C220" s="104"/>
      <c r="D220" s="104"/>
      <c r="E220" s="104"/>
      <c r="F220" s="104"/>
      <c r="G220" s="104"/>
      <c r="H220" s="104"/>
      <c r="I220" s="104"/>
      <c r="J220" s="104"/>
      <c r="K220" s="104"/>
      <c r="L220" s="104"/>
      <c r="M220" s="104"/>
      <c r="N220" s="104"/>
      <c r="O220" s="104"/>
      <c r="P220" s="104"/>
      <c r="Q220" s="104"/>
      <c r="R220" s="104"/>
      <c r="S220" s="104"/>
    </row>
    <row r="221" ht="14.25" spans="1:19">
      <c r="A221" s="64"/>
      <c r="B221" s="104"/>
      <c r="C221" s="104"/>
      <c r="D221" s="104"/>
      <c r="E221" s="104"/>
      <c r="F221" s="104"/>
      <c r="G221" s="104"/>
      <c r="H221" s="104"/>
      <c r="I221" s="104"/>
      <c r="J221" s="104"/>
      <c r="K221" s="104"/>
      <c r="L221" s="104"/>
      <c r="M221" s="104"/>
      <c r="N221" s="104"/>
      <c r="O221" s="104"/>
      <c r="P221" s="104"/>
      <c r="Q221" s="104"/>
      <c r="R221" s="104"/>
      <c r="S221" s="104"/>
    </row>
    <row r="222" ht="14.25" spans="1:19">
      <c r="A222" s="177" t="s">
        <v>2459</v>
      </c>
      <c r="B222" s="177"/>
      <c r="C222" s="177"/>
      <c r="D222" s="177"/>
      <c r="E222" s="177"/>
      <c r="F222" s="177"/>
      <c r="G222" s="177"/>
      <c r="H222" s="177"/>
      <c r="I222" s="177"/>
      <c r="J222" s="177"/>
      <c r="K222" s="177"/>
      <c r="L222" s="177"/>
      <c r="M222" s="177"/>
      <c r="N222" s="177"/>
      <c r="O222" s="177"/>
      <c r="P222" s="177"/>
      <c r="Q222" s="177"/>
      <c r="R222" s="177"/>
      <c r="S222" s="177"/>
    </row>
    <row r="223" ht="14.25" spans="1:19">
      <c r="A223" s="177"/>
      <c r="B223" s="177"/>
      <c r="C223" s="177"/>
      <c r="D223" s="177"/>
      <c r="E223" s="177"/>
      <c r="F223" s="177"/>
      <c r="G223" s="177"/>
      <c r="H223" s="177"/>
      <c r="I223" s="177"/>
      <c r="J223" s="177"/>
      <c r="K223" s="177"/>
      <c r="L223" s="177"/>
      <c r="M223" s="177"/>
      <c r="N223" s="177"/>
      <c r="O223" s="177"/>
      <c r="P223" s="177"/>
      <c r="Q223" s="177"/>
      <c r="R223" s="177"/>
      <c r="S223" s="177"/>
    </row>
    <row r="224" ht="14.25" spans="1:19">
      <c r="A224" s="177" t="s">
        <v>2460</v>
      </c>
      <c r="B224" s="177" t="s">
        <v>2461</v>
      </c>
      <c r="C224" s="177"/>
      <c r="D224" s="177"/>
      <c r="E224" s="177"/>
      <c r="F224" s="177"/>
      <c r="G224" s="177"/>
      <c r="H224" s="177"/>
      <c r="I224" s="177"/>
      <c r="J224" s="177"/>
      <c r="K224" s="177"/>
      <c r="L224" s="177"/>
      <c r="M224" s="177"/>
      <c r="N224" s="177"/>
      <c r="O224" s="177"/>
      <c r="P224" s="177"/>
      <c r="Q224" s="177"/>
      <c r="R224" s="177"/>
      <c r="S224" s="177"/>
    </row>
    <row r="225" ht="14.25" spans="1:19">
      <c r="A225" s="177"/>
      <c r="B225" s="177" t="s">
        <v>2328</v>
      </c>
      <c r="C225" s="177"/>
      <c r="D225" s="177"/>
      <c r="E225" s="177"/>
      <c r="F225" s="177"/>
      <c r="G225" s="177"/>
      <c r="H225" s="177"/>
      <c r="I225" s="177"/>
      <c r="J225" s="177"/>
      <c r="K225" s="177"/>
      <c r="L225" s="177"/>
      <c r="M225" s="177"/>
      <c r="N225" s="177"/>
      <c r="O225" s="177"/>
      <c r="P225" s="177"/>
      <c r="Q225" s="177"/>
      <c r="R225" s="177"/>
      <c r="S225" s="177"/>
    </row>
    <row r="226" ht="14.25" spans="1:19">
      <c r="A226" s="178" t="s">
        <v>2462</v>
      </c>
      <c r="B226" s="104"/>
      <c r="C226" s="104"/>
      <c r="D226" s="104"/>
      <c r="E226" s="104"/>
      <c r="F226" s="104"/>
      <c r="G226" s="104"/>
      <c r="H226" s="104"/>
      <c r="I226" s="104"/>
      <c r="J226" s="104"/>
      <c r="K226" s="104"/>
      <c r="L226" s="104"/>
      <c r="M226" s="104"/>
      <c r="N226" s="104"/>
      <c r="O226" s="104"/>
      <c r="P226" s="104"/>
      <c r="Q226" s="104"/>
      <c r="R226" s="104"/>
      <c r="S226" s="104"/>
    </row>
    <row r="227" ht="14.25" spans="1:19">
      <c r="A227" s="64"/>
      <c r="B227" s="104"/>
      <c r="C227" s="104"/>
      <c r="D227" s="104"/>
      <c r="E227" s="104"/>
      <c r="F227" s="104"/>
      <c r="G227" s="104"/>
      <c r="H227" s="104"/>
      <c r="I227" s="104"/>
      <c r="J227" s="104"/>
      <c r="K227" s="104"/>
      <c r="L227" s="104"/>
      <c r="M227" s="104"/>
      <c r="N227" s="104"/>
      <c r="O227" s="104"/>
      <c r="P227" s="104"/>
      <c r="Q227" s="104"/>
      <c r="R227" s="104"/>
      <c r="S227" s="104"/>
    </row>
    <row r="228" ht="14.25" spans="1:19">
      <c r="A228" s="178" t="s">
        <v>2463</v>
      </c>
      <c r="B228" s="64" t="s">
        <v>2464</v>
      </c>
      <c r="C228" s="104"/>
      <c r="D228" s="104"/>
      <c r="E228" s="104"/>
      <c r="F228" s="104"/>
      <c r="G228" s="104"/>
      <c r="H228" s="104"/>
      <c r="I228" s="104"/>
      <c r="J228" s="104"/>
      <c r="K228" s="104"/>
      <c r="L228" s="104"/>
      <c r="M228" s="104"/>
      <c r="N228" s="104"/>
      <c r="O228" s="104"/>
      <c r="P228" s="104"/>
      <c r="Q228" s="104"/>
      <c r="R228" s="104"/>
      <c r="S228" s="104"/>
    </row>
    <row r="229" ht="14.25" spans="1:19">
      <c r="A229" s="64"/>
      <c r="B229" s="104" t="s">
        <v>2465</v>
      </c>
      <c r="C229" s="104"/>
      <c r="D229" s="104"/>
      <c r="E229" s="104"/>
      <c r="F229" s="104"/>
      <c r="G229" s="104"/>
      <c r="H229" s="104"/>
      <c r="I229" s="104"/>
      <c r="J229" s="104"/>
      <c r="K229" s="104"/>
      <c r="L229" s="104"/>
      <c r="M229" s="104"/>
      <c r="N229" s="104"/>
      <c r="O229" s="104"/>
      <c r="P229" s="104"/>
      <c r="Q229" s="104"/>
      <c r="R229" s="104"/>
      <c r="S229" s="104"/>
    </row>
    <row r="230" ht="14.25" spans="1:19">
      <c r="A230" s="177" t="s">
        <v>2466</v>
      </c>
      <c r="B230" s="177"/>
      <c r="C230" s="177"/>
      <c r="D230" s="177"/>
      <c r="E230" s="177"/>
      <c r="F230" s="177"/>
      <c r="G230" s="177"/>
      <c r="H230" s="177"/>
      <c r="I230" s="177"/>
      <c r="J230" s="177"/>
      <c r="K230" s="177"/>
      <c r="L230" s="177"/>
      <c r="M230" s="177"/>
      <c r="N230" s="177"/>
      <c r="O230" s="177"/>
      <c r="P230" s="177"/>
      <c r="Q230" s="177"/>
      <c r="R230" s="177"/>
      <c r="S230" s="177"/>
    </row>
    <row r="231" ht="14.25" spans="1:19">
      <c r="A231" s="177"/>
      <c r="B231" s="177"/>
      <c r="C231" s="177"/>
      <c r="D231" s="177"/>
      <c r="E231" s="177"/>
      <c r="F231" s="177"/>
      <c r="G231" s="177"/>
      <c r="H231" s="177"/>
      <c r="I231" s="177"/>
      <c r="J231" s="177"/>
      <c r="K231" s="177"/>
      <c r="L231" s="177"/>
      <c r="M231" s="177"/>
      <c r="N231" s="177"/>
      <c r="O231" s="177"/>
      <c r="P231" s="177"/>
      <c r="Q231" s="177"/>
      <c r="R231" s="177"/>
      <c r="S231" s="177"/>
    </row>
    <row r="232" ht="14.25" spans="1:19">
      <c r="A232" s="177" t="s">
        <v>2467</v>
      </c>
      <c r="B232" s="177" t="s">
        <v>2468</v>
      </c>
      <c r="C232" s="177"/>
      <c r="D232" s="177"/>
      <c r="E232" s="177"/>
      <c r="F232" s="177"/>
      <c r="G232" s="177"/>
      <c r="H232" s="177"/>
      <c r="I232" s="177"/>
      <c r="J232" s="177"/>
      <c r="K232" s="177"/>
      <c r="L232" s="177"/>
      <c r="M232" s="177"/>
      <c r="N232" s="177"/>
      <c r="O232" s="177"/>
      <c r="P232" s="177"/>
      <c r="Q232" s="177"/>
      <c r="R232" s="177"/>
      <c r="S232" s="177"/>
    </row>
    <row r="233" ht="14.25" spans="1:19">
      <c r="A233" s="177"/>
      <c r="B233" s="177"/>
      <c r="C233" s="177"/>
      <c r="D233" s="177"/>
      <c r="E233" s="177"/>
      <c r="F233" s="177"/>
      <c r="G233" s="177"/>
      <c r="H233" s="177"/>
      <c r="I233" s="177"/>
      <c r="J233" s="177"/>
      <c r="K233" s="177"/>
      <c r="L233" s="177"/>
      <c r="M233" s="177"/>
      <c r="N233" s="177"/>
      <c r="O233" s="177"/>
      <c r="P233" s="177"/>
      <c r="Q233" s="177"/>
      <c r="R233" s="177"/>
      <c r="S233" s="177"/>
    </row>
    <row r="234" ht="14.25" spans="1:19">
      <c r="A234" s="178" t="s">
        <v>2469</v>
      </c>
      <c r="B234" s="104"/>
      <c r="C234" s="104"/>
      <c r="D234" s="104"/>
      <c r="E234" s="104"/>
      <c r="F234" s="104"/>
      <c r="G234" s="104"/>
      <c r="H234" s="104"/>
      <c r="I234" s="104"/>
      <c r="J234" s="104"/>
      <c r="K234" s="104"/>
      <c r="L234" s="104"/>
      <c r="M234" s="104"/>
      <c r="N234" s="104"/>
      <c r="O234" s="104"/>
      <c r="P234" s="104"/>
      <c r="Q234" s="104"/>
      <c r="R234" s="104"/>
      <c r="S234" s="104"/>
    </row>
    <row r="235" ht="14.25" spans="1:19">
      <c r="A235" s="64"/>
      <c r="B235" s="104"/>
      <c r="C235" s="104"/>
      <c r="D235" s="104"/>
      <c r="E235" s="104"/>
      <c r="F235" s="104"/>
      <c r="G235" s="104"/>
      <c r="H235" s="104"/>
      <c r="I235" s="104"/>
      <c r="J235" s="104"/>
      <c r="K235" s="104"/>
      <c r="L235" s="104"/>
      <c r="M235" s="104"/>
      <c r="N235" s="104"/>
      <c r="O235" s="104"/>
      <c r="P235" s="104"/>
      <c r="Q235" s="104"/>
      <c r="R235" s="104"/>
      <c r="S235" s="104"/>
    </row>
    <row r="236" ht="14.25" spans="1:19">
      <c r="A236" s="178" t="s">
        <v>2470</v>
      </c>
      <c r="B236" s="64" t="s">
        <v>2471</v>
      </c>
      <c r="C236" s="104"/>
      <c r="D236" s="104"/>
      <c r="E236" s="104"/>
      <c r="F236" s="104"/>
      <c r="G236" s="104"/>
      <c r="H236" s="104"/>
      <c r="I236" s="104"/>
      <c r="J236" s="104"/>
      <c r="K236" s="104"/>
      <c r="L236" s="104"/>
      <c r="M236" s="104"/>
      <c r="N236" s="104"/>
      <c r="O236" s="104"/>
      <c r="P236" s="104"/>
      <c r="Q236" s="104"/>
      <c r="R236" s="104"/>
      <c r="S236" s="104"/>
    </row>
    <row r="237" ht="14.25" spans="1:19">
      <c r="A237" s="64"/>
      <c r="B237" s="104"/>
      <c r="C237" s="104"/>
      <c r="D237" s="104"/>
      <c r="E237" s="104"/>
      <c r="F237" s="104"/>
      <c r="G237" s="104"/>
      <c r="H237" s="104"/>
      <c r="I237" s="104"/>
      <c r="J237" s="104"/>
      <c r="K237" s="104"/>
      <c r="L237" s="104"/>
      <c r="M237" s="104"/>
      <c r="N237" s="104"/>
      <c r="O237" s="104"/>
      <c r="P237" s="104"/>
      <c r="Q237" s="104"/>
      <c r="R237" s="104"/>
      <c r="S237" s="104"/>
    </row>
    <row r="238" ht="14.25" spans="1:19">
      <c r="A238" s="177" t="s">
        <v>2472</v>
      </c>
      <c r="B238" s="177"/>
      <c r="C238" s="177"/>
      <c r="D238" s="177"/>
      <c r="E238" s="177"/>
      <c r="F238" s="177"/>
      <c r="G238" s="177"/>
      <c r="H238" s="177"/>
      <c r="I238" s="177"/>
      <c r="J238" s="177"/>
      <c r="K238" s="177"/>
      <c r="L238" s="177"/>
      <c r="M238" s="177"/>
      <c r="N238" s="177"/>
      <c r="O238" s="177"/>
      <c r="P238" s="177"/>
      <c r="Q238" s="177"/>
      <c r="R238" s="177"/>
      <c r="S238" s="177"/>
    </row>
    <row r="239" ht="14.25" spans="1:19">
      <c r="A239" s="177"/>
      <c r="B239" s="177" t="s">
        <v>2473</v>
      </c>
      <c r="C239" s="177"/>
      <c r="D239" s="177"/>
      <c r="E239" s="177"/>
      <c r="F239" s="177"/>
      <c r="G239" s="177"/>
      <c r="H239" s="177"/>
      <c r="I239" s="177"/>
      <c r="J239" s="177"/>
      <c r="K239" s="177"/>
      <c r="L239" s="177"/>
      <c r="M239" s="177"/>
      <c r="N239" s="177"/>
      <c r="O239" s="177"/>
      <c r="P239" s="177"/>
      <c r="Q239" s="177"/>
      <c r="R239" s="177"/>
      <c r="S239" s="177"/>
    </row>
    <row r="240" ht="14.25" spans="1:19">
      <c r="A240" s="177" t="s">
        <v>2474</v>
      </c>
      <c r="B240" s="177" t="s">
        <v>2475</v>
      </c>
      <c r="C240" s="177"/>
      <c r="D240" s="177"/>
      <c r="E240" s="177"/>
      <c r="F240" s="177"/>
      <c r="G240" s="177"/>
      <c r="H240" s="177"/>
      <c r="I240" s="177"/>
      <c r="J240" s="177"/>
      <c r="K240" s="177"/>
      <c r="L240" s="177"/>
      <c r="M240" s="177"/>
      <c r="N240" s="177"/>
      <c r="O240" s="177"/>
      <c r="P240" s="177"/>
      <c r="Q240" s="177"/>
      <c r="R240" s="177"/>
      <c r="S240" s="177"/>
    </row>
    <row r="241" ht="14.25" spans="1:19">
      <c r="A241" s="177"/>
      <c r="B241" s="177" t="s">
        <v>2328</v>
      </c>
      <c r="C241" s="177"/>
      <c r="D241" s="177"/>
      <c r="E241" s="177"/>
      <c r="F241" s="177"/>
      <c r="G241" s="177"/>
      <c r="H241" s="177"/>
      <c r="I241" s="177"/>
      <c r="J241" s="177"/>
      <c r="K241" s="177"/>
      <c r="L241" s="177"/>
      <c r="M241" s="177"/>
      <c r="N241" s="177"/>
      <c r="O241" s="177"/>
      <c r="P241" s="177"/>
      <c r="Q241" s="177"/>
      <c r="R241" s="177"/>
      <c r="S241" s="177"/>
    </row>
    <row r="242" ht="14.25" spans="1:19">
      <c r="A242" s="178" t="s">
        <v>2476</v>
      </c>
      <c r="B242" s="104"/>
      <c r="C242" s="104"/>
      <c r="D242" s="104"/>
      <c r="E242" s="104"/>
      <c r="F242" s="104"/>
      <c r="G242" s="104"/>
      <c r="H242" s="104"/>
      <c r="I242" s="104"/>
      <c r="J242" s="104"/>
      <c r="K242" s="104"/>
      <c r="L242" s="104"/>
      <c r="M242" s="104"/>
      <c r="N242" s="104"/>
      <c r="O242" s="104"/>
      <c r="P242" s="104"/>
      <c r="Q242" s="104"/>
      <c r="R242" s="104"/>
      <c r="S242" s="104"/>
    </row>
    <row r="243" ht="14.25" spans="1:19">
      <c r="A243" s="64"/>
      <c r="B243" s="104"/>
      <c r="C243" s="104"/>
      <c r="D243" s="104"/>
      <c r="E243" s="104"/>
      <c r="F243" s="104"/>
      <c r="G243" s="104"/>
      <c r="H243" s="104"/>
      <c r="I243" s="104"/>
      <c r="J243" s="104"/>
      <c r="K243" s="104"/>
      <c r="L243" s="104"/>
      <c r="M243" s="104"/>
      <c r="N243" s="104"/>
      <c r="O243" s="104"/>
      <c r="P243" s="104"/>
      <c r="Q243" s="104"/>
      <c r="R243" s="104"/>
      <c r="S243" s="104"/>
    </row>
    <row r="244" ht="14.25" spans="1:19">
      <c r="A244" s="178" t="s">
        <v>2477</v>
      </c>
      <c r="B244" s="64" t="s">
        <v>2478</v>
      </c>
      <c r="C244" s="104"/>
      <c r="D244" s="104"/>
      <c r="E244" s="104"/>
      <c r="F244" s="104"/>
      <c r="G244" s="104"/>
      <c r="H244" s="104"/>
      <c r="I244" s="104"/>
      <c r="J244" s="104"/>
      <c r="K244" s="104"/>
      <c r="L244" s="104"/>
      <c r="M244" s="104"/>
      <c r="N244" s="104"/>
      <c r="O244" s="104"/>
      <c r="P244" s="104"/>
      <c r="Q244" s="104"/>
      <c r="R244" s="104"/>
      <c r="S244" s="104"/>
    </row>
    <row r="245" ht="14.25" spans="1:19">
      <c r="A245" s="64"/>
      <c r="B245" s="104"/>
      <c r="C245" s="104"/>
      <c r="D245" s="104"/>
      <c r="E245" s="104"/>
      <c r="F245" s="104"/>
      <c r="G245" s="104"/>
      <c r="H245" s="104"/>
      <c r="I245" s="104"/>
      <c r="J245" s="104"/>
      <c r="K245" s="104"/>
      <c r="L245" s="104"/>
      <c r="M245" s="104"/>
      <c r="N245" s="104"/>
      <c r="O245" s="104"/>
      <c r="P245" s="104"/>
      <c r="Q245" s="104"/>
      <c r="R245" s="104"/>
      <c r="S245" s="104"/>
    </row>
    <row r="246" ht="14.25" spans="1:19">
      <c r="A246" s="177" t="s">
        <v>2479</v>
      </c>
      <c r="B246" s="177"/>
      <c r="C246" s="177"/>
      <c r="D246" s="177"/>
      <c r="E246" s="177"/>
      <c r="F246" s="177"/>
      <c r="G246" s="177"/>
      <c r="H246" s="177"/>
      <c r="I246" s="177"/>
      <c r="J246" s="177"/>
      <c r="K246" s="177"/>
      <c r="L246" s="177"/>
      <c r="M246" s="177"/>
      <c r="N246" s="177"/>
      <c r="O246" s="177"/>
      <c r="P246" s="177"/>
      <c r="Q246" s="177"/>
      <c r="R246" s="177"/>
      <c r="S246" s="177"/>
    </row>
    <row r="247" ht="14.25" spans="1:19">
      <c r="A247" s="177"/>
      <c r="B247" s="177"/>
      <c r="C247" s="177"/>
      <c r="D247" s="177"/>
      <c r="E247" s="177"/>
      <c r="F247" s="177"/>
      <c r="G247" s="177"/>
      <c r="H247" s="177"/>
      <c r="I247" s="177"/>
      <c r="J247" s="177"/>
      <c r="K247" s="177"/>
      <c r="L247" s="177"/>
      <c r="M247" s="177"/>
      <c r="N247" s="177"/>
      <c r="O247" s="177"/>
      <c r="P247" s="177"/>
      <c r="Q247" s="177"/>
      <c r="R247" s="177"/>
      <c r="S247" s="177"/>
    </row>
    <row r="248" ht="14.25" spans="1:19">
      <c r="A248" s="177" t="s">
        <v>2480</v>
      </c>
      <c r="B248" s="177" t="s">
        <v>2481</v>
      </c>
      <c r="C248" s="177"/>
      <c r="D248" s="177"/>
      <c r="E248" s="177"/>
      <c r="F248" s="177"/>
      <c r="G248" s="177"/>
      <c r="H248" s="177"/>
      <c r="I248" s="177"/>
      <c r="J248" s="177"/>
      <c r="K248" s="177"/>
      <c r="L248" s="177"/>
      <c r="M248" s="177"/>
      <c r="N248" s="177"/>
      <c r="O248" s="177"/>
      <c r="P248" s="177"/>
      <c r="Q248" s="177"/>
      <c r="R248" s="177"/>
      <c r="S248" s="177"/>
    </row>
    <row r="249" ht="14.25" spans="1:19">
      <c r="A249" s="177"/>
      <c r="B249" s="177"/>
      <c r="C249" s="177"/>
      <c r="D249" s="177"/>
      <c r="E249" s="177"/>
      <c r="F249" s="177"/>
      <c r="G249" s="177"/>
      <c r="H249" s="177"/>
      <c r="I249" s="177"/>
      <c r="J249" s="177"/>
      <c r="K249" s="177"/>
      <c r="L249" s="177"/>
      <c r="M249" s="177"/>
      <c r="N249" s="177"/>
      <c r="O249" s="177"/>
      <c r="P249" s="177"/>
      <c r="Q249" s="177"/>
      <c r="R249" s="177"/>
      <c r="S249" s="177"/>
    </row>
    <row r="250" ht="14.25" spans="1:19">
      <c r="A250" s="178" t="s">
        <v>2482</v>
      </c>
      <c r="B250" s="104"/>
      <c r="C250" s="104"/>
      <c r="D250" s="104"/>
      <c r="E250" s="104"/>
      <c r="F250" s="104"/>
      <c r="G250" s="104"/>
      <c r="H250" s="104"/>
      <c r="I250" s="104"/>
      <c r="J250" s="104"/>
      <c r="K250" s="104"/>
      <c r="L250" s="104"/>
      <c r="M250" s="104"/>
      <c r="N250" s="104"/>
      <c r="O250" s="104"/>
      <c r="P250" s="104"/>
      <c r="Q250" s="104"/>
      <c r="R250" s="104"/>
      <c r="S250" s="104"/>
    </row>
    <row r="251" ht="14.25" spans="1:19">
      <c r="A251" s="64"/>
      <c r="B251" s="104"/>
      <c r="C251" s="104"/>
      <c r="D251" s="104"/>
      <c r="E251" s="104"/>
      <c r="F251" s="104"/>
      <c r="G251" s="104"/>
      <c r="H251" s="104"/>
      <c r="I251" s="104"/>
      <c r="J251" s="104"/>
      <c r="K251" s="104"/>
      <c r="L251" s="104"/>
      <c r="M251" s="104"/>
      <c r="N251" s="104"/>
      <c r="O251" s="104"/>
      <c r="P251" s="104"/>
      <c r="Q251" s="104"/>
      <c r="R251" s="104"/>
      <c r="S251" s="104"/>
    </row>
    <row r="252" ht="14.25" spans="1:19">
      <c r="A252" s="178" t="s">
        <v>2417</v>
      </c>
      <c r="B252" s="64" t="s">
        <v>2418</v>
      </c>
      <c r="C252" s="104"/>
      <c r="D252" s="104"/>
      <c r="E252" s="104"/>
      <c r="F252" s="104"/>
      <c r="G252" s="104"/>
      <c r="H252" s="104"/>
      <c r="I252" s="104"/>
      <c r="J252" s="104"/>
      <c r="K252" s="104"/>
      <c r="L252" s="104"/>
      <c r="M252" s="104"/>
      <c r="N252" s="104"/>
      <c r="O252" s="104"/>
      <c r="P252" s="104"/>
      <c r="Q252" s="104"/>
      <c r="R252" s="104"/>
      <c r="S252" s="104"/>
    </row>
    <row r="253" ht="14.25" spans="1:19">
      <c r="A253" s="64"/>
      <c r="B253" s="104"/>
      <c r="C253" s="104"/>
      <c r="D253" s="104"/>
      <c r="E253" s="104"/>
      <c r="F253" s="104"/>
      <c r="G253" s="104"/>
      <c r="H253" s="104"/>
      <c r="I253" s="104"/>
      <c r="J253" s="104"/>
      <c r="K253" s="104"/>
      <c r="L253" s="104"/>
      <c r="M253" s="104"/>
      <c r="N253" s="104"/>
      <c r="O253" s="104"/>
      <c r="P253" s="104"/>
      <c r="Q253" s="104"/>
      <c r="R253" s="104"/>
      <c r="S253" s="104"/>
    </row>
    <row r="254" ht="14.25" spans="1:19">
      <c r="A254" s="177" t="s">
        <v>2483</v>
      </c>
      <c r="B254" s="177"/>
      <c r="C254" s="177"/>
      <c r="D254" s="177"/>
      <c r="E254" s="177"/>
      <c r="F254" s="177"/>
      <c r="G254" s="177"/>
      <c r="H254" s="177"/>
      <c r="I254" s="177"/>
      <c r="J254" s="177"/>
      <c r="K254" s="177"/>
      <c r="L254" s="177"/>
      <c r="M254" s="177"/>
      <c r="N254" s="177"/>
      <c r="O254" s="177"/>
      <c r="P254" s="177"/>
      <c r="Q254" s="177"/>
      <c r="R254" s="177"/>
      <c r="S254" s="177"/>
    </row>
    <row r="255" ht="14.25" spans="1:19">
      <c r="A255" s="177"/>
      <c r="B255" s="177"/>
      <c r="C255" s="177"/>
      <c r="D255" s="177"/>
      <c r="E255" s="177"/>
      <c r="F255" s="177"/>
      <c r="G255" s="177"/>
      <c r="H255" s="177"/>
      <c r="I255" s="177"/>
      <c r="J255" s="177"/>
      <c r="K255" s="177"/>
      <c r="L255" s="177"/>
      <c r="M255" s="177"/>
      <c r="N255" s="177"/>
      <c r="O255" s="177"/>
      <c r="P255" s="177"/>
      <c r="Q255" s="177"/>
      <c r="R255" s="177"/>
      <c r="S255" s="177"/>
    </row>
    <row r="256" ht="14.25" spans="1:19">
      <c r="A256" s="177" t="s">
        <v>2484</v>
      </c>
      <c r="B256" s="177" t="s">
        <v>2485</v>
      </c>
      <c r="C256" s="177"/>
      <c r="D256" s="177"/>
      <c r="E256" s="177"/>
      <c r="F256" s="177"/>
      <c r="G256" s="177"/>
      <c r="H256" s="177"/>
      <c r="I256" s="177"/>
      <c r="J256" s="177"/>
      <c r="K256" s="177"/>
      <c r="L256" s="177"/>
      <c r="M256" s="177"/>
      <c r="N256" s="177"/>
      <c r="O256" s="177"/>
      <c r="P256" s="177"/>
      <c r="Q256" s="177"/>
      <c r="R256" s="177"/>
      <c r="S256" s="177"/>
    </row>
    <row r="257" ht="14.25" spans="1:19">
      <c r="A257" s="177"/>
      <c r="B257" s="177"/>
      <c r="C257" s="177"/>
      <c r="D257" s="177"/>
      <c r="E257" s="177"/>
      <c r="F257" s="177"/>
      <c r="G257" s="177"/>
      <c r="H257" s="177"/>
      <c r="I257" s="177"/>
      <c r="J257" s="177"/>
      <c r="K257" s="177"/>
      <c r="L257" s="177"/>
      <c r="M257" s="177"/>
      <c r="N257" s="177"/>
      <c r="O257" s="177"/>
      <c r="P257" s="177"/>
      <c r="Q257" s="177"/>
      <c r="R257" s="177"/>
      <c r="S257" s="177"/>
    </row>
    <row r="258" ht="14.25" spans="1:19">
      <c r="A258" s="178" t="s">
        <v>2486</v>
      </c>
      <c r="B258" s="104"/>
      <c r="C258" s="104"/>
      <c r="D258" s="104"/>
      <c r="E258" s="104"/>
      <c r="F258" s="104"/>
      <c r="G258" s="104"/>
      <c r="H258" s="104"/>
      <c r="I258" s="104"/>
      <c r="J258" s="104"/>
      <c r="K258" s="104"/>
      <c r="L258" s="104"/>
      <c r="M258" s="104"/>
      <c r="N258" s="104"/>
      <c r="O258" s="104"/>
      <c r="P258" s="104"/>
      <c r="Q258" s="104"/>
      <c r="R258" s="104"/>
      <c r="S258" s="104"/>
    </row>
    <row r="259" ht="14.25" spans="1:19">
      <c r="A259" s="64"/>
      <c r="B259" s="104"/>
      <c r="C259" s="104"/>
      <c r="D259" s="104"/>
      <c r="E259" s="104"/>
      <c r="F259" s="104"/>
      <c r="G259" s="104"/>
      <c r="H259" s="104"/>
      <c r="I259" s="104"/>
      <c r="J259" s="104"/>
      <c r="K259" s="104"/>
      <c r="L259" s="104"/>
      <c r="M259" s="104"/>
      <c r="N259" s="104"/>
      <c r="O259" s="104"/>
      <c r="P259" s="104"/>
      <c r="Q259" s="104"/>
      <c r="R259" s="104"/>
      <c r="S259" s="104"/>
    </row>
    <row r="260" ht="14.25" spans="1:19">
      <c r="A260" s="178" t="s">
        <v>2487</v>
      </c>
      <c r="B260" s="64" t="s">
        <v>2488</v>
      </c>
      <c r="C260" s="104"/>
      <c r="D260" s="104"/>
      <c r="E260" s="104"/>
      <c r="F260" s="104"/>
      <c r="G260" s="104"/>
      <c r="H260" s="104"/>
      <c r="I260" s="104"/>
      <c r="J260" s="104"/>
      <c r="K260" s="104"/>
      <c r="L260" s="104"/>
      <c r="M260" s="104"/>
      <c r="N260" s="104"/>
      <c r="O260" s="104"/>
      <c r="P260" s="104"/>
      <c r="Q260" s="104"/>
      <c r="R260" s="104"/>
      <c r="S260" s="104"/>
    </row>
    <row r="261" ht="14.25" spans="1:19">
      <c r="A261" s="64"/>
      <c r="B261" s="104" t="s">
        <v>2489</v>
      </c>
      <c r="C261" s="104"/>
      <c r="D261" s="104"/>
      <c r="E261" s="104"/>
      <c r="F261" s="104"/>
      <c r="G261" s="104"/>
      <c r="H261" s="104"/>
      <c r="I261" s="104"/>
      <c r="J261" s="104"/>
      <c r="K261" s="104"/>
      <c r="L261" s="104"/>
      <c r="M261" s="104"/>
      <c r="N261" s="104"/>
      <c r="O261" s="104"/>
      <c r="P261" s="104"/>
      <c r="Q261" s="104"/>
      <c r="R261" s="104"/>
      <c r="S261" s="104"/>
    </row>
    <row r="262" ht="14.25" spans="1:19">
      <c r="A262" s="177" t="s">
        <v>2490</v>
      </c>
      <c r="B262" s="177"/>
      <c r="C262" s="177"/>
      <c r="D262" s="177"/>
      <c r="E262" s="177"/>
      <c r="F262" s="177"/>
      <c r="G262" s="177"/>
      <c r="H262" s="177"/>
      <c r="I262" s="177"/>
      <c r="J262" s="177"/>
      <c r="K262" s="177"/>
      <c r="L262" s="177"/>
      <c r="M262" s="177"/>
      <c r="N262" s="177"/>
      <c r="O262" s="177"/>
      <c r="P262" s="177"/>
      <c r="Q262" s="177"/>
      <c r="R262" s="177"/>
      <c r="S262" s="177"/>
    </row>
    <row r="263" ht="14.25" spans="1:19">
      <c r="A263" s="177"/>
      <c r="B263" s="177"/>
      <c r="C263" s="177"/>
      <c r="D263" s="177"/>
      <c r="E263" s="177"/>
      <c r="F263" s="177"/>
      <c r="G263" s="177"/>
      <c r="H263" s="177"/>
      <c r="I263" s="177"/>
      <c r="J263" s="177"/>
      <c r="K263" s="177"/>
      <c r="L263" s="177"/>
      <c r="M263" s="177"/>
      <c r="N263" s="177"/>
      <c r="O263" s="177"/>
      <c r="P263" s="177"/>
      <c r="Q263" s="177"/>
      <c r="R263" s="177"/>
      <c r="S263" s="177"/>
    </row>
    <row r="264" ht="14.25" spans="1:19">
      <c r="A264" s="177" t="s">
        <v>2491</v>
      </c>
      <c r="B264" s="177" t="s">
        <v>2492</v>
      </c>
      <c r="C264" s="177"/>
      <c r="D264" s="177"/>
      <c r="E264" s="177"/>
      <c r="F264" s="177"/>
      <c r="G264" s="177"/>
      <c r="H264" s="177"/>
      <c r="I264" s="177"/>
      <c r="J264" s="177"/>
      <c r="K264" s="177"/>
      <c r="L264" s="177"/>
      <c r="M264" s="177"/>
      <c r="N264" s="177"/>
      <c r="O264" s="177"/>
      <c r="P264" s="177"/>
      <c r="Q264" s="177"/>
      <c r="R264" s="177"/>
      <c r="S264" s="177"/>
    </row>
    <row r="265" ht="14.25" spans="1:19">
      <c r="A265" s="177"/>
      <c r="B265" s="177"/>
      <c r="C265" s="177"/>
      <c r="D265" s="177"/>
      <c r="E265" s="177"/>
      <c r="F265" s="177"/>
      <c r="G265" s="177"/>
      <c r="H265" s="177"/>
      <c r="I265" s="177"/>
      <c r="J265" s="177"/>
      <c r="K265" s="177"/>
      <c r="L265" s="177"/>
      <c r="M265" s="177"/>
      <c r="N265" s="177"/>
      <c r="O265" s="177"/>
      <c r="P265" s="177"/>
      <c r="Q265" s="177"/>
      <c r="R265" s="177"/>
      <c r="S265" s="177"/>
    </row>
    <row r="266" ht="14.25" spans="1:19">
      <c r="A266" s="178" t="s">
        <v>2493</v>
      </c>
      <c r="B266" s="104"/>
      <c r="C266" s="104"/>
      <c r="D266" s="104"/>
      <c r="E266" s="104"/>
      <c r="F266" s="104"/>
      <c r="G266" s="104"/>
      <c r="H266" s="104"/>
      <c r="I266" s="104"/>
      <c r="J266" s="104"/>
      <c r="K266" s="104"/>
      <c r="L266" s="104"/>
      <c r="M266" s="104"/>
      <c r="N266" s="104"/>
      <c r="O266" s="104"/>
      <c r="P266" s="104"/>
      <c r="Q266" s="104"/>
      <c r="R266" s="104"/>
      <c r="S266" s="104"/>
    </row>
    <row r="267" ht="14.25" spans="1:19">
      <c r="A267" s="64"/>
      <c r="B267" s="64" t="s">
        <v>2494</v>
      </c>
      <c r="C267" s="104"/>
      <c r="D267" s="104"/>
      <c r="E267" s="104"/>
      <c r="F267" s="104"/>
      <c r="G267" s="104"/>
      <c r="H267" s="104"/>
      <c r="I267" s="104"/>
      <c r="J267" s="104"/>
      <c r="K267" s="104"/>
      <c r="L267" s="104"/>
      <c r="M267" s="104"/>
      <c r="N267" s="104"/>
      <c r="O267" s="104"/>
      <c r="P267" s="104"/>
      <c r="Q267" s="104"/>
      <c r="R267" s="104"/>
      <c r="S267" s="104"/>
    </row>
    <row r="268" ht="14.25" spans="1:19">
      <c r="A268" s="178" t="s">
        <v>2495</v>
      </c>
      <c r="B268" s="64" t="s">
        <v>2496</v>
      </c>
      <c r="C268" s="104"/>
      <c r="D268" s="104"/>
      <c r="E268" s="104"/>
      <c r="F268" s="104"/>
      <c r="G268" s="104"/>
      <c r="H268" s="104"/>
      <c r="I268" s="104"/>
      <c r="J268" s="104"/>
      <c r="K268" s="104"/>
      <c r="L268" s="104"/>
      <c r="M268" s="104"/>
      <c r="N268" s="104"/>
      <c r="O268" s="104"/>
      <c r="P268" s="104"/>
      <c r="Q268" s="104"/>
      <c r="R268" s="104"/>
      <c r="S268" s="104"/>
    </row>
    <row r="269" ht="14.25" spans="1:19">
      <c r="A269" s="64"/>
      <c r="B269" s="104" t="s">
        <v>2497</v>
      </c>
      <c r="C269" s="104"/>
      <c r="D269" s="104"/>
      <c r="E269" s="104"/>
      <c r="F269" s="104"/>
      <c r="G269" s="104"/>
      <c r="H269" s="104"/>
      <c r="I269" s="104"/>
      <c r="J269" s="104"/>
      <c r="K269" s="104"/>
      <c r="L269" s="104"/>
      <c r="M269" s="104"/>
      <c r="N269" s="104"/>
      <c r="O269" s="104"/>
      <c r="P269" s="104"/>
      <c r="Q269" s="104"/>
      <c r="R269" s="104"/>
      <c r="S269" s="104"/>
    </row>
    <row r="270" ht="14.25" spans="1:19">
      <c r="A270" s="177" t="s">
        <v>2498</v>
      </c>
      <c r="B270" s="177"/>
      <c r="C270" s="177"/>
      <c r="D270" s="177"/>
      <c r="E270" s="177"/>
      <c r="F270" s="177"/>
      <c r="G270" s="177"/>
      <c r="H270" s="177"/>
      <c r="I270" s="177"/>
      <c r="J270" s="177"/>
      <c r="K270" s="177"/>
      <c r="L270" s="177"/>
      <c r="M270" s="177"/>
      <c r="N270" s="177"/>
      <c r="O270" s="177"/>
      <c r="P270" s="177"/>
      <c r="Q270" s="177"/>
      <c r="R270" s="177"/>
      <c r="S270" s="177"/>
    </row>
    <row r="271" ht="14.25" spans="1:19">
      <c r="A271" s="177"/>
      <c r="B271" s="177"/>
      <c r="C271" s="177"/>
      <c r="D271" s="177"/>
      <c r="E271" s="177"/>
      <c r="F271" s="177"/>
      <c r="G271" s="177"/>
      <c r="H271" s="177"/>
      <c r="I271" s="177"/>
      <c r="J271" s="177"/>
      <c r="K271" s="177"/>
      <c r="L271" s="177"/>
      <c r="M271" s="177"/>
      <c r="N271" s="177"/>
      <c r="O271" s="177"/>
      <c r="P271" s="177"/>
      <c r="Q271" s="177"/>
      <c r="R271" s="177"/>
      <c r="S271" s="177"/>
    </row>
    <row r="272" ht="14.25" spans="1:19">
      <c r="A272" s="177" t="s">
        <v>2499</v>
      </c>
      <c r="B272" s="177" t="s">
        <v>2500</v>
      </c>
      <c r="C272" s="177"/>
      <c r="D272" s="177"/>
      <c r="E272" s="177"/>
      <c r="F272" s="177"/>
      <c r="G272" s="177"/>
      <c r="H272" s="177"/>
      <c r="I272" s="177"/>
      <c r="J272" s="177"/>
      <c r="K272" s="177"/>
      <c r="L272" s="177"/>
      <c r="M272" s="177"/>
      <c r="N272" s="177"/>
      <c r="O272" s="177"/>
      <c r="P272" s="177"/>
      <c r="Q272" s="177"/>
      <c r="R272" s="177"/>
      <c r="S272" s="177"/>
    </row>
    <row r="273" ht="14.25" spans="1:19">
      <c r="A273" s="177"/>
      <c r="B273" s="177"/>
      <c r="C273" s="177"/>
      <c r="D273" s="177"/>
      <c r="E273" s="177"/>
      <c r="F273" s="177"/>
      <c r="G273" s="177"/>
      <c r="H273" s="177"/>
      <c r="I273" s="177"/>
      <c r="J273" s="177"/>
      <c r="K273" s="177"/>
      <c r="L273" s="177"/>
      <c r="M273" s="177"/>
      <c r="N273" s="177"/>
      <c r="O273" s="177"/>
      <c r="P273" s="177"/>
      <c r="Q273" s="177"/>
      <c r="R273" s="177"/>
      <c r="S273" s="177"/>
    </row>
    <row r="274" ht="14.25" spans="1:19">
      <c r="A274" s="178" t="s">
        <v>2501</v>
      </c>
      <c r="B274" s="104"/>
      <c r="C274" s="104"/>
      <c r="D274" s="104"/>
      <c r="E274" s="104"/>
      <c r="F274" s="104"/>
      <c r="G274" s="104"/>
      <c r="H274" s="104"/>
      <c r="I274" s="104"/>
      <c r="J274" s="104"/>
      <c r="K274" s="104"/>
      <c r="L274" s="104"/>
      <c r="M274" s="104"/>
      <c r="N274" s="104"/>
      <c r="O274" s="104"/>
      <c r="P274" s="104"/>
      <c r="Q274" s="104"/>
      <c r="R274" s="104"/>
      <c r="S274" s="104"/>
    </row>
    <row r="275" ht="14.25" spans="1:19">
      <c r="A275" s="64"/>
      <c r="B275" s="104"/>
      <c r="C275" s="104"/>
      <c r="D275" s="104"/>
      <c r="E275" s="104"/>
      <c r="F275" s="104"/>
      <c r="G275" s="104"/>
      <c r="H275" s="104"/>
      <c r="I275" s="104"/>
      <c r="J275" s="104"/>
      <c r="K275" s="104"/>
      <c r="L275" s="104"/>
      <c r="M275" s="104"/>
      <c r="N275" s="104"/>
      <c r="O275" s="104"/>
      <c r="P275" s="104"/>
      <c r="Q275" s="104"/>
      <c r="R275" s="104"/>
      <c r="S275" s="104"/>
    </row>
    <row r="276" ht="14.25" spans="1:19">
      <c r="A276" s="178" t="s">
        <v>2502</v>
      </c>
      <c r="B276" s="64" t="s">
        <v>2503</v>
      </c>
      <c r="C276" s="104"/>
      <c r="D276" s="104"/>
      <c r="E276" s="104"/>
      <c r="F276" s="104"/>
      <c r="G276" s="104"/>
      <c r="H276" s="104"/>
      <c r="I276" s="104"/>
      <c r="J276" s="104"/>
      <c r="K276" s="104"/>
      <c r="L276" s="104"/>
      <c r="M276" s="104"/>
      <c r="N276" s="104"/>
      <c r="O276" s="104"/>
      <c r="P276" s="104"/>
      <c r="Q276" s="104"/>
      <c r="R276" s="104"/>
      <c r="S276" s="104"/>
    </row>
    <row r="277" ht="14.25" spans="1:19">
      <c r="A277" s="64"/>
      <c r="B277" s="104"/>
      <c r="C277" s="104"/>
      <c r="D277" s="104"/>
      <c r="E277" s="104"/>
      <c r="F277" s="104"/>
      <c r="G277" s="104"/>
      <c r="H277" s="104"/>
      <c r="I277" s="104"/>
      <c r="J277" s="104"/>
      <c r="K277" s="104"/>
      <c r="L277" s="104"/>
      <c r="M277" s="104"/>
      <c r="N277" s="104"/>
      <c r="O277" s="104"/>
      <c r="P277" s="104"/>
      <c r="Q277" s="104"/>
      <c r="R277" s="104"/>
      <c r="S277" s="104"/>
    </row>
    <row r="278" ht="14.25" spans="1:19">
      <c r="A278" s="177" t="s">
        <v>2504</v>
      </c>
      <c r="B278" s="177"/>
      <c r="C278" s="177"/>
      <c r="D278" s="177"/>
      <c r="E278" s="177"/>
      <c r="F278" s="177"/>
      <c r="G278" s="177"/>
      <c r="H278" s="177"/>
      <c r="I278" s="177"/>
      <c r="J278" s="177"/>
      <c r="K278" s="177"/>
      <c r="L278" s="177"/>
      <c r="M278" s="177"/>
      <c r="N278" s="177"/>
      <c r="O278" s="177"/>
      <c r="P278" s="177"/>
      <c r="Q278" s="177"/>
      <c r="R278" s="177"/>
      <c r="S278" s="177"/>
    </row>
    <row r="279" ht="14.25" spans="1:19">
      <c r="A279" s="177"/>
      <c r="B279" s="177"/>
      <c r="C279" s="177"/>
      <c r="D279" s="177"/>
      <c r="E279" s="177"/>
      <c r="F279" s="177"/>
      <c r="G279" s="177"/>
      <c r="H279" s="177"/>
      <c r="I279" s="177"/>
      <c r="J279" s="177"/>
      <c r="K279" s="177"/>
      <c r="L279" s="177"/>
      <c r="M279" s="177"/>
      <c r="N279" s="177"/>
      <c r="O279" s="177"/>
      <c r="P279" s="177"/>
      <c r="Q279" s="177"/>
      <c r="R279" s="177"/>
      <c r="S279" s="177"/>
    </row>
    <row r="280" ht="14.25" spans="1:19">
      <c r="A280" s="177" t="s">
        <v>2505</v>
      </c>
      <c r="B280" s="177" t="s">
        <v>2506</v>
      </c>
      <c r="C280" s="177"/>
      <c r="D280" s="177"/>
      <c r="E280" s="177"/>
      <c r="F280" s="177"/>
      <c r="G280" s="177"/>
      <c r="H280" s="177"/>
      <c r="I280" s="177"/>
      <c r="J280" s="177"/>
      <c r="K280" s="177"/>
      <c r="L280" s="177"/>
      <c r="M280" s="177"/>
      <c r="N280" s="177"/>
      <c r="O280" s="177"/>
      <c r="P280" s="177"/>
      <c r="Q280" s="177"/>
      <c r="R280" s="177"/>
      <c r="S280" s="177"/>
    </row>
    <row r="281" ht="14.25" spans="1:19">
      <c r="A281" s="177"/>
      <c r="B281" s="177" t="s">
        <v>2507</v>
      </c>
      <c r="C281" s="177"/>
      <c r="D281" s="177"/>
      <c r="E281" s="177"/>
      <c r="F281" s="177"/>
      <c r="G281" s="177"/>
      <c r="H281" s="177"/>
      <c r="I281" s="177"/>
      <c r="J281" s="177"/>
      <c r="K281" s="177"/>
      <c r="L281" s="177"/>
      <c r="M281" s="177"/>
      <c r="N281" s="177"/>
      <c r="O281" s="177"/>
      <c r="P281" s="177"/>
      <c r="Q281" s="177"/>
      <c r="R281" s="177"/>
      <c r="S281" s="177"/>
    </row>
    <row r="282" ht="14.25" spans="1:19">
      <c r="A282" s="178" t="s">
        <v>2508</v>
      </c>
      <c r="B282" s="104"/>
      <c r="C282" s="104"/>
      <c r="D282" s="104"/>
      <c r="E282" s="104"/>
      <c r="F282" s="104"/>
      <c r="G282" s="104"/>
      <c r="H282" s="104"/>
      <c r="I282" s="104"/>
      <c r="J282" s="104"/>
      <c r="K282" s="104"/>
      <c r="L282" s="104"/>
      <c r="M282" s="104"/>
      <c r="N282" s="104"/>
      <c r="O282" s="104"/>
      <c r="P282" s="104"/>
      <c r="Q282" s="104"/>
      <c r="R282" s="104"/>
      <c r="S282" s="104"/>
    </row>
    <row r="283" ht="14.25" spans="1:19">
      <c r="A283" s="64"/>
      <c r="B283" s="104"/>
      <c r="C283" s="104"/>
      <c r="D283" s="104"/>
      <c r="E283" s="104"/>
      <c r="F283" s="104"/>
      <c r="G283" s="104"/>
      <c r="H283" s="104"/>
      <c r="I283" s="104"/>
      <c r="J283" s="104"/>
      <c r="K283" s="104"/>
      <c r="L283" s="104"/>
      <c r="M283" s="104"/>
      <c r="N283" s="104"/>
      <c r="O283" s="104"/>
      <c r="P283" s="104"/>
      <c r="Q283" s="104"/>
      <c r="R283" s="104"/>
      <c r="S283" s="104"/>
    </row>
    <row r="284" ht="14.25" spans="1:19">
      <c r="A284" s="178" t="s">
        <v>2509</v>
      </c>
      <c r="B284" s="64" t="s">
        <v>2510</v>
      </c>
      <c r="C284" s="104"/>
      <c r="D284" s="104"/>
      <c r="E284" s="104"/>
      <c r="F284" s="104"/>
      <c r="G284" s="104"/>
      <c r="H284" s="104"/>
      <c r="I284" s="104"/>
      <c r="J284" s="104"/>
      <c r="K284" s="104"/>
      <c r="L284" s="104"/>
      <c r="M284" s="104"/>
      <c r="N284" s="104"/>
      <c r="O284" s="104"/>
      <c r="P284" s="104"/>
      <c r="Q284" s="104"/>
      <c r="R284" s="104"/>
      <c r="S284" s="104"/>
    </row>
    <row r="285" ht="14.25" spans="1:19">
      <c r="A285" s="64"/>
      <c r="B285" s="104" t="s">
        <v>2511</v>
      </c>
      <c r="C285" s="104"/>
      <c r="D285" s="104"/>
      <c r="E285" s="104"/>
      <c r="F285" s="104"/>
      <c r="G285" s="104"/>
      <c r="H285" s="104"/>
      <c r="I285" s="104"/>
      <c r="J285" s="104"/>
      <c r="K285" s="104"/>
      <c r="L285" s="104"/>
      <c r="M285" s="104"/>
      <c r="N285" s="104"/>
      <c r="O285" s="104"/>
      <c r="P285" s="104"/>
      <c r="Q285" s="104"/>
      <c r="R285" s="104"/>
      <c r="S285" s="104"/>
    </row>
    <row r="286" ht="14.25" spans="1:19">
      <c r="A286" s="177" t="s">
        <v>2512</v>
      </c>
      <c r="B286" s="177"/>
      <c r="C286" s="177"/>
      <c r="D286" s="177"/>
      <c r="E286" s="177"/>
      <c r="F286" s="177"/>
      <c r="G286" s="177"/>
      <c r="H286" s="177"/>
      <c r="I286" s="177"/>
      <c r="J286" s="177"/>
      <c r="K286" s="177"/>
      <c r="L286" s="177"/>
      <c r="M286" s="177"/>
      <c r="N286" s="177"/>
      <c r="O286" s="177"/>
      <c r="P286" s="177"/>
      <c r="Q286" s="177"/>
      <c r="R286" s="177"/>
      <c r="S286" s="177"/>
    </row>
    <row r="287" ht="14.25" spans="1:19">
      <c r="A287" s="177"/>
      <c r="B287" s="177"/>
      <c r="C287" s="177"/>
      <c r="D287" s="177"/>
      <c r="E287" s="177"/>
      <c r="F287" s="177"/>
      <c r="G287" s="177"/>
      <c r="H287" s="177"/>
      <c r="I287" s="177"/>
      <c r="J287" s="177"/>
      <c r="K287" s="177"/>
      <c r="L287" s="177"/>
      <c r="M287" s="177"/>
      <c r="N287" s="177"/>
      <c r="O287" s="177"/>
      <c r="P287" s="177"/>
      <c r="Q287" s="177"/>
      <c r="R287" s="177"/>
      <c r="S287" s="177"/>
    </row>
    <row r="288" ht="14.25" spans="1:19">
      <c r="A288" s="177" t="s">
        <v>2513</v>
      </c>
      <c r="B288" s="177" t="s">
        <v>2514</v>
      </c>
      <c r="C288" s="177"/>
      <c r="D288" s="177"/>
      <c r="E288" s="177"/>
      <c r="F288" s="177"/>
      <c r="G288" s="177"/>
      <c r="H288" s="177"/>
      <c r="I288" s="177"/>
      <c r="J288" s="177"/>
      <c r="K288" s="177"/>
      <c r="L288" s="177"/>
      <c r="M288" s="177"/>
      <c r="N288" s="177"/>
      <c r="O288" s="177"/>
      <c r="P288" s="177"/>
      <c r="Q288" s="177"/>
      <c r="R288" s="177"/>
      <c r="S288" s="177"/>
    </row>
    <row r="289" ht="14.25" spans="1:19">
      <c r="A289" s="177"/>
      <c r="B289" s="177"/>
      <c r="C289" s="177"/>
      <c r="D289" s="177"/>
      <c r="E289" s="177"/>
      <c r="F289" s="177"/>
      <c r="G289" s="177"/>
      <c r="H289" s="177"/>
      <c r="I289" s="177"/>
      <c r="J289" s="177"/>
      <c r="K289" s="177"/>
      <c r="L289" s="177"/>
      <c r="M289" s="177"/>
      <c r="N289" s="177"/>
      <c r="O289" s="177"/>
      <c r="P289" s="177"/>
      <c r="Q289" s="177"/>
      <c r="R289" s="177"/>
      <c r="S289" s="177"/>
    </row>
    <row r="290" ht="14.25" spans="1:19">
      <c r="A290" s="178" t="s">
        <v>2515</v>
      </c>
      <c r="B290" s="104"/>
      <c r="C290" s="104"/>
      <c r="D290" s="104"/>
      <c r="E290" s="104"/>
      <c r="F290" s="104"/>
      <c r="G290" s="104"/>
      <c r="H290" s="104"/>
      <c r="I290" s="104"/>
      <c r="J290" s="104"/>
      <c r="K290" s="104"/>
      <c r="L290" s="104"/>
      <c r="M290" s="104"/>
      <c r="N290" s="104"/>
      <c r="O290" s="104"/>
      <c r="P290" s="104"/>
      <c r="Q290" s="104"/>
      <c r="R290" s="104"/>
      <c r="S290" s="104"/>
    </row>
    <row r="291" ht="14.25" spans="1:19">
      <c r="A291" s="64"/>
      <c r="B291" s="104"/>
      <c r="C291" s="104"/>
      <c r="D291" s="104"/>
      <c r="E291" s="104"/>
      <c r="F291" s="104"/>
      <c r="G291" s="104"/>
      <c r="H291" s="104"/>
      <c r="I291" s="104"/>
      <c r="J291" s="104"/>
      <c r="K291" s="104"/>
      <c r="L291" s="104"/>
      <c r="M291" s="104"/>
      <c r="N291" s="104"/>
      <c r="O291" s="104"/>
      <c r="P291" s="104"/>
      <c r="Q291" s="104"/>
      <c r="R291" s="104"/>
      <c r="S291" s="104"/>
    </row>
    <row r="292" ht="14.25" spans="1:19">
      <c r="A292" s="178" t="s">
        <v>2516</v>
      </c>
      <c r="B292" s="64" t="s">
        <v>2517</v>
      </c>
      <c r="C292" s="104"/>
      <c r="D292" s="104"/>
      <c r="E292" s="104"/>
      <c r="F292" s="104"/>
      <c r="G292" s="104"/>
      <c r="H292" s="104"/>
      <c r="I292" s="104"/>
      <c r="J292" s="104"/>
      <c r="K292" s="104"/>
      <c r="L292" s="104"/>
      <c r="M292" s="104"/>
      <c r="N292" s="104"/>
      <c r="O292" s="104"/>
      <c r="P292" s="104"/>
      <c r="Q292" s="104"/>
      <c r="R292" s="104"/>
      <c r="S292" s="104"/>
    </row>
    <row r="293" ht="14.25" spans="1:19">
      <c r="A293" s="64"/>
      <c r="B293" s="104"/>
      <c r="C293" s="104"/>
      <c r="D293" s="104"/>
      <c r="E293" s="104"/>
      <c r="F293" s="104"/>
      <c r="G293" s="104"/>
      <c r="H293" s="104"/>
      <c r="I293" s="104"/>
      <c r="J293" s="104"/>
      <c r="K293" s="104"/>
      <c r="L293" s="104"/>
      <c r="M293" s="104"/>
      <c r="N293" s="104"/>
      <c r="O293" s="104"/>
      <c r="P293" s="104"/>
      <c r="Q293" s="104"/>
      <c r="R293" s="104"/>
      <c r="S293" s="104"/>
    </row>
    <row r="294" ht="14.25" spans="1:19">
      <c r="A294" s="177" t="s">
        <v>2518</v>
      </c>
      <c r="B294" s="177"/>
      <c r="C294" s="177"/>
      <c r="D294" s="177"/>
      <c r="E294" s="177"/>
      <c r="F294" s="177"/>
      <c r="G294" s="177"/>
      <c r="H294" s="177"/>
      <c r="I294" s="177"/>
      <c r="J294" s="177"/>
      <c r="K294" s="177"/>
      <c r="L294" s="177"/>
      <c r="M294" s="177"/>
      <c r="N294" s="177"/>
      <c r="O294" s="177"/>
      <c r="P294" s="177"/>
      <c r="Q294" s="177"/>
      <c r="R294" s="177"/>
      <c r="S294" s="177"/>
    </row>
    <row r="295" ht="14.25" spans="1:19">
      <c r="A295" s="177"/>
      <c r="B295" s="177"/>
      <c r="C295" s="177"/>
      <c r="D295" s="177"/>
      <c r="E295" s="177"/>
      <c r="F295" s="177"/>
      <c r="G295" s="177"/>
      <c r="H295" s="177"/>
      <c r="I295" s="177"/>
      <c r="J295" s="177"/>
      <c r="K295" s="177"/>
      <c r="L295" s="177"/>
      <c r="M295" s="177"/>
      <c r="N295" s="177"/>
      <c r="O295" s="177"/>
      <c r="P295" s="177"/>
      <c r="Q295" s="177"/>
      <c r="R295" s="177"/>
      <c r="S295" s="177"/>
    </row>
    <row r="296" ht="14.25" spans="1:19">
      <c r="A296" s="177" t="s">
        <v>2519</v>
      </c>
      <c r="B296" s="177" t="s">
        <v>2520</v>
      </c>
      <c r="C296" s="177"/>
      <c r="D296" s="177"/>
      <c r="E296" s="177"/>
      <c r="F296" s="177"/>
      <c r="G296" s="177"/>
      <c r="H296" s="177"/>
      <c r="I296" s="177"/>
      <c r="J296" s="177"/>
      <c r="K296" s="177"/>
      <c r="L296" s="177"/>
      <c r="M296" s="177"/>
      <c r="N296" s="177"/>
      <c r="O296" s="177"/>
      <c r="P296" s="177"/>
      <c r="Q296" s="177"/>
      <c r="R296" s="177"/>
      <c r="S296" s="177"/>
    </row>
    <row r="297" ht="14.25" spans="1:19">
      <c r="A297" s="177"/>
      <c r="B297" s="177"/>
      <c r="C297" s="177"/>
      <c r="D297" s="177"/>
      <c r="E297" s="177"/>
      <c r="F297" s="177"/>
      <c r="G297" s="177"/>
      <c r="H297" s="177"/>
      <c r="I297" s="177"/>
      <c r="J297" s="177"/>
      <c r="K297" s="177"/>
      <c r="L297" s="177"/>
      <c r="M297" s="177"/>
      <c r="N297" s="177"/>
      <c r="O297" s="177"/>
      <c r="P297" s="177"/>
      <c r="Q297" s="177"/>
      <c r="R297" s="177"/>
      <c r="S297" s="177"/>
    </row>
    <row r="298" ht="14.25" spans="1:19">
      <c r="A298" s="178" t="s">
        <v>2521</v>
      </c>
      <c r="B298" s="104"/>
      <c r="C298" s="104"/>
      <c r="D298" s="104"/>
      <c r="E298" s="104"/>
      <c r="F298" s="104"/>
      <c r="G298" s="104"/>
      <c r="H298" s="104"/>
      <c r="I298" s="104"/>
      <c r="J298" s="104"/>
      <c r="K298" s="104"/>
      <c r="L298" s="104"/>
      <c r="M298" s="104"/>
      <c r="N298" s="104"/>
      <c r="O298" s="104"/>
      <c r="P298" s="104"/>
      <c r="Q298" s="104"/>
      <c r="R298" s="104"/>
      <c r="S298" s="104"/>
    </row>
    <row r="299" ht="14.25" spans="1:19">
      <c r="A299" s="64"/>
      <c r="B299" s="104"/>
      <c r="C299" s="104"/>
      <c r="D299" s="104"/>
      <c r="E299" s="104"/>
      <c r="F299" s="104"/>
      <c r="G299" s="104"/>
      <c r="H299" s="104"/>
      <c r="I299" s="104"/>
      <c r="J299" s="104"/>
      <c r="K299" s="104"/>
      <c r="L299" s="104"/>
      <c r="M299" s="104"/>
      <c r="N299" s="104"/>
      <c r="O299" s="104"/>
      <c r="P299" s="104"/>
      <c r="Q299" s="104"/>
      <c r="R299" s="104"/>
      <c r="S299" s="104"/>
    </row>
    <row r="300" ht="14.25" spans="1:19">
      <c r="A300" s="178" t="s">
        <v>2522</v>
      </c>
      <c r="B300" s="64" t="s">
        <v>2523</v>
      </c>
      <c r="C300" s="104"/>
      <c r="D300" s="104"/>
      <c r="E300" s="104"/>
      <c r="F300" s="104"/>
      <c r="G300" s="104"/>
      <c r="H300" s="104"/>
      <c r="I300" s="104"/>
      <c r="J300" s="104"/>
      <c r="K300" s="104"/>
      <c r="L300" s="104"/>
      <c r="M300" s="104"/>
      <c r="N300" s="104"/>
      <c r="O300" s="104"/>
      <c r="P300" s="104"/>
      <c r="Q300" s="104"/>
      <c r="R300" s="104"/>
      <c r="S300" s="104"/>
    </row>
    <row r="301" ht="14.25" spans="1:19">
      <c r="A301" s="64"/>
      <c r="B301" s="104"/>
      <c r="C301" s="104"/>
      <c r="D301" s="104"/>
      <c r="E301" s="104"/>
      <c r="F301" s="104"/>
      <c r="G301" s="104"/>
      <c r="H301" s="104"/>
      <c r="I301" s="104"/>
      <c r="J301" s="104"/>
      <c r="K301" s="104"/>
      <c r="L301" s="104"/>
      <c r="M301" s="104"/>
      <c r="N301" s="104"/>
      <c r="O301" s="104"/>
      <c r="P301" s="104"/>
      <c r="Q301" s="104"/>
      <c r="R301" s="104"/>
      <c r="S301" s="104"/>
    </row>
    <row r="302" ht="14.25" spans="1:19">
      <c r="A302" s="177" t="s">
        <v>2524</v>
      </c>
      <c r="B302" s="177"/>
      <c r="C302" s="177"/>
      <c r="D302" s="177"/>
      <c r="E302" s="177"/>
      <c r="F302" s="177"/>
      <c r="G302" s="177"/>
      <c r="H302" s="177"/>
      <c r="I302" s="177"/>
      <c r="J302" s="177"/>
      <c r="K302" s="177"/>
      <c r="L302" s="177"/>
      <c r="M302" s="177"/>
      <c r="N302" s="177"/>
      <c r="O302" s="177"/>
      <c r="P302" s="177"/>
      <c r="Q302" s="177"/>
      <c r="R302" s="177"/>
      <c r="S302" s="177"/>
    </row>
    <row r="303" ht="14.25" spans="1:19">
      <c r="A303" s="177"/>
      <c r="B303" s="177"/>
      <c r="C303" s="177"/>
      <c r="D303" s="177"/>
      <c r="E303" s="177"/>
      <c r="F303" s="177"/>
      <c r="G303" s="177"/>
      <c r="H303" s="177"/>
      <c r="I303" s="177"/>
      <c r="J303" s="177"/>
      <c r="K303" s="177"/>
      <c r="L303" s="177"/>
      <c r="M303" s="177"/>
      <c r="N303" s="177"/>
      <c r="O303" s="177"/>
      <c r="P303" s="177"/>
      <c r="Q303" s="177"/>
      <c r="R303" s="177"/>
      <c r="S303" s="177"/>
    </row>
    <row r="304" ht="14.25" spans="1:19">
      <c r="A304" s="177" t="s">
        <v>2525</v>
      </c>
      <c r="B304" s="177" t="s">
        <v>2526</v>
      </c>
      <c r="C304" s="177"/>
      <c r="D304" s="177"/>
      <c r="E304" s="177"/>
      <c r="F304" s="177"/>
      <c r="G304" s="177"/>
      <c r="H304" s="177"/>
      <c r="I304" s="177"/>
      <c r="J304" s="177"/>
      <c r="K304" s="177"/>
      <c r="L304" s="177"/>
      <c r="M304" s="177"/>
      <c r="N304" s="177"/>
      <c r="O304" s="177"/>
      <c r="P304" s="177"/>
      <c r="Q304" s="177"/>
      <c r="R304" s="177"/>
      <c r="S304" s="177"/>
    </row>
    <row r="305" ht="14.25" spans="1:19">
      <c r="A305" s="177"/>
      <c r="B305" s="177"/>
      <c r="C305" s="177"/>
      <c r="D305" s="177"/>
      <c r="E305" s="177"/>
      <c r="F305" s="177"/>
      <c r="G305" s="177"/>
      <c r="H305" s="177"/>
      <c r="I305" s="177"/>
      <c r="J305" s="177"/>
      <c r="K305" s="177"/>
      <c r="L305" s="177"/>
      <c r="M305" s="177"/>
      <c r="N305" s="177"/>
      <c r="O305" s="177"/>
      <c r="P305" s="177"/>
      <c r="Q305" s="177"/>
      <c r="R305" s="177"/>
      <c r="S305" s="177"/>
    </row>
    <row r="306" ht="14.25" spans="1:19">
      <c r="A306" s="178" t="s">
        <v>2527</v>
      </c>
      <c r="B306" s="104"/>
      <c r="C306" s="104"/>
      <c r="D306" s="104"/>
      <c r="E306" s="104"/>
      <c r="F306" s="104"/>
      <c r="G306" s="104"/>
      <c r="H306" s="104"/>
      <c r="I306" s="104"/>
      <c r="J306" s="104"/>
      <c r="K306" s="104"/>
      <c r="L306" s="104"/>
      <c r="M306" s="104"/>
      <c r="N306" s="104"/>
      <c r="O306" s="104"/>
      <c r="P306" s="104"/>
      <c r="Q306" s="104"/>
      <c r="R306" s="104"/>
      <c r="S306" s="104"/>
    </row>
    <row r="307" ht="14.25" spans="1:19">
      <c r="A307" s="64"/>
      <c r="B307" s="104"/>
      <c r="C307" s="104"/>
      <c r="D307" s="104"/>
      <c r="E307" s="104"/>
      <c r="F307" s="104"/>
      <c r="G307" s="104"/>
      <c r="H307" s="104"/>
      <c r="I307" s="104"/>
      <c r="J307" s="104"/>
      <c r="K307" s="104"/>
      <c r="L307" s="104"/>
      <c r="M307" s="104"/>
      <c r="N307" s="104"/>
      <c r="O307" s="104"/>
      <c r="P307" s="104"/>
      <c r="Q307" s="104"/>
      <c r="R307" s="104"/>
      <c r="S307" s="104"/>
    </row>
    <row r="308" ht="14.25" spans="1:19">
      <c r="A308" s="178" t="s">
        <v>2528</v>
      </c>
      <c r="B308" s="64" t="s">
        <v>2529</v>
      </c>
      <c r="C308" s="104"/>
      <c r="D308" s="104"/>
      <c r="E308" s="104"/>
      <c r="F308" s="104"/>
      <c r="G308" s="104"/>
      <c r="H308" s="104"/>
      <c r="I308" s="104"/>
      <c r="J308" s="104"/>
      <c r="K308" s="104"/>
      <c r="L308" s="104"/>
      <c r="M308" s="104"/>
      <c r="N308" s="104"/>
      <c r="O308" s="104"/>
      <c r="P308" s="104"/>
      <c r="Q308" s="104"/>
      <c r="R308" s="104"/>
      <c r="S308" s="104"/>
    </row>
    <row r="309" ht="14.25" spans="1:19">
      <c r="A309" s="64"/>
      <c r="B309" s="104" t="s">
        <v>2530</v>
      </c>
      <c r="C309" s="104"/>
      <c r="D309" s="104"/>
      <c r="E309" s="104"/>
      <c r="F309" s="104"/>
      <c r="G309" s="104"/>
      <c r="H309" s="104"/>
      <c r="I309" s="104"/>
      <c r="J309" s="104"/>
      <c r="K309" s="104"/>
      <c r="L309" s="104"/>
      <c r="M309" s="104"/>
      <c r="N309" s="104"/>
      <c r="O309" s="104"/>
      <c r="P309" s="104"/>
      <c r="Q309" s="104"/>
      <c r="R309" s="104"/>
      <c r="S309" s="104"/>
    </row>
    <row r="310" ht="14.25" spans="1:19">
      <c r="A310" s="177" t="s">
        <v>2531</v>
      </c>
      <c r="B310" s="177"/>
      <c r="C310" s="177"/>
      <c r="D310" s="177"/>
      <c r="E310" s="177"/>
      <c r="F310" s="177"/>
      <c r="G310" s="177"/>
      <c r="H310" s="177"/>
      <c r="I310" s="177"/>
      <c r="J310" s="177"/>
      <c r="K310" s="177"/>
      <c r="L310" s="177"/>
      <c r="M310" s="177"/>
      <c r="N310" s="177"/>
      <c r="O310" s="177"/>
      <c r="P310" s="177"/>
      <c r="Q310" s="177"/>
      <c r="R310" s="177"/>
      <c r="S310" s="177"/>
    </row>
    <row r="311" ht="14.25" spans="1:19">
      <c r="A311" s="177"/>
      <c r="B311" s="177"/>
      <c r="C311" s="177"/>
      <c r="D311" s="177"/>
      <c r="E311" s="177"/>
      <c r="F311" s="177"/>
      <c r="G311" s="177"/>
      <c r="H311" s="177"/>
      <c r="I311" s="177"/>
      <c r="J311" s="177"/>
      <c r="K311" s="177"/>
      <c r="L311" s="177"/>
      <c r="M311" s="177"/>
      <c r="N311" s="177"/>
      <c r="O311" s="177"/>
      <c r="P311" s="177"/>
      <c r="Q311" s="177"/>
      <c r="R311" s="177"/>
      <c r="S311" s="177"/>
    </row>
    <row r="312" ht="14.25" spans="1:19">
      <c r="A312" s="177" t="s">
        <v>2532</v>
      </c>
      <c r="B312" s="177" t="s">
        <v>2533</v>
      </c>
      <c r="C312" s="177"/>
      <c r="D312" s="177"/>
      <c r="E312" s="177"/>
      <c r="F312" s="177"/>
      <c r="G312" s="177"/>
      <c r="H312" s="177"/>
      <c r="I312" s="177"/>
      <c r="J312" s="177"/>
      <c r="K312" s="177"/>
      <c r="L312" s="177"/>
      <c r="M312" s="177"/>
      <c r="N312" s="177"/>
      <c r="O312" s="177"/>
      <c r="P312" s="177"/>
      <c r="Q312" s="177"/>
      <c r="R312" s="177"/>
      <c r="S312" s="177"/>
    </row>
    <row r="313" ht="14.25" spans="1:19">
      <c r="A313" s="177"/>
      <c r="B313" s="177"/>
      <c r="C313" s="177"/>
      <c r="D313" s="177"/>
      <c r="E313" s="177"/>
      <c r="F313" s="177"/>
      <c r="G313" s="177"/>
      <c r="H313" s="177"/>
      <c r="I313" s="177"/>
      <c r="J313" s="177"/>
      <c r="K313" s="177"/>
      <c r="L313" s="177"/>
      <c r="M313" s="177"/>
      <c r="N313" s="177"/>
      <c r="O313" s="177"/>
      <c r="P313" s="177"/>
      <c r="Q313" s="177"/>
      <c r="R313" s="177"/>
      <c r="S313" s="177"/>
    </row>
    <row r="314" ht="14.25" spans="1:19">
      <c r="A314" s="178" t="s">
        <v>2534</v>
      </c>
      <c r="B314" s="104"/>
      <c r="C314" s="104"/>
      <c r="D314" s="104"/>
      <c r="E314" s="104"/>
      <c r="F314" s="104"/>
      <c r="G314" s="104"/>
      <c r="H314" s="104"/>
      <c r="I314" s="104"/>
      <c r="J314" s="104"/>
      <c r="K314" s="104"/>
      <c r="L314" s="104"/>
      <c r="M314" s="104"/>
      <c r="N314" s="104"/>
      <c r="O314" s="104"/>
      <c r="P314" s="104"/>
      <c r="Q314" s="104"/>
      <c r="R314" s="104"/>
      <c r="S314" s="104"/>
    </row>
    <row r="315" ht="14.25" spans="1:19">
      <c r="A315" s="64"/>
      <c r="B315" s="104"/>
      <c r="C315" s="104"/>
      <c r="D315" s="104"/>
      <c r="E315" s="104"/>
      <c r="F315" s="104"/>
      <c r="G315" s="104"/>
      <c r="H315" s="104"/>
      <c r="I315" s="104"/>
      <c r="J315" s="104"/>
      <c r="K315" s="104"/>
      <c r="L315" s="104"/>
      <c r="M315" s="104"/>
      <c r="N315" s="104"/>
      <c r="O315" s="104"/>
      <c r="P315" s="104"/>
      <c r="Q315" s="104"/>
      <c r="R315" s="104"/>
      <c r="S315" s="104"/>
    </row>
    <row r="316" ht="14.25" spans="1:19">
      <c r="A316" s="178" t="s">
        <v>2535</v>
      </c>
      <c r="B316" s="64" t="s">
        <v>2536</v>
      </c>
      <c r="C316" s="104"/>
      <c r="D316" s="104"/>
      <c r="E316" s="104"/>
      <c r="F316" s="104"/>
      <c r="G316" s="104"/>
      <c r="H316" s="104"/>
      <c r="I316" s="104"/>
      <c r="J316" s="104"/>
      <c r="K316" s="104"/>
      <c r="L316" s="104"/>
      <c r="M316" s="104"/>
      <c r="N316" s="104"/>
      <c r="O316" s="104"/>
      <c r="P316" s="104"/>
      <c r="Q316" s="104"/>
      <c r="R316" s="104"/>
      <c r="S316" s="104"/>
    </row>
    <row r="317" ht="14.25" spans="1:19">
      <c r="A317" s="64"/>
      <c r="B317" s="104"/>
      <c r="C317" s="104"/>
      <c r="D317" s="104"/>
      <c r="E317" s="104"/>
      <c r="F317" s="104"/>
      <c r="G317" s="104"/>
      <c r="H317" s="104"/>
      <c r="I317" s="104"/>
      <c r="J317" s="104"/>
      <c r="K317" s="104"/>
      <c r="L317" s="104"/>
      <c r="M317" s="104"/>
      <c r="N317" s="104"/>
      <c r="O317" s="104"/>
      <c r="P317" s="104"/>
      <c r="Q317" s="104"/>
      <c r="R317" s="104"/>
      <c r="S317" s="104"/>
    </row>
    <row r="318" ht="14.25" spans="1:19">
      <c r="A318" s="177" t="s">
        <v>2537</v>
      </c>
      <c r="B318" s="177"/>
      <c r="C318" s="177"/>
      <c r="D318" s="177"/>
      <c r="E318" s="177"/>
      <c r="F318" s="177"/>
      <c r="G318" s="177"/>
      <c r="H318" s="177"/>
      <c r="I318" s="177"/>
      <c r="J318" s="177"/>
      <c r="K318" s="177"/>
      <c r="L318" s="177"/>
      <c r="M318" s="177"/>
      <c r="N318" s="177"/>
      <c r="O318" s="177"/>
      <c r="P318" s="177"/>
      <c r="Q318" s="177"/>
      <c r="R318" s="177"/>
      <c r="S318" s="177"/>
    </row>
    <row r="319" ht="14.25" spans="1:19">
      <c r="A319" s="177"/>
      <c r="B319" s="177"/>
      <c r="C319" s="177"/>
      <c r="D319" s="177"/>
      <c r="E319" s="177"/>
      <c r="F319" s="177"/>
      <c r="G319" s="177"/>
      <c r="H319" s="177"/>
      <c r="I319" s="177"/>
      <c r="J319" s="177"/>
      <c r="K319" s="177"/>
      <c r="L319" s="177"/>
      <c r="M319" s="177"/>
      <c r="N319" s="177"/>
      <c r="O319" s="177"/>
      <c r="P319" s="177"/>
      <c r="Q319" s="177"/>
      <c r="R319" s="177"/>
      <c r="S319" s="177"/>
    </row>
    <row r="320" ht="14.25" spans="1:19">
      <c r="A320" s="177" t="s">
        <v>2538</v>
      </c>
      <c r="B320" s="177" t="s">
        <v>2539</v>
      </c>
      <c r="C320" s="177"/>
      <c r="D320" s="177"/>
      <c r="E320" s="177"/>
      <c r="F320" s="177"/>
      <c r="G320" s="177"/>
      <c r="H320" s="177"/>
      <c r="I320" s="177"/>
      <c r="J320" s="177"/>
      <c r="K320" s="177"/>
      <c r="L320" s="177"/>
      <c r="M320" s="177"/>
      <c r="N320" s="177"/>
      <c r="O320" s="177"/>
      <c r="P320" s="177"/>
      <c r="Q320" s="177"/>
      <c r="R320" s="177"/>
      <c r="S320" s="177"/>
    </row>
    <row r="321" ht="14.25" spans="1:19">
      <c r="A321" s="177"/>
      <c r="B321" s="177"/>
      <c r="C321" s="177"/>
      <c r="D321" s="177"/>
      <c r="E321" s="177"/>
      <c r="F321" s="177"/>
      <c r="G321" s="177"/>
      <c r="H321" s="177"/>
      <c r="I321" s="177"/>
      <c r="J321" s="177"/>
      <c r="K321" s="177"/>
      <c r="L321" s="177"/>
      <c r="M321" s="177"/>
      <c r="N321" s="177"/>
      <c r="O321" s="177"/>
      <c r="P321" s="177"/>
      <c r="Q321" s="177"/>
      <c r="R321" s="177"/>
      <c r="S321" s="177"/>
    </row>
    <row r="322" ht="14.25" spans="1:19">
      <c r="A322" s="178" t="s">
        <v>2540</v>
      </c>
      <c r="B322" s="104"/>
      <c r="C322" s="104"/>
      <c r="D322" s="104"/>
      <c r="E322" s="104"/>
      <c r="F322" s="104"/>
      <c r="G322" s="104"/>
      <c r="H322" s="104"/>
      <c r="I322" s="104"/>
      <c r="J322" s="104"/>
      <c r="K322" s="104"/>
      <c r="L322" s="104"/>
      <c r="M322" s="104"/>
      <c r="N322" s="104"/>
      <c r="O322" s="104"/>
      <c r="P322" s="104"/>
      <c r="Q322" s="104"/>
      <c r="R322" s="104"/>
      <c r="S322" s="104"/>
    </row>
    <row r="323" ht="14.25" spans="1:19">
      <c r="A323" s="64"/>
      <c r="B323" s="104"/>
      <c r="C323" s="104"/>
      <c r="D323" s="104"/>
      <c r="E323" s="104"/>
      <c r="F323" s="104"/>
      <c r="G323" s="104"/>
      <c r="H323" s="104"/>
      <c r="I323" s="104"/>
      <c r="J323" s="104"/>
      <c r="K323" s="104"/>
      <c r="L323" s="104"/>
      <c r="M323" s="104"/>
      <c r="N323" s="104"/>
      <c r="O323" s="104"/>
      <c r="P323" s="104"/>
      <c r="Q323" s="104"/>
      <c r="R323" s="104"/>
      <c r="S323" s="104"/>
    </row>
    <row r="324" ht="14.25" spans="1:19">
      <c r="A324" s="178" t="s">
        <v>2541</v>
      </c>
      <c r="B324" s="64" t="s">
        <v>2542</v>
      </c>
      <c r="C324" s="104"/>
      <c r="D324" s="104"/>
      <c r="E324" s="104"/>
      <c r="F324" s="104"/>
      <c r="G324" s="104"/>
      <c r="H324" s="104"/>
      <c r="I324" s="104"/>
      <c r="J324" s="104"/>
      <c r="K324" s="104"/>
      <c r="L324" s="104"/>
      <c r="M324" s="104"/>
      <c r="N324" s="104"/>
      <c r="O324" s="104"/>
      <c r="P324" s="104"/>
      <c r="Q324" s="104"/>
      <c r="R324" s="104"/>
      <c r="S324" s="104"/>
    </row>
    <row r="325" ht="14.25" spans="1:19">
      <c r="A325" s="64"/>
      <c r="B325" s="104"/>
      <c r="C325" s="104"/>
      <c r="D325" s="104"/>
      <c r="E325" s="104"/>
      <c r="F325" s="104"/>
      <c r="G325" s="104"/>
      <c r="H325" s="104"/>
      <c r="I325" s="104"/>
      <c r="J325" s="104"/>
      <c r="K325" s="104"/>
      <c r="L325" s="104"/>
      <c r="M325" s="104"/>
      <c r="N325" s="104"/>
      <c r="O325" s="104"/>
      <c r="P325" s="104"/>
      <c r="Q325" s="104"/>
      <c r="R325" s="104"/>
      <c r="S325" s="104"/>
    </row>
    <row r="326" ht="14.25" spans="1:19">
      <c r="A326" s="177" t="s">
        <v>2543</v>
      </c>
      <c r="B326" s="177"/>
      <c r="C326" s="177"/>
      <c r="D326" s="177"/>
      <c r="E326" s="177"/>
      <c r="F326" s="177"/>
      <c r="G326" s="177"/>
      <c r="H326" s="177"/>
      <c r="I326" s="177"/>
      <c r="J326" s="177"/>
      <c r="K326" s="177"/>
      <c r="L326" s="177"/>
      <c r="M326" s="177"/>
      <c r="N326" s="177"/>
      <c r="O326" s="177"/>
      <c r="P326" s="177"/>
      <c r="Q326" s="177"/>
      <c r="R326" s="177"/>
      <c r="S326" s="177"/>
    </row>
    <row r="327" ht="14.25" spans="1:19">
      <c r="A327" s="177"/>
      <c r="B327" s="177"/>
      <c r="C327" s="177"/>
      <c r="D327" s="177"/>
      <c r="E327" s="177"/>
      <c r="F327" s="177"/>
      <c r="G327" s="177"/>
      <c r="H327" s="177"/>
      <c r="I327" s="177"/>
      <c r="J327" s="177"/>
      <c r="K327" s="177"/>
      <c r="L327" s="177"/>
      <c r="M327" s="177"/>
      <c r="N327" s="177"/>
      <c r="O327" s="177"/>
      <c r="P327" s="177"/>
      <c r="Q327" s="177"/>
      <c r="R327" s="177"/>
      <c r="S327" s="177"/>
    </row>
    <row r="328" ht="14.25" spans="1:19">
      <c r="A328" s="177" t="s">
        <v>2414</v>
      </c>
      <c r="B328" s="177" t="s">
        <v>2544</v>
      </c>
      <c r="C328" s="177"/>
      <c r="D328" s="177"/>
      <c r="E328" s="177"/>
      <c r="F328" s="177"/>
      <c r="G328" s="177"/>
      <c r="H328" s="177"/>
      <c r="I328" s="177"/>
      <c r="J328" s="177"/>
      <c r="K328" s="177"/>
      <c r="L328" s="177"/>
      <c r="M328" s="177"/>
      <c r="N328" s="177"/>
      <c r="O328" s="177"/>
      <c r="P328" s="177"/>
      <c r="Q328" s="177"/>
      <c r="R328" s="177"/>
      <c r="S328" s="177"/>
    </row>
    <row r="329" ht="14.25" spans="1:19">
      <c r="A329" s="177"/>
      <c r="B329" s="177"/>
      <c r="C329" s="177"/>
      <c r="D329" s="177"/>
      <c r="E329" s="177"/>
      <c r="F329" s="177"/>
      <c r="G329" s="177"/>
      <c r="H329" s="177"/>
      <c r="I329" s="177"/>
      <c r="J329" s="177"/>
      <c r="K329" s="177"/>
      <c r="L329" s="177"/>
      <c r="M329" s="177"/>
      <c r="N329" s="177"/>
      <c r="O329" s="177"/>
      <c r="P329" s="177"/>
      <c r="Q329" s="177"/>
      <c r="R329" s="177"/>
      <c r="S329" s="177"/>
    </row>
    <row r="330" ht="14.25" spans="1:19">
      <c r="A330" s="178" t="s">
        <v>2545</v>
      </c>
      <c r="B330" s="104"/>
      <c r="C330" s="104"/>
      <c r="D330" s="104"/>
      <c r="E330" s="104"/>
      <c r="F330" s="104"/>
      <c r="G330" s="104"/>
      <c r="H330" s="104"/>
      <c r="I330" s="104"/>
      <c r="J330" s="104"/>
      <c r="K330" s="104"/>
      <c r="L330" s="104"/>
      <c r="M330" s="104"/>
      <c r="N330" s="104"/>
      <c r="O330" s="104"/>
      <c r="P330" s="104"/>
      <c r="Q330" s="104"/>
      <c r="R330" s="104"/>
      <c r="S330" s="104"/>
    </row>
    <row r="331" ht="14.25" spans="1:19">
      <c r="A331" s="64"/>
      <c r="B331" s="104"/>
      <c r="C331" s="104"/>
      <c r="D331" s="104"/>
      <c r="E331" s="104"/>
      <c r="F331" s="104"/>
      <c r="G331" s="104"/>
      <c r="H331" s="104"/>
      <c r="I331" s="104"/>
      <c r="J331" s="104"/>
      <c r="K331" s="104"/>
      <c r="L331" s="104"/>
      <c r="M331" s="104"/>
      <c r="N331" s="104"/>
      <c r="O331" s="104"/>
      <c r="P331" s="104"/>
      <c r="Q331" s="104"/>
      <c r="R331" s="104"/>
      <c r="S331" s="104"/>
    </row>
    <row r="332" ht="14.25" spans="1:19">
      <c r="A332" s="178" t="s">
        <v>2354</v>
      </c>
      <c r="B332" s="64" t="s">
        <v>2355</v>
      </c>
      <c r="C332" s="104"/>
      <c r="D332" s="104"/>
      <c r="E332" s="104"/>
      <c r="F332" s="104"/>
      <c r="G332" s="104"/>
      <c r="H332" s="104"/>
      <c r="I332" s="104"/>
      <c r="J332" s="104"/>
      <c r="K332" s="104"/>
      <c r="L332" s="104"/>
      <c r="M332" s="104"/>
      <c r="N332" s="104"/>
      <c r="O332" s="104"/>
      <c r="P332" s="104"/>
      <c r="Q332" s="104"/>
      <c r="R332" s="104"/>
      <c r="S332" s="104"/>
    </row>
    <row r="333" ht="14.25" spans="1:19">
      <c r="A333" s="64"/>
      <c r="B333" s="104" t="s">
        <v>2356</v>
      </c>
      <c r="C333" s="104"/>
      <c r="D333" s="104"/>
      <c r="E333" s="104"/>
      <c r="F333" s="104"/>
      <c r="G333" s="104"/>
      <c r="H333" s="104"/>
      <c r="I333" s="104"/>
      <c r="J333" s="104"/>
      <c r="K333" s="104"/>
      <c r="L333" s="104"/>
      <c r="M333" s="104"/>
      <c r="N333" s="104"/>
      <c r="O333" s="104"/>
      <c r="P333" s="104"/>
      <c r="Q333" s="104"/>
      <c r="R333" s="104"/>
      <c r="S333" s="104"/>
    </row>
    <row r="334" ht="14.25" spans="1:19">
      <c r="A334" s="177" t="s">
        <v>2546</v>
      </c>
      <c r="B334" s="177"/>
      <c r="C334" s="177"/>
      <c r="D334" s="177"/>
      <c r="E334" s="177"/>
      <c r="F334" s="177"/>
      <c r="G334" s="177"/>
      <c r="H334" s="177"/>
      <c r="I334" s="177"/>
      <c r="J334" s="177"/>
      <c r="K334" s="177"/>
      <c r="L334" s="177"/>
      <c r="M334" s="177"/>
      <c r="N334" s="177"/>
      <c r="O334" s="177"/>
      <c r="P334" s="177"/>
      <c r="Q334" s="177"/>
      <c r="R334" s="177"/>
      <c r="S334" s="177"/>
    </row>
    <row r="335" ht="14.25" spans="1:19">
      <c r="A335" s="177"/>
      <c r="B335" s="177"/>
      <c r="C335" s="177"/>
      <c r="D335" s="177"/>
      <c r="E335" s="177"/>
      <c r="F335" s="177"/>
      <c r="G335" s="177"/>
      <c r="H335" s="177"/>
      <c r="I335" s="177"/>
      <c r="J335" s="177"/>
      <c r="K335" s="177"/>
      <c r="L335" s="177"/>
      <c r="M335" s="177"/>
      <c r="N335" s="177"/>
      <c r="O335" s="177"/>
      <c r="P335" s="177"/>
      <c r="Q335" s="177"/>
      <c r="R335" s="177"/>
      <c r="S335" s="177"/>
    </row>
    <row r="336" ht="14.25" spans="1:19">
      <c r="A336" s="177" t="s">
        <v>2547</v>
      </c>
      <c r="B336" s="177" t="s">
        <v>2548</v>
      </c>
      <c r="C336" s="177"/>
      <c r="D336" s="177"/>
      <c r="E336" s="177"/>
      <c r="F336" s="177"/>
      <c r="G336" s="177"/>
      <c r="H336" s="177"/>
      <c r="I336" s="177"/>
      <c r="J336" s="177"/>
      <c r="K336" s="177"/>
      <c r="L336" s="177"/>
      <c r="M336" s="177"/>
      <c r="N336" s="177"/>
      <c r="O336" s="177"/>
      <c r="P336" s="177"/>
      <c r="Q336" s="177"/>
      <c r="R336" s="177"/>
      <c r="S336" s="177"/>
    </row>
    <row r="337" ht="14.25" spans="1:19">
      <c r="A337" s="177"/>
      <c r="B337" s="177"/>
      <c r="C337" s="177"/>
      <c r="D337" s="177"/>
      <c r="E337" s="177"/>
      <c r="F337" s="177"/>
      <c r="G337" s="177"/>
      <c r="H337" s="177"/>
      <c r="I337" s="177"/>
      <c r="J337" s="177"/>
      <c r="K337" s="177"/>
      <c r="L337" s="177"/>
      <c r="M337" s="177"/>
      <c r="N337" s="177"/>
      <c r="O337" s="177"/>
      <c r="P337" s="177"/>
      <c r="Q337" s="177"/>
      <c r="R337" s="177"/>
      <c r="S337" s="177"/>
    </row>
    <row r="338" ht="14.25" spans="1:19">
      <c r="A338" s="178" t="s">
        <v>2549</v>
      </c>
      <c r="B338" s="104"/>
      <c r="C338" s="104"/>
      <c r="D338" s="104"/>
      <c r="E338" s="104"/>
      <c r="F338" s="104"/>
      <c r="G338" s="104"/>
      <c r="H338" s="104"/>
      <c r="I338" s="104"/>
      <c r="J338" s="104"/>
      <c r="K338" s="104"/>
      <c r="L338" s="104"/>
      <c r="M338" s="104"/>
      <c r="N338" s="104"/>
      <c r="O338" s="104"/>
      <c r="P338" s="104"/>
      <c r="Q338" s="104"/>
      <c r="R338" s="104"/>
      <c r="S338" s="104"/>
    </row>
    <row r="339" ht="14.25" spans="1:19">
      <c r="A339" s="64"/>
      <c r="B339" s="64" t="s">
        <v>2550</v>
      </c>
      <c r="C339" s="104"/>
      <c r="D339" s="104"/>
      <c r="E339" s="104"/>
      <c r="F339" s="104"/>
      <c r="G339" s="104"/>
      <c r="H339" s="104"/>
      <c r="I339" s="104"/>
      <c r="J339" s="104"/>
      <c r="K339" s="104"/>
      <c r="L339" s="104"/>
      <c r="M339" s="104"/>
      <c r="N339" s="104"/>
      <c r="O339" s="104"/>
      <c r="P339" s="104"/>
      <c r="Q339" s="104"/>
      <c r="R339" s="104"/>
      <c r="S339" s="104"/>
    </row>
    <row r="340" ht="14.25" spans="1:19">
      <c r="A340" s="178" t="s">
        <v>2551</v>
      </c>
      <c r="B340" s="64" t="s">
        <v>2552</v>
      </c>
      <c r="C340" s="104"/>
      <c r="D340" s="104"/>
      <c r="E340" s="104"/>
      <c r="F340" s="104"/>
      <c r="G340" s="104"/>
      <c r="H340" s="104"/>
      <c r="I340" s="104"/>
      <c r="J340" s="104"/>
      <c r="K340" s="104"/>
      <c r="L340" s="104"/>
      <c r="M340" s="104"/>
      <c r="N340" s="104"/>
      <c r="O340" s="104"/>
      <c r="P340" s="104"/>
      <c r="Q340" s="104"/>
      <c r="R340" s="104"/>
      <c r="S340" s="104"/>
    </row>
    <row r="341" ht="14.25" spans="1:19">
      <c r="A341" s="64"/>
      <c r="B341" s="104" t="s">
        <v>2553</v>
      </c>
      <c r="C341" s="104"/>
      <c r="D341" s="104"/>
      <c r="E341" s="104"/>
      <c r="F341" s="104"/>
      <c r="G341" s="104"/>
      <c r="H341" s="104"/>
      <c r="I341" s="104"/>
      <c r="J341" s="104"/>
      <c r="K341" s="104"/>
      <c r="L341" s="104"/>
      <c r="M341" s="104"/>
      <c r="N341" s="104"/>
      <c r="O341" s="104"/>
      <c r="P341" s="104"/>
      <c r="Q341" s="104"/>
      <c r="R341" s="104"/>
      <c r="S341" s="104"/>
    </row>
    <row r="342" ht="14.25" spans="1:19">
      <c r="A342" s="177" t="s">
        <v>2554</v>
      </c>
      <c r="B342" s="177"/>
      <c r="C342" s="177"/>
      <c r="D342" s="177"/>
      <c r="E342" s="177"/>
      <c r="F342" s="177"/>
      <c r="G342" s="177"/>
      <c r="H342" s="177"/>
      <c r="I342" s="177"/>
      <c r="J342" s="177"/>
      <c r="K342" s="177"/>
      <c r="L342" s="177"/>
      <c r="M342" s="177"/>
      <c r="N342" s="177"/>
      <c r="O342" s="177"/>
      <c r="P342" s="177"/>
      <c r="Q342" s="177"/>
      <c r="R342" s="177"/>
      <c r="S342" s="177"/>
    </row>
    <row r="343" ht="14.25" spans="1:19">
      <c r="A343" s="177"/>
      <c r="B343" s="177" t="s">
        <v>2555</v>
      </c>
      <c r="C343" s="177"/>
      <c r="D343" s="177"/>
      <c r="E343" s="177"/>
      <c r="F343" s="177"/>
      <c r="G343" s="177"/>
      <c r="H343" s="177"/>
      <c r="I343" s="177"/>
      <c r="J343" s="177"/>
      <c r="K343" s="177"/>
      <c r="L343" s="177"/>
      <c r="M343" s="177"/>
      <c r="N343" s="177"/>
      <c r="O343" s="177"/>
      <c r="P343" s="177"/>
      <c r="Q343" s="177"/>
      <c r="R343" s="177"/>
      <c r="S343" s="177"/>
    </row>
    <row r="344" ht="14.25" spans="1:19">
      <c r="A344" s="177" t="s">
        <v>2556</v>
      </c>
      <c r="B344" s="177" t="s">
        <v>2557</v>
      </c>
      <c r="C344" s="177"/>
      <c r="D344" s="177"/>
      <c r="E344" s="177"/>
      <c r="F344" s="177"/>
      <c r="G344" s="177"/>
      <c r="H344" s="177"/>
      <c r="I344" s="177"/>
      <c r="J344" s="177"/>
      <c r="K344" s="177"/>
      <c r="L344" s="177"/>
      <c r="M344" s="177"/>
      <c r="N344" s="177"/>
      <c r="O344" s="177"/>
      <c r="P344" s="177"/>
      <c r="Q344" s="177"/>
      <c r="R344" s="177"/>
      <c r="S344" s="177"/>
    </row>
    <row r="345" ht="14.25" spans="1:19">
      <c r="A345" s="177"/>
      <c r="B345" s="177" t="s">
        <v>2558</v>
      </c>
      <c r="C345" s="177"/>
      <c r="D345" s="177"/>
      <c r="E345" s="177"/>
      <c r="F345" s="177"/>
      <c r="G345" s="177"/>
      <c r="H345" s="177"/>
      <c r="I345" s="177"/>
      <c r="J345" s="177"/>
      <c r="K345" s="177"/>
      <c r="L345" s="177"/>
      <c r="M345" s="177"/>
      <c r="N345" s="177"/>
      <c r="O345" s="177"/>
      <c r="P345" s="177"/>
      <c r="Q345" s="177"/>
      <c r="R345" s="177"/>
      <c r="S345" s="177"/>
    </row>
    <row r="346" ht="14.25" spans="1:19">
      <c r="A346" s="178" t="s">
        <v>2559</v>
      </c>
      <c r="B346" s="104"/>
      <c r="C346" s="104"/>
      <c r="D346" s="104"/>
      <c r="E346" s="104"/>
      <c r="F346" s="104"/>
      <c r="G346" s="104"/>
      <c r="H346" s="104"/>
      <c r="I346" s="104"/>
      <c r="J346" s="104"/>
      <c r="K346" s="104"/>
      <c r="L346" s="104"/>
      <c r="M346" s="104"/>
      <c r="N346" s="104"/>
      <c r="O346" s="104"/>
      <c r="P346" s="104"/>
      <c r="Q346" s="104"/>
      <c r="R346" s="104"/>
      <c r="S346" s="104"/>
    </row>
    <row r="347" ht="14.25" spans="1:19">
      <c r="A347" s="64"/>
      <c r="B347" s="104"/>
      <c r="C347" s="104"/>
      <c r="D347" s="104"/>
      <c r="E347" s="104"/>
      <c r="F347" s="104"/>
      <c r="G347" s="104"/>
      <c r="H347" s="104"/>
      <c r="I347" s="104"/>
      <c r="J347" s="104"/>
      <c r="K347" s="104"/>
      <c r="L347" s="104"/>
      <c r="M347" s="104"/>
      <c r="N347" s="104"/>
      <c r="O347" s="104"/>
      <c r="P347" s="104"/>
      <c r="Q347" s="104"/>
      <c r="R347" s="104"/>
      <c r="S347" s="104"/>
    </row>
    <row r="348" ht="14.25" spans="1:19">
      <c r="A348" s="178" t="s">
        <v>2560</v>
      </c>
      <c r="B348" s="64" t="s">
        <v>2561</v>
      </c>
      <c r="C348" s="104"/>
      <c r="D348" s="104"/>
      <c r="E348" s="104"/>
      <c r="F348" s="104"/>
      <c r="G348" s="104"/>
      <c r="H348" s="104"/>
      <c r="I348" s="104"/>
      <c r="J348" s="104"/>
      <c r="K348" s="104"/>
      <c r="L348" s="104"/>
      <c r="M348" s="104"/>
      <c r="N348" s="104"/>
      <c r="O348" s="104"/>
      <c r="P348" s="104"/>
      <c r="Q348" s="104"/>
      <c r="R348" s="104"/>
      <c r="S348" s="104"/>
    </row>
    <row r="349" ht="14.25" spans="1:19">
      <c r="A349" s="64"/>
      <c r="B349" s="104"/>
      <c r="C349" s="104"/>
      <c r="D349" s="104"/>
      <c r="E349" s="104"/>
      <c r="F349" s="104"/>
      <c r="G349" s="104"/>
      <c r="H349" s="104"/>
      <c r="I349" s="104"/>
      <c r="J349" s="104"/>
      <c r="K349" s="104"/>
      <c r="L349" s="104"/>
      <c r="M349" s="104"/>
      <c r="N349" s="104"/>
      <c r="O349" s="104"/>
      <c r="P349" s="104"/>
      <c r="Q349" s="104"/>
      <c r="R349" s="104"/>
      <c r="S349" s="104"/>
    </row>
    <row r="350" ht="14.25" spans="1:19">
      <c r="A350" s="177" t="s">
        <v>2562</v>
      </c>
      <c r="B350" s="177"/>
      <c r="C350" s="177"/>
      <c r="D350" s="177"/>
      <c r="E350" s="177"/>
      <c r="F350" s="177"/>
      <c r="G350" s="177"/>
      <c r="H350" s="177"/>
      <c r="I350" s="177"/>
      <c r="J350" s="177"/>
      <c r="K350" s="177"/>
      <c r="L350" s="177"/>
      <c r="M350" s="177"/>
      <c r="N350" s="177"/>
      <c r="O350" s="177"/>
      <c r="P350" s="177"/>
      <c r="Q350" s="177"/>
      <c r="R350" s="177"/>
      <c r="S350" s="177"/>
    </row>
    <row r="351" ht="14.25" spans="1:19">
      <c r="A351" s="177"/>
      <c r="B351" s="177" t="s">
        <v>2563</v>
      </c>
      <c r="C351" s="177"/>
      <c r="D351" s="177"/>
      <c r="E351" s="177"/>
      <c r="F351" s="177"/>
      <c r="G351" s="177"/>
      <c r="H351" s="177"/>
      <c r="I351" s="177"/>
      <c r="J351" s="177"/>
      <c r="K351" s="177"/>
      <c r="L351" s="177"/>
      <c r="M351" s="177"/>
      <c r="N351" s="177"/>
      <c r="O351" s="177"/>
      <c r="P351" s="177"/>
      <c r="Q351" s="177"/>
      <c r="R351" s="177"/>
      <c r="S351" s="177"/>
    </row>
    <row r="352" ht="14.25" spans="1:19">
      <c r="A352" s="177" t="s">
        <v>2564</v>
      </c>
      <c r="B352" s="177" t="s">
        <v>2565</v>
      </c>
      <c r="C352" s="177"/>
      <c r="D352" s="177"/>
      <c r="E352" s="177"/>
      <c r="F352" s="177"/>
      <c r="G352" s="177"/>
      <c r="H352" s="177"/>
      <c r="I352" s="177"/>
      <c r="J352" s="177"/>
      <c r="K352" s="177"/>
      <c r="L352" s="177"/>
      <c r="M352" s="177"/>
      <c r="N352" s="177"/>
      <c r="O352" s="177"/>
      <c r="P352" s="177"/>
      <c r="Q352" s="177"/>
      <c r="R352" s="177"/>
      <c r="S352" s="177"/>
    </row>
    <row r="353" ht="14.25" spans="1:19">
      <c r="A353" s="177"/>
      <c r="B353" s="177" t="s">
        <v>2566</v>
      </c>
      <c r="C353" s="177"/>
      <c r="D353" s="177"/>
      <c r="E353" s="177"/>
      <c r="F353" s="177"/>
      <c r="G353" s="177"/>
      <c r="H353" s="177"/>
      <c r="I353" s="177"/>
      <c r="J353" s="177"/>
      <c r="K353" s="177"/>
      <c r="L353" s="177"/>
      <c r="M353" s="177"/>
      <c r="N353" s="177"/>
      <c r="O353" s="177"/>
      <c r="P353" s="177"/>
      <c r="Q353" s="177"/>
      <c r="R353" s="177"/>
      <c r="S353" s="177"/>
    </row>
    <row r="354" ht="14.25" spans="1:19">
      <c r="A354" s="178" t="s">
        <v>2567</v>
      </c>
      <c r="B354" s="64" t="s">
        <v>2568</v>
      </c>
      <c r="C354" s="104"/>
      <c r="D354" s="104"/>
      <c r="E354" s="104"/>
      <c r="F354" s="104"/>
      <c r="G354" s="104"/>
      <c r="H354" s="104"/>
      <c r="I354" s="104"/>
      <c r="J354" s="104"/>
      <c r="K354" s="104"/>
      <c r="L354" s="104"/>
      <c r="M354" s="104"/>
      <c r="N354" s="104"/>
      <c r="O354" s="104"/>
      <c r="P354" s="104"/>
      <c r="Q354" s="104"/>
      <c r="R354" s="104"/>
      <c r="S354" s="104"/>
    </row>
    <row r="355" ht="14.25" spans="1:19">
      <c r="A355" s="64"/>
      <c r="B355" s="104" t="s">
        <v>2569</v>
      </c>
      <c r="C355" s="104"/>
      <c r="D355" s="104"/>
      <c r="E355" s="104"/>
      <c r="F355" s="104"/>
      <c r="G355" s="104"/>
      <c r="H355" s="104"/>
      <c r="I355" s="104"/>
      <c r="J355" s="104"/>
      <c r="K355" s="104"/>
      <c r="L355" s="104"/>
      <c r="M355" s="104"/>
      <c r="N355" s="104"/>
      <c r="O355" s="104"/>
      <c r="P355" s="104"/>
      <c r="Q355" s="104"/>
      <c r="R355" s="104"/>
      <c r="S355" s="104"/>
    </row>
    <row r="356" ht="14.25" spans="1:19">
      <c r="A356" s="178" t="s">
        <v>2570</v>
      </c>
      <c r="B356" s="64" t="s">
        <v>2571</v>
      </c>
      <c r="C356" s="104"/>
      <c r="D356" s="104"/>
      <c r="E356" s="104"/>
      <c r="F356" s="104"/>
      <c r="G356" s="104"/>
      <c r="H356" s="104"/>
      <c r="I356" s="104"/>
      <c r="J356" s="104"/>
      <c r="K356" s="104"/>
      <c r="L356" s="104"/>
      <c r="M356" s="104"/>
      <c r="N356" s="104"/>
      <c r="O356" s="104"/>
      <c r="P356" s="104"/>
      <c r="Q356" s="104"/>
      <c r="R356" s="104"/>
      <c r="S356" s="104"/>
    </row>
    <row r="357" ht="14.25" spans="1:19">
      <c r="A357" s="64"/>
      <c r="B357" s="104" t="s">
        <v>2572</v>
      </c>
      <c r="C357" s="104"/>
      <c r="D357" s="104"/>
      <c r="E357" s="104"/>
      <c r="F357" s="104"/>
      <c r="G357" s="104"/>
      <c r="H357" s="104"/>
      <c r="I357" s="104"/>
      <c r="J357" s="104"/>
      <c r="K357" s="104"/>
      <c r="L357" s="104"/>
      <c r="M357" s="104"/>
      <c r="N357" s="104"/>
      <c r="O357" s="104"/>
      <c r="P357" s="104"/>
      <c r="Q357" s="104"/>
      <c r="R357" s="104"/>
      <c r="S357" s="104"/>
    </row>
    <row r="358" ht="14.25" spans="1:19">
      <c r="A358" s="177" t="s">
        <v>2573</v>
      </c>
      <c r="B358" s="177"/>
      <c r="C358" s="177"/>
      <c r="D358" s="177"/>
      <c r="E358" s="177"/>
      <c r="F358" s="177"/>
      <c r="G358" s="177"/>
      <c r="H358" s="177"/>
      <c r="I358" s="177"/>
      <c r="J358" s="177"/>
      <c r="K358" s="177"/>
      <c r="L358" s="177"/>
      <c r="M358" s="177"/>
      <c r="N358" s="177"/>
      <c r="O358" s="177"/>
      <c r="P358" s="177"/>
      <c r="Q358" s="177"/>
      <c r="R358" s="177"/>
      <c r="S358" s="177"/>
    </row>
    <row r="359" ht="14.25" spans="1:19">
      <c r="A359" s="177"/>
      <c r="B359" s="177" t="s">
        <v>2574</v>
      </c>
      <c r="C359" s="177"/>
      <c r="D359" s="177"/>
      <c r="E359" s="177"/>
      <c r="F359" s="177"/>
      <c r="G359" s="177"/>
      <c r="H359" s="177"/>
      <c r="I359" s="177"/>
      <c r="J359" s="177"/>
      <c r="K359" s="177"/>
      <c r="L359" s="177"/>
      <c r="M359" s="177"/>
      <c r="N359" s="177"/>
      <c r="O359" s="177"/>
      <c r="P359" s="177"/>
      <c r="Q359" s="177"/>
      <c r="R359" s="177"/>
      <c r="S359" s="177"/>
    </row>
    <row r="360" ht="14.25" spans="1:19">
      <c r="A360" s="177" t="s">
        <v>2575</v>
      </c>
      <c r="B360" s="177" t="s">
        <v>2576</v>
      </c>
      <c r="C360" s="177"/>
      <c r="D360" s="177"/>
      <c r="E360" s="177"/>
      <c r="F360" s="177"/>
      <c r="G360" s="177"/>
      <c r="H360" s="177"/>
      <c r="I360" s="177"/>
      <c r="J360" s="177"/>
      <c r="K360" s="177"/>
      <c r="L360" s="177"/>
      <c r="M360" s="177"/>
      <c r="N360" s="177"/>
      <c r="O360" s="177"/>
      <c r="P360" s="177"/>
      <c r="Q360" s="177"/>
      <c r="R360" s="177"/>
      <c r="S360" s="177"/>
    </row>
    <row r="361" ht="14.25" spans="1:19">
      <c r="A361" s="177"/>
      <c r="B361" s="177" t="s">
        <v>2577</v>
      </c>
      <c r="C361" s="177"/>
      <c r="D361" s="177"/>
      <c r="E361" s="177"/>
      <c r="F361" s="177"/>
      <c r="G361" s="177"/>
      <c r="H361" s="177"/>
      <c r="I361" s="177"/>
      <c r="J361" s="177"/>
      <c r="K361" s="177"/>
      <c r="L361" s="177"/>
      <c r="M361" s="177"/>
      <c r="N361" s="177"/>
      <c r="O361" s="177"/>
      <c r="P361" s="177"/>
      <c r="Q361" s="177"/>
      <c r="R361" s="177"/>
      <c r="S361" s="177"/>
    </row>
    <row r="362" ht="14.25" spans="1:19">
      <c r="A362" s="178" t="s">
        <v>2578</v>
      </c>
      <c r="B362" s="104"/>
      <c r="C362" s="104"/>
      <c r="D362" s="104"/>
      <c r="E362" s="104"/>
      <c r="F362" s="104"/>
      <c r="G362" s="104"/>
      <c r="H362" s="104"/>
      <c r="I362" s="104"/>
      <c r="J362" s="104"/>
      <c r="K362" s="104"/>
      <c r="L362" s="104"/>
      <c r="M362" s="104"/>
      <c r="N362" s="104"/>
      <c r="O362" s="104"/>
      <c r="P362" s="104"/>
      <c r="Q362" s="104"/>
      <c r="R362" s="104"/>
      <c r="S362" s="104"/>
    </row>
    <row r="363" ht="14.25" spans="1:19">
      <c r="A363" s="64"/>
      <c r="B363" s="104"/>
      <c r="C363" s="104"/>
      <c r="D363" s="104"/>
      <c r="E363" s="104"/>
      <c r="F363" s="104"/>
      <c r="G363" s="104"/>
      <c r="H363" s="104"/>
      <c r="I363" s="104"/>
      <c r="J363" s="104"/>
      <c r="K363" s="104"/>
      <c r="L363" s="104"/>
      <c r="M363" s="104"/>
      <c r="N363" s="104"/>
      <c r="O363" s="104"/>
      <c r="P363" s="104"/>
      <c r="Q363" s="104"/>
      <c r="R363" s="104"/>
      <c r="S363" s="104"/>
    </row>
    <row r="364" ht="14.25" spans="1:19">
      <c r="A364" s="178" t="s">
        <v>2579</v>
      </c>
      <c r="B364" s="104" t="s">
        <v>2580</v>
      </c>
      <c r="C364" s="104"/>
      <c r="D364" s="104"/>
      <c r="E364" s="104"/>
      <c r="F364" s="104"/>
      <c r="G364" s="104"/>
      <c r="H364" s="104"/>
      <c r="I364" s="104"/>
      <c r="J364" s="104"/>
      <c r="K364" s="104"/>
      <c r="L364" s="104"/>
      <c r="M364" s="104"/>
      <c r="N364" s="104"/>
      <c r="O364" s="104"/>
      <c r="P364" s="104"/>
      <c r="Q364" s="104"/>
      <c r="R364" s="104"/>
      <c r="S364" s="104"/>
    </row>
    <row r="365" ht="14.25" spans="1:19">
      <c r="A365" s="64"/>
      <c r="B365" s="64" t="s">
        <v>2581</v>
      </c>
      <c r="C365" s="104"/>
      <c r="D365" s="104"/>
      <c r="E365" s="104"/>
      <c r="F365" s="104"/>
      <c r="G365" s="104"/>
      <c r="H365" s="104"/>
      <c r="I365" s="104"/>
      <c r="J365" s="104"/>
      <c r="K365" s="104"/>
      <c r="L365" s="104"/>
      <c r="M365" s="104"/>
      <c r="N365" s="104"/>
      <c r="O365" s="104"/>
      <c r="P365" s="104"/>
      <c r="Q365" s="104"/>
      <c r="R365" s="104"/>
      <c r="S365" s="104"/>
    </row>
    <row r="366" ht="14.25" spans="1:19">
      <c r="A366" s="177" t="s">
        <v>2582</v>
      </c>
      <c r="B366" s="177"/>
      <c r="C366" s="177"/>
      <c r="D366" s="177"/>
      <c r="E366" s="177"/>
      <c r="F366" s="177"/>
      <c r="G366" s="177"/>
      <c r="H366" s="177"/>
      <c r="I366" s="177"/>
      <c r="J366" s="177"/>
      <c r="K366" s="177"/>
      <c r="L366" s="177"/>
      <c r="M366" s="177"/>
      <c r="N366" s="177"/>
      <c r="O366" s="177"/>
      <c r="P366" s="177"/>
      <c r="Q366" s="177"/>
      <c r="R366" s="177"/>
      <c r="S366" s="177"/>
    </row>
    <row r="367" ht="14.25" spans="1:19">
      <c r="A367" s="177"/>
      <c r="B367" s="177"/>
      <c r="C367" s="177"/>
      <c r="D367" s="177"/>
      <c r="E367" s="177"/>
      <c r="F367" s="177"/>
      <c r="G367" s="177"/>
      <c r="H367" s="177"/>
      <c r="I367" s="177"/>
      <c r="J367" s="177"/>
      <c r="K367" s="177"/>
      <c r="L367" s="177"/>
      <c r="M367" s="177"/>
      <c r="N367" s="177"/>
      <c r="O367" s="177"/>
      <c r="P367" s="177"/>
      <c r="Q367" s="177"/>
      <c r="R367" s="177"/>
      <c r="S367" s="177"/>
    </row>
    <row r="368" ht="14.25" spans="1:19">
      <c r="A368" s="177" t="s">
        <v>2583</v>
      </c>
      <c r="B368" s="177" t="s">
        <v>2584</v>
      </c>
      <c r="C368" s="177"/>
      <c r="D368" s="177"/>
      <c r="E368" s="177"/>
      <c r="F368" s="177"/>
      <c r="G368" s="177"/>
      <c r="H368" s="177"/>
      <c r="I368" s="177"/>
      <c r="J368" s="177"/>
      <c r="K368" s="177"/>
      <c r="L368" s="177"/>
      <c r="M368" s="177"/>
      <c r="N368" s="177"/>
      <c r="O368" s="177"/>
      <c r="P368" s="177"/>
      <c r="Q368" s="177"/>
      <c r="R368" s="177"/>
      <c r="S368" s="177"/>
    </row>
    <row r="369" ht="14.25" spans="1:19">
      <c r="A369" s="177"/>
      <c r="B369" s="177" t="s">
        <v>2585</v>
      </c>
      <c r="C369" s="177"/>
      <c r="D369" s="177"/>
      <c r="E369" s="177"/>
      <c r="F369" s="177"/>
      <c r="G369" s="177"/>
      <c r="H369" s="177"/>
      <c r="I369" s="177"/>
      <c r="J369" s="177"/>
      <c r="K369" s="177"/>
      <c r="L369" s="177"/>
      <c r="M369" s="177"/>
      <c r="N369" s="177"/>
      <c r="O369" s="177"/>
      <c r="P369" s="177"/>
      <c r="Q369" s="177"/>
      <c r="R369" s="177"/>
      <c r="S369" s="177"/>
    </row>
    <row r="370" ht="14.25" spans="1:19">
      <c r="A370" s="178" t="s">
        <v>2586</v>
      </c>
      <c r="B370" s="104"/>
      <c r="C370" s="104"/>
      <c r="D370" s="104"/>
      <c r="E370" s="104"/>
      <c r="F370" s="104"/>
      <c r="G370" s="104"/>
      <c r="H370" s="104"/>
      <c r="I370" s="104"/>
      <c r="J370" s="104"/>
      <c r="K370" s="104"/>
      <c r="L370" s="104"/>
      <c r="M370" s="104"/>
      <c r="N370" s="104"/>
      <c r="O370" s="104"/>
      <c r="P370" s="104"/>
      <c r="Q370" s="104"/>
      <c r="R370" s="104"/>
      <c r="S370" s="104"/>
    </row>
    <row r="371" ht="14.25" spans="1:19">
      <c r="A371" s="64"/>
      <c r="B371" s="104"/>
      <c r="C371" s="104"/>
      <c r="D371" s="104"/>
      <c r="E371" s="104"/>
      <c r="F371" s="104"/>
      <c r="G371" s="104"/>
      <c r="H371" s="104"/>
      <c r="I371" s="104"/>
      <c r="J371" s="104"/>
      <c r="K371" s="104"/>
      <c r="L371" s="104"/>
      <c r="M371" s="104"/>
      <c r="N371" s="104"/>
      <c r="O371" s="104"/>
      <c r="P371" s="104"/>
      <c r="Q371" s="104"/>
      <c r="R371" s="104"/>
      <c r="S371" s="104"/>
    </row>
    <row r="372" ht="14.25" spans="1:19">
      <c r="A372" s="178" t="s">
        <v>2587</v>
      </c>
      <c r="B372" s="64" t="s">
        <v>2588</v>
      </c>
      <c r="C372" s="104"/>
      <c r="D372" s="104"/>
      <c r="E372" s="104"/>
      <c r="F372" s="104"/>
      <c r="G372" s="104"/>
      <c r="H372" s="104"/>
      <c r="I372" s="104"/>
      <c r="J372" s="104"/>
      <c r="K372" s="104"/>
      <c r="L372" s="104"/>
      <c r="M372" s="104"/>
      <c r="N372" s="104"/>
      <c r="O372" s="104"/>
      <c r="P372" s="104"/>
      <c r="Q372" s="104"/>
      <c r="R372" s="104"/>
      <c r="S372" s="104"/>
    </row>
    <row r="373" ht="14.25" spans="1:19">
      <c r="A373" s="64"/>
      <c r="B373" s="104"/>
      <c r="C373" s="104"/>
      <c r="D373" s="104"/>
      <c r="E373" s="104"/>
      <c r="F373" s="104"/>
      <c r="G373" s="104"/>
      <c r="H373" s="104"/>
      <c r="I373" s="104"/>
      <c r="J373" s="104"/>
      <c r="K373" s="104"/>
      <c r="L373" s="104"/>
      <c r="M373" s="104"/>
      <c r="N373" s="104"/>
      <c r="O373" s="104"/>
      <c r="P373" s="104"/>
      <c r="Q373" s="104"/>
      <c r="R373" s="104"/>
      <c r="S373" s="104"/>
    </row>
    <row r="374" ht="14.25" spans="1:19">
      <c r="A374" s="177" t="s">
        <v>2589</v>
      </c>
      <c r="B374" s="177" t="s">
        <v>2590</v>
      </c>
      <c r="C374" s="177"/>
      <c r="D374" s="177"/>
      <c r="E374" s="177"/>
      <c r="F374" s="177"/>
      <c r="G374" s="177"/>
      <c r="H374" s="177"/>
      <c r="I374" s="177"/>
      <c r="J374" s="177"/>
      <c r="K374" s="177"/>
      <c r="L374" s="177"/>
      <c r="M374" s="177"/>
      <c r="N374" s="177"/>
      <c r="O374" s="177"/>
      <c r="P374" s="177"/>
      <c r="Q374" s="177"/>
      <c r="R374" s="177"/>
      <c r="S374" s="177"/>
    </row>
    <row r="375" ht="14.25" spans="1:19">
      <c r="A375" s="177"/>
      <c r="B375" s="177" t="s">
        <v>2591</v>
      </c>
      <c r="C375" s="177"/>
      <c r="D375" s="177"/>
      <c r="E375" s="177"/>
      <c r="F375" s="177"/>
      <c r="G375" s="177"/>
      <c r="H375" s="177"/>
      <c r="I375" s="177"/>
      <c r="J375" s="177"/>
      <c r="K375" s="177"/>
      <c r="L375" s="177"/>
      <c r="M375" s="177"/>
      <c r="N375" s="177"/>
      <c r="O375" s="177"/>
      <c r="P375" s="177"/>
      <c r="Q375" s="177"/>
      <c r="R375" s="177"/>
      <c r="S375" s="177"/>
    </row>
    <row r="376" ht="14.25" spans="1:19">
      <c r="A376" s="177" t="s">
        <v>2592</v>
      </c>
      <c r="B376" s="177" t="s">
        <v>2593</v>
      </c>
      <c r="C376" s="177"/>
      <c r="D376" s="177"/>
      <c r="E376" s="177"/>
      <c r="F376" s="177"/>
      <c r="G376" s="177"/>
      <c r="H376" s="177"/>
      <c r="I376" s="177"/>
      <c r="J376" s="177"/>
      <c r="K376" s="177"/>
      <c r="L376" s="177"/>
      <c r="M376" s="177"/>
      <c r="N376" s="177"/>
      <c r="O376" s="177"/>
      <c r="P376" s="177"/>
      <c r="Q376" s="177"/>
      <c r="R376" s="177"/>
      <c r="S376" s="177"/>
    </row>
    <row r="377" ht="14.25" spans="1:19">
      <c r="A377" s="177"/>
      <c r="B377" s="177" t="s">
        <v>2328</v>
      </c>
      <c r="C377" s="177"/>
      <c r="D377" s="177"/>
      <c r="E377" s="177"/>
      <c r="F377" s="177"/>
      <c r="G377" s="177"/>
      <c r="H377" s="177"/>
      <c r="I377" s="177"/>
      <c r="J377" s="177"/>
      <c r="K377" s="177"/>
      <c r="L377" s="177"/>
      <c r="M377" s="177"/>
      <c r="N377" s="177"/>
      <c r="O377" s="177"/>
      <c r="P377" s="177"/>
      <c r="Q377" s="177"/>
      <c r="R377" s="177"/>
      <c r="S377" s="177"/>
    </row>
    <row r="378" ht="14.25" spans="1:19">
      <c r="A378" s="178" t="s">
        <v>2594</v>
      </c>
      <c r="B378" s="104"/>
      <c r="C378" s="104"/>
      <c r="D378" s="104"/>
      <c r="E378" s="104"/>
      <c r="F378" s="104"/>
      <c r="G378" s="104"/>
      <c r="H378" s="104"/>
      <c r="I378" s="104"/>
      <c r="J378" s="104"/>
      <c r="K378" s="104"/>
      <c r="L378" s="104"/>
      <c r="M378" s="104"/>
      <c r="N378" s="104"/>
      <c r="O378" s="104"/>
      <c r="P378" s="104"/>
      <c r="Q378" s="104"/>
      <c r="R378" s="104"/>
      <c r="S378" s="104"/>
    </row>
    <row r="379" ht="14.25" spans="1:19">
      <c r="A379" s="64"/>
      <c r="B379" s="104"/>
      <c r="C379" s="104"/>
      <c r="D379" s="104"/>
      <c r="E379" s="104"/>
      <c r="F379" s="104"/>
      <c r="G379" s="104"/>
      <c r="H379" s="104"/>
      <c r="I379" s="104"/>
      <c r="J379" s="104"/>
      <c r="K379" s="104"/>
      <c r="L379" s="104"/>
      <c r="M379" s="104"/>
      <c r="N379" s="104"/>
      <c r="O379" s="104"/>
      <c r="P379" s="104"/>
      <c r="Q379" s="104"/>
      <c r="R379" s="104"/>
      <c r="S379" s="104"/>
    </row>
    <row r="380" ht="14.25" spans="1:19">
      <c r="A380" s="178" t="s">
        <v>2595</v>
      </c>
      <c r="B380" s="64" t="s">
        <v>2596</v>
      </c>
      <c r="C380" s="104"/>
      <c r="D380" s="104"/>
      <c r="E380" s="104"/>
      <c r="F380" s="104"/>
      <c r="G380" s="104"/>
      <c r="H380" s="104"/>
      <c r="I380" s="104"/>
      <c r="J380" s="104"/>
      <c r="K380" s="104"/>
      <c r="L380" s="104"/>
      <c r="M380" s="104"/>
      <c r="N380" s="104"/>
      <c r="O380" s="104"/>
      <c r="P380" s="104"/>
      <c r="Q380" s="104"/>
      <c r="R380" s="104"/>
      <c r="S380" s="104"/>
    </row>
    <row r="381" ht="14.25" spans="1:19">
      <c r="A381" s="64"/>
      <c r="B381" s="104" t="s">
        <v>2597</v>
      </c>
      <c r="C381" s="104"/>
      <c r="D381" s="104"/>
      <c r="E381" s="104"/>
      <c r="F381" s="104"/>
      <c r="G381" s="104"/>
      <c r="H381" s="104"/>
      <c r="I381" s="104"/>
      <c r="J381" s="104"/>
      <c r="K381" s="104"/>
      <c r="L381" s="104"/>
      <c r="M381" s="104"/>
      <c r="N381" s="104"/>
      <c r="O381" s="104"/>
      <c r="P381" s="104"/>
      <c r="Q381" s="104"/>
      <c r="R381" s="104"/>
      <c r="S381" s="104"/>
    </row>
    <row r="382" ht="14.25" spans="1:19">
      <c r="A382" s="177" t="s">
        <v>2598</v>
      </c>
      <c r="B382" s="177"/>
      <c r="C382" s="177"/>
      <c r="D382" s="177"/>
      <c r="E382" s="177"/>
      <c r="F382" s="177"/>
      <c r="G382" s="177"/>
      <c r="H382" s="177"/>
      <c r="I382" s="177"/>
      <c r="J382" s="177"/>
      <c r="K382" s="177"/>
      <c r="L382" s="177"/>
      <c r="M382" s="177"/>
      <c r="N382" s="177"/>
      <c r="O382" s="177"/>
      <c r="P382" s="177"/>
      <c r="Q382" s="177"/>
      <c r="R382" s="177"/>
      <c r="S382" s="177"/>
    </row>
    <row r="383" ht="14.25" spans="1:19">
      <c r="A383" s="177"/>
      <c r="B383" s="177"/>
      <c r="C383" s="177"/>
      <c r="D383" s="177"/>
      <c r="E383" s="177"/>
      <c r="F383" s="177"/>
      <c r="G383" s="177"/>
      <c r="H383" s="177"/>
      <c r="I383" s="177"/>
      <c r="J383" s="177"/>
      <c r="K383" s="177"/>
      <c r="L383" s="177"/>
      <c r="M383" s="177"/>
      <c r="N383" s="177"/>
      <c r="O383" s="177"/>
      <c r="P383" s="177"/>
      <c r="Q383" s="177"/>
      <c r="R383" s="177"/>
      <c r="S383" s="177"/>
    </row>
    <row r="384" ht="14.25" spans="1:19">
      <c r="A384" s="177" t="s">
        <v>2599</v>
      </c>
      <c r="B384" s="177" t="s">
        <v>2600</v>
      </c>
      <c r="C384" s="177"/>
      <c r="D384" s="177"/>
      <c r="E384" s="177"/>
      <c r="F384" s="177"/>
      <c r="G384" s="177"/>
      <c r="H384" s="177"/>
      <c r="I384" s="177"/>
      <c r="J384" s="177"/>
      <c r="K384" s="177"/>
      <c r="L384" s="177"/>
      <c r="M384" s="177"/>
      <c r="N384" s="177"/>
      <c r="O384" s="177"/>
      <c r="P384" s="177"/>
      <c r="Q384" s="177"/>
      <c r="R384" s="177"/>
      <c r="S384" s="177"/>
    </row>
    <row r="385" ht="14.25" spans="1:19">
      <c r="A385" s="177"/>
      <c r="B385" s="177" t="s">
        <v>2328</v>
      </c>
      <c r="C385" s="177"/>
      <c r="D385" s="177"/>
      <c r="E385" s="177"/>
      <c r="F385" s="177"/>
      <c r="G385" s="177"/>
      <c r="H385" s="177"/>
      <c r="I385" s="177"/>
      <c r="J385" s="177"/>
      <c r="K385" s="177"/>
      <c r="L385" s="177"/>
      <c r="M385" s="177"/>
      <c r="N385" s="177"/>
      <c r="O385" s="177"/>
      <c r="P385" s="177"/>
      <c r="Q385" s="177"/>
      <c r="R385" s="177"/>
      <c r="S385" s="177"/>
    </row>
    <row r="386" ht="14.25" spans="1:19">
      <c r="A386" s="178" t="s">
        <v>2601</v>
      </c>
      <c r="B386" s="104"/>
      <c r="C386" s="104"/>
      <c r="D386" s="104"/>
      <c r="E386" s="104"/>
      <c r="F386" s="104"/>
      <c r="G386" s="104"/>
      <c r="H386" s="104"/>
      <c r="I386" s="104"/>
      <c r="J386" s="104"/>
      <c r="K386" s="104"/>
      <c r="L386" s="104"/>
      <c r="M386" s="104"/>
      <c r="N386" s="104"/>
      <c r="O386" s="104"/>
      <c r="P386" s="104"/>
      <c r="Q386" s="104"/>
      <c r="R386" s="104"/>
      <c r="S386" s="104"/>
    </row>
    <row r="387" ht="14.25" spans="1:19">
      <c r="A387" s="64"/>
      <c r="B387" s="104" t="s">
        <v>2602</v>
      </c>
      <c r="C387" s="104"/>
      <c r="D387" s="104"/>
      <c r="E387" s="104"/>
      <c r="F387" s="104"/>
      <c r="G387" s="104"/>
      <c r="H387" s="104"/>
      <c r="I387" s="104"/>
      <c r="J387" s="104"/>
      <c r="K387" s="104"/>
      <c r="L387" s="104"/>
      <c r="M387" s="104"/>
      <c r="N387" s="104"/>
      <c r="O387" s="104"/>
      <c r="P387" s="104"/>
      <c r="Q387" s="104"/>
      <c r="R387" s="104"/>
      <c r="S387" s="104"/>
    </row>
    <row r="388" ht="14.25" spans="1:19">
      <c r="A388" s="178" t="s">
        <v>2603</v>
      </c>
      <c r="B388" s="64" t="s">
        <v>2604</v>
      </c>
      <c r="C388" s="104"/>
      <c r="D388" s="104"/>
      <c r="E388" s="104"/>
      <c r="F388" s="104"/>
      <c r="G388" s="104"/>
      <c r="H388" s="104"/>
      <c r="I388" s="104"/>
      <c r="J388" s="104"/>
      <c r="K388" s="104"/>
      <c r="L388" s="104"/>
      <c r="M388" s="104"/>
      <c r="N388" s="104"/>
      <c r="O388" s="104"/>
      <c r="P388" s="104"/>
      <c r="Q388" s="104"/>
      <c r="R388" s="104"/>
      <c r="S388" s="104"/>
    </row>
    <row r="389" ht="14.25" spans="1:19">
      <c r="A389" s="64"/>
      <c r="B389" s="104" t="s">
        <v>2605</v>
      </c>
      <c r="C389" s="104"/>
      <c r="D389" s="104"/>
      <c r="E389" s="104"/>
      <c r="F389" s="104"/>
      <c r="G389" s="104"/>
      <c r="H389" s="104"/>
      <c r="I389" s="104"/>
      <c r="J389" s="104"/>
      <c r="K389" s="104"/>
      <c r="L389" s="104"/>
      <c r="M389" s="104"/>
      <c r="N389" s="104"/>
      <c r="O389" s="104"/>
      <c r="P389" s="104"/>
      <c r="Q389" s="104"/>
      <c r="R389" s="104"/>
      <c r="S389" s="104"/>
    </row>
    <row r="390" ht="14.25" spans="1:19">
      <c r="A390" s="177" t="s">
        <v>2606</v>
      </c>
      <c r="B390" s="177"/>
      <c r="C390" s="177"/>
      <c r="D390" s="177"/>
      <c r="E390" s="177"/>
      <c r="F390" s="177"/>
      <c r="G390" s="177"/>
      <c r="H390" s="177"/>
      <c r="I390" s="177"/>
      <c r="J390" s="177"/>
      <c r="K390" s="177"/>
      <c r="L390" s="177"/>
      <c r="M390" s="177"/>
      <c r="N390" s="177"/>
      <c r="O390" s="177"/>
      <c r="P390" s="177"/>
      <c r="Q390" s="177"/>
      <c r="R390" s="177"/>
      <c r="S390" s="177"/>
    </row>
    <row r="391" ht="14.25" spans="1:19">
      <c r="A391" s="177"/>
      <c r="B391" s="177"/>
      <c r="C391" s="177"/>
      <c r="D391" s="177"/>
      <c r="E391" s="177"/>
      <c r="F391" s="177"/>
      <c r="G391" s="177"/>
      <c r="H391" s="177"/>
      <c r="I391" s="177"/>
      <c r="J391" s="177"/>
      <c r="K391" s="177"/>
      <c r="L391" s="177"/>
      <c r="M391" s="177"/>
      <c r="N391" s="177"/>
      <c r="O391" s="177"/>
      <c r="P391" s="177"/>
      <c r="Q391" s="177"/>
      <c r="R391" s="177"/>
      <c r="S391" s="177"/>
    </row>
    <row r="392" ht="14.25" spans="1:19">
      <c r="A392" s="177" t="s">
        <v>2607</v>
      </c>
      <c r="B392" s="177" t="s">
        <v>2608</v>
      </c>
      <c r="C392" s="177"/>
      <c r="D392" s="177"/>
      <c r="E392" s="177"/>
      <c r="F392" s="177"/>
      <c r="G392" s="177"/>
      <c r="H392" s="177"/>
      <c r="I392" s="177"/>
      <c r="J392" s="177"/>
      <c r="K392" s="177"/>
      <c r="L392" s="177"/>
      <c r="M392" s="177"/>
      <c r="N392" s="177"/>
      <c r="O392" s="177"/>
      <c r="P392" s="177"/>
      <c r="Q392" s="177"/>
      <c r="R392" s="177"/>
      <c r="S392" s="177"/>
    </row>
    <row r="393" ht="14.25" spans="1:19">
      <c r="A393" s="177"/>
      <c r="B393" s="177" t="s">
        <v>2609</v>
      </c>
      <c r="C393" s="177"/>
      <c r="D393" s="177"/>
      <c r="E393" s="177"/>
      <c r="F393" s="177"/>
      <c r="G393" s="177"/>
      <c r="H393" s="177"/>
      <c r="I393" s="177"/>
      <c r="J393" s="177"/>
      <c r="K393" s="177"/>
      <c r="L393" s="177"/>
      <c r="M393" s="177"/>
      <c r="N393" s="177"/>
      <c r="O393" s="177"/>
      <c r="P393" s="177"/>
      <c r="Q393" s="177"/>
      <c r="R393" s="177"/>
      <c r="S393" s="177"/>
    </row>
    <row r="394" ht="14.25" spans="1:19">
      <c r="A394" s="178" t="s">
        <v>2610</v>
      </c>
      <c r="B394" s="104"/>
      <c r="C394" s="104"/>
      <c r="D394" s="104"/>
      <c r="E394" s="104"/>
      <c r="F394" s="104"/>
      <c r="G394" s="104"/>
      <c r="H394" s="104"/>
      <c r="I394" s="104"/>
      <c r="J394" s="104"/>
      <c r="K394" s="104"/>
      <c r="L394" s="104"/>
      <c r="M394" s="104"/>
      <c r="N394" s="104"/>
      <c r="O394" s="104"/>
      <c r="P394" s="104"/>
      <c r="Q394" s="104"/>
      <c r="R394" s="104"/>
      <c r="S394" s="104"/>
    </row>
    <row r="395" ht="14.25" spans="1:19">
      <c r="A395" s="64"/>
      <c r="B395" s="104"/>
      <c r="C395" s="104"/>
      <c r="D395" s="104"/>
      <c r="E395" s="104"/>
      <c r="F395" s="104"/>
      <c r="G395" s="104"/>
      <c r="H395" s="104"/>
      <c r="I395" s="104"/>
      <c r="J395" s="104"/>
      <c r="K395" s="104"/>
      <c r="L395" s="104"/>
      <c r="M395" s="104"/>
      <c r="N395" s="104"/>
      <c r="O395" s="104"/>
      <c r="P395" s="104"/>
      <c r="Q395" s="104"/>
      <c r="R395" s="104"/>
      <c r="S395" s="104"/>
    </row>
    <row r="396" ht="14.25" spans="1:19">
      <c r="A396" s="178" t="s">
        <v>2611</v>
      </c>
      <c r="B396" s="64" t="s">
        <v>2612</v>
      </c>
      <c r="C396" s="104"/>
      <c r="D396" s="104"/>
      <c r="E396" s="104"/>
      <c r="F396" s="104"/>
      <c r="G396" s="104"/>
      <c r="H396" s="104"/>
      <c r="I396" s="104"/>
      <c r="J396" s="104"/>
      <c r="K396" s="104"/>
      <c r="L396" s="104"/>
      <c r="M396" s="104"/>
      <c r="N396" s="104"/>
      <c r="O396" s="104"/>
      <c r="P396" s="104"/>
      <c r="Q396" s="104"/>
      <c r="R396" s="104"/>
      <c r="S396" s="104"/>
    </row>
    <row r="397" ht="14.25" spans="1:19">
      <c r="A397" s="64"/>
      <c r="B397" s="104" t="s">
        <v>2613</v>
      </c>
      <c r="C397" s="104"/>
      <c r="D397" s="104"/>
      <c r="E397" s="104"/>
      <c r="F397" s="104"/>
      <c r="G397" s="104"/>
      <c r="H397" s="104"/>
      <c r="I397" s="104"/>
      <c r="J397" s="104"/>
      <c r="K397" s="104"/>
      <c r="L397" s="104"/>
      <c r="M397" s="104"/>
      <c r="N397" s="104"/>
      <c r="O397" s="104"/>
      <c r="P397" s="104"/>
      <c r="Q397" s="104"/>
      <c r="R397" s="104"/>
      <c r="S397" s="104"/>
    </row>
    <row r="398" ht="14.25" spans="1:19">
      <c r="A398" s="177" t="s">
        <v>2614</v>
      </c>
      <c r="B398" s="177"/>
      <c r="C398" s="177"/>
      <c r="D398" s="177"/>
      <c r="E398" s="177"/>
      <c r="F398" s="177"/>
      <c r="G398" s="177"/>
      <c r="H398" s="177"/>
      <c r="I398" s="177"/>
      <c r="J398" s="177"/>
      <c r="K398" s="177"/>
      <c r="L398" s="177"/>
      <c r="M398" s="177"/>
      <c r="N398" s="177"/>
      <c r="O398" s="177"/>
      <c r="P398" s="177"/>
      <c r="Q398" s="177"/>
      <c r="R398" s="177"/>
      <c r="S398" s="177"/>
    </row>
    <row r="399" ht="14.25" spans="1:19">
      <c r="A399" s="177"/>
      <c r="B399" s="177"/>
      <c r="C399" s="177"/>
      <c r="D399" s="177"/>
      <c r="E399" s="177"/>
      <c r="F399" s="177"/>
      <c r="G399" s="177"/>
      <c r="H399" s="177"/>
      <c r="I399" s="177"/>
      <c r="J399" s="177"/>
      <c r="K399" s="177"/>
      <c r="L399" s="177"/>
      <c r="M399" s="177"/>
      <c r="N399" s="177"/>
      <c r="O399" s="177"/>
      <c r="P399" s="177"/>
      <c r="Q399" s="177"/>
      <c r="R399" s="177"/>
      <c r="S399" s="177"/>
    </row>
    <row r="400" ht="14.25" spans="1:19">
      <c r="A400" s="177" t="s">
        <v>2615</v>
      </c>
      <c r="B400" s="177" t="s">
        <v>2616</v>
      </c>
      <c r="C400" s="177"/>
      <c r="D400" s="177"/>
      <c r="E400" s="177"/>
      <c r="F400" s="177"/>
      <c r="G400" s="177"/>
      <c r="H400" s="177"/>
      <c r="I400" s="177"/>
      <c r="J400" s="177"/>
      <c r="K400" s="177"/>
      <c r="L400" s="177"/>
      <c r="M400" s="177"/>
      <c r="N400" s="177"/>
      <c r="O400" s="177"/>
      <c r="P400" s="177"/>
      <c r="Q400" s="177"/>
      <c r="R400" s="177"/>
      <c r="S400" s="177"/>
    </row>
    <row r="401" ht="14.25" spans="1:19">
      <c r="A401" s="177"/>
      <c r="B401" s="177"/>
      <c r="C401" s="177"/>
      <c r="D401" s="177"/>
      <c r="E401" s="177"/>
      <c r="F401" s="177"/>
      <c r="G401" s="177"/>
      <c r="H401" s="177"/>
      <c r="I401" s="177"/>
      <c r="J401" s="177"/>
      <c r="K401" s="177"/>
      <c r="L401" s="177"/>
      <c r="M401" s="177"/>
      <c r="N401" s="177"/>
      <c r="O401" s="177"/>
      <c r="P401" s="177"/>
      <c r="Q401" s="177"/>
      <c r="R401" s="177"/>
      <c r="S401" s="177"/>
    </row>
    <row r="402" ht="14.25" spans="1:19">
      <c r="A402" s="178" t="s">
        <v>2617</v>
      </c>
      <c r="B402" s="104"/>
      <c r="C402" s="104"/>
      <c r="D402" s="104"/>
      <c r="E402" s="104"/>
      <c r="F402" s="104"/>
      <c r="G402" s="104"/>
      <c r="H402" s="104"/>
      <c r="I402" s="104"/>
      <c r="J402" s="104"/>
      <c r="K402" s="104"/>
      <c r="L402" s="104"/>
      <c r="M402" s="104"/>
      <c r="N402" s="104"/>
      <c r="O402" s="104"/>
      <c r="P402" s="104"/>
      <c r="Q402" s="104"/>
      <c r="R402" s="104"/>
      <c r="S402" s="104"/>
    </row>
    <row r="403" ht="14.25" spans="1:19">
      <c r="A403" s="64"/>
      <c r="B403" s="104"/>
      <c r="C403" s="104"/>
      <c r="D403" s="104"/>
      <c r="E403" s="104"/>
      <c r="F403" s="104"/>
      <c r="G403" s="104"/>
      <c r="H403" s="104"/>
      <c r="I403" s="104"/>
      <c r="J403" s="104"/>
      <c r="K403" s="104"/>
      <c r="L403" s="104"/>
      <c r="M403" s="104"/>
      <c r="N403" s="104"/>
      <c r="O403" s="104"/>
      <c r="P403" s="104"/>
      <c r="Q403" s="104"/>
      <c r="R403" s="104"/>
      <c r="S403" s="104"/>
    </row>
    <row r="404" ht="14.25" spans="1:19">
      <c r="A404" s="178" t="s">
        <v>2618</v>
      </c>
      <c r="B404" s="64" t="s">
        <v>2619</v>
      </c>
      <c r="C404" s="104"/>
      <c r="D404" s="104"/>
      <c r="E404" s="104"/>
      <c r="F404" s="104"/>
      <c r="G404" s="104"/>
      <c r="H404" s="104"/>
      <c r="I404" s="104"/>
      <c r="J404" s="104"/>
      <c r="K404" s="104"/>
      <c r="L404" s="104"/>
      <c r="M404" s="104"/>
      <c r="N404" s="104"/>
      <c r="O404" s="104"/>
      <c r="P404" s="104"/>
      <c r="Q404" s="104"/>
      <c r="R404" s="104"/>
      <c r="S404" s="104"/>
    </row>
    <row r="405" ht="14.25" spans="1:19">
      <c r="A405" s="64"/>
      <c r="B405" s="64" t="s">
        <v>2328</v>
      </c>
      <c r="C405" s="104"/>
      <c r="D405" s="104"/>
      <c r="E405" s="104"/>
      <c r="F405" s="104"/>
      <c r="G405" s="104"/>
      <c r="H405" s="104"/>
      <c r="I405" s="104"/>
      <c r="J405" s="104"/>
      <c r="K405" s="104"/>
      <c r="L405" s="104"/>
      <c r="M405" s="104"/>
      <c r="N405" s="104"/>
      <c r="O405" s="104"/>
      <c r="P405" s="104"/>
      <c r="Q405" s="104"/>
      <c r="R405" s="104"/>
      <c r="S405" s="104"/>
    </row>
    <row r="406" ht="14.25" spans="1:19">
      <c r="A406" s="177" t="s">
        <v>2620</v>
      </c>
      <c r="B406" s="177"/>
      <c r="C406" s="177"/>
      <c r="D406" s="177"/>
      <c r="E406" s="177"/>
      <c r="F406" s="177"/>
      <c r="G406" s="177"/>
      <c r="H406" s="177"/>
      <c r="I406" s="177"/>
      <c r="J406" s="177"/>
      <c r="K406" s="177"/>
      <c r="L406" s="177"/>
      <c r="M406" s="177"/>
      <c r="N406" s="177"/>
      <c r="O406" s="177"/>
      <c r="P406" s="177"/>
      <c r="Q406" s="177"/>
      <c r="R406" s="177"/>
      <c r="S406" s="177"/>
    </row>
    <row r="407" ht="14.25" spans="1:19">
      <c r="A407" s="177"/>
      <c r="B407" s="177"/>
      <c r="C407" s="177"/>
      <c r="D407" s="177"/>
      <c r="E407" s="177"/>
      <c r="F407" s="177"/>
      <c r="G407" s="177"/>
      <c r="H407" s="177"/>
      <c r="I407" s="177"/>
      <c r="J407" s="177"/>
      <c r="K407" s="177"/>
      <c r="L407" s="177"/>
      <c r="M407" s="177"/>
      <c r="N407" s="177"/>
      <c r="O407" s="177"/>
      <c r="P407" s="177"/>
      <c r="Q407" s="177"/>
      <c r="R407" s="177"/>
      <c r="S407" s="177"/>
    </row>
    <row r="408" ht="14.25" spans="1:19">
      <c r="A408" s="177" t="s">
        <v>2354</v>
      </c>
      <c r="B408" s="177" t="s">
        <v>2621</v>
      </c>
      <c r="C408" s="177"/>
      <c r="D408" s="177"/>
      <c r="E408" s="177"/>
      <c r="F408" s="177"/>
      <c r="G408" s="177"/>
      <c r="H408" s="177"/>
      <c r="I408" s="177"/>
      <c r="J408" s="177"/>
      <c r="K408" s="177"/>
      <c r="L408" s="177"/>
      <c r="M408" s="177"/>
      <c r="N408" s="177"/>
      <c r="O408" s="177"/>
      <c r="P408" s="177"/>
      <c r="Q408" s="177"/>
      <c r="R408" s="177"/>
      <c r="S408" s="177"/>
    </row>
    <row r="409" ht="14.25" spans="1:19">
      <c r="A409" s="177"/>
      <c r="B409" s="177" t="s">
        <v>2622</v>
      </c>
      <c r="C409" s="177"/>
      <c r="D409" s="177"/>
      <c r="E409" s="177"/>
      <c r="F409" s="177"/>
      <c r="G409" s="177"/>
      <c r="H409" s="177"/>
      <c r="I409" s="177"/>
      <c r="J409" s="177"/>
      <c r="K409" s="177"/>
      <c r="L409" s="177"/>
      <c r="M409" s="177"/>
      <c r="N409" s="177"/>
      <c r="O409" s="177"/>
      <c r="P409" s="177"/>
      <c r="Q409" s="177"/>
      <c r="R409" s="177"/>
      <c r="S409" s="177"/>
    </row>
    <row r="410" ht="14.25" spans="1:19">
      <c r="A410" s="178" t="s">
        <v>2623</v>
      </c>
      <c r="B410" s="104"/>
      <c r="C410" s="104"/>
      <c r="D410" s="104"/>
      <c r="E410" s="104"/>
      <c r="F410" s="104"/>
      <c r="G410" s="104"/>
      <c r="H410" s="104"/>
      <c r="I410" s="104"/>
      <c r="J410" s="104"/>
      <c r="K410" s="104"/>
      <c r="L410" s="104"/>
      <c r="M410" s="104"/>
      <c r="N410" s="104"/>
      <c r="O410" s="104"/>
      <c r="P410" s="104"/>
      <c r="Q410" s="104"/>
      <c r="R410" s="104"/>
      <c r="S410" s="104"/>
    </row>
    <row r="411" ht="14.25" spans="1:19">
      <c r="A411" s="64"/>
      <c r="B411" s="104"/>
      <c r="C411" s="104"/>
      <c r="D411" s="104"/>
      <c r="E411" s="104"/>
      <c r="F411" s="104"/>
      <c r="G411" s="104"/>
      <c r="H411" s="104"/>
      <c r="I411" s="104"/>
      <c r="J411" s="104"/>
      <c r="K411" s="104"/>
      <c r="L411" s="104"/>
      <c r="M411" s="104"/>
      <c r="N411" s="104"/>
      <c r="O411" s="104"/>
      <c r="P411" s="104"/>
      <c r="Q411" s="104"/>
      <c r="R411" s="104"/>
      <c r="S411" s="104"/>
    </row>
    <row r="412" ht="14.25" spans="1:19">
      <c r="A412" s="178" t="s">
        <v>2624</v>
      </c>
      <c r="B412" s="64" t="s">
        <v>2625</v>
      </c>
      <c r="C412" s="104"/>
      <c r="D412" s="104"/>
      <c r="E412" s="104"/>
      <c r="F412" s="104"/>
      <c r="G412" s="104"/>
      <c r="H412" s="104"/>
      <c r="I412" s="104"/>
      <c r="J412" s="104"/>
      <c r="K412" s="104"/>
      <c r="L412" s="104"/>
      <c r="M412" s="104"/>
      <c r="N412" s="104"/>
      <c r="O412" s="104"/>
      <c r="P412" s="104"/>
      <c r="Q412" s="104"/>
      <c r="R412" s="104"/>
      <c r="S412" s="104"/>
    </row>
    <row r="413" ht="14.25" spans="1:19">
      <c r="A413" s="64"/>
      <c r="B413" s="104"/>
      <c r="C413" s="104"/>
      <c r="D413" s="104"/>
      <c r="E413" s="104"/>
      <c r="F413" s="104"/>
      <c r="G413" s="104"/>
      <c r="H413" s="104"/>
      <c r="I413" s="104"/>
      <c r="J413" s="104"/>
      <c r="K413" s="104"/>
      <c r="L413" s="104"/>
      <c r="M413" s="104"/>
      <c r="N413" s="104"/>
      <c r="O413" s="104"/>
      <c r="P413" s="104"/>
      <c r="Q413" s="104"/>
      <c r="R413" s="104"/>
      <c r="S413" s="104"/>
    </row>
    <row r="414" ht="14.25" spans="1:19">
      <c r="A414" s="177" t="s">
        <v>2626</v>
      </c>
      <c r="B414" s="177"/>
      <c r="C414" s="177"/>
      <c r="D414" s="177"/>
      <c r="E414" s="177"/>
      <c r="F414" s="177"/>
      <c r="G414" s="177"/>
      <c r="H414" s="177"/>
      <c r="I414" s="177"/>
      <c r="J414" s="177"/>
      <c r="K414" s="177"/>
      <c r="L414" s="177"/>
      <c r="M414" s="177"/>
      <c r="N414" s="177"/>
      <c r="O414" s="177"/>
      <c r="P414" s="177"/>
      <c r="Q414" s="177"/>
      <c r="R414" s="177"/>
      <c r="S414" s="177"/>
    </row>
    <row r="415" ht="14.25" spans="1:19">
      <c r="A415" s="177"/>
      <c r="B415" s="177"/>
      <c r="C415" s="177"/>
      <c r="D415" s="177"/>
      <c r="E415" s="177"/>
      <c r="F415" s="177"/>
      <c r="G415" s="177"/>
      <c r="H415" s="177"/>
      <c r="I415" s="177"/>
      <c r="J415" s="177"/>
      <c r="K415" s="177"/>
      <c r="L415" s="177"/>
      <c r="M415" s="177"/>
      <c r="N415" s="177"/>
      <c r="O415" s="177"/>
      <c r="P415" s="177"/>
      <c r="Q415" s="177"/>
      <c r="R415" s="177"/>
      <c r="S415" s="177"/>
    </row>
    <row r="416" ht="14.25" spans="1:19">
      <c r="A416" s="177" t="s">
        <v>2351</v>
      </c>
      <c r="B416" s="177" t="s">
        <v>2352</v>
      </c>
      <c r="C416" s="177"/>
      <c r="D416" s="177"/>
      <c r="E416" s="177"/>
      <c r="F416" s="177"/>
      <c r="G416" s="177"/>
      <c r="H416" s="177"/>
      <c r="I416" s="177"/>
      <c r="J416" s="177"/>
      <c r="K416" s="177"/>
      <c r="L416" s="177"/>
      <c r="M416" s="177"/>
      <c r="N416" s="177"/>
      <c r="O416" s="177"/>
      <c r="P416" s="177"/>
      <c r="Q416" s="177"/>
      <c r="R416" s="177"/>
      <c r="S416" s="177"/>
    </row>
    <row r="417" ht="14.25" spans="1:19">
      <c r="A417" s="177"/>
      <c r="B417" s="177"/>
      <c r="C417" s="177"/>
      <c r="D417" s="177"/>
      <c r="E417" s="177"/>
      <c r="F417" s="177"/>
      <c r="G417" s="177"/>
      <c r="H417" s="177"/>
      <c r="I417" s="177"/>
      <c r="J417" s="177"/>
      <c r="K417" s="177"/>
      <c r="L417" s="177"/>
      <c r="M417" s="177"/>
      <c r="N417" s="177"/>
      <c r="O417" s="177"/>
      <c r="P417" s="177"/>
      <c r="Q417" s="177"/>
      <c r="R417" s="177"/>
      <c r="S417" s="177"/>
    </row>
    <row r="418" ht="14.25" spans="1:19">
      <c r="A418" s="178" t="s">
        <v>2627</v>
      </c>
      <c r="B418" s="104"/>
      <c r="C418" s="104"/>
      <c r="D418" s="104"/>
      <c r="E418" s="104"/>
      <c r="F418" s="104"/>
      <c r="G418" s="104"/>
      <c r="H418" s="104"/>
      <c r="I418" s="104"/>
      <c r="J418" s="104"/>
      <c r="K418" s="104"/>
      <c r="L418" s="104"/>
      <c r="M418" s="104"/>
      <c r="N418" s="104"/>
      <c r="O418" s="104"/>
      <c r="P418" s="104"/>
      <c r="Q418" s="104"/>
      <c r="R418" s="104"/>
      <c r="S418" s="104"/>
    </row>
    <row r="419" ht="14.25" spans="1:19">
      <c r="A419" s="64"/>
      <c r="B419" s="104"/>
      <c r="C419" s="104"/>
      <c r="D419" s="104"/>
      <c r="E419" s="104"/>
      <c r="F419" s="104"/>
      <c r="G419" s="104"/>
      <c r="H419" s="104"/>
      <c r="I419" s="104"/>
      <c r="J419" s="104"/>
      <c r="K419" s="104"/>
      <c r="L419" s="104"/>
      <c r="M419" s="104"/>
      <c r="N419" s="104"/>
      <c r="O419" s="104"/>
      <c r="P419" s="104"/>
      <c r="Q419" s="104"/>
      <c r="R419" s="104"/>
      <c r="S419" s="104"/>
    </row>
    <row r="420" ht="14.25" spans="1:19">
      <c r="A420" s="178" t="s">
        <v>2628</v>
      </c>
      <c r="B420" s="64" t="s">
        <v>2629</v>
      </c>
      <c r="C420" s="104"/>
      <c r="D420" s="104"/>
      <c r="E420" s="104"/>
      <c r="F420" s="104"/>
      <c r="G420" s="104"/>
      <c r="H420" s="104"/>
      <c r="I420" s="104"/>
      <c r="J420" s="104"/>
      <c r="K420" s="104"/>
      <c r="L420" s="104"/>
      <c r="M420" s="104"/>
      <c r="N420" s="104"/>
      <c r="O420" s="104"/>
      <c r="P420" s="104"/>
      <c r="Q420" s="104"/>
      <c r="R420" s="104"/>
      <c r="S420" s="104"/>
    </row>
    <row r="421" ht="14.25" spans="1:19">
      <c r="A421" s="64"/>
      <c r="B421" s="104"/>
      <c r="C421" s="104"/>
      <c r="D421" s="104"/>
      <c r="E421" s="104"/>
      <c r="F421" s="104"/>
      <c r="G421" s="104"/>
      <c r="H421" s="104"/>
      <c r="I421" s="104"/>
      <c r="J421" s="104"/>
      <c r="K421" s="104"/>
      <c r="L421" s="104"/>
      <c r="M421" s="104"/>
      <c r="N421" s="104"/>
      <c r="O421" s="104"/>
      <c r="P421" s="104"/>
      <c r="Q421" s="104"/>
      <c r="R421" s="104"/>
      <c r="S421" s="104"/>
    </row>
    <row r="422" ht="14.25" spans="1:19">
      <c r="A422" s="177" t="s">
        <v>2630</v>
      </c>
      <c r="B422" s="177"/>
      <c r="C422" s="177"/>
      <c r="D422" s="177"/>
      <c r="E422" s="177"/>
      <c r="F422" s="177"/>
      <c r="G422" s="177"/>
      <c r="H422" s="177"/>
      <c r="I422" s="177"/>
      <c r="J422" s="177"/>
      <c r="K422" s="177"/>
      <c r="L422" s="177"/>
      <c r="M422" s="177"/>
      <c r="N422" s="177"/>
      <c r="O422" s="177"/>
      <c r="P422" s="177"/>
      <c r="Q422" s="177"/>
      <c r="R422" s="177"/>
      <c r="S422" s="177"/>
    </row>
    <row r="423" ht="14.25" spans="1:19">
      <c r="A423" s="177"/>
      <c r="B423" s="177"/>
      <c r="C423" s="177"/>
      <c r="D423" s="177"/>
      <c r="E423" s="177"/>
      <c r="F423" s="177"/>
      <c r="G423" s="177"/>
      <c r="H423" s="177"/>
      <c r="I423" s="177"/>
      <c r="J423" s="177"/>
      <c r="K423" s="177"/>
      <c r="L423" s="177"/>
      <c r="M423" s="177"/>
      <c r="N423" s="177"/>
      <c r="O423" s="177"/>
      <c r="P423" s="177"/>
      <c r="Q423" s="177"/>
      <c r="R423" s="177"/>
      <c r="S423" s="177"/>
    </row>
    <row r="424" ht="14.25" spans="1:19">
      <c r="A424" s="177" t="s">
        <v>2631</v>
      </c>
      <c r="B424" s="177" t="s">
        <v>2632</v>
      </c>
      <c r="C424" s="177"/>
      <c r="D424" s="177"/>
      <c r="E424" s="177"/>
      <c r="F424" s="177"/>
      <c r="G424" s="177"/>
      <c r="H424" s="177"/>
      <c r="I424" s="177"/>
      <c r="J424" s="177"/>
      <c r="K424" s="177"/>
      <c r="L424" s="177"/>
      <c r="M424" s="177"/>
      <c r="N424" s="177"/>
      <c r="O424" s="177"/>
      <c r="P424" s="177"/>
      <c r="Q424" s="177"/>
      <c r="R424" s="177"/>
      <c r="S424" s="177"/>
    </row>
    <row r="425" ht="14.25" spans="1:19">
      <c r="A425" s="177"/>
      <c r="B425" s="177"/>
      <c r="C425" s="177"/>
      <c r="D425" s="177"/>
      <c r="E425" s="177"/>
      <c r="F425" s="177"/>
      <c r="G425" s="177"/>
      <c r="H425" s="177"/>
      <c r="I425" s="177"/>
      <c r="J425" s="177"/>
      <c r="K425" s="177"/>
      <c r="L425" s="177"/>
      <c r="M425" s="177"/>
      <c r="N425" s="177"/>
      <c r="O425" s="177"/>
      <c r="P425" s="177"/>
      <c r="Q425" s="177"/>
      <c r="R425" s="177"/>
      <c r="S425" s="177"/>
    </row>
    <row r="426" ht="14.25" spans="1:19">
      <c r="A426" s="178" t="s">
        <v>2633</v>
      </c>
      <c r="B426" s="104"/>
      <c r="C426" s="104"/>
      <c r="D426" s="104"/>
      <c r="E426" s="104"/>
      <c r="F426" s="104"/>
      <c r="G426" s="104"/>
      <c r="H426" s="104"/>
      <c r="I426" s="104"/>
      <c r="J426" s="104"/>
      <c r="K426" s="104"/>
      <c r="L426" s="104"/>
      <c r="M426" s="104"/>
      <c r="N426" s="104"/>
      <c r="O426" s="104"/>
      <c r="P426" s="104"/>
      <c r="Q426" s="104"/>
      <c r="R426" s="104"/>
      <c r="S426" s="104"/>
    </row>
    <row r="427" ht="14.25" spans="1:19">
      <c r="A427" s="64"/>
      <c r="B427" s="104"/>
      <c r="C427" s="104"/>
      <c r="D427" s="104"/>
      <c r="E427" s="104"/>
      <c r="F427" s="104"/>
      <c r="G427" s="104"/>
      <c r="H427" s="104"/>
      <c r="I427" s="104"/>
      <c r="J427" s="104"/>
      <c r="K427" s="104"/>
      <c r="L427" s="104"/>
      <c r="M427" s="104"/>
      <c r="N427" s="104"/>
      <c r="O427" s="104"/>
      <c r="P427" s="104"/>
      <c r="Q427" s="104"/>
      <c r="R427" s="104"/>
      <c r="S427" s="104"/>
    </row>
    <row r="428" ht="14.25" spans="1:19">
      <c r="A428" s="178" t="s">
        <v>2634</v>
      </c>
      <c r="B428" s="64" t="s">
        <v>2635</v>
      </c>
      <c r="C428" s="104"/>
      <c r="D428" s="104"/>
      <c r="E428" s="104"/>
      <c r="F428" s="104"/>
      <c r="G428" s="104"/>
      <c r="H428" s="104"/>
      <c r="I428" s="104"/>
      <c r="J428" s="104"/>
      <c r="K428" s="104"/>
      <c r="L428" s="104"/>
      <c r="M428" s="104"/>
      <c r="N428" s="104"/>
      <c r="O428" s="104"/>
      <c r="P428" s="104"/>
      <c r="Q428" s="104"/>
      <c r="R428" s="104"/>
      <c r="S428" s="104"/>
    </row>
    <row r="429" ht="14.25" spans="1:19">
      <c r="A429" s="64"/>
      <c r="B429" s="104"/>
      <c r="C429" s="104"/>
      <c r="D429" s="104"/>
      <c r="E429" s="104"/>
      <c r="F429" s="104"/>
      <c r="G429" s="104"/>
      <c r="H429" s="104"/>
      <c r="I429" s="104"/>
      <c r="J429" s="104"/>
      <c r="K429" s="104"/>
      <c r="L429" s="104"/>
      <c r="M429" s="104"/>
      <c r="N429" s="104"/>
      <c r="O429" s="104"/>
      <c r="P429" s="104"/>
      <c r="Q429" s="104"/>
      <c r="R429" s="104"/>
      <c r="S429" s="104"/>
    </row>
    <row r="430" ht="14.25" spans="1:19">
      <c r="A430" s="177" t="s">
        <v>2636</v>
      </c>
      <c r="B430" s="177"/>
      <c r="C430" s="177"/>
      <c r="D430" s="177"/>
      <c r="E430" s="177"/>
      <c r="F430" s="177"/>
      <c r="G430" s="177"/>
      <c r="H430" s="177"/>
      <c r="I430" s="177"/>
      <c r="J430" s="177"/>
      <c r="K430" s="177"/>
      <c r="L430" s="177"/>
      <c r="M430" s="177"/>
      <c r="N430" s="177"/>
      <c r="O430" s="177"/>
      <c r="P430" s="177"/>
      <c r="Q430" s="177"/>
      <c r="R430" s="177"/>
      <c r="S430" s="177"/>
    </row>
    <row r="431" ht="14.25" spans="1:19">
      <c r="A431" s="177"/>
      <c r="B431" s="177"/>
      <c r="C431" s="177"/>
      <c r="D431" s="177"/>
      <c r="E431" s="177"/>
      <c r="F431" s="177"/>
      <c r="G431" s="177"/>
      <c r="H431" s="177"/>
      <c r="I431" s="177"/>
      <c r="J431" s="177"/>
      <c r="K431" s="177"/>
      <c r="L431" s="177"/>
      <c r="M431" s="177"/>
      <c r="N431" s="177"/>
      <c r="O431" s="177"/>
      <c r="P431" s="177"/>
      <c r="Q431" s="177"/>
      <c r="R431" s="177"/>
      <c r="S431" s="177"/>
    </row>
    <row r="432" ht="14.25" spans="1:19">
      <c r="A432" s="177" t="s">
        <v>2637</v>
      </c>
      <c r="B432" s="177" t="s">
        <v>2638</v>
      </c>
      <c r="C432" s="177"/>
      <c r="D432" s="177"/>
      <c r="E432" s="177"/>
      <c r="F432" s="177"/>
      <c r="G432" s="177"/>
      <c r="H432" s="177"/>
      <c r="I432" s="177"/>
      <c r="J432" s="177"/>
      <c r="K432" s="177"/>
      <c r="L432" s="177"/>
      <c r="M432" s="177"/>
      <c r="N432" s="177"/>
      <c r="O432" s="177"/>
      <c r="P432" s="177"/>
      <c r="Q432" s="177"/>
      <c r="R432" s="177"/>
      <c r="S432" s="177"/>
    </row>
    <row r="433" ht="14.25" spans="1:19">
      <c r="A433" s="177"/>
      <c r="B433" s="177" t="s">
        <v>2639</v>
      </c>
      <c r="C433" s="177"/>
      <c r="D433" s="177"/>
      <c r="E433" s="177"/>
      <c r="F433" s="177"/>
      <c r="G433" s="177"/>
      <c r="H433" s="177"/>
      <c r="I433" s="177"/>
      <c r="J433" s="177"/>
      <c r="K433" s="177"/>
      <c r="L433" s="177"/>
      <c r="M433" s="177"/>
      <c r="N433" s="177"/>
      <c r="O433" s="177"/>
      <c r="P433" s="177"/>
      <c r="Q433" s="177"/>
      <c r="R433" s="177"/>
      <c r="S433" s="177"/>
    </row>
    <row r="434" ht="14.25" spans="1:19">
      <c r="A434" s="178" t="s">
        <v>2640</v>
      </c>
      <c r="B434" s="104"/>
      <c r="C434" s="104"/>
      <c r="D434" s="104"/>
      <c r="E434" s="104"/>
      <c r="F434" s="104"/>
      <c r="G434" s="104"/>
      <c r="H434" s="104"/>
      <c r="I434" s="104"/>
      <c r="J434" s="104"/>
      <c r="K434" s="104"/>
      <c r="L434" s="104"/>
      <c r="M434" s="104"/>
      <c r="N434" s="104"/>
      <c r="O434" s="104"/>
      <c r="P434" s="104"/>
      <c r="Q434" s="104"/>
      <c r="R434" s="104"/>
      <c r="S434" s="104"/>
    </row>
    <row r="435" ht="14.25" spans="1:19">
      <c r="A435" s="64"/>
      <c r="B435" s="104"/>
      <c r="C435" s="104"/>
      <c r="D435" s="104"/>
      <c r="E435" s="104"/>
      <c r="F435" s="104"/>
      <c r="G435" s="104"/>
      <c r="H435" s="104"/>
      <c r="I435" s="104"/>
      <c r="J435" s="104"/>
      <c r="K435" s="104"/>
      <c r="L435" s="104"/>
      <c r="M435" s="104"/>
      <c r="N435" s="104"/>
      <c r="O435" s="104"/>
      <c r="P435" s="104"/>
      <c r="Q435" s="104"/>
      <c r="R435" s="104"/>
      <c r="S435" s="104"/>
    </row>
    <row r="436" ht="14.25" spans="1:19">
      <c r="A436" s="178" t="s">
        <v>2641</v>
      </c>
      <c r="B436" s="64" t="s">
        <v>2642</v>
      </c>
      <c r="C436" s="104"/>
      <c r="D436" s="104"/>
      <c r="E436" s="104"/>
      <c r="F436" s="104"/>
      <c r="G436" s="104"/>
      <c r="H436" s="104"/>
      <c r="I436" s="104"/>
      <c r="J436" s="104"/>
      <c r="K436" s="104"/>
      <c r="L436" s="104"/>
      <c r="M436" s="104"/>
      <c r="N436" s="104"/>
      <c r="O436" s="104"/>
      <c r="P436" s="104"/>
      <c r="Q436" s="104"/>
      <c r="R436" s="104"/>
      <c r="S436" s="104"/>
    </row>
    <row r="437" ht="14.25" spans="1:19">
      <c r="A437" s="64"/>
      <c r="B437" s="104"/>
      <c r="C437" s="104"/>
      <c r="D437" s="104"/>
      <c r="E437" s="104"/>
      <c r="F437" s="104"/>
      <c r="G437" s="104"/>
      <c r="H437" s="104"/>
      <c r="I437" s="104"/>
      <c r="J437" s="104"/>
      <c r="K437" s="104"/>
      <c r="L437" s="104"/>
      <c r="M437" s="104"/>
      <c r="N437" s="104"/>
      <c r="O437" s="104"/>
      <c r="P437" s="104"/>
      <c r="Q437" s="104"/>
      <c r="R437" s="104"/>
      <c r="S437" s="104"/>
    </row>
    <row r="438" ht="14.25" spans="1:19">
      <c r="A438" s="177" t="s">
        <v>2643</v>
      </c>
      <c r="B438" s="177"/>
      <c r="C438" s="177"/>
      <c r="D438" s="177"/>
      <c r="E438" s="177"/>
      <c r="F438" s="177"/>
      <c r="G438" s="177"/>
      <c r="H438" s="177"/>
      <c r="I438" s="177"/>
      <c r="J438" s="177"/>
      <c r="K438" s="177"/>
      <c r="L438" s="177"/>
      <c r="M438" s="177"/>
      <c r="N438" s="177"/>
      <c r="O438" s="177"/>
      <c r="P438" s="177"/>
      <c r="Q438" s="177"/>
      <c r="R438" s="177"/>
      <c r="S438" s="177"/>
    </row>
    <row r="439" ht="14.25" spans="1:19">
      <c r="A439" s="177"/>
      <c r="B439" s="177"/>
      <c r="C439" s="177"/>
      <c r="D439" s="177"/>
      <c r="E439" s="177"/>
      <c r="F439" s="177"/>
      <c r="G439" s="177"/>
      <c r="H439" s="177"/>
      <c r="I439" s="177"/>
      <c r="J439" s="177"/>
      <c r="K439" s="177"/>
      <c r="L439" s="177"/>
      <c r="M439" s="177"/>
      <c r="N439" s="177"/>
      <c r="O439" s="177"/>
      <c r="P439" s="177"/>
      <c r="Q439" s="177"/>
      <c r="R439" s="177"/>
      <c r="S439" s="177"/>
    </row>
    <row r="440" ht="14.25" spans="1:19">
      <c r="A440" s="177" t="s">
        <v>2644</v>
      </c>
      <c r="B440" s="177" t="s">
        <v>2645</v>
      </c>
      <c r="C440" s="177"/>
      <c r="D440" s="177"/>
      <c r="E440" s="177"/>
      <c r="F440" s="177"/>
      <c r="G440" s="177"/>
      <c r="H440" s="177"/>
      <c r="I440" s="177"/>
      <c r="J440" s="177"/>
      <c r="K440" s="177"/>
      <c r="L440" s="177"/>
      <c r="M440" s="177"/>
      <c r="N440" s="177"/>
      <c r="O440" s="177"/>
      <c r="P440" s="177"/>
      <c r="Q440" s="177"/>
      <c r="R440" s="177"/>
      <c r="S440" s="177"/>
    </row>
    <row r="441" ht="14.25" spans="1:19">
      <c r="A441" s="177"/>
      <c r="B441" s="177"/>
      <c r="C441" s="177"/>
      <c r="D441" s="177"/>
      <c r="E441" s="177"/>
      <c r="F441" s="177"/>
      <c r="G441" s="177"/>
      <c r="H441" s="177"/>
      <c r="I441" s="177"/>
      <c r="J441" s="177"/>
      <c r="K441" s="177"/>
      <c r="L441" s="177"/>
      <c r="M441" s="177"/>
      <c r="N441" s="177"/>
      <c r="O441" s="177"/>
      <c r="P441" s="177"/>
      <c r="Q441" s="177"/>
      <c r="R441" s="177"/>
      <c r="S441" s="177"/>
    </row>
    <row r="442" ht="14.25" spans="1:19">
      <c r="A442" s="178" t="s">
        <v>2646</v>
      </c>
      <c r="B442" s="104"/>
      <c r="C442" s="104"/>
      <c r="D442" s="104"/>
      <c r="E442" s="104"/>
      <c r="F442" s="104"/>
      <c r="G442" s="104"/>
      <c r="H442" s="104"/>
      <c r="I442" s="104"/>
      <c r="J442" s="104"/>
      <c r="K442" s="104"/>
      <c r="L442" s="104"/>
      <c r="M442" s="104"/>
      <c r="N442" s="104"/>
      <c r="O442" s="104"/>
      <c r="P442" s="104"/>
      <c r="Q442" s="104"/>
      <c r="R442" s="104"/>
      <c r="S442" s="104"/>
    </row>
    <row r="443" ht="14.25" spans="1:19">
      <c r="A443" s="64"/>
      <c r="B443" s="104"/>
      <c r="C443" s="104"/>
      <c r="D443" s="104"/>
      <c r="E443" s="104"/>
      <c r="F443" s="104"/>
      <c r="G443" s="104"/>
      <c r="H443" s="104"/>
      <c r="I443" s="104"/>
      <c r="J443" s="104"/>
      <c r="K443" s="104"/>
      <c r="L443" s="104"/>
      <c r="M443" s="104"/>
      <c r="N443" s="104"/>
      <c r="O443" s="104"/>
      <c r="P443" s="104"/>
      <c r="Q443" s="104"/>
      <c r="R443" s="104"/>
      <c r="S443" s="104"/>
    </row>
    <row r="444" ht="14.25" spans="1:19">
      <c r="A444" s="178" t="s">
        <v>2647</v>
      </c>
      <c r="B444" s="64" t="s">
        <v>2648</v>
      </c>
      <c r="C444" s="104"/>
      <c r="D444" s="104"/>
      <c r="E444" s="104"/>
      <c r="F444" s="104"/>
      <c r="G444" s="104"/>
      <c r="H444" s="104"/>
      <c r="I444" s="104"/>
      <c r="J444" s="104"/>
      <c r="K444" s="104"/>
      <c r="L444" s="104"/>
      <c r="M444" s="104"/>
      <c r="N444" s="104"/>
      <c r="O444" s="104"/>
      <c r="P444" s="104"/>
      <c r="Q444" s="104"/>
      <c r="R444" s="104"/>
      <c r="S444" s="104"/>
    </row>
    <row r="445" ht="14.25" spans="1:19">
      <c r="A445" s="64"/>
      <c r="B445" s="104"/>
      <c r="C445" s="104"/>
      <c r="D445" s="104"/>
      <c r="E445" s="104"/>
      <c r="F445" s="104"/>
      <c r="G445" s="104"/>
      <c r="H445" s="104"/>
      <c r="I445" s="104"/>
      <c r="J445" s="104"/>
      <c r="K445" s="104"/>
      <c r="L445" s="104"/>
      <c r="M445" s="104"/>
      <c r="N445" s="104"/>
      <c r="O445" s="104"/>
      <c r="P445" s="104"/>
      <c r="Q445" s="104"/>
      <c r="R445" s="104"/>
      <c r="S445" s="104"/>
    </row>
    <row r="446" ht="14.25" spans="1:19">
      <c r="A446" s="177" t="s">
        <v>2649</v>
      </c>
      <c r="B446" s="177"/>
      <c r="C446" s="177"/>
      <c r="D446" s="177"/>
      <c r="E446" s="177"/>
      <c r="F446" s="177"/>
      <c r="G446" s="177"/>
      <c r="H446" s="177"/>
      <c r="I446" s="177"/>
      <c r="J446" s="177"/>
      <c r="K446" s="177"/>
      <c r="L446" s="177"/>
      <c r="M446" s="177"/>
      <c r="N446" s="177"/>
      <c r="O446" s="177"/>
      <c r="P446" s="177"/>
      <c r="Q446" s="177"/>
      <c r="R446" s="177"/>
      <c r="S446" s="177"/>
    </row>
    <row r="447" ht="14.25" spans="1:19">
      <c r="A447" s="177"/>
      <c r="B447" s="177"/>
      <c r="C447" s="177"/>
      <c r="D447" s="177"/>
      <c r="E447" s="177"/>
      <c r="F447" s="177"/>
      <c r="G447" s="177"/>
      <c r="H447" s="177"/>
      <c r="I447" s="177"/>
      <c r="J447" s="177"/>
      <c r="K447" s="177"/>
      <c r="L447" s="177"/>
      <c r="M447" s="177"/>
      <c r="N447" s="177"/>
      <c r="O447" s="177"/>
      <c r="P447" s="177"/>
      <c r="Q447" s="177"/>
      <c r="R447" s="177"/>
      <c r="S447" s="177"/>
    </row>
    <row r="448" ht="14.25" spans="1:19">
      <c r="A448" s="177" t="s">
        <v>2650</v>
      </c>
      <c r="B448" s="177" t="s">
        <v>2651</v>
      </c>
      <c r="C448" s="177"/>
      <c r="D448" s="177"/>
      <c r="E448" s="177"/>
      <c r="F448" s="177"/>
      <c r="G448" s="177"/>
      <c r="H448" s="177"/>
      <c r="I448" s="177"/>
      <c r="J448" s="177"/>
      <c r="K448" s="177"/>
      <c r="L448" s="177"/>
      <c r="M448" s="177"/>
      <c r="N448" s="177"/>
      <c r="O448" s="177"/>
      <c r="P448" s="177"/>
      <c r="Q448" s="177"/>
      <c r="R448" s="177"/>
      <c r="S448" s="177"/>
    </row>
    <row r="449" ht="14.25" spans="1:19">
      <c r="A449" s="177"/>
      <c r="B449" s="177" t="s">
        <v>2652</v>
      </c>
      <c r="C449" s="177"/>
      <c r="D449" s="177"/>
      <c r="E449" s="177"/>
      <c r="F449" s="177"/>
      <c r="G449" s="177"/>
      <c r="H449" s="177"/>
      <c r="I449" s="177"/>
      <c r="J449" s="177"/>
      <c r="K449" s="177"/>
      <c r="L449" s="177"/>
      <c r="M449" s="177"/>
      <c r="N449" s="177"/>
      <c r="O449" s="177"/>
      <c r="P449" s="177"/>
      <c r="Q449" s="177"/>
      <c r="R449" s="177"/>
      <c r="S449" s="177"/>
    </row>
    <row r="450" ht="14.25" spans="1:19">
      <c r="A450" s="178" t="s">
        <v>2653</v>
      </c>
      <c r="B450" s="104"/>
      <c r="C450" s="104"/>
      <c r="D450" s="104"/>
      <c r="E450" s="104"/>
      <c r="F450" s="104"/>
      <c r="G450" s="104"/>
      <c r="H450" s="104"/>
      <c r="I450" s="104"/>
      <c r="J450" s="104"/>
      <c r="K450" s="104"/>
      <c r="L450" s="104"/>
      <c r="M450" s="104"/>
      <c r="N450" s="104"/>
      <c r="O450" s="104"/>
      <c r="P450" s="104"/>
      <c r="Q450" s="104"/>
      <c r="R450" s="104"/>
      <c r="S450" s="104"/>
    </row>
    <row r="451" ht="14.25" spans="1:19">
      <c r="A451" s="64"/>
      <c r="B451" s="104"/>
      <c r="C451" s="104"/>
      <c r="D451" s="104"/>
      <c r="E451" s="104"/>
      <c r="F451" s="104"/>
      <c r="G451" s="104"/>
      <c r="H451" s="104"/>
      <c r="I451" s="104"/>
      <c r="J451" s="104"/>
      <c r="K451" s="104"/>
      <c r="L451" s="104"/>
      <c r="M451" s="104"/>
      <c r="N451" s="104"/>
      <c r="O451" s="104"/>
      <c r="P451" s="104"/>
      <c r="Q451" s="104"/>
      <c r="R451" s="104"/>
      <c r="S451" s="104"/>
    </row>
    <row r="452" ht="14.25" spans="1:19">
      <c r="A452" s="178" t="s">
        <v>2654</v>
      </c>
      <c r="B452" s="64" t="s">
        <v>2655</v>
      </c>
      <c r="C452" s="104"/>
      <c r="D452" s="104"/>
      <c r="E452" s="104"/>
      <c r="F452" s="104"/>
      <c r="G452" s="104"/>
      <c r="H452" s="104"/>
      <c r="I452" s="104"/>
      <c r="J452" s="104"/>
      <c r="K452" s="104"/>
      <c r="L452" s="104"/>
      <c r="M452" s="104"/>
      <c r="N452" s="104"/>
      <c r="O452" s="104"/>
      <c r="P452" s="104"/>
      <c r="Q452" s="104"/>
      <c r="R452" s="104"/>
      <c r="S452" s="104"/>
    </row>
    <row r="453" ht="14.25" spans="1:19">
      <c r="A453" s="64"/>
      <c r="B453" s="104"/>
      <c r="C453" s="104"/>
      <c r="D453" s="104"/>
      <c r="E453" s="104"/>
      <c r="F453" s="104"/>
      <c r="G453" s="104"/>
      <c r="H453" s="104"/>
      <c r="I453" s="104"/>
      <c r="J453" s="104"/>
      <c r="K453" s="104"/>
      <c r="L453" s="104"/>
      <c r="M453" s="104"/>
      <c r="N453" s="104"/>
      <c r="O453" s="104"/>
      <c r="P453" s="104"/>
      <c r="Q453" s="104"/>
      <c r="R453" s="104"/>
      <c r="S453" s="104"/>
    </row>
    <row r="454" ht="14.25" spans="1:19">
      <c r="A454" s="177" t="s">
        <v>2656</v>
      </c>
      <c r="B454" s="177"/>
      <c r="C454" s="177"/>
      <c r="D454" s="177"/>
      <c r="E454" s="177"/>
      <c r="F454" s="177"/>
      <c r="G454" s="177"/>
      <c r="H454" s="177"/>
      <c r="I454" s="177"/>
      <c r="J454" s="177"/>
      <c r="K454" s="177"/>
      <c r="L454" s="177"/>
      <c r="M454" s="177"/>
      <c r="N454" s="177"/>
      <c r="O454" s="177"/>
      <c r="P454" s="177"/>
      <c r="Q454" s="177"/>
      <c r="R454" s="177"/>
      <c r="S454" s="177"/>
    </row>
    <row r="455" ht="14.25" spans="1:19">
      <c r="A455" s="177"/>
      <c r="B455" s="177"/>
      <c r="C455" s="177"/>
      <c r="D455" s="177"/>
      <c r="E455" s="177"/>
      <c r="F455" s="177"/>
      <c r="G455" s="177"/>
      <c r="H455" s="177"/>
      <c r="I455" s="177"/>
      <c r="J455" s="177"/>
      <c r="K455" s="177"/>
      <c r="L455" s="177"/>
      <c r="M455" s="177"/>
      <c r="N455" s="177"/>
      <c r="O455" s="177"/>
      <c r="P455" s="177"/>
      <c r="Q455" s="177"/>
      <c r="R455" s="177"/>
      <c r="S455" s="177"/>
    </row>
    <row r="456" ht="14.25" spans="1:19">
      <c r="A456" s="177" t="s">
        <v>2657</v>
      </c>
      <c r="B456" s="177" t="s">
        <v>2658</v>
      </c>
      <c r="C456" s="177"/>
      <c r="D456" s="177"/>
      <c r="E456" s="177"/>
      <c r="F456" s="177"/>
      <c r="G456" s="177"/>
      <c r="H456" s="177"/>
      <c r="I456" s="177"/>
      <c r="J456" s="177"/>
      <c r="K456" s="177"/>
      <c r="L456" s="177"/>
      <c r="M456" s="177"/>
      <c r="N456" s="177"/>
      <c r="O456" s="177"/>
      <c r="P456" s="177"/>
      <c r="Q456" s="177"/>
      <c r="R456" s="177"/>
      <c r="S456" s="177"/>
    </row>
    <row r="457" ht="14.25" spans="1:19">
      <c r="A457" s="177"/>
      <c r="B457" s="177" t="s">
        <v>2659</v>
      </c>
      <c r="C457" s="177"/>
      <c r="D457" s="177"/>
      <c r="E457" s="177"/>
      <c r="F457" s="177"/>
      <c r="G457" s="177"/>
      <c r="H457" s="177"/>
      <c r="I457" s="177"/>
      <c r="J457" s="177"/>
      <c r="K457" s="177"/>
      <c r="L457" s="177"/>
      <c r="M457" s="177"/>
      <c r="N457" s="177"/>
      <c r="O457" s="177"/>
      <c r="P457" s="177"/>
      <c r="Q457" s="177"/>
      <c r="R457" s="177"/>
      <c r="S457" s="177"/>
    </row>
    <row r="458" ht="14.25" spans="1:19">
      <c r="A458" s="178" t="s">
        <v>2660</v>
      </c>
      <c r="B458" s="104"/>
      <c r="C458" s="104"/>
      <c r="D458" s="104"/>
      <c r="E458" s="104"/>
      <c r="F458" s="104"/>
      <c r="G458" s="104"/>
      <c r="H458" s="104"/>
      <c r="I458" s="104"/>
      <c r="J458" s="104"/>
      <c r="K458" s="104"/>
      <c r="L458" s="104"/>
      <c r="M458" s="104"/>
      <c r="N458" s="104"/>
      <c r="O458" s="104"/>
      <c r="P458" s="104"/>
      <c r="Q458" s="104"/>
      <c r="R458" s="104"/>
      <c r="S458" s="104"/>
    </row>
    <row r="459" ht="14.25" spans="1:19">
      <c r="A459" s="64"/>
      <c r="B459" s="104"/>
      <c r="C459" s="104"/>
      <c r="D459" s="104"/>
      <c r="E459" s="104"/>
      <c r="F459" s="104"/>
      <c r="G459" s="104"/>
      <c r="H459" s="104"/>
      <c r="I459" s="104"/>
      <c r="J459" s="104"/>
      <c r="K459" s="104"/>
      <c r="L459" s="104"/>
      <c r="M459" s="104"/>
      <c r="N459" s="104"/>
      <c r="O459" s="104"/>
      <c r="P459" s="104"/>
      <c r="Q459" s="104"/>
      <c r="R459" s="104"/>
      <c r="S459" s="104"/>
    </row>
    <row r="460" ht="14.25" spans="1:19">
      <c r="A460" s="178" t="s">
        <v>2661</v>
      </c>
      <c r="B460" s="64" t="s">
        <v>2662</v>
      </c>
      <c r="C460" s="104"/>
      <c r="D460" s="104"/>
      <c r="E460" s="104"/>
      <c r="F460" s="104"/>
      <c r="G460" s="104"/>
      <c r="H460" s="104"/>
      <c r="I460" s="104"/>
      <c r="J460" s="104"/>
      <c r="K460" s="104"/>
      <c r="L460" s="104"/>
      <c r="M460" s="104"/>
      <c r="N460" s="104"/>
      <c r="O460" s="104"/>
      <c r="P460" s="104"/>
      <c r="Q460" s="104"/>
      <c r="R460" s="104"/>
      <c r="S460" s="104"/>
    </row>
    <row r="461" ht="14.25" spans="1:19">
      <c r="A461" s="64"/>
      <c r="B461" s="64" t="s">
        <v>2328</v>
      </c>
      <c r="C461" s="104"/>
      <c r="D461" s="104"/>
      <c r="E461" s="104"/>
      <c r="F461" s="104"/>
      <c r="G461" s="104"/>
      <c r="H461" s="104"/>
      <c r="I461" s="104"/>
      <c r="J461" s="104"/>
      <c r="K461" s="104"/>
      <c r="L461" s="104"/>
      <c r="M461" s="104"/>
      <c r="N461" s="104"/>
      <c r="O461" s="104"/>
      <c r="P461" s="104"/>
      <c r="Q461" s="104"/>
      <c r="R461" s="104"/>
      <c r="S461" s="104"/>
    </row>
    <row r="462" ht="14.25" spans="1:19">
      <c r="A462" s="177" t="s">
        <v>2663</v>
      </c>
      <c r="B462" s="177"/>
      <c r="C462" s="177"/>
      <c r="D462" s="177"/>
      <c r="E462" s="177"/>
      <c r="F462" s="177"/>
      <c r="G462" s="177"/>
      <c r="H462" s="177"/>
      <c r="I462" s="177"/>
      <c r="J462" s="177"/>
      <c r="K462" s="177"/>
      <c r="L462" s="177"/>
      <c r="M462" s="177"/>
      <c r="N462" s="177"/>
      <c r="O462" s="177"/>
      <c r="P462" s="177"/>
      <c r="Q462" s="177"/>
      <c r="R462" s="177"/>
      <c r="S462" s="177"/>
    </row>
    <row r="463" ht="14.25" spans="1:19">
      <c r="A463" s="177"/>
      <c r="B463" s="177"/>
      <c r="C463" s="177"/>
      <c r="D463" s="177"/>
      <c r="E463" s="177"/>
      <c r="F463" s="177"/>
      <c r="G463" s="177"/>
      <c r="H463" s="177"/>
      <c r="I463" s="177"/>
      <c r="J463" s="177"/>
      <c r="K463" s="177"/>
      <c r="L463" s="177"/>
      <c r="M463" s="177"/>
      <c r="N463" s="177"/>
      <c r="O463" s="177"/>
      <c r="P463" s="177"/>
      <c r="Q463" s="177"/>
      <c r="R463" s="177"/>
      <c r="S463" s="177"/>
    </row>
    <row r="464" ht="14.25" spans="1:19">
      <c r="A464" s="177" t="s">
        <v>2664</v>
      </c>
      <c r="B464" s="177" t="s">
        <v>2665</v>
      </c>
      <c r="C464" s="177"/>
      <c r="D464" s="177"/>
      <c r="E464" s="177"/>
      <c r="F464" s="177"/>
      <c r="G464" s="177"/>
      <c r="H464" s="177"/>
      <c r="I464" s="177"/>
      <c r="J464" s="177"/>
      <c r="K464" s="177"/>
      <c r="L464" s="177"/>
      <c r="M464" s="177"/>
      <c r="N464" s="177"/>
      <c r="O464" s="177"/>
      <c r="P464" s="177"/>
      <c r="Q464" s="177"/>
      <c r="R464" s="177"/>
      <c r="S464" s="177"/>
    </row>
    <row r="465" ht="14.25" spans="1:19">
      <c r="A465" s="177"/>
      <c r="B465" s="177" t="s">
        <v>2666</v>
      </c>
      <c r="C465" s="177"/>
      <c r="D465" s="177"/>
      <c r="E465" s="177"/>
      <c r="F465" s="177"/>
      <c r="G465" s="177"/>
      <c r="H465" s="177"/>
      <c r="I465" s="177"/>
      <c r="J465" s="177"/>
      <c r="K465" s="177"/>
      <c r="L465" s="177"/>
      <c r="M465" s="177"/>
      <c r="N465" s="177"/>
      <c r="O465" s="177"/>
      <c r="P465" s="177"/>
      <c r="Q465" s="177"/>
      <c r="R465" s="177"/>
      <c r="S465" s="177"/>
    </row>
    <row r="466" ht="14.25" spans="1:19">
      <c r="A466" s="178" t="s">
        <v>2667</v>
      </c>
      <c r="B466" s="104"/>
      <c r="C466" s="104"/>
      <c r="D466" s="104"/>
      <c r="E466" s="104"/>
      <c r="F466" s="104"/>
      <c r="G466" s="104"/>
      <c r="H466" s="104"/>
      <c r="I466" s="104"/>
      <c r="J466" s="104"/>
      <c r="K466" s="104"/>
      <c r="L466" s="104"/>
      <c r="M466" s="104"/>
      <c r="N466" s="104"/>
      <c r="O466" s="104"/>
      <c r="P466" s="104"/>
      <c r="Q466" s="104"/>
      <c r="R466" s="104"/>
      <c r="S466" s="104"/>
    </row>
    <row r="467" ht="14.25" spans="1:19">
      <c r="A467" s="64"/>
      <c r="B467" s="104"/>
      <c r="C467" s="104"/>
      <c r="D467" s="104"/>
      <c r="E467" s="104"/>
      <c r="F467" s="104"/>
      <c r="G467" s="104"/>
      <c r="H467" s="104"/>
      <c r="I467" s="104"/>
      <c r="J467" s="104"/>
      <c r="K467" s="104"/>
      <c r="L467" s="104"/>
      <c r="M467" s="104"/>
      <c r="N467" s="104"/>
      <c r="O467" s="104"/>
      <c r="P467" s="104"/>
      <c r="Q467" s="104"/>
      <c r="R467" s="104"/>
      <c r="S467" s="104"/>
    </row>
    <row r="468" ht="14.25" spans="1:19">
      <c r="A468" s="178" t="s">
        <v>2668</v>
      </c>
      <c r="B468" s="64" t="s">
        <v>2669</v>
      </c>
      <c r="C468" s="104"/>
      <c r="D468" s="104"/>
      <c r="E468" s="104"/>
      <c r="F468" s="104"/>
      <c r="G468" s="104"/>
      <c r="H468" s="104"/>
      <c r="I468" s="104"/>
      <c r="J468" s="104"/>
      <c r="K468" s="104"/>
      <c r="L468" s="104"/>
      <c r="M468" s="104"/>
      <c r="N468" s="104"/>
      <c r="O468" s="104"/>
      <c r="P468" s="104"/>
      <c r="Q468" s="104"/>
      <c r="R468" s="104"/>
      <c r="S468" s="104"/>
    </row>
    <row r="469" ht="14.25" spans="1:19">
      <c r="A469" s="64"/>
      <c r="B469" s="104" t="s">
        <v>2670</v>
      </c>
      <c r="C469" s="104"/>
      <c r="D469" s="104"/>
      <c r="E469" s="104"/>
      <c r="F469" s="104"/>
      <c r="G469" s="104"/>
      <c r="H469" s="104"/>
      <c r="I469" s="104"/>
      <c r="J469" s="104"/>
      <c r="K469" s="104"/>
      <c r="L469" s="104"/>
      <c r="M469" s="104"/>
      <c r="N469" s="104"/>
      <c r="O469" s="104"/>
      <c r="P469" s="104"/>
      <c r="Q469" s="104"/>
      <c r="R469" s="104"/>
      <c r="S469" s="104"/>
    </row>
    <row r="470" ht="14.25" spans="1:19">
      <c r="A470" s="177" t="s">
        <v>2671</v>
      </c>
      <c r="B470" s="177"/>
      <c r="C470" s="177"/>
      <c r="D470" s="177"/>
      <c r="E470" s="177"/>
      <c r="F470" s="177"/>
      <c r="G470" s="177"/>
      <c r="H470" s="177"/>
      <c r="I470" s="177"/>
      <c r="J470" s="177"/>
      <c r="K470" s="177"/>
      <c r="L470" s="177"/>
      <c r="M470" s="177"/>
      <c r="N470" s="177"/>
      <c r="O470" s="177"/>
      <c r="P470" s="177"/>
      <c r="Q470" s="177"/>
      <c r="R470" s="177"/>
      <c r="S470" s="177"/>
    </row>
    <row r="471" ht="14.25" spans="1:19">
      <c r="A471" s="177"/>
      <c r="B471" s="177"/>
      <c r="C471" s="177"/>
      <c r="D471" s="177"/>
      <c r="E471" s="177"/>
      <c r="F471" s="177"/>
      <c r="G471" s="177"/>
      <c r="H471" s="177"/>
      <c r="I471" s="177"/>
      <c r="J471" s="177"/>
      <c r="K471" s="177"/>
      <c r="L471" s="177"/>
      <c r="M471" s="177"/>
      <c r="N471" s="177"/>
      <c r="O471" s="177"/>
      <c r="P471" s="177"/>
      <c r="Q471" s="177"/>
      <c r="R471" s="177"/>
      <c r="S471" s="177"/>
    </row>
    <row r="472" ht="14.25" spans="1:19">
      <c r="A472" s="177" t="s">
        <v>2672</v>
      </c>
      <c r="B472" s="177" t="s">
        <v>2673</v>
      </c>
      <c r="C472" s="177"/>
      <c r="D472" s="177"/>
      <c r="E472" s="177"/>
      <c r="F472" s="177"/>
      <c r="G472" s="177"/>
      <c r="H472" s="177"/>
      <c r="I472" s="177"/>
      <c r="J472" s="177"/>
      <c r="K472" s="177"/>
      <c r="L472" s="177"/>
      <c r="M472" s="177"/>
      <c r="N472" s="177"/>
      <c r="O472" s="177"/>
      <c r="P472" s="177"/>
      <c r="Q472" s="177"/>
      <c r="R472" s="177"/>
      <c r="S472" s="177"/>
    </row>
    <row r="473" ht="14.25" spans="1:19">
      <c r="A473" s="177"/>
      <c r="B473" s="177"/>
      <c r="C473" s="177"/>
      <c r="D473" s="177"/>
      <c r="E473" s="177"/>
      <c r="F473" s="177"/>
      <c r="G473" s="177"/>
      <c r="H473" s="177"/>
      <c r="I473" s="177"/>
      <c r="J473" s="177"/>
      <c r="K473" s="177"/>
      <c r="L473" s="177"/>
      <c r="M473" s="177"/>
      <c r="N473" s="177"/>
      <c r="O473" s="177"/>
      <c r="P473" s="177"/>
      <c r="Q473" s="177"/>
      <c r="R473" s="177"/>
      <c r="S473" s="177"/>
    </row>
    <row r="474" ht="14.25" spans="1:19">
      <c r="A474" s="178" t="s">
        <v>2674</v>
      </c>
      <c r="B474" s="64" t="s">
        <v>2675</v>
      </c>
      <c r="C474" s="104"/>
      <c r="D474" s="104"/>
      <c r="E474" s="104"/>
      <c r="F474" s="104"/>
      <c r="G474" s="104"/>
      <c r="H474" s="104"/>
      <c r="I474" s="104"/>
      <c r="J474" s="104"/>
      <c r="K474" s="104"/>
      <c r="L474" s="104"/>
      <c r="M474" s="104"/>
      <c r="N474" s="104"/>
      <c r="O474" s="104"/>
      <c r="P474" s="104"/>
      <c r="Q474" s="104"/>
      <c r="R474" s="104"/>
      <c r="S474" s="104"/>
    </row>
    <row r="475" ht="14.25" spans="1:19">
      <c r="A475" s="64"/>
      <c r="B475" s="104" t="s">
        <v>2676</v>
      </c>
      <c r="C475" s="104"/>
      <c r="D475" s="104"/>
      <c r="E475" s="104"/>
      <c r="F475" s="104"/>
      <c r="G475" s="104"/>
      <c r="H475" s="104"/>
      <c r="I475" s="104"/>
      <c r="J475" s="104"/>
      <c r="K475" s="104"/>
      <c r="L475" s="104"/>
      <c r="M475" s="104"/>
      <c r="N475" s="104"/>
      <c r="O475" s="104"/>
      <c r="P475" s="104"/>
      <c r="Q475" s="104"/>
      <c r="R475" s="104"/>
      <c r="S475" s="104"/>
    </row>
    <row r="476" ht="14.25" spans="1:19">
      <c r="A476" s="178" t="s">
        <v>2677</v>
      </c>
      <c r="B476" s="64" t="s">
        <v>2678</v>
      </c>
      <c r="C476" s="104"/>
      <c r="D476" s="104"/>
      <c r="E476" s="104"/>
      <c r="F476" s="104"/>
      <c r="G476" s="104"/>
      <c r="H476" s="104"/>
      <c r="I476" s="104"/>
      <c r="J476" s="104"/>
      <c r="K476" s="104"/>
      <c r="L476" s="104"/>
      <c r="M476" s="104"/>
      <c r="N476" s="104"/>
      <c r="O476" s="104"/>
      <c r="P476" s="104"/>
      <c r="Q476" s="104"/>
      <c r="R476" s="104"/>
      <c r="S476" s="104"/>
    </row>
    <row r="477" ht="14.25" spans="1:19">
      <c r="A477" s="64"/>
      <c r="B477" s="104" t="s">
        <v>2679</v>
      </c>
      <c r="C477" s="104"/>
      <c r="D477" s="104"/>
      <c r="E477" s="104"/>
      <c r="F477" s="104"/>
      <c r="G477" s="104"/>
      <c r="H477" s="104"/>
      <c r="I477" s="104"/>
      <c r="J477" s="104"/>
      <c r="K477" s="104"/>
      <c r="L477" s="104"/>
      <c r="M477" s="104"/>
      <c r="N477" s="104"/>
      <c r="O477" s="104"/>
      <c r="P477" s="104"/>
      <c r="Q477" s="104"/>
      <c r="R477" s="104"/>
      <c r="S477" s="104"/>
    </row>
    <row r="478" ht="14.25" spans="1:19">
      <c r="A478" s="177" t="s">
        <v>2680</v>
      </c>
      <c r="B478" s="177"/>
      <c r="C478" s="177"/>
      <c r="D478" s="177"/>
      <c r="E478" s="177"/>
      <c r="F478" s="177"/>
      <c r="G478" s="177"/>
      <c r="H478" s="177"/>
      <c r="I478" s="177"/>
      <c r="J478" s="177"/>
      <c r="K478" s="177"/>
      <c r="L478" s="177"/>
      <c r="M478" s="177"/>
      <c r="N478" s="177"/>
      <c r="O478" s="177"/>
      <c r="P478" s="177"/>
      <c r="Q478" s="177"/>
      <c r="R478" s="177"/>
      <c r="S478" s="177"/>
    </row>
    <row r="479" ht="14.25" spans="1:19">
      <c r="A479" s="177"/>
      <c r="B479" s="177"/>
      <c r="C479" s="177"/>
      <c r="D479" s="177"/>
      <c r="E479" s="177"/>
      <c r="F479" s="177"/>
      <c r="G479" s="177"/>
      <c r="H479" s="177"/>
      <c r="I479" s="177"/>
      <c r="J479" s="177"/>
      <c r="K479" s="177"/>
      <c r="L479" s="177"/>
      <c r="M479" s="177"/>
      <c r="N479" s="177"/>
      <c r="O479" s="177"/>
      <c r="P479" s="177"/>
      <c r="Q479" s="177"/>
      <c r="R479" s="177"/>
      <c r="S479" s="177"/>
    </row>
    <row r="480" ht="14.25" spans="1:19">
      <c r="A480" s="177" t="s">
        <v>2681</v>
      </c>
      <c r="B480" s="177" t="s">
        <v>2682</v>
      </c>
      <c r="C480" s="177"/>
      <c r="D480" s="177"/>
      <c r="E480" s="177"/>
      <c r="F480" s="177"/>
      <c r="G480" s="177"/>
      <c r="H480" s="177"/>
      <c r="I480" s="177"/>
      <c r="J480" s="177"/>
      <c r="K480" s="177"/>
      <c r="L480" s="177"/>
      <c r="M480" s="177"/>
      <c r="N480" s="177"/>
      <c r="O480" s="177"/>
      <c r="P480" s="177"/>
      <c r="Q480" s="177"/>
      <c r="R480" s="177"/>
      <c r="S480" s="177"/>
    </row>
    <row r="481" ht="14.25" spans="1:19">
      <c r="A481" s="177"/>
      <c r="B481" s="177"/>
      <c r="C481" s="177"/>
      <c r="D481" s="177"/>
      <c r="E481" s="177"/>
      <c r="F481" s="177"/>
      <c r="G481" s="177"/>
      <c r="H481" s="177"/>
      <c r="I481" s="177"/>
      <c r="J481" s="177"/>
      <c r="K481" s="177"/>
      <c r="L481" s="177"/>
      <c r="M481" s="177"/>
      <c r="N481" s="177"/>
      <c r="O481" s="177"/>
      <c r="P481" s="177"/>
      <c r="Q481" s="177"/>
      <c r="R481" s="177"/>
      <c r="S481" s="177"/>
    </row>
    <row r="482" ht="14.25" spans="1:19">
      <c r="A482" s="178" t="s">
        <v>2683</v>
      </c>
      <c r="B482" s="104"/>
      <c r="C482" s="104"/>
      <c r="D482" s="104"/>
      <c r="E482" s="104"/>
      <c r="F482" s="104"/>
      <c r="G482" s="104"/>
      <c r="H482" s="104"/>
      <c r="I482" s="104"/>
      <c r="J482" s="104"/>
      <c r="K482" s="104"/>
      <c r="L482" s="104"/>
      <c r="M482" s="104"/>
      <c r="N482" s="104"/>
      <c r="O482" s="104"/>
      <c r="P482" s="104"/>
      <c r="Q482" s="104"/>
      <c r="R482" s="104"/>
      <c r="S482" s="104"/>
    </row>
    <row r="483" ht="14.25" spans="1:19">
      <c r="A483" s="64"/>
      <c r="B483" s="64" t="s">
        <v>2684</v>
      </c>
      <c r="C483" s="104"/>
      <c r="D483" s="104"/>
      <c r="E483" s="104"/>
      <c r="F483" s="104"/>
      <c r="G483" s="104"/>
      <c r="H483" s="104"/>
      <c r="I483" s="104"/>
      <c r="J483" s="104"/>
      <c r="K483" s="104"/>
      <c r="L483" s="104"/>
      <c r="M483" s="104"/>
      <c r="N483" s="104"/>
      <c r="O483" s="104"/>
      <c r="P483" s="104"/>
      <c r="Q483" s="104"/>
      <c r="R483" s="104"/>
      <c r="S483" s="104"/>
    </row>
    <row r="484" ht="14.25" spans="1:19">
      <c r="A484" s="178" t="s">
        <v>2685</v>
      </c>
      <c r="B484" s="64" t="s">
        <v>2686</v>
      </c>
      <c r="C484" s="104"/>
      <c r="D484" s="104"/>
      <c r="E484" s="104"/>
      <c r="F484" s="104"/>
      <c r="G484" s="104"/>
      <c r="H484" s="104"/>
      <c r="I484" s="104"/>
      <c r="J484" s="104"/>
      <c r="K484" s="104"/>
      <c r="L484" s="104"/>
      <c r="M484" s="104"/>
      <c r="N484" s="104"/>
      <c r="O484" s="104"/>
      <c r="P484" s="104"/>
      <c r="Q484" s="104"/>
      <c r="R484" s="104"/>
      <c r="S484" s="104"/>
    </row>
    <row r="485" ht="14.25" spans="1:19">
      <c r="A485" s="64"/>
      <c r="B485" s="104" t="s">
        <v>2687</v>
      </c>
      <c r="C485" s="104"/>
      <c r="D485" s="104"/>
      <c r="E485" s="104"/>
      <c r="F485" s="104"/>
      <c r="G485" s="104"/>
      <c r="H485" s="104"/>
      <c r="I485" s="104"/>
      <c r="J485" s="104"/>
      <c r="K485" s="104"/>
      <c r="L485" s="104"/>
      <c r="M485" s="104"/>
      <c r="N485" s="104"/>
      <c r="O485" s="104"/>
      <c r="P485" s="104"/>
      <c r="Q485" s="104"/>
      <c r="R485" s="104"/>
      <c r="S485" s="104"/>
    </row>
    <row r="486" ht="14.25" spans="1:19">
      <c r="A486" s="177" t="s">
        <v>2688</v>
      </c>
      <c r="B486" s="177"/>
      <c r="C486" s="177"/>
      <c r="D486" s="177"/>
      <c r="E486" s="177"/>
      <c r="F486" s="177"/>
      <c r="G486" s="177"/>
      <c r="H486" s="177"/>
      <c r="I486" s="177"/>
      <c r="J486" s="177"/>
      <c r="K486" s="177"/>
      <c r="L486" s="177"/>
      <c r="M486" s="177"/>
      <c r="N486" s="177"/>
      <c r="O486" s="177"/>
      <c r="P486" s="177"/>
      <c r="Q486" s="177"/>
      <c r="R486" s="177"/>
      <c r="S486" s="177"/>
    </row>
    <row r="487" ht="14.25" spans="1:19">
      <c r="A487" s="177"/>
      <c r="B487" s="177"/>
      <c r="C487" s="177"/>
      <c r="D487" s="177"/>
      <c r="E487" s="177"/>
      <c r="F487" s="177"/>
      <c r="G487" s="177"/>
      <c r="H487" s="177"/>
      <c r="I487" s="177"/>
      <c r="J487" s="177"/>
      <c r="K487" s="177"/>
      <c r="L487" s="177"/>
      <c r="M487" s="177"/>
      <c r="N487" s="177"/>
      <c r="O487" s="177"/>
      <c r="P487" s="177"/>
      <c r="Q487" s="177"/>
      <c r="R487" s="177"/>
      <c r="S487" s="177"/>
    </row>
    <row r="488" ht="14.25" spans="1:19">
      <c r="A488" s="177" t="s">
        <v>2417</v>
      </c>
      <c r="B488" s="177" t="s">
        <v>2689</v>
      </c>
      <c r="C488" s="177"/>
      <c r="D488" s="177"/>
      <c r="E488" s="177"/>
      <c r="F488" s="177"/>
      <c r="G488" s="177"/>
      <c r="H488" s="177"/>
      <c r="I488" s="177"/>
      <c r="J488" s="177"/>
      <c r="K488" s="177"/>
      <c r="L488" s="177"/>
      <c r="M488" s="177"/>
      <c r="N488" s="177"/>
      <c r="O488" s="177"/>
      <c r="P488" s="177"/>
      <c r="Q488" s="177"/>
      <c r="R488" s="177"/>
      <c r="S488" s="177"/>
    </row>
    <row r="489" ht="14.25" spans="1:19">
      <c r="A489" s="177"/>
      <c r="B489" s="177"/>
      <c r="C489" s="177"/>
      <c r="D489" s="177"/>
      <c r="E489" s="177"/>
      <c r="F489" s="177"/>
      <c r="G489" s="177"/>
      <c r="H489" s="177"/>
      <c r="I489" s="177"/>
      <c r="J489" s="177"/>
      <c r="K489" s="177"/>
      <c r="L489" s="177"/>
      <c r="M489" s="177"/>
      <c r="N489" s="177"/>
      <c r="O489" s="177"/>
      <c r="P489" s="177"/>
      <c r="Q489" s="177"/>
      <c r="R489" s="177"/>
      <c r="S489" s="177"/>
    </row>
    <row r="490" ht="14.25" spans="1:19">
      <c r="A490" s="178" t="s">
        <v>2690</v>
      </c>
      <c r="B490" s="104"/>
      <c r="C490" s="104"/>
      <c r="D490" s="104"/>
      <c r="E490" s="104"/>
      <c r="F490" s="104"/>
      <c r="G490" s="104"/>
      <c r="H490" s="104"/>
      <c r="I490" s="104"/>
      <c r="J490" s="104"/>
      <c r="K490" s="104"/>
      <c r="L490" s="104"/>
      <c r="M490" s="104"/>
      <c r="N490" s="104"/>
      <c r="O490" s="104"/>
      <c r="P490" s="104"/>
      <c r="Q490" s="104"/>
      <c r="R490" s="104"/>
      <c r="S490" s="104"/>
    </row>
    <row r="491" ht="14.25" spans="1:19">
      <c r="A491" s="64"/>
      <c r="B491" s="104"/>
      <c r="C491" s="104"/>
      <c r="D491" s="104"/>
      <c r="E491" s="104"/>
      <c r="F491" s="104"/>
      <c r="G491" s="104"/>
      <c r="H491" s="104"/>
      <c r="I491" s="104"/>
      <c r="J491" s="104"/>
      <c r="K491" s="104"/>
      <c r="L491" s="104"/>
      <c r="M491" s="104"/>
      <c r="N491" s="104"/>
      <c r="O491" s="104"/>
      <c r="P491" s="104"/>
      <c r="Q491" s="104"/>
      <c r="R491" s="104"/>
      <c r="S491" s="104"/>
    </row>
    <row r="492" ht="14.25" spans="1:19">
      <c r="A492" s="178" t="s">
        <v>2691</v>
      </c>
      <c r="B492" s="64" t="s">
        <v>2692</v>
      </c>
      <c r="C492" s="104"/>
      <c r="D492" s="104"/>
      <c r="E492" s="104"/>
      <c r="F492" s="104"/>
      <c r="G492" s="104"/>
      <c r="H492" s="104"/>
      <c r="I492" s="104"/>
      <c r="J492" s="104"/>
      <c r="K492" s="104"/>
      <c r="L492" s="104"/>
      <c r="M492" s="104"/>
      <c r="N492" s="104"/>
      <c r="O492" s="104"/>
      <c r="P492" s="104"/>
      <c r="Q492" s="104"/>
      <c r="R492" s="104"/>
      <c r="S492" s="104"/>
    </row>
    <row r="493" ht="14.25" spans="1:19">
      <c r="A493" s="64"/>
      <c r="B493" s="104"/>
      <c r="C493" s="104"/>
      <c r="D493" s="104"/>
      <c r="E493" s="104"/>
      <c r="F493" s="104"/>
      <c r="G493" s="104"/>
      <c r="H493" s="104"/>
      <c r="I493" s="104"/>
      <c r="J493" s="104"/>
      <c r="K493" s="104"/>
      <c r="L493" s="104"/>
      <c r="M493" s="104"/>
      <c r="N493" s="104"/>
      <c r="O493" s="104"/>
      <c r="P493" s="104"/>
      <c r="Q493" s="104"/>
      <c r="R493" s="104"/>
      <c r="S493" s="104"/>
    </row>
  </sheetData>
  <mergeCells count="10">
    <mergeCell ref="A1:S1"/>
    <mergeCell ref="A2:S2"/>
    <mergeCell ref="A3:S3"/>
    <mergeCell ref="A4:S4"/>
    <mergeCell ref="A5:S5"/>
    <mergeCell ref="A6:S6"/>
    <mergeCell ref="A7:S7"/>
    <mergeCell ref="A8:S8"/>
    <mergeCell ref="A9:S9"/>
    <mergeCell ref="A10:S10"/>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351C75"/>
  </sheetPr>
  <dimension ref="A1:H84"/>
  <sheetViews>
    <sheetView topLeftCell="A13" workbookViewId="0">
      <selection activeCell="K23" sqref="K23"/>
    </sheetView>
  </sheetViews>
  <sheetFormatPr defaultColWidth="11.25" defaultRowHeight="15" customHeight="1" outlineLevelCol="7"/>
  <cols>
    <col min="1" max="1" width="1.625" customWidth="1"/>
  </cols>
  <sheetData>
    <row r="1" spans="1:8">
      <c r="A1" s="145"/>
      <c r="B1" s="146"/>
      <c r="C1" s="147"/>
      <c r="D1" s="147"/>
      <c r="E1" s="147"/>
      <c r="F1" s="147"/>
      <c r="G1" s="147"/>
      <c r="H1" s="148"/>
    </row>
    <row r="2" ht="14.25" spans="1:8">
      <c r="A2" s="149"/>
      <c r="B2" s="150" t="s">
        <v>574</v>
      </c>
      <c r="C2" s="68"/>
      <c r="D2" s="68"/>
      <c r="E2" s="68"/>
      <c r="F2" s="68"/>
      <c r="G2" s="68"/>
      <c r="H2" s="79"/>
    </row>
    <row r="3" ht="14.25" spans="1:8">
      <c r="A3" s="149"/>
      <c r="B3" s="151" t="s">
        <v>2693</v>
      </c>
      <c r="C3" s="152"/>
      <c r="D3" s="152"/>
      <c r="E3" s="152"/>
      <c r="F3" s="152"/>
      <c r="G3" s="152"/>
      <c r="H3" s="153"/>
    </row>
    <row r="4" ht="14.25" spans="1:8">
      <c r="A4" s="149"/>
      <c r="B4" s="154" t="s">
        <v>2694</v>
      </c>
      <c r="C4" s="70"/>
      <c r="D4" s="70"/>
      <c r="E4" s="70"/>
      <c r="F4" s="70"/>
      <c r="G4" s="70"/>
      <c r="H4" s="81"/>
    </row>
    <row r="5" ht="14.25" spans="1:8">
      <c r="A5" s="149"/>
      <c r="B5" s="154" t="s">
        <v>2695</v>
      </c>
      <c r="C5" s="70"/>
      <c r="D5" s="70"/>
      <c r="E5" s="70"/>
      <c r="F5" s="70"/>
      <c r="G5" s="70"/>
      <c r="H5" s="81"/>
    </row>
    <row r="6" ht="14.25" spans="1:8">
      <c r="A6" s="149"/>
      <c r="B6" s="154" t="s">
        <v>2696</v>
      </c>
      <c r="C6" s="70"/>
      <c r="D6" s="70"/>
      <c r="E6" s="70"/>
      <c r="F6" s="70"/>
      <c r="G6" s="70"/>
      <c r="H6" s="81"/>
    </row>
    <row r="7" spans="1:8">
      <c r="A7" s="149"/>
      <c r="B7" s="155" t="s">
        <v>2697</v>
      </c>
      <c r="C7" s="73"/>
      <c r="D7" s="73"/>
      <c r="E7" s="73"/>
      <c r="F7" s="73"/>
      <c r="G7" s="73"/>
      <c r="H7" s="99"/>
    </row>
    <row r="8" spans="1:8">
      <c r="A8" s="156"/>
      <c r="B8" s="157"/>
      <c r="C8" s="157"/>
      <c r="D8" s="157"/>
      <c r="E8" s="157"/>
      <c r="F8" s="157"/>
      <c r="G8" s="157"/>
      <c r="H8" s="157"/>
    </row>
    <row r="9" ht="24" customHeight="1" spans="1:8">
      <c r="A9" s="158"/>
      <c r="B9" s="150" t="s">
        <v>2698</v>
      </c>
      <c r="C9" s="68"/>
      <c r="D9" s="68"/>
      <c r="E9" s="68"/>
      <c r="F9" s="68"/>
      <c r="G9" s="68"/>
      <c r="H9" s="79"/>
    </row>
    <row r="10" ht="14.25" spans="1:8">
      <c r="A10" s="159"/>
      <c r="B10" s="160" t="s">
        <v>2699</v>
      </c>
      <c r="C10" s="161"/>
      <c r="D10" s="161"/>
      <c r="E10" s="161"/>
      <c r="F10" s="161"/>
      <c r="G10" s="161"/>
      <c r="H10" s="162"/>
    </row>
    <row r="11" ht="14.25" spans="1:8">
      <c r="A11" s="159"/>
      <c r="B11" s="163"/>
      <c r="C11" s="152"/>
      <c r="D11" s="152"/>
      <c r="E11" s="152"/>
      <c r="F11" s="152"/>
      <c r="G11" s="152"/>
      <c r="H11" s="153"/>
    </row>
    <row r="12" ht="14.25" spans="1:8">
      <c r="A12" s="164"/>
      <c r="B12" s="165" t="s">
        <v>2700</v>
      </c>
      <c r="C12" s="161"/>
      <c r="D12" s="161"/>
      <c r="E12" s="161"/>
      <c r="F12" s="161"/>
      <c r="G12" s="161"/>
      <c r="H12" s="162"/>
    </row>
    <row r="13" ht="14.25" spans="1:8">
      <c r="A13" s="164"/>
      <c r="B13" s="166"/>
      <c r="H13" s="138"/>
    </row>
    <row r="14" ht="14.25" spans="1:8">
      <c r="A14" s="164"/>
      <c r="B14" s="166"/>
      <c r="H14" s="138"/>
    </row>
    <row r="15" ht="14.25" spans="1:8">
      <c r="A15" s="164"/>
      <c r="B15" s="166"/>
      <c r="H15" s="138"/>
    </row>
    <row r="16" ht="14.25" spans="1:8">
      <c r="A16" s="164"/>
      <c r="B16" s="166"/>
      <c r="H16" s="138"/>
    </row>
    <row r="17" ht="14.25" spans="1:8">
      <c r="A17" s="164"/>
      <c r="B17" s="166"/>
      <c r="H17" s="138"/>
    </row>
    <row r="18" ht="14.25" spans="1:8">
      <c r="A18" s="164"/>
      <c r="B18" s="166"/>
      <c r="H18" s="138"/>
    </row>
    <row r="19" ht="14.25" spans="1:8">
      <c r="A19" s="164"/>
      <c r="B19" s="166"/>
      <c r="H19" s="138"/>
    </row>
    <row r="20" ht="14.25" spans="1:8">
      <c r="A20" s="164"/>
      <c r="B20" s="166"/>
      <c r="H20" s="138"/>
    </row>
    <row r="21" ht="14.25" spans="1:8">
      <c r="A21" s="164"/>
      <c r="B21" s="166"/>
      <c r="H21" s="138"/>
    </row>
    <row r="22" spans="1:8">
      <c r="A22" s="164"/>
      <c r="B22" s="167"/>
      <c r="C22" s="140"/>
      <c r="D22" s="140"/>
      <c r="E22" s="140"/>
      <c r="F22" s="140"/>
      <c r="G22" s="140"/>
      <c r="H22" s="143"/>
    </row>
    <row r="23" spans="1:8">
      <c r="A23" s="156"/>
      <c r="B23" s="157"/>
      <c r="C23" s="157"/>
      <c r="D23" s="157"/>
      <c r="E23" s="157"/>
      <c r="F23" s="157"/>
      <c r="G23" s="157"/>
      <c r="H23" s="157"/>
    </row>
    <row r="24" ht="24" customHeight="1" spans="1:8">
      <c r="A24" s="158"/>
      <c r="B24" s="150" t="s">
        <v>2701</v>
      </c>
      <c r="C24" s="68"/>
      <c r="D24" s="68"/>
      <c r="E24" s="68"/>
      <c r="F24" s="68"/>
      <c r="G24" s="68"/>
      <c r="H24" s="79"/>
    </row>
    <row r="25" ht="14.25" spans="1:8">
      <c r="A25" s="159"/>
      <c r="B25" s="160" t="s">
        <v>2702</v>
      </c>
      <c r="C25" s="161"/>
      <c r="D25" s="161"/>
      <c r="E25" s="161"/>
      <c r="F25" s="161"/>
      <c r="G25" s="161"/>
      <c r="H25" s="162"/>
    </row>
    <row r="26" ht="14.25" spans="1:8">
      <c r="A26" s="159"/>
      <c r="B26" s="163"/>
      <c r="C26" s="152"/>
      <c r="D26" s="152"/>
      <c r="E26" s="152"/>
      <c r="F26" s="152"/>
      <c r="G26" s="152"/>
      <c r="H26" s="153"/>
    </row>
    <row r="27" ht="14.25" spans="1:8">
      <c r="A27" s="164"/>
      <c r="B27" s="165" t="s">
        <v>2703</v>
      </c>
      <c r="C27" s="161"/>
      <c r="D27" s="161"/>
      <c r="E27" s="161"/>
      <c r="F27" s="161"/>
      <c r="G27" s="161"/>
      <c r="H27" s="162"/>
    </row>
    <row r="28" ht="14.25" spans="1:8">
      <c r="A28" s="164"/>
      <c r="B28" s="166"/>
      <c r="H28" s="138"/>
    </row>
    <row r="29" ht="14.25" spans="1:8">
      <c r="A29" s="164"/>
      <c r="B29" s="166"/>
      <c r="H29" s="138"/>
    </row>
    <row r="30" ht="14.25" spans="1:8">
      <c r="A30" s="164"/>
      <c r="B30" s="166"/>
      <c r="H30" s="138"/>
    </row>
    <row r="31" ht="14.25" spans="1:8">
      <c r="A31" s="164"/>
      <c r="B31" s="166"/>
      <c r="H31" s="138"/>
    </row>
    <row r="32" ht="14.25" spans="1:8">
      <c r="A32" s="164"/>
      <c r="B32" s="166"/>
      <c r="H32" s="138"/>
    </row>
    <row r="33" ht="14.25" spans="1:8">
      <c r="A33" s="164"/>
      <c r="B33" s="166"/>
      <c r="H33" s="138"/>
    </row>
    <row r="34" ht="14.25" spans="1:8">
      <c r="A34" s="164"/>
      <c r="B34" s="166"/>
      <c r="H34" s="138"/>
    </row>
    <row r="35" ht="14.25" spans="1:8">
      <c r="A35" s="164"/>
      <c r="B35" s="166"/>
      <c r="H35" s="138"/>
    </row>
    <row r="36" ht="14.25" spans="1:8">
      <c r="A36" s="164"/>
      <c r="B36" s="166"/>
      <c r="H36" s="138"/>
    </row>
    <row r="37" spans="1:8">
      <c r="A37" s="164"/>
      <c r="B37" s="167"/>
      <c r="C37" s="140"/>
      <c r="D37" s="140"/>
      <c r="E37" s="140"/>
      <c r="F37" s="140"/>
      <c r="G37" s="140"/>
      <c r="H37" s="143"/>
    </row>
    <row r="38" spans="1:8">
      <c r="A38" s="156"/>
      <c r="B38" s="157"/>
      <c r="C38" s="157"/>
      <c r="D38" s="157"/>
      <c r="E38" s="157"/>
      <c r="F38" s="157"/>
      <c r="G38" s="157"/>
      <c r="H38" s="157"/>
    </row>
    <row r="39" ht="24" customHeight="1" spans="1:8">
      <c r="A39" s="158"/>
      <c r="B39" s="150" t="s">
        <v>2704</v>
      </c>
      <c r="C39" s="68"/>
      <c r="D39" s="68"/>
      <c r="E39" s="68"/>
      <c r="F39" s="68"/>
      <c r="G39" s="68"/>
      <c r="H39" s="79"/>
    </row>
    <row r="40" ht="14.25" spans="1:8">
      <c r="A40" s="159"/>
      <c r="B40" s="160" t="s">
        <v>2705</v>
      </c>
      <c r="C40" s="161"/>
      <c r="D40" s="161"/>
      <c r="E40" s="161"/>
      <c r="F40" s="161"/>
      <c r="G40" s="161"/>
      <c r="H40" s="162"/>
    </row>
    <row r="41" ht="14.25" spans="1:8">
      <c r="A41" s="159"/>
      <c r="B41" s="163"/>
      <c r="C41" s="152"/>
      <c r="D41" s="152"/>
      <c r="E41" s="152"/>
      <c r="F41" s="152"/>
      <c r="G41" s="152"/>
      <c r="H41" s="153"/>
    </row>
    <row r="42" ht="14.25" spans="1:8">
      <c r="A42" s="164"/>
      <c r="B42" s="165" t="s">
        <v>2706</v>
      </c>
      <c r="C42" s="161"/>
      <c r="D42" s="161"/>
      <c r="E42" s="161"/>
      <c r="F42" s="161"/>
      <c r="G42" s="161"/>
      <c r="H42" s="162"/>
    </row>
    <row r="43" ht="14.25" spans="1:8">
      <c r="A43" s="164"/>
      <c r="B43" s="166"/>
      <c r="H43" s="138"/>
    </row>
    <row r="44" ht="14.25" spans="1:8">
      <c r="A44" s="164"/>
      <c r="B44" s="166"/>
      <c r="H44" s="138"/>
    </row>
    <row r="45" ht="14.25" spans="1:8">
      <c r="A45" s="164"/>
      <c r="B45" s="166"/>
      <c r="H45" s="138"/>
    </row>
    <row r="46" ht="14.25" spans="1:8">
      <c r="A46" s="164"/>
      <c r="B46" s="166"/>
      <c r="H46" s="138"/>
    </row>
    <row r="47" ht="14.25" spans="1:8">
      <c r="A47" s="164"/>
      <c r="B47" s="166"/>
      <c r="H47" s="138"/>
    </row>
    <row r="48" ht="14.25" spans="1:8">
      <c r="A48" s="164"/>
      <c r="B48" s="166"/>
      <c r="H48" s="138"/>
    </row>
    <row r="49" ht="14.25" spans="1:8">
      <c r="A49" s="164"/>
      <c r="B49" s="166"/>
      <c r="H49" s="138"/>
    </row>
    <row r="50" ht="14.25" spans="1:8">
      <c r="A50" s="164"/>
      <c r="B50" s="166"/>
      <c r="H50" s="138"/>
    </row>
    <row r="51" ht="14.25" spans="1:8">
      <c r="A51" s="164"/>
      <c r="B51" s="166"/>
      <c r="H51" s="138"/>
    </row>
    <row r="52" spans="1:8">
      <c r="A52" s="164"/>
      <c r="B52" s="167"/>
      <c r="C52" s="140"/>
      <c r="D52" s="140"/>
      <c r="E52" s="140"/>
      <c r="F52" s="140"/>
      <c r="G52" s="140"/>
      <c r="H52" s="143"/>
    </row>
    <row r="53" spans="1:8">
      <c r="A53" s="156"/>
      <c r="B53" s="157"/>
      <c r="C53" s="157"/>
      <c r="D53" s="157"/>
      <c r="E53" s="157"/>
      <c r="F53" s="157"/>
      <c r="G53" s="157"/>
      <c r="H53" s="157"/>
    </row>
    <row r="54" ht="24" customHeight="1" spans="1:8">
      <c r="A54" s="158"/>
      <c r="B54" s="150" t="s">
        <v>2707</v>
      </c>
      <c r="C54" s="68"/>
      <c r="D54" s="68"/>
      <c r="E54" s="68"/>
      <c r="F54" s="68"/>
      <c r="G54" s="68"/>
      <c r="H54" s="79"/>
    </row>
    <row r="55" ht="14.25" spans="1:8">
      <c r="A55" s="159"/>
      <c r="B55" s="160" t="s">
        <v>2708</v>
      </c>
      <c r="C55" s="161"/>
      <c r="D55" s="161"/>
      <c r="E55" s="161"/>
      <c r="F55" s="161"/>
      <c r="G55" s="161"/>
      <c r="H55" s="162"/>
    </row>
    <row r="56" ht="14.25" spans="1:8">
      <c r="A56" s="159"/>
      <c r="B56" s="163"/>
      <c r="C56" s="152"/>
      <c r="D56" s="152"/>
      <c r="E56" s="152"/>
      <c r="F56" s="152"/>
      <c r="G56" s="152"/>
      <c r="H56" s="153"/>
    </row>
    <row r="57" ht="14.25" spans="1:8">
      <c r="A57" s="164"/>
      <c r="B57" s="165" t="s">
        <v>2709</v>
      </c>
      <c r="C57" s="161"/>
      <c r="D57" s="161"/>
      <c r="E57" s="161"/>
      <c r="F57" s="161"/>
      <c r="G57" s="161"/>
      <c r="H57" s="162"/>
    </row>
    <row r="58" ht="14.25" spans="1:8">
      <c r="A58" s="164"/>
      <c r="B58" s="166"/>
      <c r="H58" s="138"/>
    </row>
    <row r="59" ht="14.25" spans="1:8">
      <c r="A59" s="164"/>
      <c r="B59" s="166"/>
      <c r="H59" s="138"/>
    </row>
    <row r="60" ht="14.25" spans="1:8">
      <c r="A60" s="164"/>
      <c r="B60" s="166"/>
      <c r="H60" s="138"/>
    </row>
    <row r="61" ht="14.25" spans="1:8">
      <c r="A61" s="164"/>
      <c r="B61" s="166"/>
      <c r="H61" s="138"/>
    </row>
    <row r="62" ht="14.25" spans="1:8">
      <c r="A62" s="164"/>
      <c r="B62" s="166"/>
      <c r="H62" s="138"/>
    </row>
    <row r="63" ht="14.25" spans="1:8">
      <c r="A63" s="164"/>
      <c r="B63" s="166"/>
      <c r="H63" s="138"/>
    </row>
    <row r="64" ht="14.25" spans="1:8">
      <c r="A64" s="164"/>
      <c r="B64" s="166"/>
      <c r="H64" s="138"/>
    </row>
    <row r="65" ht="14.25" spans="1:8">
      <c r="A65" s="164"/>
      <c r="B65" s="166"/>
      <c r="H65" s="138"/>
    </row>
    <row r="66" ht="14.25" spans="1:8">
      <c r="A66" s="164"/>
      <c r="B66" s="166"/>
      <c r="H66" s="138"/>
    </row>
    <row r="67" spans="1:8">
      <c r="A67" s="164"/>
      <c r="B67" s="167"/>
      <c r="C67" s="140"/>
      <c r="D67" s="140"/>
      <c r="E67" s="140"/>
      <c r="F67" s="140"/>
      <c r="G67" s="140"/>
      <c r="H67" s="143"/>
    </row>
    <row r="68" spans="1:8">
      <c r="A68" s="156"/>
      <c r="B68" s="157"/>
      <c r="C68" s="157"/>
      <c r="D68" s="157"/>
      <c r="E68" s="157"/>
      <c r="F68" s="157"/>
      <c r="G68" s="157"/>
      <c r="H68" s="157"/>
    </row>
    <row r="69" ht="24" customHeight="1" spans="1:8">
      <c r="A69" s="158"/>
      <c r="B69" s="150" t="s">
        <v>2710</v>
      </c>
      <c r="C69" s="68"/>
      <c r="D69" s="68"/>
      <c r="E69" s="68"/>
      <c r="F69" s="68"/>
      <c r="G69" s="68"/>
      <c r="H69" s="79"/>
    </row>
    <row r="70" ht="14.25" spans="1:8">
      <c r="A70" s="159"/>
      <c r="B70" s="160" t="s">
        <v>2711</v>
      </c>
      <c r="C70" s="161"/>
      <c r="D70" s="161"/>
      <c r="E70" s="161"/>
      <c r="F70" s="161"/>
      <c r="G70" s="161"/>
      <c r="H70" s="162"/>
    </row>
    <row r="71" ht="28.5" customHeight="1" spans="1:8">
      <c r="A71" s="159"/>
      <c r="B71" s="166"/>
      <c r="H71" s="138"/>
    </row>
    <row r="72" ht="28.5" customHeight="1" spans="1:8">
      <c r="A72" s="159"/>
      <c r="B72" s="166"/>
      <c r="H72" s="138"/>
    </row>
    <row r="73" ht="14.25" spans="1:8">
      <c r="A73" s="164"/>
      <c r="B73" s="165" t="s">
        <v>2712</v>
      </c>
      <c r="C73" s="161"/>
      <c r="D73" s="161"/>
      <c r="E73" s="161"/>
      <c r="F73" s="161"/>
      <c r="G73" s="161"/>
      <c r="H73" s="162"/>
    </row>
    <row r="74" ht="14.25" spans="1:8">
      <c r="A74" s="164"/>
      <c r="B74" s="166"/>
      <c r="H74" s="138"/>
    </row>
    <row r="75" ht="14.25" spans="1:8">
      <c r="A75" s="164"/>
      <c r="B75" s="166"/>
      <c r="H75" s="138"/>
    </row>
    <row r="76" ht="14.25" spans="1:8">
      <c r="A76" s="164"/>
      <c r="B76" s="166"/>
      <c r="H76" s="138"/>
    </row>
    <row r="77" ht="14.25" spans="1:8">
      <c r="A77" s="164"/>
      <c r="B77" s="166"/>
      <c r="H77" s="138"/>
    </row>
    <row r="78" ht="14.25" spans="1:8">
      <c r="A78" s="164"/>
      <c r="B78" s="166"/>
      <c r="H78" s="138"/>
    </row>
    <row r="79" ht="14.25" spans="1:8">
      <c r="A79" s="164"/>
      <c r="B79" s="166"/>
      <c r="H79" s="138"/>
    </row>
    <row r="80" ht="14.25" spans="1:8">
      <c r="A80" s="164"/>
      <c r="B80" s="166"/>
      <c r="H80" s="138"/>
    </row>
    <row r="81" ht="14.25" spans="1:8">
      <c r="A81" s="164"/>
      <c r="B81" s="166"/>
      <c r="H81" s="138"/>
    </row>
    <row r="82" ht="14.25" spans="1:8">
      <c r="A82" s="164"/>
      <c r="B82" s="166"/>
      <c r="H82" s="138"/>
    </row>
    <row r="83" spans="1:8">
      <c r="A83" s="164"/>
      <c r="B83" s="167"/>
      <c r="C83" s="140"/>
      <c r="D83" s="140"/>
      <c r="E83" s="140"/>
      <c r="F83" s="140"/>
      <c r="G83" s="140"/>
      <c r="H83" s="143"/>
    </row>
    <row r="84" ht="14.25" spans="1:8">
      <c r="A84" s="156"/>
      <c r="B84" s="168"/>
      <c r="C84" s="168"/>
      <c r="D84" s="168"/>
      <c r="E84" s="168"/>
      <c r="F84" s="168"/>
      <c r="G84" s="168"/>
      <c r="H84" s="168"/>
    </row>
  </sheetData>
  <mergeCells count="21">
    <mergeCell ref="B2:H2"/>
    <mergeCell ref="B3:H3"/>
    <mergeCell ref="B4:H4"/>
    <mergeCell ref="B5:H5"/>
    <mergeCell ref="B6:H6"/>
    <mergeCell ref="B7:H7"/>
    <mergeCell ref="B9:H9"/>
    <mergeCell ref="B24:H24"/>
    <mergeCell ref="B39:H39"/>
    <mergeCell ref="B54:H54"/>
    <mergeCell ref="B69:H69"/>
    <mergeCell ref="B10:H11"/>
    <mergeCell ref="B70:H72"/>
    <mergeCell ref="B73:H83"/>
    <mergeCell ref="B55:H56"/>
    <mergeCell ref="B57:H67"/>
    <mergeCell ref="B12:H22"/>
    <mergeCell ref="B25:H26"/>
    <mergeCell ref="B27:H37"/>
    <mergeCell ref="B40:H41"/>
    <mergeCell ref="B42:H5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4F81BD"/>
  </sheetPr>
  <dimension ref="A1:AE357"/>
  <sheetViews>
    <sheetView topLeftCell="A2" workbookViewId="0">
      <selection activeCell="B2" sqref="B2:R2"/>
    </sheetView>
  </sheetViews>
  <sheetFormatPr defaultColWidth="11.25" defaultRowHeight="15" customHeight="1"/>
  <cols>
    <col min="1" max="1" width="0.875" customWidth="1"/>
    <col min="2" max="19" width="4" customWidth="1"/>
    <col min="20" max="20" width="12.625" customWidth="1"/>
    <col min="21" max="23" width="4" customWidth="1"/>
    <col min="24" max="24" width="17.125" customWidth="1"/>
    <col min="25" max="31" width="4" customWidth="1"/>
  </cols>
  <sheetData>
    <row r="1" ht="8.25" customHeight="1" spans="1:31">
      <c r="A1" s="64"/>
      <c r="B1" s="65"/>
      <c r="C1" s="65"/>
      <c r="D1" s="65"/>
      <c r="E1" s="65"/>
      <c r="F1" s="65"/>
      <c r="G1" s="65"/>
      <c r="H1" s="65"/>
      <c r="I1" s="65"/>
      <c r="J1" s="65"/>
      <c r="K1" s="65"/>
      <c r="L1" s="65"/>
      <c r="M1" s="65"/>
      <c r="N1" s="65"/>
      <c r="O1" s="65"/>
      <c r="P1" s="65"/>
      <c r="Q1" s="65"/>
      <c r="R1" s="65"/>
      <c r="S1" s="64"/>
      <c r="T1" s="64"/>
      <c r="U1" s="64"/>
      <c r="V1" s="64"/>
      <c r="W1" s="64"/>
      <c r="X1" s="64"/>
      <c r="Y1" s="64"/>
      <c r="Z1" s="104"/>
      <c r="AA1" s="104"/>
      <c r="AB1" s="104"/>
      <c r="AC1" s="104"/>
      <c r="AD1" s="104"/>
      <c r="AE1" s="104"/>
    </row>
    <row r="2" ht="24" customHeight="1" spans="1:31">
      <c r="A2" s="66"/>
      <c r="B2" s="67" t="s">
        <v>2713</v>
      </c>
      <c r="C2" s="68"/>
      <c r="D2" s="68"/>
      <c r="E2" s="68"/>
      <c r="F2" s="68"/>
      <c r="G2" s="68"/>
      <c r="H2" s="68"/>
      <c r="I2" s="68"/>
      <c r="J2" s="68"/>
      <c r="K2" s="68"/>
      <c r="L2" s="68"/>
      <c r="M2" s="68"/>
      <c r="N2" s="68"/>
      <c r="O2" s="68"/>
      <c r="P2" s="68"/>
      <c r="Q2" s="68"/>
      <c r="R2" s="79"/>
      <c r="S2" s="80"/>
      <c r="T2" s="65"/>
      <c r="U2" s="65"/>
      <c r="V2" s="65"/>
      <c r="W2" s="65"/>
      <c r="X2" s="65"/>
      <c r="Y2" s="64"/>
      <c r="Z2" s="104"/>
      <c r="AA2" s="104"/>
      <c r="AB2" s="104"/>
      <c r="AC2" s="104"/>
      <c r="AD2" s="104"/>
      <c r="AE2" s="104"/>
    </row>
    <row r="3" ht="15.75" customHeight="1" spans="1:31">
      <c r="A3" s="66"/>
      <c r="B3" s="69" t="s">
        <v>2714</v>
      </c>
      <c r="C3" s="70"/>
      <c r="D3" s="70"/>
      <c r="E3" s="70"/>
      <c r="F3" s="70"/>
      <c r="G3" s="70"/>
      <c r="H3" s="70"/>
      <c r="I3" s="70"/>
      <c r="J3" s="70"/>
      <c r="K3" s="70"/>
      <c r="L3" s="70"/>
      <c r="M3" s="70"/>
      <c r="N3" s="70"/>
      <c r="O3" s="70"/>
      <c r="P3" s="70"/>
      <c r="Q3" s="70"/>
      <c r="R3" s="81"/>
      <c r="S3" s="80"/>
      <c r="T3" s="82" t="s">
        <v>2715</v>
      </c>
      <c r="U3" s="83"/>
      <c r="V3" s="83"/>
      <c r="W3" s="83"/>
      <c r="X3" s="84"/>
      <c r="Y3" s="94"/>
      <c r="Z3" s="104"/>
      <c r="AA3" s="104"/>
      <c r="AB3" s="104"/>
      <c r="AC3" s="104"/>
      <c r="AD3" s="104"/>
      <c r="AE3" s="104"/>
    </row>
    <row r="4" ht="15.75" customHeight="1" spans="1:31">
      <c r="A4" s="66"/>
      <c r="B4" s="71" t="s">
        <v>2716</v>
      </c>
      <c r="C4" s="70"/>
      <c r="D4" s="70"/>
      <c r="E4" s="70"/>
      <c r="F4" s="70"/>
      <c r="G4" s="70"/>
      <c r="H4" s="70"/>
      <c r="I4" s="70"/>
      <c r="J4" s="70"/>
      <c r="K4" s="70"/>
      <c r="L4" s="70"/>
      <c r="M4" s="70"/>
      <c r="N4" s="70"/>
      <c r="O4" s="70"/>
      <c r="P4" s="70"/>
      <c r="Q4" s="70"/>
      <c r="R4" s="81"/>
      <c r="S4" s="80"/>
      <c r="T4" s="85" t="s">
        <v>2717</v>
      </c>
      <c r="U4" s="86" t="s">
        <v>2718</v>
      </c>
      <c r="V4" s="87"/>
      <c r="W4" s="87"/>
      <c r="X4" s="88"/>
      <c r="Y4" s="94"/>
      <c r="Z4" s="104"/>
      <c r="AA4" s="104"/>
      <c r="AB4" s="104"/>
      <c r="AC4" s="104"/>
      <c r="AD4" s="104"/>
      <c r="AE4" s="104"/>
    </row>
    <row r="5" ht="15.75" customHeight="1" spans="1:31">
      <c r="A5" s="66"/>
      <c r="B5" s="71" t="s">
        <v>2719</v>
      </c>
      <c r="C5" s="70"/>
      <c r="D5" s="70"/>
      <c r="E5" s="70"/>
      <c r="F5" s="70"/>
      <c r="G5" s="70"/>
      <c r="H5" s="70"/>
      <c r="I5" s="70"/>
      <c r="J5" s="70"/>
      <c r="K5" s="70"/>
      <c r="L5" s="70"/>
      <c r="M5" s="70"/>
      <c r="N5" s="70"/>
      <c r="O5" s="70"/>
      <c r="P5" s="70"/>
      <c r="Q5" s="70"/>
      <c r="R5" s="81"/>
      <c r="S5" s="80"/>
      <c r="T5" s="85" t="s">
        <v>2720</v>
      </c>
      <c r="U5" s="86" t="s">
        <v>2721</v>
      </c>
      <c r="V5" s="87"/>
      <c r="W5" s="87"/>
      <c r="X5" s="88"/>
      <c r="Y5" s="94"/>
      <c r="Z5" s="104"/>
      <c r="AA5" s="104"/>
      <c r="AB5" s="104"/>
      <c r="AC5" s="104"/>
      <c r="AD5" s="104"/>
      <c r="AE5" s="104"/>
    </row>
    <row r="6" ht="15.75" customHeight="1" spans="1:31">
      <c r="A6" s="66"/>
      <c r="B6" s="71" t="s">
        <v>2722</v>
      </c>
      <c r="C6" s="70"/>
      <c r="D6" s="70"/>
      <c r="E6" s="70"/>
      <c r="F6" s="70"/>
      <c r="G6" s="70"/>
      <c r="H6" s="70"/>
      <c r="I6" s="70"/>
      <c r="J6" s="70"/>
      <c r="K6" s="70"/>
      <c r="L6" s="70"/>
      <c r="M6" s="70"/>
      <c r="N6" s="70"/>
      <c r="O6" s="70"/>
      <c r="P6" s="70"/>
      <c r="Q6" s="70"/>
      <c r="R6" s="81"/>
      <c r="S6" s="80"/>
      <c r="T6" s="85" t="s">
        <v>2723</v>
      </c>
      <c r="U6" s="86" t="s">
        <v>2724</v>
      </c>
      <c r="V6" s="87"/>
      <c r="W6" s="87"/>
      <c r="X6" s="88"/>
      <c r="Y6" s="94"/>
      <c r="Z6" s="104"/>
      <c r="AA6" s="104"/>
      <c r="AB6" s="104"/>
      <c r="AC6" s="104"/>
      <c r="AD6" s="104"/>
      <c r="AE6" s="104"/>
    </row>
    <row r="7" ht="15.75" customHeight="1" spans="1:31">
      <c r="A7" s="66"/>
      <c r="B7" s="71" t="s">
        <v>2725</v>
      </c>
      <c r="C7" s="70"/>
      <c r="D7" s="70"/>
      <c r="E7" s="70"/>
      <c r="F7" s="70"/>
      <c r="G7" s="70"/>
      <c r="H7" s="70"/>
      <c r="I7" s="70"/>
      <c r="J7" s="70"/>
      <c r="K7" s="70"/>
      <c r="L7" s="70"/>
      <c r="M7" s="70"/>
      <c r="N7" s="70"/>
      <c r="O7" s="70"/>
      <c r="P7" s="70"/>
      <c r="Q7" s="70"/>
      <c r="R7" s="81"/>
      <c r="S7" s="80"/>
      <c r="T7" s="85" t="s">
        <v>2726</v>
      </c>
      <c r="U7" s="86" t="s">
        <v>2727</v>
      </c>
      <c r="V7" s="87"/>
      <c r="W7" s="87"/>
      <c r="X7" s="88"/>
      <c r="Y7" s="94"/>
      <c r="Z7" s="104"/>
      <c r="AA7" s="104"/>
      <c r="AB7" s="104"/>
      <c r="AC7" s="104"/>
      <c r="AD7" s="104"/>
      <c r="AE7" s="104"/>
    </row>
    <row r="8" ht="15.75" customHeight="1" spans="1:31">
      <c r="A8" s="66"/>
      <c r="B8" s="71" t="s">
        <v>2728</v>
      </c>
      <c r="C8" s="70"/>
      <c r="D8" s="70"/>
      <c r="E8" s="70"/>
      <c r="F8" s="70"/>
      <c r="G8" s="70"/>
      <c r="H8" s="70"/>
      <c r="I8" s="70"/>
      <c r="J8" s="70"/>
      <c r="K8" s="70"/>
      <c r="L8" s="70"/>
      <c r="M8" s="70"/>
      <c r="N8" s="70"/>
      <c r="O8" s="70"/>
      <c r="P8" s="70"/>
      <c r="Q8" s="70"/>
      <c r="R8" s="81"/>
      <c r="S8" s="80"/>
      <c r="T8" s="85" t="s">
        <v>2729</v>
      </c>
      <c r="U8" s="86" t="s">
        <v>2730</v>
      </c>
      <c r="V8" s="87"/>
      <c r="W8" s="87"/>
      <c r="X8" s="88"/>
      <c r="Y8" s="94"/>
      <c r="Z8" s="104"/>
      <c r="AA8" s="104"/>
      <c r="AB8" s="104"/>
      <c r="AC8" s="104"/>
      <c r="AD8" s="104"/>
      <c r="AE8" s="104"/>
    </row>
    <row r="9" ht="15.75" customHeight="1" spans="1:31">
      <c r="A9" s="66"/>
      <c r="B9" s="71"/>
      <c r="C9" s="70"/>
      <c r="D9" s="70"/>
      <c r="E9" s="70"/>
      <c r="F9" s="70"/>
      <c r="G9" s="70"/>
      <c r="H9" s="70"/>
      <c r="I9" s="70"/>
      <c r="J9" s="70"/>
      <c r="K9" s="70"/>
      <c r="L9" s="70"/>
      <c r="M9" s="70"/>
      <c r="N9" s="70"/>
      <c r="O9" s="70"/>
      <c r="P9" s="70"/>
      <c r="Q9" s="70"/>
      <c r="R9" s="81"/>
      <c r="S9" s="80"/>
      <c r="T9" s="85" t="s">
        <v>2729</v>
      </c>
      <c r="U9" s="86" t="s">
        <v>2731</v>
      </c>
      <c r="V9" s="87"/>
      <c r="W9" s="87"/>
      <c r="X9" s="88"/>
      <c r="Y9" s="94"/>
      <c r="Z9" s="104"/>
      <c r="AA9" s="104"/>
      <c r="AB9" s="104"/>
      <c r="AC9" s="104"/>
      <c r="AD9" s="104"/>
      <c r="AE9" s="104"/>
    </row>
    <row r="10" ht="15.75" customHeight="1" spans="1:31">
      <c r="A10" s="66"/>
      <c r="B10" s="69" t="s">
        <v>2732</v>
      </c>
      <c r="C10" s="70"/>
      <c r="D10" s="70"/>
      <c r="E10" s="70"/>
      <c r="F10" s="70"/>
      <c r="G10" s="70"/>
      <c r="H10" s="70"/>
      <c r="I10" s="70"/>
      <c r="J10" s="70"/>
      <c r="K10" s="70"/>
      <c r="L10" s="70"/>
      <c r="M10" s="70"/>
      <c r="N10" s="70"/>
      <c r="O10" s="70"/>
      <c r="P10" s="70"/>
      <c r="Q10" s="70"/>
      <c r="R10" s="81"/>
      <c r="S10" s="80"/>
      <c r="T10" s="85" t="s">
        <v>2729</v>
      </c>
      <c r="U10" s="86" t="s">
        <v>2733</v>
      </c>
      <c r="V10" s="87"/>
      <c r="W10" s="87"/>
      <c r="X10" s="88"/>
      <c r="Y10" s="94"/>
      <c r="Z10" s="104"/>
      <c r="AA10" s="104"/>
      <c r="AB10" s="104"/>
      <c r="AC10" s="104"/>
      <c r="AD10" s="104"/>
      <c r="AE10" s="104"/>
    </row>
    <row r="11" ht="15.75" customHeight="1" spans="1:31">
      <c r="A11" s="66"/>
      <c r="B11" s="71" t="s">
        <v>2734</v>
      </c>
      <c r="C11" s="70"/>
      <c r="D11" s="70"/>
      <c r="E11" s="70"/>
      <c r="F11" s="70"/>
      <c r="G11" s="70"/>
      <c r="H11" s="70"/>
      <c r="I11" s="70"/>
      <c r="J11" s="70"/>
      <c r="K11" s="70"/>
      <c r="L11" s="70"/>
      <c r="M11" s="70"/>
      <c r="N11" s="70"/>
      <c r="O11" s="70"/>
      <c r="P11" s="70"/>
      <c r="Q11" s="70"/>
      <c r="R11" s="81"/>
      <c r="S11" s="80"/>
      <c r="T11" s="85" t="s">
        <v>2735</v>
      </c>
      <c r="U11" s="86" t="s">
        <v>2736</v>
      </c>
      <c r="V11" s="87"/>
      <c r="W11" s="87"/>
      <c r="X11" s="88"/>
      <c r="Y11" s="94"/>
      <c r="Z11" s="104"/>
      <c r="AA11" s="104"/>
      <c r="AB11" s="104"/>
      <c r="AC11" s="104"/>
      <c r="AD11" s="104"/>
      <c r="AE11" s="104"/>
    </row>
    <row r="12" ht="15.75" customHeight="1" spans="1:31">
      <c r="A12" s="66"/>
      <c r="B12" s="71" t="s">
        <v>2737</v>
      </c>
      <c r="C12" s="70"/>
      <c r="D12" s="70"/>
      <c r="E12" s="70"/>
      <c r="F12" s="70"/>
      <c r="G12" s="70"/>
      <c r="H12" s="70"/>
      <c r="I12" s="70"/>
      <c r="J12" s="70"/>
      <c r="K12" s="70"/>
      <c r="L12" s="70"/>
      <c r="M12" s="70"/>
      <c r="N12" s="70"/>
      <c r="O12" s="70"/>
      <c r="P12" s="70"/>
      <c r="Q12" s="70"/>
      <c r="R12" s="81"/>
      <c r="S12" s="80"/>
      <c r="T12" s="85" t="s">
        <v>2738</v>
      </c>
      <c r="U12" s="86" t="s">
        <v>2739</v>
      </c>
      <c r="V12" s="87"/>
      <c r="W12" s="87"/>
      <c r="X12" s="88"/>
      <c r="Y12" s="94"/>
      <c r="Z12" s="104"/>
      <c r="AA12" s="104"/>
      <c r="AB12" s="104"/>
      <c r="AC12" s="104"/>
      <c r="AD12" s="104"/>
      <c r="AE12" s="104"/>
    </row>
    <row r="13" ht="15.75" customHeight="1" spans="1:31">
      <c r="A13" s="66"/>
      <c r="B13" s="71" t="s">
        <v>2740</v>
      </c>
      <c r="C13" s="70"/>
      <c r="D13" s="70"/>
      <c r="E13" s="70"/>
      <c r="F13" s="70"/>
      <c r="G13" s="70"/>
      <c r="H13" s="70"/>
      <c r="I13" s="70"/>
      <c r="J13" s="70"/>
      <c r="K13" s="70"/>
      <c r="L13" s="70"/>
      <c r="M13" s="70"/>
      <c r="N13" s="70"/>
      <c r="O13" s="70"/>
      <c r="P13" s="70"/>
      <c r="Q13" s="70"/>
      <c r="R13" s="81"/>
      <c r="S13" s="80"/>
      <c r="T13" s="85" t="s">
        <v>2741</v>
      </c>
      <c r="U13" s="86" t="s">
        <v>2742</v>
      </c>
      <c r="V13" s="87"/>
      <c r="W13" s="87"/>
      <c r="X13" s="88"/>
      <c r="Y13" s="94"/>
      <c r="Z13" s="104"/>
      <c r="AA13" s="104"/>
      <c r="AB13" s="104"/>
      <c r="AC13" s="104"/>
      <c r="AD13" s="104"/>
      <c r="AE13" s="104"/>
    </row>
    <row r="14" ht="15.75" customHeight="1" spans="1:31">
      <c r="A14" s="66"/>
      <c r="B14" s="71" t="s">
        <v>2743</v>
      </c>
      <c r="C14" s="70"/>
      <c r="D14" s="70"/>
      <c r="E14" s="70"/>
      <c r="F14" s="70"/>
      <c r="G14" s="70"/>
      <c r="H14" s="70"/>
      <c r="I14" s="70"/>
      <c r="J14" s="70"/>
      <c r="K14" s="70"/>
      <c r="L14" s="70"/>
      <c r="M14" s="70"/>
      <c r="N14" s="70"/>
      <c r="O14" s="70"/>
      <c r="P14" s="70"/>
      <c r="Q14" s="70"/>
      <c r="R14" s="81"/>
      <c r="S14" s="80"/>
      <c r="T14" s="85" t="s">
        <v>2744</v>
      </c>
      <c r="U14" s="86" t="s">
        <v>2745</v>
      </c>
      <c r="V14" s="87"/>
      <c r="W14" s="87"/>
      <c r="X14" s="88"/>
      <c r="Y14" s="94"/>
      <c r="Z14" s="104"/>
      <c r="AA14" s="104"/>
      <c r="AB14" s="104"/>
      <c r="AC14" s="104"/>
      <c r="AD14" s="104"/>
      <c r="AE14" s="104"/>
    </row>
    <row r="15" ht="15.75" customHeight="1" spans="1:31">
      <c r="A15" s="66"/>
      <c r="B15" s="71" t="s">
        <v>2746</v>
      </c>
      <c r="C15" s="70"/>
      <c r="D15" s="70"/>
      <c r="E15" s="70"/>
      <c r="F15" s="70"/>
      <c r="G15" s="70"/>
      <c r="H15" s="70"/>
      <c r="I15" s="70"/>
      <c r="J15" s="70"/>
      <c r="K15" s="70"/>
      <c r="L15" s="70"/>
      <c r="M15" s="70"/>
      <c r="N15" s="70"/>
      <c r="O15" s="70"/>
      <c r="P15" s="70"/>
      <c r="Q15" s="70"/>
      <c r="R15" s="81"/>
      <c r="S15" s="80"/>
      <c r="T15" s="89" t="s">
        <v>2747</v>
      </c>
      <c r="U15" s="90" t="s">
        <v>2748</v>
      </c>
      <c r="V15" s="91"/>
      <c r="W15" s="91"/>
      <c r="X15" s="92"/>
      <c r="Y15" s="94"/>
      <c r="Z15" s="104"/>
      <c r="AA15" s="104"/>
      <c r="AB15" s="104"/>
      <c r="AC15" s="104"/>
      <c r="AD15" s="104"/>
      <c r="AE15" s="104"/>
    </row>
    <row r="16" ht="15.75" customHeight="1" spans="1:31">
      <c r="A16" s="66"/>
      <c r="B16" s="71"/>
      <c r="C16" s="70"/>
      <c r="D16" s="70"/>
      <c r="E16" s="70"/>
      <c r="F16" s="70"/>
      <c r="G16" s="70"/>
      <c r="H16" s="70"/>
      <c r="I16" s="70"/>
      <c r="J16" s="70"/>
      <c r="K16" s="70"/>
      <c r="L16" s="70"/>
      <c r="M16" s="70"/>
      <c r="N16" s="70"/>
      <c r="O16" s="70"/>
      <c r="P16" s="70"/>
      <c r="Q16" s="70"/>
      <c r="R16" s="81"/>
      <c r="S16" s="80"/>
      <c r="T16" s="93"/>
      <c r="U16" s="93"/>
      <c r="V16" s="93"/>
      <c r="W16" s="93"/>
      <c r="X16" s="93"/>
      <c r="Y16" s="64"/>
      <c r="Z16" s="104"/>
      <c r="AA16" s="104"/>
      <c r="AB16" s="104"/>
      <c r="AC16" s="104"/>
      <c r="AD16" s="104"/>
      <c r="AE16" s="104"/>
    </row>
    <row r="17" ht="15.75" customHeight="1" spans="1:31">
      <c r="A17" s="66"/>
      <c r="B17" s="69" t="s">
        <v>2749</v>
      </c>
      <c r="C17" s="70"/>
      <c r="D17" s="70"/>
      <c r="E17" s="70"/>
      <c r="F17" s="70"/>
      <c r="G17" s="70"/>
      <c r="H17" s="70"/>
      <c r="I17" s="70"/>
      <c r="J17" s="70"/>
      <c r="K17" s="70"/>
      <c r="L17" s="70"/>
      <c r="M17" s="70"/>
      <c r="N17" s="70"/>
      <c r="O17" s="70"/>
      <c r="P17" s="70"/>
      <c r="Q17" s="70"/>
      <c r="R17" s="81"/>
      <c r="S17" s="80"/>
      <c r="T17" s="93"/>
      <c r="U17" s="93"/>
      <c r="V17" s="93"/>
      <c r="W17" s="93"/>
      <c r="X17" s="93"/>
      <c r="Y17" s="64"/>
      <c r="Z17" s="104"/>
      <c r="AA17" s="104"/>
      <c r="AB17" s="104"/>
      <c r="AC17" s="104"/>
      <c r="AD17" s="104"/>
      <c r="AE17" s="104"/>
    </row>
    <row r="18" ht="15.75" customHeight="1" spans="1:31">
      <c r="A18" s="66"/>
      <c r="B18" s="71" t="s">
        <v>2750</v>
      </c>
      <c r="C18" s="70"/>
      <c r="D18" s="70"/>
      <c r="E18" s="70"/>
      <c r="F18" s="70"/>
      <c r="G18" s="70"/>
      <c r="H18" s="70"/>
      <c r="I18" s="70"/>
      <c r="J18" s="70"/>
      <c r="K18" s="70"/>
      <c r="L18" s="70"/>
      <c r="M18" s="70"/>
      <c r="N18" s="70"/>
      <c r="O18" s="70"/>
      <c r="P18" s="70"/>
      <c r="Q18" s="70"/>
      <c r="R18" s="81"/>
      <c r="S18" s="94"/>
      <c r="T18" s="95"/>
      <c r="U18" s="96"/>
      <c r="V18" s="96"/>
      <c r="W18" s="96"/>
      <c r="X18" s="96"/>
      <c r="Y18" s="96"/>
      <c r="Z18" s="104"/>
      <c r="AA18" s="104"/>
      <c r="AB18" s="104"/>
      <c r="AC18" s="104"/>
      <c r="AD18" s="104"/>
      <c r="AE18" s="104"/>
    </row>
    <row r="19" ht="15.75" customHeight="1" spans="1:31">
      <c r="A19" s="66"/>
      <c r="B19" s="71" t="s">
        <v>2751</v>
      </c>
      <c r="C19" s="70"/>
      <c r="D19" s="70"/>
      <c r="E19" s="70"/>
      <c r="F19" s="70"/>
      <c r="G19" s="70"/>
      <c r="H19" s="70"/>
      <c r="I19" s="70"/>
      <c r="J19" s="70"/>
      <c r="K19" s="70"/>
      <c r="L19" s="70"/>
      <c r="M19" s="70"/>
      <c r="N19" s="70"/>
      <c r="O19" s="70"/>
      <c r="P19" s="70"/>
      <c r="Q19" s="70"/>
      <c r="R19" s="81"/>
      <c r="S19" s="97"/>
      <c r="T19" s="98" t="s">
        <v>2752</v>
      </c>
      <c r="U19" s="83"/>
      <c r="V19" s="83"/>
      <c r="W19" s="83"/>
      <c r="X19" s="83"/>
      <c r="Y19" s="84"/>
      <c r="Z19" s="105"/>
      <c r="AA19" s="104"/>
      <c r="AB19" s="104"/>
      <c r="AC19" s="104"/>
      <c r="AD19" s="104"/>
      <c r="AE19" s="104"/>
    </row>
    <row r="20" ht="15.75" customHeight="1" spans="1:31">
      <c r="A20" s="66"/>
      <c r="B20" s="72"/>
      <c r="C20" s="73"/>
      <c r="D20" s="73"/>
      <c r="E20" s="73"/>
      <c r="F20" s="73"/>
      <c r="G20" s="73"/>
      <c r="H20" s="73"/>
      <c r="I20" s="73"/>
      <c r="J20" s="73"/>
      <c r="K20" s="73"/>
      <c r="L20" s="73"/>
      <c r="M20" s="73"/>
      <c r="N20" s="73"/>
      <c r="O20" s="73"/>
      <c r="P20" s="73"/>
      <c r="Q20" s="73"/>
      <c r="R20" s="99"/>
      <c r="S20" s="97"/>
      <c r="T20" s="100" t="s">
        <v>2753</v>
      </c>
      <c r="U20" s="87"/>
      <c r="V20" s="87"/>
      <c r="W20" s="87"/>
      <c r="X20" s="87"/>
      <c r="Y20" s="88"/>
      <c r="Z20" s="105"/>
      <c r="AA20" s="104"/>
      <c r="AB20" s="104"/>
      <c r="AC20" s="104"/>
      <c r="AD20" s="104"/>
      <c r="AE20" s="104"/>
    </row>
    <row r="21" ht="15.75" customHeight="1" spans="1:31">
      <c r="A21" s="66"/>
      <c r="B21" s="74"/>
      <c r="C21" s="75"/>
      <c r="D21" s="75"/>
      <c r="E21" s="75"/>
      <c r="F21" s="75"/>
      <c r="G21" s="75"/>
      <c r="H21" s="75"/>
      <c r="I21" s="75"/>
      <c r="J21" s="75"/>
      <c r="K21" s="75"/>
      <c r="L21" s="75"/>
      <c r="M21" s="75"/>
      <c r="N21" s="77"/>
      <c r="O21" s="78"/>
      <c r="P21" s="78"/>
      <c r="Q21" s="78"/>
      <c r="R21" s="78"/>
      <c r="S21" s="97"/>
      <c r="T21" s="100" t="s">
        <v>2754</v>
      </c>
      <c r="U21" s="87"/>
      <c r="V21" s="87"/>
      <c r="W21" s="87"/>
      <c r="X21" s="87"/>
      <c r="Y21" s="88"/>
      <c r="Z21" s="105"/>
      <c r="AA21" s="104"/>
      <c r="AB21" s="104"/>
      <c r="AC21" s="104"/>
      <c r="AD21" s="104"/>
      <c r="AE21" s="104"/>
    </row>
    <row r="22" ht="27.75" customHeight="1" spans="1:31">
      <c r="A22" s="66"/>
      <c r="B22" s="67" t="s">
        <v>2755</v>
      </c>
      <c r="C22" s="68"/>
      <c r="D22" s="68"/>
      <c r="E22" s="68"/>
      <c r="F22" s="68"/>
      <c r="G22" s="68"/>
      <c r="H22" s="68"/>
      <c r="I22" s="68"/>
      <c r="J22" s="68"/>
      <c r="K22" s="68"/>
      <c r="L22" s="68"/>
      <c r="M22" s="68"/>
      <c r="N22" s="68"/>
      <c r="O22" s="68"/>
      <c r="P22" s="68"/>
      <c r="Q22" s="68"/>
      <c r="R22" s="79"/>
      <c r="S22" s="66"/>
      <c r="T22" s="100" t="s">
        <v>2756</v>
      </c>
      <c r="U22" s="87"/>
      <c r="V22" s="87"/>
      <c r="W22" s="87"/>
      <c r="X22" s="87"/>
      <c r="Y22" s="88"/>
      <c r="Z22" s="105"/>
      <c r="AA22" s="104"/>
      <c r="AB22" s="104"/>
      <c r="AC22" s="104"/>
      <c r="AD22" s="104"/>
      <c r="AE22" s="104"/>
    </row>
    <row r="23" ht="15.75" customHeight="1" spans="1:31">
      <c r="A23" s="66"/>
      <c r="B23" s="69" t="s">
        <v>2757</v>
      </c>
      <c r="C23" s="70"/>
      <c r="D23" s="70"/>
      <c r="E23" s="70"/>
      <c r="F23" s="70"/>
      <c r="G23" s="70"/>
      <c r="H23" s="70"/>
      <c r="I23" s="70"/>
      <c r="J23" s="70"/>
      <c r="K23" s="70"/>
      <c r="L23" s="70"/>
      <c r="M23" s="70"/>
      <c r="N23" s="70"/>
      <c r="O23" s="70"/>
      <c r="P23" s="70"/>
      <c r="Q23" s="70"/>
      <c r="R23" s="81"/>
      <c r="S23" s="97"/>
      <c r="T23" s="100" t="s">
        <v>2758</v>
      </c>
      <c r="U23" s="87"/>
      <c r="V23" s="87"/>
      <c r="W23" s="87"/>
      <c r="X23" s="87"/>
      <c r="Y23" s="88"/>
      <c r="Z23" s="105"/>
      <c r="AA23" s="104"/>
      <c r="AB23" s="104"/>
      <c r="AC23" s="104"/>
      <c r="AD23" s="104"/>
      <c r="AE23" s="104"/>
    </row>
    <row r="24" ht="15.75" customHeight="1" spans="1:31">
      <c r="A24" s="66"/>
      <c r="B24" s="71" t="s">
        <v>2759</v>
      </c>
      <c r="C24" s="70"/>
      <c r="D24" s="70"/>
      <c r="E24" s="70"/>
      <c r="F24" s="70"/>
      <c r="G24" s="70"/>
      <c r="H24" s="70"/>
      <c r="I24" s="70"/>
      <c r="J24" s="70"/>
      <c r="K24" s="70"/>
      <c r="L24" s="70"/>
      <c r="M24" s="70"/>
      <c r="N24" s="70"/>
      <c r="O24" s="70"/>
      <c r="P24" s="70"/>
      <c r="Q24" s="70"/>
      <c r="R24" s="81"/>
      <c r="S24" s="97"/>
      <c r="T24" s="100" t="s">
        <v>2760</v>
      </c>
      <c r="U24" s="87"/>
      <c r="V24" s="87"/>
      <c r="W24" s="87"/>
      <c r="X24" s="87"/>
      <c r="Y24" s="88"/>
      <c r="Z24" s="105"/>
      <c r="AA24" s="104"/>
      <c r="AB24" s="104"/>
      <c r="AC24" s="104"/>
      <c r="AD24" s="104"/>
      <c r="AE24" s="104"/>
    </row>
    <row r="25" ht="15.75" customHeight="1" spans="1:31">
      <c r="A25" s="66"/>
      <c r="B25" s="71" t="s">
        <v>2761</v>
      </c>
      <c r="C25" s="70"/>
      <c r="D25" s="70"/>
      <c r="E25" s="70"/>
      <c r="F25" s="70"/>
      <c r="G25" s="70"/>
      <c r="H25" s="70"/>
      <c r="I25" s="70"/>
      <c r="J25" s="70"/>
      <c r="K25" s="70"/>
      <c r="L25" s="70"/>
      <c r="M25" s="70"/>
      <c r="N25" s="70"/>
      <c r="O25" s="70"/>
      <c r="P25" s="70"/>
      <c r="Q25" s="70"/>
      <c r="R25" s="81"/>
      <c r="S25" s="97"/>
      <c r="T25" s="101" t="s">
        <v>2762</v>
      </c>
      <c r="U25" s="87"/>
      <c r="V25" s="87"/>
      <c r="W25" s="87"/>
      <c r="X25" s="87"/>
      <c r="Y25" s="88"/>
      <c r="Z25" s="105"/>
      <c r="AA25" s="104"/>
      <c r="AB25" s="104"/>
      <c r="AC25" s="104"/>
      <c r="AD25" s="104"/>
      <c r="AE25" s="104"/>
    </row>
    <row r="26" ht="15.75" customHeight="1" spans="1:31">
      <c r="A26" s="66"/>
      <c r="B26" s="71" t="s">
        <v>2763</v>
      </c>
      <c r="C26" s="70"/>
      <c r="D26" s="70"/>
      <c r="E26" s="70"/>
      <c r="F26" s="70"/>
      <c r="G26" s="70"/>
      <c r="H26" s="70"/>
      <c r="I26" s="70"/>
      <c r="J26" s="70"/>
      <c r="K26" s="70"/>
      <c r="L26" s="70"/>
      <c r="M26" s="70"/>
      <c r="N26" s="70"/>
      <c r="O26" s="70"/>
      <c r="P26" s="70"/>
      <c r="Q26" s="70"/>
      <c r="R26" s="81"/>
      <c r="S26" s="97"/>
      <c r="T26" s="100" t="s">
        <v>2764</v>
      </c>
      <c r="U26" s="87"/>
      <c r="V26" s="87"/>
      <c r="W26" s="87"/>
      <c r="X26" s="87"/>
      <c r="Y26" s="88"/>
      <c r="Z26" s="105"/>
      <c r="AA26" s="104"/>
      <c r="AB26" s="104"/>
      <c r="AC26" s="104"/>
      <c r="AD26" s="104"/>
      <c r="AE26" s="104"/>
    </row>
    <row r="27" ht="15.75" customHeight="1" spans="1:31">
      <c r="A27" s="66"/>
      <c r="B27" s="71" t="s">
        <v>2765</v>
      </c>
      <c r="C27" s="70"/>
      <c r="D27" s="70"/>
      <c r="E27" s="70"/>
      <c r="F27" s="70"/>
      <c r="G27" s="70"/>
      <c r="H27" s="70"/>
      <c r="I27" s="70"/>
      <c r="J27" s="70"/>
      <c r="K27" s="70"/>
      <c r="L27" s="70"/>
      <c r="M27" s="70"/>
      <c r="N27" s="70"/>
      <c r="O27" s="70"/>
      <c r="P27" s="70"/>
      <c r="Q27" s="70"/>
      <c r="R27" s="81"/>
      <c r="S27" s="97"/>
      <c r="T27" s="100" t="s">
        <v>2766</v>
      </c>
      <c r="U27" s="87"/>
      <c r="V27" s="87"/>
      <c r="W27" s="87"/>
      <c r="X27" s="87"/>
      <c r="Y27" s="88"/>
      <c r="Z27" s="105"/>
      <c r="AA27" s="104"/>
      <c r="AB27" s="104"/>
      <c r="AC27" s="104"/>
      <c r="AD27" s="104"/>
      <c r="AE27" s="104"/>
    </row>
    <row r="28" ht="15.75" customHeight="1" spans="1:31">
      <c r="A28" s="66"/>
      <c r="B28" s="71" t="s">
        <v>2767</v>
      </c>
      <c r="C28" s="70"/>
      <c r="D28" s="70"/>
      <c r="E28" s="70"/>
      <c r="F28" s="70"/>
      <c r="G28" s="70"/>
      <c r="H28" s="70"/>
      <c r="I28" s="70"/>
      <c r="J28" s="70"/>
      <c r="K28" s="70"/>
      <c r="L28" s="70"/>
      <c r="M28" s="70"/>
      <c r="N28" s="70"/>
      <c r="O28" s="70"/>
      <c r="P28" s="70"/>
      <c r="Q28" s="70"/>
      <c r="R28" s="81"/>
      <c r="S28" s="97"/>
      <c r="T28" s="100" t="s">
        <v>2768</v>
      </c>
      <c r="U28" s="87"/>
      <c r="V28" s="87"/>
      <c r="W28" s="87"/>
      <c r="X28" s="87"/>
      <c r="Y28" s="88"/>
      <c r="Z28" s="105"/>
      <c r="AA28" s="104"/>
      <c r="AB28" s="104"/>
      <c r="AC28" s="104"/>
      <c r="AD28" s="104"/>
      <c r="AE28" s="104"/>
    </row>
    <row r="29" ht="15.75" customHeight="1" spans="1:31">
      <c r="A29" s="66"/>
      <c r="B29" s="71" t="s">
        <v>2769</v>
      </c>
      <c r="C29" s="70"/>
      <c r="D29" s="70"/>
      <c r="E29" s="70"/>
      <c r="F29" s="70"/>
      <c r="G29" s="70"/>
      <c r="H29" s="70"/>
      <c r="I29" s="70"/>
      <c r="J29" s="70"/>
      <c r="K29" s="70"/>
      <c r="L29" s="70"/>
      <c r="M29" s="70"/>
      <c r="N29" s="70"/>
      <c r="O29" s="70"/>
      <c r="P29" s="70"/>
      <c r="Q29" s="70"/>
      <c r="R29" s="81"/>
      <c r="S29" s="97"/>
      <c r="T29" s="100" t="s">
        <v>2770</v>
      </c>
      <c r="U29" s="87"/>
      <c r="V29" s="87"/>
      <c r="W29" s="87"/>
      <c r="X29" s="87"/>
      <c r="Y29" s="88"/>
      <c r="Z29" s="105"/>
      <c r="AA29" s="104"/>
      <c r="AB29" s="104"/>
      <c r="AC29" s="104"/>
      <c r="AD29" s="104"/>
      <c r="AE29" s="104"/>
    </row>
    <row r="30" ht="15.75" customHeight="1" spans="1:31">
      <c r="A30" s="66"/>
      <c r="B30" s="71" t="s">
        <v>2771</v>
      </c>
      <c r="C30" s="70"/>
      <c r="D30" s="70"/>
      <c r="E30" s="70"/>
      <c r="F30" s="70"/>
      <c r="G30" s="70"/>
      <c r="H30" s="70"/>
      <c r="I30" s="70"/>
      <c r="J30" s="70"/>
      <c r="K30" s="70"/>
      <c r="L30" s="70"/>
      <c r="M30" s="70"/>
      <c r="N30" s="70"/>
      <c r="O30" s="70"/>
      <c r="P30" s="70"/>
      <c r="Q30" s="70"/>
      <c r="R30" s="81"/>
      <c r="S30" s="97"/>
      <c r="T30" s="100" t="s">
        <v>2772</v>
      </c>
      <c r="U30" s="87"/>
      <c r="V30" s="87"/>
      <c r="W30" s="87"/>
      <c r="X30" s="87"/>
      <c r="Y30" s="88"/>
      <c r="Z30" s="105"/>
      <c r="AA30" s="104"/>
      <c r="AB30" s="104"/>
      <c r="AC30" s="104"/>
      <c r="AD30" s="104"/>
      <c r="AE30" s="104"/>
    </row>
    <row r="31" ht="15.75" customHeight="1" spans="1:31">
      <c r="A31" s="66"/>
      <c r="B31" s="71"/>
      <c r="C31" s="70"/>
      <c r="D31" s="70"/>
      <c r="E31" s="70"/>
      <c r="F31" s="70"/>
      <c r="G31" s="70"/>
      <c r="H31" s="70"/>
      <c r="I31" s="70"/>
      <c r="J31" s="70"/>
      <c r="K31" s="70"/>
      <c r="L31" s="70"/>
      <c r="M31" s="70"/>
      <c r="N31" s="70"/>
      <c r="O31" s="70"/>
      <c r="P31" s="70"/>
      <c r="Q31" s="70"/>
      <c r="R31" s="81"/>
      <c r="S31" s="97"/>
      <c r="T31" s="100" t="s">
        <v>2773</v>
      </c>
      <c r="U31" s="87"/>
      <c r="V31" s="87"/>
      <c r="W31" s="87"/>
      <c r="X31" s="87"/>
      <c r="Y31" s="88"/>
      <c r="Z31" s="105"/>
      <c r="AA31" s="104"/>
      <c r="AB31" s="104"/>
      <c r="AC31" s="104"/>
      <c r="AD31" s="104"/>
      <c r="AE31" s="104"/>
    </row>
    <row r="32" ht="15.75" customHeight="1" spans="1:31">
      <c r="A32" s="66"/>
      <c r="B32" s="71"/>
      <c r="C32" s="70"/>
      <c r="D32" s="70"/>
      <c r="E32" s="70"/>
      <c r="F32" s="70"/>
      <c r="G32" s="70"/>
      <c r="H32" s="70"/>
      <c r="I32" s="70"/>
      <c r="J32" s="70"/>
      <c r="K32" s="70"/>
      <c r="L32" s="70"/>
      <c r="M32" s="70"/>
      <c r="N32" s="70"/>
      <c r="O32" s="70"/>
      <c r="P32" s="70"/>
      <c r="Q32" s="70"/>
      <c r="R32" s="81"/>
      <c r="S32" s="97"/>
      <c r="T32" s="100" t="s">
        <v>2774</v>
      </c>
      <c r="U32" s="87"/>
      <c r="V32" s="87"/>
      <c r="W32" s="87"/>
      <c r="X32" s="87"/>
      <c r="Y32" s="88"/>
      <c r="Z32" s="105"/>
      <c r="AA32" s="104"/>
      <c r="AB32" s="104"/>
      <c r="AC32" s="104"/>
      <c r="AD32" s="104"/>
      <c r="AE32" s="104"/>
    </row>
    <row r="33" ht="15.75" customHeight="1" spans="1:31">
      <c r="A33" s="66"/>
      <c r="B33" s="69" t="s">
        <v>2775</v>
      </c>
      <c r="C33" s="70"/>
      <c r="D33" s="70"/>
      <c r="E33" s="70"/>
      <c r="F33" s="70"/>
      <c r="G33" s="70"/>
      <c r="H33" s="70"/>
      <c r="I33" s="70"/>
      <c r="J33" s="70"/>
      <c r="K33" s="70"/>
      <c r="L33" s="70"/>
      <c r="M33" s="70"/>
      <c r="N33" s="70"/>
      <c r="O33" s="70"/>
      <c r="P33" s="70"/>
      <c r="Q33" s="70"/>
      <c r="R33" s="81"/>
      <c r="S33" s="97"/>
      <c r="T33" s="100" t="s">
        <v>2776</v>
      </c>
      <c r="U33" s="87"/>
      <c r="V33" s="87"/>
      <c r="W33" s="87"/>
      <c r="X33" s="87"/>
      <c r="Y33" s="88"/>
      <c r="Z33" s="105"/>
      <c r="AA33" s="104"/>
      <c r="AB33" s="104"/>
      <c r="AC33" s="104"/>
      <c r="AD33" s="104"/>
      <c r="AE33" s="104"/>
    </row>
    <row r="34" ht="15.75" customHeight="1" spans="1:31">
      <c r="A34" s="66"/>
      <c r="B34" s="71" t="s">
        <v>2777</v>
      </c>
      <c r="C34" s="70"/>
      <c r="D34" s="70"/>
      <c r="E34" s="70"/>
      <c r="F34" s="70"/>
      <c r="G34" s="70"/>
      <c r="H34" s="70"/>
      <c r="I34" s="70"/>
      <c r="J34" s="70"/>
      <c r="K34" s="70"/>
      <c r="L34" s="70"/>
      <c r="M34" s="70"/>
      <c r="N34" s="70"/>
      <c r="O34" s="70"/>
      <c r="P34" s="70"/>
      <c r="Q34" s="70"/>
      <c r="R34" s="81"/>
      <c r="S34" s="97"/>
      <c r="T34" s="100" t="s">
        <v>2778</v>
      </c>
      <c r="U34" s="87"/>
      <c r="V34" s="87"/>
      <c r="W34" s="87"/>
      <c r="X34" s="87"/>
      <c r="Y34" s="88"/>
      <c r="Z34" s="105"/>
      <c r="AA34" s="104"/>
      <c r="AB34" s="104"/>
      <c r="AC34" s="104"/>
      <c r="AD34" s="104"/>
      <c r="AE34" s="104"/>
    </row>
    <row r="35" ht="15.75" customHeight="1" spans="1:31">
      <c r="A35" s="66"/>
      <c r="B35" s="72" t="s">
        <v>2779</v>
      </c>
      <c r="C35" s="73"/>
      <c r="D35" s="73"/>
      <c r="E35" s="73"/>
      <c r="F35" s="73"/>
      <c r="G35" s="73"/>
      <c r="H35" s="73"/>
      <c r="I35" s="73"/>
      <c r="J35" s="73"/>
      <c r="K35" s="73"/>
      <c r="L35" s="73"/>
      <c r="M35" s="73"/>
      <c r="N35" s="73"/>
      <c r="O35" s="73"/>
      <c r="P35" s="73"/>
      <c r="Q35" s="73"/>
      <c r="R35" s="99"/>
      <c r="S35" s="97"/>
      <c r="T35" s="100" t="s">
        <v>2780</v>
      </c>
      <c r="U35" s="87"/>
      <c r="V35" s="87"/>
      <c r="W35" s="87"/>
      <c r="X35" s="87"/>
      <c r="Y35" s="88"/>
      <c r="Z35" s="105"/>
      <c r="AA35" s="104"/>
      <c r="AB35" s="104"/>
      <c r="AC35" s="104"/>
      <c r="AD35" s="104"/>
      <c r="AE35" s="104"/>
    </row>
    <row r="36" ht="15.75" customHeight="1" spans="1:31">
      <c r="A36" s="66"/>
      <c r="B36" s="75"/>
      <c r="C36" s="75"/>
      <c r="D36" s="75"/>
      <c r="E36" s="75"/>
      <c r="F36" s="75"/>
      <c r="G36" s="75"/>
      <c r="H36" s="75"/>
      <c r="I36" s="75"/>
      <c r="J36" s="75"/>
      <c r="K36" s="75"/>
      <c r="L36" s="75"/>
      <c r="M36" s="75"/>
      <c r="N36" s="77"/>
      <c r="O36" s="78"/>
      <c r="P36" s="78"/>
      <c r="Q36" s="78"/>
      <c r="R36" s="78"/>
      <c r="S36" s="66"/>
      <c r="T36" s="102" t="s">
        <v>2781</v>
      </c>
      <c r="U36" s="91"/>
      <c r="V36" s="91"/>
      <c r="W36" s="91"/>
      <c r="X36" s="91"/>
      <c r="Y36" s="92"/>
      <c r="Z36" s="105"/>
      <c r="AA36" s="104"/>
      <c r="AB36" s="104"/>
      <c r="AC36" s="104"/>
      <c r="AD36" s="104"/>
      <c r="AE36" s="104"/>
    </row>
    <row r="37" ht="39" customHeight="1" spans="1:31">
      <c r="A37" s="66"/>
      <c r="B37" s="67" t="s">
        <v>2782</v>
      </c>
      <c r="C37" s="68"/>
      <c r="D37" s="68"/>
      <c r="E37" s="68"/>
      <c r="F37" s="68"/>
      <c r="G37" s="68"/>
      <c r="H37" s="68"/>
      <c r="I37" s="68"/>
      <c r="J37" s="68"/>
      <c r="K37" s="68"/>
      <c r="L37" s="68"/>
      <c r="M37" s="68"/>
      <c r="N37" s="68"/>
      <c r="O37" s="68"/>
      <c r="P37" s="68"/>
      <c r="Q37" s="68"/>
      <c r="R37" s="79"/>
      <c r="S37" s="94"/>
      <c r="T37" s="95"/>
      <c r="U37" s="103"/>
      <c r="V37" s="103"/>
      <c r="W37" s="103"/>
      <c r="X37" s="103"/>
      <c r="Y37" s="103"/>
      <c r="Z37" s="104"/>
      <c r="AA37" s="104"/>
      <c r="AB37" s="104"/>
      <c r="AC37" s="104"/>
      <c r="AD37" s="104"/>
      <c r="AE37" s="104"/>
    </row>
    <row r="38" ht="15.75" customHeight="1" spans="1:31">
      <c r="A38" s="66"/>
      <c r="B38" s="69" t="s">
        <v>2783</v>
      </c>
      <c r="C38" s="70"/>
      <c r="D38" s="70"/>
      <c r="E38" s="70"/>
      <c r="F38" s="70"/>
      <c r="G38" s="70"/>
      <c r="H38" s="70"/>
      <c r="I38" s="70"/>
      <c r="J38" s="70"/>
      <c r="K38" s="70"/>
      <c r="L38" s="70"/>
      <c r="M38" s="70"/>
      <c r="N38" s="70"/>
      <c r="O38" s="70"/>
      <c r="P38" s="70"/>
      <c r="Q38" s="70"/>
      <c r="R38" s="81"/>
      <c r="S38" s="94"/>
      <c r="T38" s="64"/>
      <c r="U38" s="64"/>
      <c r="V38" s="64"/>
      <c r="W38" s="64"/>
      <c r="X38" s="64"/>
      <c r="Y38" s="64"/>
      <c r="Z38" s="104"/>
      <c r="AA38" s="104"/>
      <c r="AB38" s="104"/>
      <c r="AC38" s="104"/>
      <c r="AD38" s="104"/>
      <c r="AE38" s="104"/>
    </row>
    <row r="39" ht="15.75" customHeight="1" spans="1:31">
      <c r="A39" s="66"/>
      <c r="B39" s="71"/>
      <c r="C39" s="70"/>
      <c r="D39" s="70"/>
      <c r="E39" s="70"/>
      <c r="F39" s="70"/>
      <c r="G39" s="70"/>
      <c r="H39" s="70"/>
      <c r="I39" s="70"/>
      <c r="J39" s="70"/>
      <c r="K39" s="70"/>
      <c r="L39" s="70"/>
      <c r="M39" s="70"/>
      <c r="N39" s="70"/>
      <c r="O39" s="70"/>
      <c r="P39" s="70"/>
      <c r="Q39" s="70"/>
      <c r="R39" s="81"/>
      <c r="S39" s="94"/>
      <c r="T39" s="64"/>
      <c r="U39" s="64"/>
      <c r="V39" s="64"/>
      <c r="W39" s="64"/>
      <c r="X39" s="64"/>
      <c r="Y39" s="64"/>
      <c r="Z39" s="104"/>
      <c r="AA39" s="104"/>
      <c r="AB39" s="104"/>
      <c r="AC39" s="104"/>
      <c r="AD39" s="104"/>
      <c r="AE39" s="104"/>
    </row>
    <row r="40" ht="15.75" customHeight="1" spans="1:31">
      <c r="A40" s="66"/>
      <c r="B40" s="69" t="s">
        <v>2784</v>
      </c>
      <c r="C40" s="70"/>
      <c r="D40" s="70"/>
      <c r="E40" s="70"/>
      <c r="F40" s="70"/>
      <c r="G40" s="70"/>
      <c r="H40" s="70"/>
      <c r="I40" s="70"/>
      <c r="J40" s="70"/>
      <c r="K40" s="70"/>
      <c r="L40" s="70"/>
      <c r="M40" s="70"/>
      <c r="N40" s="70"/>
      <c r="O40" s="70"/>
      <c r="P40" s="70"/>
      <c r="Q40" s="70"/>
      <c r="R40" s="81"/>
      <c r="S40" s="94"/>
      <c r="T40" s="64"/>
      <c r="U40" s="64"/>
      <c r="V40" s="64"/>
      <c r="W40" s="64"/>
      <c r="X40" s="64"/>
      <c r="Y40" s="64"/>
      <c r="Z40" s="104"/>
      <c r="AA40" s="104"/>
      <c r="AB40" s="104"/>
      <c r="AC40" s="104"/>
      <c r="AD40" s="104"/>
      <c r="AE40" s="104"/>
    </row>
    <row r="41" ht="15.75" customHeight="1" spans="1:31">
      <c r="A41" s="66"/>
      <c r="B41" s="71" t="s">
        <v>2785</v>
      </c>
      <c r="C41" s="70"/>
      <c r="D41" s="70"/>
      <c r="E41" s="70"/>
      <c r="F41" s="70"/>
      <c r="G41" s="70"/>
      <c r="H41" s="70"/>
      <c r="I41" s="70"/>
      <c r="J41" s="70"/>
      <c r="K41" s="70"/>
      <c r="L41" s="70"/>
      <c r="M41" s="70"/>
      <c r="N41" s="70"/>
      <c r="O41" s="70"/>
      <c r="P41" s="70"/>
      <c r="Q41" s="70"/>
      <c r="R41" s="81"/>
      <c r="S41" s="94"/>
      <c r="T41" s="64"/>
      <c r="U41" s="64"/>
      <c r="V41" s="64"/>
      <c r="W41" s="64"/>
      <c r="X41" s="64"/>
      <c r="Y41" s="64"/>
      <c r="Z41" s="104"/>
      <c r="AA41" s="104"/>
      <c r="AB41" s="104"/>
      <c r="AC41" s="104"/>
      <c r="AD41" s="104"/>
      <c r="AE41" s="104"/>
    </row>
    <row r="42" ht="15.75" customHeight="1" spans="1:31">
      <c r="A42" s="66"/>
      <c r="B42" s="71" t="s">
        <v>2786</v>
      </c>
      <c r="C42" s="70"/>
      <c r="D42" s="70"/>
      <c r="E42" s="70"/>
      <c r="F42" s="70"/>
      <c r="G42" s="70"/>
      <c r="H42" s="70"/>
      <c r="I42" s="70"/>
      <c r="J42" s="70"/>
      <c r="K42" s="70"/>
      <c r="L42" s="70"/>
      <c r="M42" s="70"/>
      <c r="N42" s="70"/>
      <c r="O42" s="70"/>
      <c r="P42" s="70"/>
      <c r="Q42" s="70"/>
      <c r="R42" s="81"/>
      <c r="S42" s="94"/>
      <c r="T42" s="64"/>
      <c r="U42" s="64"/>
      <c r="V42" s="64"/>
      <c r="W42" s="64"/>
      <c r="X42" s="64"/>
      <c r="Y42" s="64"/>
      <c r="Z42" s="104"/>
      <c r="AA42" s="104"/>
      <c r="AB42" s="104"/>
      <c r="AC42" s="104"/>
      <c r="AD42" s="104"/>
      <c r="AE42" s="104"/>
    </row>
    <row r="43" ht="15.75" customHeight="1" spans="1:31">
      <c r="A43" s="66"/>
      <c r="B43" s="71" t="s">
        <v>2787</v>
      </c>
      <c r="C43" s="70"/>
      <c r="D43" s="70"/>
      <c r="E43" s="70"/>
      <c r="F43" s="70"/>
      <c r="G43" s="70"/>
      <c r="H43" s="70"/>
      <c r="I43" s="70"/>
      <c r="J43" s="70"/>
      <c r="K43" s="70"/>
      <c r="L43" s="70"/>
      <c r="M43" s="70"/>
      <c r="N43" s="70"/>
      <c r="O43" s="70"/>
      <c r="P43" s="70"/>
      <c r="Q43" s="70"/>
      <c r="R43" s="81"/>
      <c r="S43" s="94"/>
      <c r="T43" s="64"/>
      <c r="U43" s="64"/>
      <c r="V43" s="64"/>
      <c r="W43" s="64"/>
      <c r="X43" s="64"/>
      <c r="Y43" s="64"/>
      <c r="Z43" s="104"/>
      <c r="AA43" s="104"/>
      <c r="AB43" s="104"/>
      <c r="AC43" s="104"/>
      <c r="AD43" s="104"/>
      <c r="AE43" s="104"/>
    </row>
    <row r="44" ht="15.75" customHeight="1" spans="1:31">
      <c r="A44" s="66"/>
      <c r="B44" s="71" t="s">
        <v>2788</v>
      </c>
      <c r="C44" s="70"/>
      <c r="D44" s="70"/>
      <c r="E44" s="70"/>
      <c r="F44" s="70"/>
      <c r="G44" s="70"/>
      <c r="H44" s="70"/>
      <c r="I44" s="70"/>
      <c r="J44" s="70"/>
      <c r="K44" s="70"/>
      <c r="L44" s="70"/>
      <c r="M44" s="70"/>
      <c r="N44" s="70"/>
      <c r="O44" s="70"/>
      <c r="P44" s="70"/>
      <c r="Q44" s="70"/>
      <c r="R44" s="81"/>
      <c r="S44" s="94"/>
      <c r="T44" s="64"/>
      <c r="U44" s="64"/>
      <c r="V44" s="64"/>
      <c r="W44" s="64"/>
      <c r="X44" s="64"/>
      <c r="Y44" s="64"/>
      <c r="Z44" s="104"/>
      <c r="AA44" s="104"/>
      <c r="AB44" s="104"/>
      <c r="AC44" s="104"/>
      <c r="AD44" s="104"/>
      <c r="AE44" s="104"/>
    </row>
    <row r="45" ht="15.75" customHeight="1" spans="1:31">
      <c r="A45" s="66"/>
      <c r="B45" s="69" t="s">
        <v>2789</v>
      </c>
      <c r="C45" s="70"/>
      <c r="D45" s="70"/>
      <c r="E45" s="70"/>
      <c r="F45" s="70"/>
      <c r="G45" s="70"/>
      <c r="H45" s="70"/>
      <c r="I45" s="70"/>
      <c r="J45" s="70"/>
      <c r="K45" s="70"/>
      <c r="L45" s="70"/>
      <c r="M45" s="70"/>
      <c r="N45" s="70"/>
      <c r="O45" s="70"/>
      <c r="P45" s="70"/>
      <c r="Q45" s="70"/>
      <c r="R45" s="81"/>
      <c r="S45" s="94"/>
      <c r="T45" s="64"/>
      <c r="U45" s="64"/>
      <c r="V45" s="64"/>
      <c r="W45" s="64"/>
      <c r="X45" s="64"/>
      <c r="Y45" s="64"/>
      <c r="Z45" s="104"/>
      <c r="AA45" s="104"/>
      <c r="AB45" s="104"/>
      <c r="AC45" s="104"/>
      <c r="AD45" s="104"/>
      <c r="AE45" s="104"/>
    </row>
    <row r="46" ht="15.75" customHeight="1" spans="1:31">
      <c r="A46" s="66"/>
      <c r="B46" s="71" t="s">
        <v>2790</v>
      </c>
      <c r="C46" s="70"/>
      <c r="D46" s="70"/>
      <c r="E46" s="70"/>
      <c r="F46" s="70"/>
      <c r="G46" s="70"/>
      <c r="H46" s="70"/>
      <c r="I46" s="70"/>
      <c r="J46" s="70"/>
      <c r="K46" s="70"/>
      <c r="L46" s="70"/>
      <c r="M46" s="70"/>
      <c r="N46" s="70"/>
      <c r="O46" s="70"/>
      <c r="P46" s="70"/>
      <c r="Q46" s="70"/>
      <c r="R46" s="81"/>
      <c r="S46" s="94"/>
      <c r="T46" s="64"/>
      <c r="U46" s="64"/>
      <c r="V46" s="64"/>
      <c r="W46" s="64"/>
      <c r="X46" s="64"/>
      <c r="Y46" s="64"/>
      <c r="Z46" s="104"/>
      <c r="AA46" s="104"/>
      <c r="AB46" s="104"/>
      <c r="AC46" s="104"/>
      <c r="AD46" s="104"/>
      <c r="AE46" s="104"/>
    </row>
    <row r="47" ht="15.75" customHeight="1" spans="1:31">
      <c r="A47" s="66"/>
      <c r="B47" s="71"/>
      <c r="C47" s="70"/>
      <c r="D47" s="70"/>
      <c r="E47" s="70"/>
      <c r="F47" s="70"/>
      <c r="G47" s="70"/>
      <c r="H47" s="70"/>
      <c r="I47" s="70"/>
      <c r="J47" s="70"/>
      <c r="K47" s="70"/>
      <c r="L47" s="70"/>
      <c r="M47" s="70"/>
      <c r="N47" s="70"/>
      <c r="O47" s="70"/>
      <c r="P47" s="70"/>
      <c r="Q47" s="70"/>
      <c r="R47" s="81"/>
      <c r="S47" s="94"/>
      <c r="T47" s="64"/>
      <c r="U47" s="64"/>
      <c r="V47" s="64"/>
      <c r="W47" s="64"/>
      <c r="X47" s="64"/>
      <c r="Y47" s="64"/>
      <c r="Z47" s="104"/>
      <c r="AA47" s="104"/>
      <c r="AB47" s="104"/>
      <c r="AC47" s="104"/>
      <c r="AD47" s="104"/>
      <c r="AE47" s="104"/>
    </row>
    <row r="48" ht="15.75" customHeight="1" spans="1:31">
      <c r="A48" s="66"/>
      <c r="B48" s="69"/>
      <c r="C48" s="70"/>
      <c r="D48" s="70"/>
      <c r="E48" s="70"/>
      <c r="F48" s="70"/>
      <c r="G48" s="70"/>
      <c r="H48" s="70"/>
      <c r="I48" s="70"/>
      <c r="J48" s="70"/>
      <c r="K48" s="70"/>
      <c r="L48" s="70"/>
      <c r="M48" s="70"/>
      <c r="N48" s="70"/>
      <c r="O48" s="70"/>
      <c r="P48" s="70"/>
      <c r="Q48" s="70"/>
      <c r="R48" s="81"/>
      <c r="S48" s="94"/>
      <c r="T48" s="64"/>
      <c r="U48" s="64"/>
      <c r="V48" s="64"/>
      <c r="W48" s="64"/>
      <c r="X48" s="64"/>
      <c r="Y48" s="64"/>
      <c r="Z48" s="104"/>
      <c r="AA48" s="104"/>
      <c r="AB48" s="104"/>
      <c r="AC48" s="104"/>
      <c r="AD48" s="104"/>
      <c r="AE48" s="104"/>
    </row>
    <row r="49" ht="15.75" customHeight="1" spans="1:31">
      <c r="A49" s="66"/>
      <c r="B49" s="76" t="s">
        <v>2791</v>
      </c>
      <c r="C49" s="70"/>
      <c r="D49" s="70"/>
      <c r="E49" s="70"/>
      <c r="F49" s="70"/>
      <c r="G49" s="70"/>
      <c r="H49" s="70"/>
      <c r="I49" s="70"/>
      <c r="J49" s="70"/>
      <c r="K49" s="70"/>
      <c r="L49" s="70"/>
      <c r="M49" s="70"/>
      <c r="N49" s="70"/>
      <c r="O49" s="70"/>
      <c r="P49" s="70"/>
      <c r="Q49" s="70"/>
      <c r="R49" s="81"/>
      <c r="S49" s="94"/>
      <c r="T49" s="64"/>
      <c r="U49" s="64"/>
      <c r="V49" s="64"/>
      <c r="W49" s="64"/>
      <c r="X49" s="64"/>
      <c r="Y49" s="64"/>
      <c r="Z49" s="104"/>
      <c r="AA49" s="104"/>
      <c r="AB49" s="104"/>
      <c r="AC49" s="104"/>
      <c r="AD49" s="104"/>
      <c r="AE49" s="104"/>
    </row>
    <row r="50" ht="15.75" customHeight="1" spans="1:31">
      <c r="A50" s="66"/>
      <c r="B50" s="76" t="s">
        <v>2792</v>
      </c>
      <c r="C50" s="70"/>
      <c r="D50" s="70"/>
      <c r="E50" s="70"/>
      <c r="F50" s="70"/>
      <c r="G50" s="70"/>
      <c r="H50" s="70"/>
      <c r="I50" s="70"/>
      <c r="J50" s="70"/>
      <c r="K50" s="70"/>
      <c r="L50" s="70"/>
      <c r="M50" s="70"/>
      <c r="N50" s="70"/>
      <c r="O50" s="70"/>
      <c r="P50" s="70"/>
      <c r="Q50" s="70"/>
      <c r="R50" s="81"/>
      <c r="S50" s="94"/>
      <c r="T50" s="64"/>
      <c r="U50" s="64"/>
      <c r="V50" s="64"/>
      <c r="W50" s="64"/>
      <c r="X50" s="64"/>
      <c r="Y50" s="64"/>
      <c r="Z50" s="104"/>
      <c r="AA50" s="104"/>
      <c r="AB50" s="104"/>
      <c r="AC50" s="104"/>
      <c r="AD50" s="104"/>
      <c r="AE50" s="104"/>
    </row>
    <row r="51" ht="15.75" customHeight="1" spans="1:31">
      <c r="A51" s="66"/>
      <c r="B51" s="76" t="s">
        <v>2793</v>
      </c>
      <c r="C51" s="70"/>
      <c r="D51" s="70"/>
      <c r="E51" s="70"/>
      <c r="F51" s="70"/>
      <c r="G51" s="70"/>
      <c r="H51" s="70"/>
      <c r="I51" s="70"/>
      <c r="J51" s="70"/>
      <c r="K51" s="70"/>
      <c r="L51" s="70"/>
      <c r="M51" s="70"/>
      <c r="N51" s="70"/>
      <c r="O51" s="70"/>
      <c r="P51" s="70"/>
      <c r="Q51" s="70"/>
      <c r="R51" s="81"/>
      <c r="S51" s="94"/>
      <c r="T51" s="64"/>
      <c r="U51" s="64"/>
      <c r="V51" s="64"/>
      <c r="W51" s="64"/>
      <c r="X51" s="64"/>
      <c r="Y51" s="64"/>
      <c r="Z51" s="104"/>
      <c r="AA51" s="104"/>
      <c r="AB51" s="104"/>
      <c r="AC51" s="104"/>
      <c r="AD51" s="104"/>
      <c r="AE51" s="104"/>
    </row>
    <row r="52" ht="15.75" customHeight="1" spans="1:31">
      <c r="A52" s="66"/>
      <c r="B52" s="76" t="s">
        <v>2794</v>
      </c>
      <c r="C52" s="70"/>
      <c r="D52" s="70"/>
      <c r="E52" s="70"/>
      <c r="F52" s="70"/>
      <c r="G52" s="70"/>
      <c r="H52" s="70"/>
      <c r="I52" s="70"/>
      <c r="J52" s="70"/>
      <c r="K52" s="70"/>
      <c r="L52" s="70"/>
      <c r="M52" s="70"/>
      <c r="N52" s="70"/>
      <c r="O52" s="70"/>
      <c r="P52" s="70"/>
      <c r="Q52" s="70"/>
      <c r="R52" s="81"/>
      <c r="S52" s="94"/>
      <c r="T52" s="64"/>
      <c r="U52" s="64"/>
      <c r="V52" s="64"/>
      <c r="W52" s="64"/>
      <c r="X52" s="64"/>
      <c r="Y52" s="64"/>
      <c r="Z52" s="104"/>
      <c r="AA52" s="104"/>
      <c r="AB52" s="104"/>
      <c r="AC52" s="104"/>
      <c r="AD52" s="104"/>
      <c r="AE52" s="104"/>
    </row>
    <row r="53" ht="15.75" customHeight="1" spans="1:31">
      <c r="A53" s="66"/>
      <c r="B53" s="76" t="s">
        <v>2795</v>
      </c>
      <c r="C53" s="70"/>
      <c r="D53" s="70"/>
      <c r="E53" s="70"/>
      <c r="F53" s="70"/>
      <c r="G53" s="70"/>
      <c r="H53" s="70"/>
      <c r="I53" s="70"/>
      <c r="J53" s="70"/>
      <c r="K53" s="70"/>
      <c r="L53" s="70"/>
      <c r="M53" s="70"/>
      <c r="N53" s="70"/>
      <c r="O53" s="70"/>
      <c r="P53" s="70"/>
      <c r="Q53" s="70"/>
      <c r="R53" s="81"/>
      <c r="S53" s="94"/>
      <c r="T53" s="64"/>
      <c r="U53" s="64"/>
      <c r="V53" s="64"/>
      <c r="W53" s="64"/>
      <c r="X53" s="64"/>
      <c r="Y53" s="64"/>
      <c r="Z53" s="104"/>
      <c r="AA53" s="104"/>
      <c r="AB53" s="104"/>
      <c r="AC53" s="104"/>
      <c r="AD53" s="104"/>
      <c r="AE53" s="104"/>
    </row>
    <row r="54" ht="15.75" customHeight="1" spans="1:31">
      <c r="A54" s="66"/>
      <c r="B54" s="76" t="s">
        <v>2796</v>
      </c>
      <c r="C54" s="70"/>
      <c r="D54" s="70"/>
      <c r="E54" s="70"/>
      <c r="F54" s="70"/>
      <c r="G54" s="70"/>
      <c r="H54" s="70"/>
      <c r="I54" s="70"/>
      <c r="J54" s="70"/>
      <c r="K54" s="70"/>
      <c r="L54" s="70"/>
      <c r="M54" s="70"/>
      <c r="N54" s="70"/>
      <c r="O54" s="70"/>
      <c r="P54" s="70"/>
      <c r="Q54" s="70"/>
      <c r="R54" s="81"/>
      <c r="S54" s="94"/>
      <c r="T54" s="64"/>
      <c r="U54" s="64"/>
      <c r="V54" s="64"/>
      <c r="W54" s="64"/>
      <c r="X54" s="64"/>
      <c r="Y54" s="64"/>
      <c r="Z54" s="104"/>
      <c r="AA54" s="104"/>
      <c r="AB54" s="104"/>
      <c r="AC54" s="104"/>
      <c r="AD54" s="104"/>
      <c r="AE54" s="104"/>
    </row>
    <row r="55" ht="15.75" customHeight="1" spans="1:31">
      <c r="A55" s="66"/>
      <c r="B55" s="76" t="s">
        <v>2797</v>
      </c>
      <c r="C55" s="70"/>
      <c r="D55" s="70"/>
      <c r="E55" s="70"/>
      <c r="F55" s="70"/>
      <c r="G55" s="70"/>
      <c r="H55" s="70"/>
      <c r="I55" s="70"/>
      <c r="J55" s="70"/>
      <c r="K55" s="70"/>
      <c r="L55" s="70"/>
      <c r="M55" s="70"/>
      <c r="N55" s="70"/>
      <c r="O55" s="70"/>
      <c r="P55" s="70"/>
      <c r="Q55" s="70"/>
      <c r="R55" s="81"/>
      <c r="S55" s="94"/>
      <c r="T55" s="64"/>
      <c r="U55" s="64"/>
      <c r="V55" s="64"/>
      <c r="W55" s="64"/>
      <c r="X55" s="64"/>
      <c r="Y55" s="64"/>
      <c r="Z55" s="104"/>
      <c r="AA55" s="104"/>
      <c r="AB55" s="104"/>
      <c r="AC55" s="104"/>
      <c r="AD55" s="104"/>
      <c r="AE55" s="104"/>
    </row>
    <row r="56" ht="15.75" customHeight="1" spans="1:31">
      <c r="A56" s="66"/>
      <c r="B56" s="76" t="s">
        <v>2798</v>
      </c>
      <c r="C56" s="70"/>
      <c r="D56" s="70"/>
      <c r="E56" s="70"/>
      <c r="F56" s="70"/>
      <c r="G56" s="70"/>
      <c r="H56" s="70"/>
      <c r="I56" s="70"/>
      <c r="J56" s="70"/>
      <c r="K56" s="70"/>
      <c r="L56" s="70"/>
      <c r="M56" s="70"/>
      <c r="N56" s="70"/>
      <c r="O56" s="70"/>
      <c r="P56" s="70"/>
      <c r="Q56" s="70"/>
      <c r="R56" s="81"/>
      <c r="S56" s="94"/>
      <c r="T56" s="64"/>
      <c r="U56" s="64"/>
      <c r="V56" s="64"/>
      <c r="W56" s="64"/>
      <c r="X56" s="64"/>
      <c r="Y56" s="64"/>
      <c r="Z56" s="104"/>
      <c r="AA56" s="104"/>
      <c r="AB56" s="104"/>
      <c r="AC56" s="104"/>
      <c r="AD56" s="104"/>
      <c r="AE56" s="104"/>
    </row>
    <row r="57" ht="15.75" customHeight="1" spans="1:31">
      <c r="A57" s="66"/>
      <c r="B57" s="76" t="s">
        <v>2799</v>
      </c>
      <c r="C57" s="70"/>
      <c r="D57" s="70"/>
      <c r="E57" s="70"/>
      <c r="F57" s="70"/>
      <c r="G57" s="70"/>
      <c r="H57" s="70"/>
      <c r="I57" s="70"/>
      <c r="J57" s="70"/>
      <c r="K57" s="70"/>
      <c r="L57" s="70"/>
      <c r="M57" s="70"/>
      <c r="N57" s="70"/>
      <c r="O57" s="70"/>
      <c r="P57" s="70"/>
      <c r="Q57" s="70"/>
      <c r="R57" s="81"/>
      <c r="S57" s="94"/>
      <c r="T57" s="64"/>
      <c r="U57" s="64"/>
      <c r="V57" s="64"/>
      <c r="W57" s="64"/>
      <c r="X57" s="64"/>
      <c r="Y57" s="64"/>
      <c r="Z57" s="104"/>
      <c r="AA57" s="104"/>
      <c r="AB57" s="104"/>
      <c r="AC57" s="104"/>
      <c r="AD57" s="104"/>
      <c r="AE57" s="104"/>
    </row>
    <row r="58" ht="15.75" customHeight="1" spans="1:31">
      <c r="A58" s="66"/>
      <c r="B58" s="76" t="s">
        <v>2800</v>
      </c>
      <c r="C58" s="70"/>
      <c r="D58" s="70"/>
      <c r="E58" s="70"/>
      <c r="F58" s="70"/>
      <c r="G58" s="70"/>
      <c r="H58" s="70"/>
      <c r="I58" s="70"/>
      <c r="J58" s="70"/>
      <c r="K58" s="70"/>
      <c r="L58" s="70"/>
      <c r="M58" s="70"/>
      <c r="N58" s="70"/>
      <c r="O58" s="70"/>
      <c r="P58" s="70"/>
      <c r="Q58" s="70"/>
      <c r="R58" s="81"/>
      <c r="S58" s="94"/>
      <c r="T58" s="64"/>
      <c r="U58" s="64"/>
      <c r="V58" s="64"/>
      <c r="W58" s="64"/>
      <c r="X58" s="64"/>
      <c r="Y58" s="64"/>
      <c r="Z58" s="104"/>
      <c r="AA58" s="104"/>
      <c r="AB58" s="104"/>
      <c r="AC58" s="104"/>
      <c r="AD58" s="104"/>
      <c r="AE58" s="104"/>
    </row>
    <row r="59" ht="15.75" customHeight="1" spans="1:31">
      <c r="A59" s="66"/>
      <c r="B59" s="76" t="s">
        <v>2801</v>
      </c>
      <c r="C59" s="70"/>
      <c r="D59" s="70"/>
      <c r="E59" s="70"/>
      <c r="F59" s="70"/>
      <c r="G59" s="70"/>
      <c r="H59" s="70"/>
      <c r="I59" s="70"/>
      <c r="J59" s="70"/>
      <c r="K59" s="70"/>
      <c r="L59" s="70"/>
      <c r="M59" s="70"/>
      <c r="N59" s="70"/>
      <c r="O59" s="70"/>
      <c r="P59" s="70"/>
      <c r="Q59" s="70"/>
      <c r="R59" s="81"/>
      <c r="S59" s="94"/>
      <c r="T59" s="64"/>
      <c r="U59" s="64"/>
      <c r="V59" s="64"/>
      <c r="W59" s="64"/>
      <c r="X59" s="64"/>
      <c r="Y59" s="64"/>
      <c r="Z59" s="104"/>
      <c r="AA59" s="104"/>
      <c r="AB59" s="104"/>
      <c r="AC59" s="104"/>
      <c r="AD59" s="104"/>
      <c r="AE59" s="104"/>
    </row>
    <row r="60" ht="15.75" customHeight="1" spans="1:31">
      <c r="A60" s="66"/>
      <c r="B60" s="76" t="s">
        <v>2802</v>
      </c>
      <c r="C60" s="70"/>
      <c r="D60" s="70"/>
      <c r="E60" s="70"/>
      <c r="F60" s="70"/>
      <c r="G60" s="70"/>
      <c r="H60" s="70"/>
      <c r="I60" s="70"/>
      <c r="J60" s="70"/>
      <c r="K60" s="70"/>
      <c r="L60" s="70"/>
      <c r="M60" s="70"/>
      <c r="N60" s="70"/>
      <c r="O60" s="70"/>
      <c r="P60" s="70"/>
      <c r="Q60" s="70"/>
      <c r="R60" s="81"/>
      <c r="S60" s="94"/>
      <c r="T60" s="64"/>
      <c r="U60" s="64"/>
      <c r="V60" s="64"/>
      <c r="W60" s="64"/>
      <c r="X60" s="64"/>
      <c r="Y60" s="64"/>
      <c r="Z60" s="104"/>
      <c r="AA60" s="104"/>
      <c r="AB60" s="104"/>
      <c r="AC60" s="104"/>
      <c r="AD60" s="104"/>
      <c r="AE60" s="104"/>
    </row>
    <row r="61" ht="15.75" customHeight="1" spans="1:31">
      <c r="A61" s="66"/>
      <c r="B61" s="76" t="s">
        <v>2803</v>
      </c>
      <c r="C61" s="70"/>
      <c r="D61" s="70"/>
      <c r="E61" s="70"/>
      <c r="F61" s="70"/>
      <c r="G61" s="70"/>
      <c r="H61" s="70"/>
      <c r="I61" s="70"/>
      <c r="J61" s="70"/>
      <c r="K61" s="70"/>
      <c r="L61" s="70"/>
      <c r="M61" s="70"/>
      <c r="N61" s="70"/>
      <c r="O61" s="70"/>
      <c r="P61" s="70"/>
      <c r="Q61" s="70"/>
      <c r="R61" s="81"/>
      <c r="S61" s="94"/>
      <c r="T61" s="64"/>
      <c r="U61" s="64"/>
      <c r="V61" s="64"/>
      <c r="W61" s="64"/>
      <c r="X61" s="64"/>
      <c r="Y61" s="64"/>
      <c r="Z61" s="104"/>
      <c r="AA61" s="104"/>
      <c r="AB61" s="104"/>
      <c r="AC61" s="104"/>
      <c r="AD61" s="104"/>
      <c r="AE61" s="104"/>
    </row>
    <row r="62" ht="15.75" customHeight="1" spans="1:31">
      <c r="A62" s="66"/>
      <c r="B62" s="76" t="s">
        <v>2804</v>
      </c>
      <c r="C62" s="70"/>
      <c r="D62" s="70"/>
      <c r="E62" s="70"/>
      <c r="F62" s="70"/>
      <c r="G62" s="70"/>
      <c r="H62" s="70"/>
      <c r="I62" s="70"/>
      <c r="J62" s="70"/>
      <c r="K62" s="70"/>
      <c r="L62" s="70"/>
      <c r="M62" s="70"/>
      <c r="N62" s="70"/>
      <c r="O62" s="70"/>
      <c r="P62" s="70"/>
      <c r="Q62" s="70"/>
      <c r="R62" s="81"/>
      <c r="S62" s="94"/>
      <c r="T62" s="64"/>
      <c r="U62" s="64"/>
      <c r="V62" s="64"/>
      <c r="W62" s="64"/>
      <c r="X62" s="64"/>
      <c r="Y62" s="64"/>
      <c r="Z62" s="104"/>
      <c r="AA62" s="104"/>
      <c r="AB62" s="104"/>
      <c r="AC62" s="104"/>
      <c r="AD62" s="104"/>
      <c r="AE62" s="104"/>
    </row>
    <row r="63" ht="15.75" customHeight="1" spans="1:31">
      <c r="A63" s="66"/>
      <c r="B63" s="76" t="s">
        <v>2805</v>
      </c>
      <c r="C63" s="70"/>
      <c r="D63" s="70"/>
      <c r="E63" s="70"/>
      <c r="F63" s="70"/>
      <c r="G63" s="70"/>
      <c r="H63" s="70"/>
      <c r="I63" s="70"/>
      <c r="J63" s="70"/>
      <c r="K63" s="70"/>
      <c r="L63" s="70"/>
      <c r="M63" s="70"/>
      <c r="N63" s="70"/>
      <c r="O63" s="70"/>
      <c r="P63" s="70"/>
      <c r="Q63" s="70"/>
      <c r="R63" s="81"/>
      <c r="S63" s="94"/>
      <c r="T63" s="64"/>
      <c r="U63" s="64"/>
      <c r="V63" s="64"/>
      <c r="W63" s="64"/>
      <c r="X63" s="64"/>
      <c r="Y63" s="64"/>
      <c r="Z63" s="104"/>
      <c r="AA63" s="104"/>
      <c r="AB63" s="104"/>
      <c r="AC63" s="104"/>
      <c r="AD63" s="104"/>
      <c r="AE63" s="104"/>
    </row>
    <row r="64" ht="15.75" customHeight="1" spans="1:31">
      <c r="A64" s="66"/>
      <c r="B64" s="76" t="s">
        <v>2806</v>
      </c>
      <c r="C64" s="70"/>
      <c r="D64" s="70"/>
      <c r="E64" s="70"/>
      <c r="F64" s="70"/>
      <c r="G64" s="70"/>
      <c r="H64" s="70"/>
      <c r="I64" s="70"/>
      <c r="J64" s="70"/>
      <c r="K64" s="70"/>
      <c r="L64" s="70"/>
      <c r="M64" s="70"/>
      <c r="N64" s="70"/>
      <c r="O64" s="70"/>
      <c r="P64" s="70"/>
      <c r="Q64" s="70"/>
      <c r="R64" s="81"/>
      <c r="S64" s="94"/>
      <c r="T64" s="64"/>
      <c r="U64" s="64"/>
      <c r="V64" s="64"/>
      <c r="W64" s="64"/>
      <c r="X64" s="64"/>
      <c r="Y64" s="64"/>
      <c r="Z64" s="104"/>
      <c r="AA64" s="104"/>
      <c r="AB64" s="104"/>
      <c r="AC64" s="104"/>
      <c r="AD64" s="104"/>
      <c r="AE64" s="104"/>
    </row>
    <row r="65" ht="15.75" customHeight="1" spans="1:31">
      <c r="A65" s="66"/>
      <c r="B65" s="106" t="s">
        <v>2807</v>
      </c>
      <c r="C65" s="73"/>
      <c r="D65" s="73"/>
      <c r="E65" s="73"/>
      <c r="F65" s="73"/>
      <c r="G65" s="73"/>
      <c r="H65" s="73"/>
      <c r="I65" s="73"/>
      <c r="J65" s="73"/>
      <c r="K65" s="73"/>
      <c r="L65" s="73"/>
      <c r="M65" s="73"/>
      <c r="N65" s="73"/>
      <c r="O65" s="73"/>
      <c r="P65" s="73"/>
      <c r="Q65" s="73"/>
      <c r="R65" s="99"/>
      <c r="S65" s="94"/>
      <c r="T65" s="64"/>
      <c r="U65" s="64"/>
      <c r="V65" s="64"/>
      <c r="W65" s="64"/>
      <c r="X65" s="64"/>
      <c r="Y65" s="64"/>
      <c r="Z65" s="104"/>
      <c r="AA65" s="104"/>
      <c r="AB65" s="104"/>
      <c r="AC65" s="104"/>
      <c r="AD65" s="104"/>
      <c r="AE65" s="104"/>
    </row>
    <row r="66" ht="15.75" customHeight="1" spans="1:31">
      <c r="A66" s="64"/>
      <c r="B66" s="93"/>
      <c r="C66" s="93"/>
      <c r="D66" s="93"/>
      <c r="E66" s="93"/>
      <c r="F66" s="93"/>
      <c r="G66" s="93"/>
      <c r="H66" s="93"/>
      <c r="I66" s="93"/>
      <c r="J66" s="93"/>
      <c r="K66" s="93"/>
      <c r="L66" s="93"/>
      <c r="M66" s="93"/>
      <c r="N66" s="93"/>
      <c r="O66" s="93"/>
      <c r="P66" s="93"/>
      <c r="Q66" s="93"/>
      <c r="R66" s="93"/>
      <c r="S66" s="64"/>
      <c r="T66" s="64"/>
      <c r="U66" s="64"/>
      <c r="V66" s="64"/>
      <c r="W66" s="64"/>
      <c r="X66" s="64"/>
      <c r="Y66" s="64"/>
      <c r="Z66" s="104"/>
      <c r="AA66" s="104"/>
      <c r="AB66" s="104"/>
      <c r="AC66" s="104"/>
      <c r="AD66" s="104"/>
      <c r="AE66" s="104"/>
    </row>
    <row r="67" ht="15.75" customHeight="1" spans="1:3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104"/>
      <c r="AA67" s="104"/>
      <c r="AB67" s="104"/>
      <c r="AC67" s="104"/>
      <c r="AD67" s="104"/>
      <c r="AE67" s="104"/>
    </row>
    <row r="68" ht="15.75" customHeight="1" spans="1:31">
      <c r="A68" s="64"/>
      <c r="B68" s="107" t="s">
        <v>2808</v>
      </c>
      <c r="C68" s="70"/>
      <c r="D68" s="70"/>
      <c r="E68" s="70"/>
      <c r="F68" s="70"/>
      <c r="G68" s="70"/>
      <c r="H68" s="70"/>
      <c r="I68" s="70"/>
      <c r="J68" s="118"/>
      <c r="K68" s="64"/>
      <c r="L68" s="64"/>
      <c r="M68" s="64"/>
      <c r="N68" s="64"/>
      <c r="O68" s="64"/>
      <c r="P68" s="64"/>
      <c r="Q68" s="64"/>
      <c r="R68" s="64"/>
      <c r="S68" s="64"/>
      <c r="T68" s="64"/>
      <c r="U68" s="64"/>
      <c r="V68" s="64"/>
      <c r="W68" s="64"/>
      <c r="X68" s="64"/>
      <c r="Y68" s="64"/>
      <c r="Z68" s="104"/>
      <c r="AA68" s="104"/>
      <c r="AB68" s="104"/>
      <c r="AC68" s="104"/>
      <c r="AD68" s="104"/>
      <c r="AE68" s="104"/>
    </row>
    <row r="69" ht="16.5" customHeight="1" spans="1:31">
      <c r="A69" s="64"/>
      <c r="B69" s="65"/>
      <c r="C69" s="65"/>
      <c r="D69" s="65"/>
      <c r="E69" s="65"/>
      <c r="F69" s="65"/>
      <c r="G69" s="65"/>
      <c r="H69" s="65"/>
      <c r="I69" s="65"/>
      <c r="J69" s="65"/>
      <c r="K69" s="65"/>
      <c r="L69" s="65"/>
      <c r="M69" s="65"/>
      <c r="N69" s="65"/>
      <c r="O69" s="65"/>
      <c r="P69" s="65"/>
      <c r="Q69" s="65"/>
      <c r="R69" s="65"/>
      <c r="S69" s="65"/>
      <c r="T69" s="65"/>
      <c r="U69" s="65"/>
      <c r="V69" s="65"/>
      <c r="W69" s="65"/>
      <c r="X69" s="65"/>
      <c r="Y69" s="64"/>
      <c r="Z69" s="104"/>
      <c r="AA69" s="104"/>
      <c r="AB69" s="104"/>
      <c r="AC69" s="104"/>
      <c r="AD69" s="104"/>
      <c r="AE69" s="104"/>
    </row>
    <row r="70" ht="18" customHeight="1" spans="1:31">
      <c r="A70" s="66"/>
      <c r="B70" s="67" t="s">
        <v>2809</v>
      </c>
      <c r="C70" s="68"/>
      <c r="D70" s="68"/>
      <c r="E70" s="68"/>
      <c r="F70" s="68"/>
      <c r="G70" s="68"/>
      <c r="H70" s="68"/>
      <c r="I70" s="68"/>
      <c r="J70" s="68"/>
      <c r="K70" s="68"/>
      <c r="L70" s="68"/>
      <c r="M70" s="68"/>
      <c r="N70" s="68"/>
      <c r="O70" s="68"/>
      <c r="P70" s="68"/>
      <c r="Q70" s="68"/>
      <c r="R70" s="68"/>
      <c r="S70" s="68"/>
      <c r="T70" s="68"/>
      <c r="U70" s="68"/>
      <c r="V70" s="68"/>
      <c r="W70" s="68"/>
      <c r="X70" s="79"/>
      <c r="Y70" s="64"/>
      <c r="Z70" s="104"/>
      <c r="AA70" s="104"/>
      <c r="AB70" s="104"/>
      <c r="AC70" s="104"/>
      <c r="AD70" s="104"/>
      <c r="AE70" s="104"/>
    </row>
    <row r="71" ht="18" customHeight="1" spans="1:31">
      <c r="A71" s="66"/>
      <c r="B71" s="108" t="s">
        <v>2810</v>
      </c>
      <c r="C71" s="70"/>
      <c r="D71" s="70"/>
      <c r="E71" s="70"/>
      <c r="F71" s="70"/>
      <c r="G71" s="70"/>
      <c r="H71" s="70"/>
      <c r="I71" s="70"/>
      <c r="J71" s="70"/>
      <c r="K71" s="70"/>
      <c r="L71" s="70"/>
      <c r="M71" s="70"/>
      <c r="N71" s="70"/>
      <c r="O71" s="70"/>
      <c r="P71" s="70"/>
      <c r="Q71" s="70"/>
      <c r="R71" s="70"/>
      <c r="S71" s="70"/>
      <c r="T71" s="70"/>
      <c r="U71" s="70"/>
      <c r="V71" s="70"/>
      <c r="W71" s="70"/>
      <c r="X71" s="81"/>
      <c r="Y71" s="64"/>
      <c r="Z71" s="104"/>
      <c r="AA71" s="104"/>
      <c r="AB71" s="104"/>
      <c r="AC71" s="104"/>
      <c r="AD71" s="104"/>
      <c r="AE71" s="104"/>
    </row>
    <row r="72" ht="18" customHeight="1" spans="1:31">
      <c r="A72" s="66"/>
      <c r="B72" s="76" t="s">
        <v>2811</v>
      </c>
      <c r="C72" s="70"/>
      <c r="D72" s="70"/>
      <c r="E72" s="70"/>
      <c r="F72" s="70"/>
      <c r="G72" s="70"/>
      <c r="H72" s="70"/>
      <c r="I72" s="70"/>
      <c r="J72" s="70"/>
      <c r="K72" s="70"/>
      <c r="L72" s="70"/>
      <c r="M72" s="70"/>
      <c r="N72" s="70"/>
      <c r="O72" s="70"/>
      <c r="P72" s="70"/>
      <c r="Q72" s="70"/>
      <c r="R72" s="70"/>
      <c r="S72" s="70"/>
      <c r="T72" s="70"/>
      <c r="U72" s="70"/>
      <c r="V72" s="70"/>
      <c r="W72" s="70"/>
      <c r="X72" s="81"/>
      <c r="Y72" s="64"/>
      <c r="Z72" s="104"/>
      <c r="AA72" s="104"/>
      <c r="AB72" s="104"/>
      <c r="AC72" s="104"/>
      <c r="AD72" s="104"/>
      <c r="AE72" s="104"/>
    </row>
    <row r="73" ht="18" customHeight="1" spans="1:31">
      <c r="A73" s="66"/>
      <c r="B73" s="76" t="s">
        <v>2812</v>
      </c>
      <c r="C73" s="70"/>
      <c r="D73" s="70"/>
      <c r="E73" s="70"/>
      <c r="F73" s="70"/>
      <c r="G73" s="70"/>
      <c r="H73" s="70"/>
      <c r="I73" s="70"/>
      <c r="J73" s="70"/>
      <c r="K73" s="70"/>
      <c r="L73" s="70"/>
      <c r="M73" s="70"/>
      <c r="N73" s="70"/>
      <c r="O73" s="70"/>
      <c r="P73" s="70"/>
      <c r="Q73" s="70"/>
      <c r="R73" s="70"/>
      <c r="S73" s="70"/>
      <c r="T73" s="70"/>
      <c r="U73" s="70"/>
      <c r="V73" s="70"/>
      <c r="W73" s="70"/>
      <c r="X73" s="81"/>
      <c r="Y73" s="64"/>
      <c r="Z73" s="104"/>
      <c r="AA73" s="104"/>
      <c r="AB73" s="104"/>
      <c r="AC73" s="104"/>
      <c r="AD73" s="104"/>
      <c r="AE73" s="104"/>
    </row>
    <row r="74" ht="18" customHeight="1" spans="1:31">
      <c r="A74" s="66"/>
      <c r="B74" s="76" t="s">
        <v>2813</v>
      </c>
      <c r="C74" s="70"/>
      <c r="D74" s="70"/>
      <c r="E74" s="70"/>
      <c r="F74" s="70"/>
      <c r="G74" s="70"/>
      <c r="H74" s="70"/>
      <c r="I74" s="70"/>
      <c r="J74" s="70"/>
      <c r="K74" s="70"/>
      <c r="L74" s="70"/>
      <c r="M74" s="70"/>
      <c r="N74" s="70"/>
      <c r="O74" s="70"/>
      <c r="P74" s="70"/>
      <c r="Q74" s="70"/>
      <c r="R74" s="70"/>
      <c r="S74" s="70"/>
      <c r="T74" s="70"/>
      <c r="U74" s="70"/>
      <c r="V74" s="70"/>
      <c r="W74" s="70"/>
      <c r="X74" s="81"/>
      <c r="Y74" s="64"/>
      <c r="Z74" s="104"/>
      <c r="AA74" s="104"/>
      <c r="AB74" s="104"/>
      <c r="AC74" s="104"/>
      <c r="AD74" s="104"/>
      <c r="AE74" s="104"/>
    </row>
    <row r="75" ht="18" customHeight="1" spans="1:31">
      <c r="A75" s="66"/>
      <c r="B75" s="76" t="s">
        <v>2814</v>
      </c>
      <c r="C75" s="70"/>
      <c r="D75" s="70"/>
      <c r="E75" s="70"/>
      <c r="F75" s="70"/>
      <c r="G75" s="70"/>
      <c r="H75" s="70"/>
      <c r="I75" s="70"/>
      <c r="J75" s="70"/>
      <c r="K75" s="70"/>
      <c r="L75" s="70"/>
      <c r="M75" s="70"/>
      <c r="N75" s="70"/>
      <c r="O75" s="70"/>
      <c r="P75" s="70"/>
      <c r="Q75" s="70"/>
      <c r="R75" s="70"/>
      <c r="S75" s="70"/>
      <c r="T75" s="70"/>
      <c r="U75" s="70"/>
      <c r="V75" s="70"/>
      <c r="W75" s="70"/>
      <c r="X75" s="81"/>
      <c r="Y75" s="64"/>
      <c r="Z75" s="104"/>
      <c r="AA75" s="104"/>
      <c r="AB75" s="104"/>
      <c r="AC75" s="104"/>
      <c r="AD75" s="104"/>
      <c r="AE75" s="104"/>
    </row>
    <row r="76" ht="18" customHeight="1" spans="1:31">
      <c r="A76" s="66"/>
      <c r="B76" s="76" t="s">
        <v>2815</v>
      </c>
      <c r="C76" s="70"/>
      <c r="D76" s="70"/>
      <c r="E76" s="70"/>
      <c r="F76" s="70"/>
      <c r="G76" s="70"/>
      <c r="H76" s="70"/>
      <c r="I76" s="70"/>
      <c r="J76" s="70"/>
      <c r="K76" s="70"/>
      <c r="L76" s="70"/>
      <c r="M76" s="70"/>
      <c r="N76" s="70"/>
      <c r="O76" s="70"/>
      <c r="P76" s="70"/>
      <c r="Q76" s="70"/>
      <c r="R76" s="70"/>
      <c r="S76" s="70"/>
      <c r="T76" s="70"/>
      <c r="U76" s="70"/>
      <c r="V76" s="70"/>
      <c r="W76" s="70"/>
      <c r="X76" s="81"/>
      <c r="Y76" s="64"/>
      <c r="Z76" s="104"/>
      <c r="AA76" s="104"/>
      <c r="AB76" s="104"/>
      <c r="AC76" s="104"/>
      <c r="AD76" s="104"/>
      <c r="AE76" s="104"/>
    </row>
    <row r="77" ht="18" customHeight="1" spans="1:31">
      <c r="A77" s="66"/>
      <c r="B77" s="76" t="s">
        <v>2816</v>
      </c>
      <c r="C77" s="70"/>
      <c r="D77" s="70"/>
      <c r="E77" s="70"/>
      <c r="F77" s="70"/>
      <c r="G77" s="70"/>
      <c r="H77" s="70"/>
      <c r="I77" s="70"/>
      <c r="J77" s="70"/>
      <c r="K77" s="70"/>
      <c r="L77" s="70"/>
      <c r="M77" s="70"/>
      <c r="N77" s="70"/>
      <c r="O77" s="70"/>
      <c r="P77" s="70"/>
      <c r="Q77" s="70"/>
      <c r="R77" s="70"/>
      <c r="S77" s="70"/>
      <c r="T77" s="70"/>
      <c r="U77" s="70"/>
      <c r="V77" s="70"/>
      <c r="W77" s="70"/>
      <c r="X77" s="81"/>
      <c r="Y77" s="64"/>
      <c r="Z77" s="104"/>
      <c r="AA77" s="104"/>
      <c r="AB77" s="104"/>
      <c r="AC77" s="104"/>
      <c r="AD77" s="104"/>
      <c r="AE77" s="104"/>
    </row>
    <row r="78" ht="18" customHeight="1" spans="1:31">
      <c r="A78" s="66"/>
      <c r="B78" s="76" t="s">
        <v>2817</v>
      </c>
      <c r="C78" s="70"/>
      <c r="D78" s="70"/>
      <c r="E78" s="70"/>
      <c r="F78" s="70"/>
      <c r="G78" s="70"/>
      <c r="H78" s="70"/>
      <c r="I78" s="70"/>
      <c r="J78" s="70"/>
      <c r="K78" s="70"/>
      <c r="L78" s="70"/>
      <c r="M78" s="70"/>
      <c r="N78" s="70"/>
      <c r="O78" s="70"/>
      <c r="P78" s="70"/>
      <c r="Q78" s="70"/>
      <c r="R78" s="70"/>
      <c r="S78" s="70"/>
      <c r="T78" s="70"/>
      <c r="U78" s="70"/>
      <c r="V78" s="70"/>
      <c r="W78" s="70"/>
      <c r="X78" s="81"/>
      <c r="Y78" s="64"/>
      <c r="Z78" s="104"/>
      <c r="AA78" s="104"/>
      <c r="AB78" s="104"/>
      <c r="AC78" s="104"/>
      <c r="AD78" s="104"/>
      <c r="AE78" s="104"/>
    </row>
    <row r="79" ht="15.75" customHeight="1" spans="1:31">
      <c r="A79" s="66"/>
      <c r="B79" s="76" t="s">
        <v>2818</v>
      </c>
      <c r="C79" s="70"/>
      <c r="D79" s="70"/>
      <c r="E79" s="70"/>
      <c r="F79" s="70"/>
      <c r="G79" s="70"/>
      <c r="H79" s="70"/>
      <c r="I79" s="70"/>
      <c r="J79" s="70"/>
      <c r="K79" s="70"/>
      <c r="L79" s="70"/>
      <c r="M79" s="70"/>
      <c r="N79" s="70"/>
      <c r="O79" s="70"/>
      <c r="P79" s="70"/>
      <c r="Q79" s="70"/>
      <c r="R79" s="70"/>
      <c r="S79" s="70"/>
      <c r="T79" s="70"/>
      <c r="U79" s="70"/>
      <c r="V79" s="70"/>
      <c r="W79" s="70"/>
      <c r="X79" s="81"/>
      <c r="Y79" s="64"/>
      <c r="Z79" s="104"/>
      <c r="AA79" s="104"/>
      <c r="AB79" s="104"/>
      <c r="AC79" s="104"/>
      <c r="AD79" s="104"/>
      <c r="AE79" s="104"/>
    </row>
    <row r="80" ht="15.75" customHeight="1" spans="1:31">
      <c r="A80" s="66"/>
      <c r="B80" s="76" t="s">
        <v>2819</v>
      </c>
      <c r="C80" s="70"/>
      <c r="D80" s="70"/>
      <c r="E80" s="70"/>
      <c r="F80" s="70"/>
      <c r="G80" s="70"/>
      <c r="H80" s="70"/>
      <c r="I80" s="70"/>
      <c r="J80" s="70"/>
      <c r="K80" s="70"/>
      <c r="L80" s="70"/>
      <c r="M80" s="70"/>
      <c r="N80" s="70"/>
      <c r="O80" s="70"/>
      <c r="P80" s="70"/>
      <c r="Q80" s="70"/>
      <c r="R80" s="70"/>
      <c r="S80" s="70"/>
      <c r="T80" s="70"/>
      <c r="U80" s="70"/>
      <c r="V80" s="70"/>
      <c r="W80" s="70"/>
      <c r="X80" s="81"/>
      <c r="Y80" s="64"/>
      <c r="Z80" s="104"/>
      <c r="AA80" s="104"/>
      <c r="AB80" s="104"/>
      <c r="AC80" s="104"/>
      <c r="AD80" s="104"/>
      <c r="AE80" s="104"/>
    </row>
    <row r="81" ht="15.75" customHeight="1" spans="1:31">
      <c r="A81" s="66"/>
      <c r="B81" s="76" t="s">
        <v>2820</v>
      </c>
      <c r="C81" s="70"/>
      <c r="D81" s="70"/>
      <c r="E81" s="70"/>
      <c r="F81" s="70"/>
      <c r="G81" s="70"/>
      <c r="H81" s="70"/>
      <c r="I81" s="70"/>
      <c r="J81" s="70"/>
      <c r="K81" s="70"/>
      <c r="L81" s="70"/>
      <c r="M81" s="70"/>
      <c r="N81" s="70"/>
      <c r="O81" s="70"/>
      <c r="P81" s="70"/>
      <c r="Q81" s="70"/>
      <c r="R81" s="70"/>
      <c r="S81" s="70"/>
      <c r="T81" s="70"/>
      <c r="U81" s="70"/>
      <c r="V81" s="70"/>
      <c r="W81" s="70"/>
      <c r="X81" s="81"/>
      <c r="Y81" s="64"/>
      <c r="Z81" s="104"/>
      <c r="AA81" s="104"/>
      <c r="AB81" s="104"/>
      <c r="AC81" s="104"/>
      <c r="AD81" s="104"/>
      <c r="AE81" s="104"/>
    </row>
    <row r="82" ht="15.75" customHeight="1" spans="1:31">
      <c r="A82" s="66"/>
      <c r="B82" s="76"/>
      <c r="C82" s="70"/>
      <c r="D82" s="70"/>
      <c r="E82" s="70"/>
      <c r="F82" s="70"/>
      <c r="G82" s="70"/>
      <c r="H82" s="70"/>
      <c r="I82" s="70"/>
      <c r="J82" s="70"/>
      <c r="K82" s="70"/>
      <c r="L82" s="70"/>
      <c r="M82" s="70"/>
      <c r="N82" s="70"/>
      <c r="O82" s="70"/>
      <c r="P82" s="70"/>
      <c r="Q82" s="70"/>
      <c r="R82" s="70"/>
      <c r="S82" s="70"/>
      <c r="T82" s="70"/>
      <c r="U82" s="70"/>
      <c r="V82" s="70"/>
      <c r="W82" s="70"/>
      <c r="X82" s="81"/>
      <c r="Y82" s="64"/>
      <c r="Z82" s="104"/>
      <c r="AA82" s="104"/>
      <c r="AB82" s="104"/>
      <c r="AC82" s="104"/>
      <c r="AD82" s="104"/>
      <c r="AE82" s="104"/>
    </row>
    <row r="83" ht="15.75" customHeight="1" spans="1:31">
      <c r="A83" s="66"/>
      <c r="B83" s="108" t="s">
        <v>2821</v>
      </c>
      <c r="C83" s="70"/>
      <c r="D83" s="70"/>
      <c r="E83" s="70"/>
      <c r="F83" s="70"/>
      <c r="G83" s="70"/>
      <c r="H83" s="70"/>
      <c r="I83" s="70"/>
      <c r="J83" s="70"/>
      <c r="K83" s="70"/>
      <c r="L83" s="70"/>
      <c r="M83" s="70"/>
      <c r="N83" s="70"/>
      <c r="O83" s="70"/>
      <c r="P83" s="70"/>
      <c r="Q83" s="70"/>
      <c r="R83" s="70"/>
      <c r="S83" s="70"/>
      <c r="T83" s="70"/>
      <c r="U83" s="70"/>
      <c r="V83" s="70"/>
      <c r="W83" s="70"/>
      <c r="X83" s="81"/>
      <c r="Y83" s="64"/>
      <c r="Z83" s="104"/>
      <c r="AA83" s="104"/>
      <c r="AB83" s="104"/>
      <c r="AC83" s="104"/>
      <c r="AD83" s="104"/>
      <c r="AE83" s="104"/>
    </row>
    <row r="84" ht="15.75" customHeight="1" spans="1:31">
      <c r="A84" s="66"/>
      <c r="B84" s="76" t="s">
        <v>2822</v>
      </c>
      <c r="C84" s="70"/>
      <c r="D84" s="70"/>
      <c r="E84" s="70"/>
      <c r="F84" s="70"/>
      <c r="G84" s="70"/>
      <c r="H84" s="70"/>
      <c r="I84" s="70"/>
      <c r="J84" s="70"/>
      <c r="K84" s="70"/>
      <c r="L84" s="70"/>
      <c r="M84" s="70"/>
      <c r="N84" s="70"/>
      <c r="O84" s="70"/>
      <c r="P84" s="70"/>
      <c r="Q84" s="70"/>
      <c r="R84" s="70"/>
      <c r="S84" s="70"/>
      <c r="T84" s="70"/>
      <c r="U84" s="70"/>
      <c r="V84" s="70"/>
      <c r="W84" s="70"/>
      <c r="X84" s="81"/>
      <c r="Y84" s="64"/>
      <c r="Z84" s="104"/>
      <c r="AA84" s="104"/>
      <c r="AB84" s="104"/>
      <c r="AC84" s="104"/>
      <c r="AD84" s="104"/>
      <c r="AE84" s="104"/>
    </row>
    <row r="85" ht="15.75" customHeight="1" spans="1:31">
      <c r="A85" s="66"/>
      <c r="B85" s="76" t="s">
        <v>2823</v>
      </c>
      <c r="C85" s="70"/>
      <c r="D85" s="70"/>
      <c r="E85" s="70"/>
      <c r="F85" s="70"/>
      <c r="G85" s="70"/>
      <c r="H85" s="70"/>
      <c r="I85" s="70"/>
      <c r="J85" s="70"/>
      <c r="K85" s="70"/>
      <c r="L85" s="70"/>
      <c r="M85" s="70"/>
      <c r="N85" s="70"/>
      <c r="O85" s="70"/>
      <c r="P85" s="70"/>
      <c r="Q85" s="70"/>
      <c r="R85" s="70"/>
      <c r="S85" s="70"/>
      <c r="T85" s="70"/>
      <c r="U85" s="70"/>
      <c r="V85" s="70"/>
      <c r="W85" s="70"/>
      <c r="X85" s="81"/>
      <c r="Y85" s="64"/>
      <c r="Z85" s="104"/>
      <c r="AA85" s="104"/>
      <c r="AB85" s="104"/>
      <c r="AC85" s="104"/>
      <c r="AD85" s="104"/>
      <c r="AE85" s="104"/>
    </row>
    <row r="86" ht="15.75" customHeight="1" spans="1:31">
      <c r="A86" s="66"/>
      <c r="B86" s="76" t="s">
        <v>2824</v>
      </c>
      <c r="C86" s="70"/>
      <c r="D86" s="70"/>
      <c r="E86" s="70"/>
      <c r="F86" s="70"/>
      <c r="G86" s="70"/>
      <c r="H86" s="70"/>
      <c r="I86" s="70"/>
      <c r="J86" s="70"/>
      <c r="K86" s="70"/>
      <c r="L86" s="70"/>
      <c r="M86" s="70"/>
      <c r="N86" s="70"/>
      <c r="O86" s="70"/>
      <c r="P86" s="70"/>
      <c r="Q86" s="70"/>
      <c r="R86" s="70"/>
      <c r="S86" s="70"/>
      <c r="T86" s="70"/>
      <c r="U86" s="70"/>
      <c r="V86" s="70"/>
      <c r="W86" s="70"/>
      <c r="X86" s="81"/>
      <c r="Y86" s="64"/>
      <c r="Z86" s="104"/>
      <c r="AA86" s="104"/>
      <c r="AB86" s="104"/>
      <c r="AC86" s="104"/>
      <c r="AD86" s="104"/>
      <c r="AE86" s="104"/>
    </row>
    <row r="87" ht="15.75" customHeight="1" spans="1:31">
      <c r="A87" s="66"/>
      <c r="B87" s="76" t="s">
        <v>2825</v>
      </c>
      <c r="C87" s="70"/>
      <c r="D87" s="70"/>
      <c r="E87" s="70"/>
      <c r="F87" s="70"/>
      <c r="G87" s="70"/>
      <c r="H87" s="70"/>
      <c r="I87" s="70"/>
      <c r="J87" s="70"/>
      <c r="K87" s="70"/>
      <c r="L87" s="70"/>
      <c r="M87" s="70"/>
      <c r="N87" s="70"/>
      <c r="O87" s="70"/>
      <c r="P87" s="70"/>
      <c r="Q87" s="70"/>
      <c r="R87" s="70"/>
      <c r="S87" s="70"/>
      <c r="T87" s="70"/>
      <c r="U87" s="70"/>
      <c r="V87" s="70"/>
      <c r="W87" s="70"/>
      <c r="X87" s="81"/>
      <c r="Y87" s="64"/>
      <c r="Z87" s="104"/>
      <c r="AA87" s="104"/>
      <c r="AB87" s="104"/>
      <c r="AC87" s="104"/>
      <c r="AD87" s="104"/>
      <c r="AE87" s="104"/>
    </row>
    <row r="88" ht="15.75" customHeight="1" spans="1:31">
      <c r="A88" s="66"/>
      <c r="B88" s="76" t="s">
        <v>2826</v>
      </c>
      <c r="C88" s="70"/>
      <c r="D88" s="70"/>
      <c r="E88" s="70"/>
      <c r="F88" s="70"/>
      <c r="G88" s="70"/>
      <c r="H88" s="70"/>
      <c r="I88" s="70"/>
      <c r="J88" s="70"/>
      <c r="K88" s="70"/>
      <c r="L88" s="70"/>
      <c r="M88" s="70"/>
      <c r="N88" s="70"/>
      <c r="O88" s="70"/>
      <c r="P88" s="70"/>
      <c r="Q88" s="70"/>
      <c r="R88" s="70"/>
      <c r="S88" s="70"/>
      <c r="T88" s="70"/>
      <c r="U88" s="70"/>
      <c r="V88" s="70"/>
      <c r="W88" s="70"/>
      <c r="X88" s="81"/>
      <c r="Y88" s="64"/>
      <c r="Z88" s="104"/>
      <c r="AA88" s="104"/>
      <c r="AB88" s="104"/>
      <c r="AC88" s="104"/>
      <c r="AD88" s="104"/>
      <c r="AE88" s="104"/>
    </row>
    <row r="89" ht="15.75" customHeight="1" spans="1:31">
      <c r="A89" s="66"/>
      <c r="B89" s="76" t="s">
        <v>2827</v>
      </c>
      <c r="C89" s="70"/>
      <c r="D89" s="70"/>
      <c r="E89" s="70"/>
      <c r="F89" s="70"/>
      <c r="G89" s="70"/>
      <c r="H89" s="70"/>
      <c r="I89" s="70"/>
      <c r="J89" s="70"/>
      <c r="K89" s="70"/>
      <c r="L89" s="70"/>
      <c r="M89" s="70"/>
      <c r="N89" s="70"/>
      <c r="O89" s="70"/>
      <c r="P89" s="70"/>
      <c r="Q89" s="70"/>
      <c r="R89" s="70"/>
      <c r="S89" s="70"/>
      <c r="T89" s="70"/>
      <c r="U89" s="70"/>
      <c r="V89" s="70"/>
      <c r="W89" s="70"/>
      <c r="X89" s="81"/>
      <c r="Y89" s="64"/>
      <c r="Z89" s="104"/>
      <c r="AA89" s="104"/>
      <c r="AB89" s="104"/>
      <c r="AC89" s="104"/>
      <c r="AD89" s="104"/>
      <c r="AE89" s="104"/>
    </row>
    <row r="90" ht="15.75" customHeight="1" spans="1:31">
      <c r="A90" s="66"/>
      <c r="B90" s="76" t="s">
        <v>2828</v>
      </c>
      <c r="C90" s="70"/>
      <c r="D90" s="70"/>
      <c r="E90" s="70"/>
      <c r="F90" s="70"/>
      <c r="G90" s="70"/>
      <c r="H90" s="70"/>
      <c r="I90" s="70"/>
      <c r="J90" s="70"/>
      <c r="K90" s="70"/>
      <c r="L90" s="70"/>
      <c r="M90" s="70"/>
      <c r="N90" s="70"/>
      <c r="O90" s="70"/>
      <c r="P90" s="70"/>
      <c r="Q90" s="70"/>
      <c r="R90" s="70"/>
      <c r="S90" s="70"/>
      <c r="T90" s="70"/>
      <c r="U90" s="70"/>
      <c r="V90" s="70"/>
      <c r="W90" s="70"/>
      <c r="X90" s="81"/>
      <c r="Y90" s="64"/>
      <c r="Z90" s="104"/>
      <c r="AA90" s="104"/>
      <c r="AB90" s="104"/>
      <c r="AC90" s="104"/>
      <c r="AD90" s="104"/>
      <c r="AE90" s="104"/>
    </row>
    <row r="91" ht="15.75" customHeight="1" spans="1:31">
      <c r="A91" s="66"/>
      <c r="B91" s="76" t="s">
        <v>2829</v>
      </c>
      <c r="C91" s="70"/>
      <c r="D91" s="70"/>
      <c r="E91" s="70"/>
      <c r="F91" s="70"/>
      <c r="G91" s="70"/>
      <c r="H91" s="70"/>
      <c r="I91" s="70"/>
      <c r="J91" s="70"/>
      <c r="K91" s="70"/>
      <c r="L91" s="70"/>
      <c r="M91" s="70"/>
      <c r="N91" s="70"/>
      <c r="O91" s="70"/>
      <c r="P91" s="70"/>
      <c r="Q91" s="70"/>
      <c r="R91" s="70"/>
      <c r="S91" s="70"/>
      <c r="T91" s="70"/>
      <c r="U91" s="70"/>
      <c r="V91" s="70"/>
      <c r="W91" s="70"/>
      <c r="X91" s="81"/>
      <c r="Y91" s="64"/>
      <c r="Z91" s="104"/>
      <c r="AA91" s="104"/>
      <c r="AB91" s="104"/>
      <c r="AC91" s="104"/>
      <c r="AD91" s="104"/>
      <c r="AE91" s="104"/>
    </row>
    <row r="92" ht="15.75" customHeight="1" spans="1:31">
      <c r="A92" s="66"/>
      <c r="B92" s="76" t="s">
        <v>2830</v>
      </c>
      <c r="C92" s="70"/>
      <c r="D92" s="70"/>
      <c r="E92" s="70"/>
      <c r="F92" s="70"/>
      <c r="G92" s="70"/>
      <c r="H92" s="70"/>
      <c r="I92" s="70"/>
      <c r="J92" s="70"/>
      <c r="K92" s="70"/>
      <c r="L92" s="70"/>
      <c r="M92" s="70"/>
      <c r="N92" s="70"/>
      <c r="O92" s="70"/>
      <c r="P92" s="70"/>
      <c r="Q92" s="70"/>
      <c r="R92" s="70"/>
      <c r="S92" s="70"/>
      <c r="T92" s="70"/>
      <c r="U92" s="70"/>
      <c r="V92" s="70"/>
      <c r="W92" s="70"/>
      <c r="X92" s="81"/>
      <c r="Y92" s="64"/>
      <c r="Z92" s="104"/>
      <c r="AA92" s="104"/>
      <c r="AB92" s="104"/>
      <c r="AC92" s="104"/>
      <c r="AD92" s="104"/>
      <c r="AE92" s="104"/>
    </row>
    <row r="93" ht="15.75" customHeight="1" spans="1:31">
      <c r="A93" s="66"/>
      <c r="B93" s="76" t="s">
        <v>2831</v>
      </c>
      <c r="C93" s="70"/>
      <c r="D93" s="70"/>
      <c r="E93" s="70"/>
      <c r="F93" s="70"/>
      <c r="G93" s="70"/>
      <c r="H93" s="70"/>
      <c r="I93" s="70"/>
      <c r="J93" s="70"/>
      <c r="K93" s="70"/>
      <c r="L93" s="70"/>
      <c r="M93" s="70"/>
      <c r="N93" s="70"/>
      <c r="O93" s="70"/>
      <c r="P93" s="70"/>
      <c r="Q93" s="70"/>
      <c r="R93" s="70"/>
      <c r="S93" s="70"/>
      <c r="T93" s="70"/>
      <c r="U93" s="70"/>
      <c r="V93" s="70"/>
      <c r="W93" s="70"/>
      <c r="X93" s="81"/>
      <c r="Y93" s="64"/>
      <c r="Z93" s="104"/>
      <c r="AA93" s="104"/>
      <c r="AB93" s="104"/>
      <c r="AC93" s="104"/>
      <c r="AD93" s="104"/>
      <c r="AE93" s="104"/>
    </row>
    <row r="94" ht="15.75" customHeight="1" spans="1:31">
      <c r="A94" s="66"/>
      <c r="B94" s="76" t="s">
        <v>2832</v>
      </c>
      <c r="C94" s="70"/>
      <c r="D94" s="70"/>
      <c r="E94" s="70"/>
      <c r="F94" s="70"/>
      <c r="G94" s="70"/>
      <c r="H94" s="70"/>
      <c r="I94" s="70"/>
      <c r="J94" s="70"/>
      <c r="K94" s="70"/>
      <c r="L94" s="70"/>
      <c r="M94" s="70"/>
      <c r="N94" s="70"/>
      <c r="O94" s="70"/>
      <c r="P94" s="70"/>
      <c r="Q94" s="70"/>
      <c r="R94" s="70"/>
      <c r="S94" s="70"/>
      <c r="T94" s="70"/>
      <c r="U94" s="70"/>
      <c r="V94" s="70"/>
      <c r="W94" s="70"/>
      <c r="X94" s="81"/>
      <c r="Y94" s="64"/>
      <c r="Z94" s="104"/>
      <c r="AA94" s="104"/>
      <c r="AB94" s="104"/>
      <c r="AC94" s="104"/>
      <c r="AD94" s="104"/>
      <c r="AE94" s="104"/>
    </row>
    <row r="95" ht="15.75" customHeight="1" spans="1:31">
      <c r="A95" s="66"/>
      <c r="B95" s="106" t="s">
        <v>2833</v>
      </c>
      <c r="C95" s="73"/>
      <c r="D95" s="73"/>
      <c r="E95" s="73"/>
      <c r="F95" s="73"/>
      <c r="G95" s="73"/>
      <c r="H95" s="73"/>
      <c r="I95" s="73"/>
      <c r="J95" s="73"/>
      <c r="K95" s="73"/>
      <c r="L95" s="73"/>
      <c r="M95" s="73"/>
      <c r="N95" s="73"/>
      <c r="O95" s="73"/>
      <c r="P95" s="73"/>
      <c r="Q95" s="73"/>
      <c r="R95" s="73"/>
      <c r="S95" s="73"/>
      <c r="T95" s="73"/>
      <c r="U95" s="73"/>
      <c r="V95" s="73"/>
      <c r="W95" s="73"/>
      <c r="X95" s="99"/>
      <c r="Y95" s="64"/>
      <c r="Z95" s="104"/>
      <c r="AA95" s="104"/>
      <c r="AB95" s="104"/>
      <c r="AC95" s="104"/>
      <c r="AD95" s="104"/>
      <c r="AE95" s="104"/>
    </row>
    <row r="96" ht="15.75" customHeight="1" spans="1:31">
      <c r="A96" s="64"/>
      <c r="B96" s="78"/>
      <c r="C96" s="78"/>
      <c r="D96" s="78"/>
      <c r="E96" s="78"/>
      <c r="F96" s="78"/>
      <c r="G96" s="78"/>
      <c r="H96" s="78"/>
      <c r="I96" s="78"/>
      <c r="J96" s="78"/>
      <c r="K96" s="78"/>
      <c r="L96" s="78"/>
      <c r="M96" s="78"/>
      <c r="N96" s="78"/>
      <c r="O96" s="93"/>
      <c r="P96" s="93"/>
      <c r="Q96" s="93"/>
      <c r="R96" s="93"/>
      <c r="S96" s="93"/>
      <c r="T96" s="93"/>
      <c r="U96" s="93"/>
      <c r="V96" s="93"/>
      <c r="W96" s="93"/>
      <c r="X96" s="93"/>
      <c r="Y96" s="64"/>
      <c r="Z96" s="104"/>
      <c r="AA96" s="104"/>
      <c r="AB96" s="104"/>
      <c r="AC96" s="104"/>
      <c r="AD96" s="104"/>
      <c r="AE96" s="104"/>
    </row>
    <row r="97" ht="15.75" customHeight="1" spans="1:31">
      <c r="A97" s="66"/>
      <c r="B97" s="67" t="s">
        <v>2834</v>
      </c>
      <c r="C97" s="68"/>
      <c r="D97" s="68"/>
      <c r="E97" s="68"/>
      <c r="F97" s="68"/>
      <c r="G97" s="68"/>
      <c r="H97" s="68"/>
      <c r="I97" s="68"/>
      <c r="J97" s="68"/>
      <c r="K97" s="68"/>
      <c r="L97" s="68"/>
      <c r="M97" s="68"/>
      <c r="N97" s="79"/>
      <c r="O97" s="80"/>
      <c r="P97" s="65"/>
      <c r="Q97" s="65"/>
      <c r="R97" s="65"/>
      <c r="S97" s="65"/>
      <c r="T97" s="65"/>
      <c r="U97" s="65"/>
      <c r="V97" s="65"/>
      <c r="W97" s="65"/>
      <c r="X97" s="65"/>
      <c r="Y97" s="65"/>
      <c r="Z97" s="104"/>
      <c r="AA97" s="104"/>
      <c r="AB97" s="104"/>
      <c r="AC97" s="104"/>
      <c r="AD97" s="104"/>
      <c r="AE97" s="104"/>
    </row>
    <row r="98" ht="15.75" customHeight="1" spans="1:31">
      <c r="A98" s="66"/>
      <c r="B98" s="109"/>
      <c r="C98" s="110"/>
      <c r="D98" s="110"/>
      <c r="E98" s="110"/>
      <c r="F98" s="110"/>
      <c r="G98" s="110"/>
      <c r="H98" s="110"/>
      <c r="I98" s="110"/>
      <c r="J98" s="110"/>
      <c r="K98" s="110"/>
      <c r="L98" s="110"/>
      <c r="M98" s="110"/>
      <c r="N98" s="119"/>
      <c r="O98" s="80"/>
      <c r="P98" s="120"/>
      <c r="Q98" s="67" t="s">
        <v>2835</v>
      </c>
      <c r="R98" s="68"/>
      <c r="S98" s="68"/>
      <c r="T98" s="68"/>
      <c r="U98" s="68"/>
      <c r="V98" s="68"/>
      <c r="W98" s="68"/>
      <c r="X98" s="68"/>
      <c r="Y98" s="79"/>
      <c r="Z98" s="128"/>
      <c r="AA98" s="129"/>
      <c r="AB98" s="129"/>
      <c r="AC98" s="129"/>
      <c r="AD98" s="104"/>
      <c r="AE98" s="104"/>
    </row>
    <row r="99" ht="15.75" customHeight="1" spans="1:31">
      <c r="A99" s="66"/>
      <c r="B99" s="111" t="s">
        <v>2836</v>
      </c>
      <c r="C99" s="112"/>
      <c r="D99" s="112"/>
      <c r="E99" s="112"/>
      <c r="F99" s="112"/>
      <c r="G99" s="112"/>
      <c r="H99" s="112"/>
      <c r="I99" s="112"/>
      <c r="J99" s="112"/>
      <c r="K99" s="112"/>
      <c r="L99" s="112"/>
      <c r="M99" s="112"/>
      <c r="N99" s="121"/>
      <c r="O99" s="80"/>
      <c r="P99" s="120"/>
      <c r="Q99" s="123" t="s">
        <v>2837</v>
      </c>
      <c r="R99" s="70"/>
      <c r="S99" s="70"/>
      <c r="T99" s="70"/>
      <c r="U99" s="70"/>
      <c r="V99" s="70"/>
      <c r="W99" s="70"/>
      <c r="X99" s="70"/>
      <c r="Y99" s="81"/>
      <c r="Z99" s="94"/>
      <c r="AA99" s="104"/>
      <c r="AB99" s="104"/>
      <c r="AC99" s="104"/>
      <c r="AD99" s="104"/>
      <c r="AE99" s="104"/>
    </row>
    <row r="100" ht="15.75" customHeight="1" spans="1:31">
      <c r="A100" s="66"/>
      <c r="B100" s="111" t="s">
        <v>2838</v>
      </c>
      <c r="C100" s="112"/>
      <c r="D100" s="112"/>
      <c r="E100" s="112"/>
      <c r="F100" s="112"/>
      <c r="G100" s="112"/>
      <c r="H100" s="112"/>
      <c r="I100" s="112"/>
      <c r="J100" s="112"/>
      <c r="K100" s="112"/>
      <c r="L100" s="112"/>
      <c r="M100" s="112"/>
      <c r="N100" s="121"/>
      <c r="O100" s="80"/>
      <c r="P100" s="120"/>
      <c r="Q100" s="123"/>
      <c r="R100" s="70"/>
      <c r="S100" s="70"/>
      <c r="T100" s="70"/>
      <c r="U100" s="70"/>
      <c r="V100" s="70"/>
      <c r="W100" s="70"/>
      <c r="X100" s="70"/>
      <c r="Y100" s="81"/>
      <c r="Z100" s="94"/>
      <c r="AA100" s="104"/>
      <c r="AB100" s="104"/>
      <c r="AC100" s="104"/>
      <c r="AD100" s="104"/>
      <c r="AE100" s="104"/>
    </row>
    <row r="101" ht="15.75" customHeight="1" spans="1:31">
      <c r="A101" s="66"/>
      <c r="B101" s="111" t="s">
        <v>2839</v>
      </c>
      <c r="C101" s="112"/>
      <c r="D101" s="112"/>
      <c r="E101" s="112"/>
      <c r="F101" s="112"/>
      <c r="G101" s="112"/>
      <c r="H101" s="112"/>
      <c r="I101" s="112"/>
      <c r="J101" s="112"/>
      <c r="K101" s="112"/>
      <c r="L101" s="112"/>
      <c r="M101" s="112"/>
      <c r="N101" s="121"/>
      <c r="O101" s="80"/>
      <c r="P101" s="120"/>
      <c r="Q101" s="117" t="s">
        <v>2840</v>
      </c>
      <c r="R101" s="70"/>
      <c r="S101" s="70"/>
      <c r="T101" s="70"/>
      <c r="U101" s="70"/>
      <c r="V101" s="70"/>
      <c r="W101" s="70"/>
      <c r="X101" s="70"/>
      <c r="Y101" s="81"/>
      <c r="Z101" s="94"/>
      <c r="AA101" s="104"/>
      <c r="AB101" s="104"/>
      <c r="AC101" s="104"/>
      <c r="AD101" s="104"/>
      <c r="AE101" s="104"/>
    </row>
    <row r="102" ht="15.75" customHeight="1" spans="1:31">
      <c r="A102" s="66"/>
      <c r="B102" s="111" t="s">
        <v>2841</v>
      </c>
      <c r="C102" s="112"/>
      <c r="D102" s="112"/>
      <c r="E102" s="112"/>
      <c r="F102" s="112"/>
      <c r="G102" s="112"/>
      <c r="H102" s="112"/>
      <c r="I102" s="112"/>
      <c r="J102" s="112"/>
      <c r="K102" s="112"/>
      <c r="L102" s="112"/>
      <c r="M102" s="112"/>
      <c r="N102" s="121"/>
      <c r="O102" s="80"/>
      <c r="P102" s="120"/>
      <c r="Q102" s="117" t="s">
        <v>2842</v>
      </c>
      <c r="R102" s="70"/>
      <c r="S102" s="70"/>
      <c r="T102" s="70"/>
      <c r="U102" s="70"/>
      <c r="V102" s="70"/>
      <c r="W102" s="70"/>
      <c r="X102" s="70"/>
      <c r="Y102" s="81"/>
      <c r="Z102" s="94"/>
      <c r="AA102" s="104"/>
      <c r="AB102" s="104"/>
      <c r="AC102" s="104"/>
      <c r="AD102" s="104"/>
      <c r="AE102" s="104"/>
    </row>
    <row r="103" ht="15.75" customHeight="1" spans="1:31">
      <c r="A103" s="66"/>
      <c r="B103" s="111" t="s">
        <v>2843</v>
      </c>
      <c r="C103" s="112"/>
      <c r="D103" s="112"/>
      <c r="E103" s="112"/>
      <c r="F103" s="112"/>
      <c r="G103" s="112"/>
      <c r="H103" s="112"/>
      <c r="I103" s="112"/>
      <c r="J103" s="112"/>
      <c r="K103" s="112"/>
      <c r="L103" s="112"/>
      <c r="M103" s="112"/>
      <c r="N103" s="121"/>
      <c r="O103" s="80"/>
      <c r="P103" s="120"/>
      <c r="Q103" s="117" t="s">
        <v>2844</v>
      </c>
      <c r="R103" s="70"/>
      <c r="S103" s="70"/>
      <c r="T103" s="70"/>
      <c r="U103" s="70"/>
      <c r="V103" s="70"/>
      <c r="W103" s="70"/>
      <c r="X103" s="70"/>
      <c r="Y103" s="81"/>
      <c r="Z103" s="94"/>
      <c r="AA103" s="104"/>
      <c r="AB103" s="104"/>
      <c r="AC103" s="104"/>
      <c r="AD103" s="104"/>
      <c r="AE103" s="104"/>
    </row>
    <row r="104" ht="15.75" customHeight="1" spans="1:31">
      <c r="A104" s="66"/>
      <c r="B104" s="111" t="s">
        <v>2845</v>
      </c>
      <c r="C104" s="112"/>
      <c r="D104" s="112"/>
      <c r="E104" s="112"/>
      <c r="F104" s="112"/>
      <c r="G104" s="112"/>
      <c r="H104" s="112"/>
      <c r="I104" s="112"/>
      <c r="J104" s="112"/>
      <c r="K104" s="112"/>
      <c r="L104" s="112"/>
      <c r="M104" s="112"/>
      <c r="N104" s="121"/>
      <c r="O104" s="80"/>
      <c r="P104" s="120"/>
      <c r="Q104" s="117" t="s">
        <v>2846</v>
      </c>
      <c r="R104" s="70"/>
      <c r="S104" s="70"/>
      <c r="T104" s="70"/>
      <c r="U104" s="70"/>
      <c r="V104" s="70"/>
      <c r="W104" s="70"/>
      <c r="X104" s="70"/>
      <c r="Y104" s="81"/>
      <c r="Z104" s="94"/>
      <c r="AA104" s="104"/>
      <c r="AB104" s="104"/>
      <c r="AC104" s="104"/>
      <c r="AD104" s="104"/>
      <c r="AE104" s="104"/>
    </row>
    <row r="105" ht="15.75" customHeight="1" spans="1:31">
      <c r="A105" s="66"/>
      <c r="B105" s="111" t="s">
        <v>2847</v>
      </c>
      <c r="C105" s="112"/>
      <c r="D105" s="112"/>
      <c r="E105" s="112"/>
      <c r="F105" s="112"/>
      <c r="G105" s="112"/>
      <c r="H105" s="112"/>
      <c r="I105" s="112"/>
      <c r="J105" s="112"/>
      <c r="K105" s="112"/>
      <c r="L105" s="112"/>
      <c r="M105" s="112"/>
      <c r="N105" s="121"/>
      <c r="O105" s="80"/>
      <c r="P105" s="120"/>
      <c r="Q105" s="117" t="s">
        <v>2848</v>
      </c>
      <c r="R105" s="70"/>
      <c r="S105" s="70"/>
      <c r="T105" s="70"/>
      <c r="U105" s="70"/>
      <c r="V105" s="70"/>
      <c r="W105" s="70"/>
      <c r="X105" s="70"/>
      <c r="Y105" s="81"/>
      <c r="Z105" s="94"/>
      <c r="AA105" s="104"/>
      <c r="AB105" s="104"/>
      <c r="AC105" s="104"/>
      <c r="AD105" s="104"/>
      <c r="AE105" s="104"/>
    </row>
    <row r="106" ht="15.75" customHeight="1" spans="1:31">
      <c r="A106" s="66"/>
      <c r="B106" s="111" t="s">
        <v>2849</v>
      </c>
      <c r="C106" s="112"/>
      <c r="D106" s="112"/>
      <c r="E106" s="112"/>
      <c r="F106" s="112"/>
      <c r="G106" s="112"/>
      <c r="H106" s="112"/>
      <c r="I106" s="112"/>
      <c r="J106" s="112"/>
      <c r="K106" s="112"/>
      <c r="L106" s="112"/>
      <c r="M106" s="112"/>
      <c r="N106" s="121"/>
      <c r="O106" s="80"/>
      <c r="P106" s="120"/>
      <c r="Q106" s="124" t="s">
        <v>2850</v>
      </c>
      <c r="R106" s="73"/>
      <c r="S106" s="73"/>
      <c r="T106" s="73"/>
      <c r="U106" s="73"/>
      <c r="V106" s="73"/>
      <c r="W106" s="73"/>
      <c r="X106" s="73"/>
      <c r="Y106" s="99"/>
      <c r="Z106" s="94"/>
      <c r="AA106" s="104"/>
      <c r="AB106" s="104"/>
      <c r="AC106" s="104"/>
      <c r="AD106" s="104"/>
      <c r="AE106" s="104"/>
    </row>
    <row r="107" ht="15.75" customHeight="1" spans="1:31">
      <c r="A107" s="66"/>
      <c r="B107" s="111" t="s">
        <v>2851</v>
      </c>
      <c r="C107" s="112"/>
      <c r="D107" s="112"/>
      <c r="E107" s="112"/>
      <c r="F107" s="112"/>
      <c r="G107" s="112"/>
      <c r="H107" s="112"/>
      <c r="I107" s="112"/>
      <c r="J107" s="112"/>
      <c r="K107" s="112"/>
      <c r="L107" s="112"/>
      <c r="M107" s="112"/>
      <c r="N107" s="121"/>
      <c r="O107" s="80"/>
      <c r="P107" s="65"/>
      <c r="Q107" s="78"/>
      <c r="R107" s="78"/>
      <c r="S107" s="78"/>
      <c r="T107" s="125"/>
      <c r="U107" s="93"/>
      <c r="V107" s="93"/>
      <c r="W107" s="93"/>
      <c r="X107" s="93"/>
      <c r="Y107" s="93"/>
      <c r="Z107" s="104"/>
      <c r="AA107" s="104"/>
      <c r="AB107" s="104"/>
      <c r="AC107" s="104"/>
      <c r="AD107" s="104"/>
      <c r="AE107" s="104"/>
    </row>
    <row r="108" ht="15.75" customHeight="1" spans="1:31">
      <c r="A108" s="66"/>
      <c r="B108" s="111" t="s">
        <v>2852</v>
      </c>
      <c r="C108" s="112"/>
      <c r="D108" s="112"/>
      <c r="E108" s="112"/>
      <c r="F108" s="112"/>
      <c r="G108" s="112"/>
      <c r="H108" s="112"/>
      <c r="I108" s="112"/>
      <c r="J108" s="112"/>
      <c r="K108" s="112"/>
      <c r="L108" s="112"/>
      <c r="M108" s="112"/>
      <c r="N108" s="121"/>
      <c r="O108" s="80"/>
      <c r="P108" s="65"/>
      <c r="Q108" s="65"/>
      <c r="R108" s="65"/>
      <c r="S108" s="65"/>
      <c r="T108" s="94"/>
      <c r="U108" s="64"/>
      <c r="V108" s="64"/>
      <c r="W108" s="64"/>
      <c r="X108" s="64"/>
      <c r="Y108" s="64"/>
      <c r="Z108" s="104"/>
      <c r="AA108" s="104"/>
      <c r="AB108" s="104"/>
      <c r="AC108" s="104"/>
      <c r="AD108" s="104"/>
      <c r="AE108" s="104"/>
    </row>
    <row r="109" ht="15.75" customHeight="1" spans="1:31">
      <c r="A109" s="66"/>
      <c r="B109" s="111" t="s">
        <v>2853</v>
      </c>
      <c r="C109" s="112"/>
      <c r="D109" s="112"/>
      <c r="E109" s="112"/>
      <c r="F109" s="112"/>
      <c r="G109" s="112"/>
      <c r="H109" s="112"/>
      <c r="I109" s="112"/>
      <c r="J109" s="112"/>
      <c r="K109" s="112"/>
      <c r="L109" s="112"/>
      <c r="M109" s="112"/>
      <c r="N109" s="121"/>
      <c r="O109" s="80"/>
      <c r="P109" s="65"/>
      <c r="Q109" s="65"/>
      <c r="R109" s="65"/>
      <c r="S109" s="65"/>
      <c r="T109" s="94"/>
      <c r="U109" s="64"/>
      <c r="V109" s="64"/>
      <c r="W109" s="64"/>
      <c r="X109" s="64"/>
      <c r="Y109" s="64"/>
      <c r="Z109" s="104"/>
      <c r="AA109" s="104"/>
      <c r="AB109" s="104"/>
      <c r="AC109" s="104"/>
      <c r="AD109" s="104"/>
      <c r="AE109" s="104"/>
    </row>
    <row r="110" ht="15.75" customHeight="1" spans="1:31">
      <c r="A110" s="66"/>
      <c r="B110" s="113" t="s">
        <v>2854</v>
      </c>
      <c r="C110" s="114"/>
      <c r="D110" s="114"/>
      <c r="E110" s="114"/>
      <c r="F110" s="114"/>
      <c r="G110" s="114"/>
      <c r="H110" s="114"/>
      <c r="I110" s="114"/>
      <c r="J110" s="114"/>
      <c r="K110" s="114"/>
      <c r="L110" s="114"/>
      <c r="M110" s="114"/>
      <c r="N110" s="122"/>
      <c r="O110" s="80"/>
      <c r="P110" s="65"/>
      <c r="Q110" s="65"/>
      <c r="R110" s="65"/>
      <c r="S110" s="65"/>
      <c r="T110" s="94"/>
      <c r="U110" s="64"/>
      <c r="V110" s="64"/>
      <c r="W110" s="64"/>
      <c r="X110" s="64"/>
      <c r="Y110" s="64"/>
      <c r="Z110" s="104"/>
      <c r="AA110" s="104"/>
      <c r="AB110" s="104"/>
      <c r="AC110" s="104"/>
      <c r="AD110" s="104"/>
      <c r="AE110" s="104"/>
    </row>
    <row r="111" ht="15.75" customHeight="1" spans="1:31">
      <c r="A111" s="64"/>
      <c r="B111" s="115"/>
      <c r="C111" s="78"/>
      <c r="D111" s="78"/>
      <c r="E111" s="78"/>
      <c r="F111" s="78"/>
      <c r="G111" s="78"/>
      <c r="H111" s="78"/>
      <c r="I111" s="78"/>
      <c r="J111" s="78"/>
      <c r="K111" s="78"/>
      <c r="L111" s="78"/>
      <c r="M111" s="78"/>
      <c r="N111" s="78"/>
      <c r="O111" s="65"/>
      <c r="P111" s="65"/>
      <c r="Q111" s="65"/>
      <c r="R111" s="65"/>
      <c r="S111" s="65"/>
      <c r="T111" s="65"/>
      <c r="U111" s="65"/>
      <c r="V111" s="65"/>
      <c r="W111" s="65"/>
      <c r="X111" s="65"/>
      <c r="Y111" s="65"/>
      <c r="Z111" s="104"/>
      <c r="AA111" s="104"/>
      <c r="AB111" s="104"/>
      <c r="AC111" s="104"/>
      <c r="AD111" s="104"/>
      <c r="AE111" s="104"/>
    </row>
    <row r="112" ht="15.75" customHeight="1" spans="1:31">
      <c r="A112" s="66"/>
      <c r="B112" s="116" t="s">
        <v>2855</v>
      </c>
      <c r="C112" s="68"/>
      <c r="D112" s="68"/>
      <c r="E112" s="68"/>
      <c r="F112" s="68"/>
      <c r="G112" s="68"/>
      <c r="H112" s="68"/>
      <c r="I112" s="68"/>
      <c r="J112" s="68"/>
      <c r="K112" s="68"/>
      <c r="L112" s="68"/>
      <c r="M112" s="68"/>
      <c r="N112" s="79"/>
      <c r="O112" s="94"/>
      <c r="P112" s="66"/>
      <c r="Q112" s="126" t="s">
        <v>2856</v>
      </c>
      <c r="R112" s="127"/>
      <c r="S112" s="127"/>
      <c r="T112" s="127"/>
      <c r="U112" s="127"/>
      <c r="V112" s="127"/>
      <c r="W112" s="127"/>
      <c r="X112" s="127"/>
      <c r="Y112" s="130"/>
      <c r="Z112" s="105"/>
      <c r="AA112" s="104"/>
      <c r="AB112" s="104"/>
      <c r="AC112" s="104"/>
      <c r="AD112" s="104"/>
      <c r="AE112" s="104"/>
    </row>
    <row r="113" ht="15.75" customHeight="1" spans="1:31">
      <c r="A113" s="66"/>
      <c r="B113" s="117" t="s">
        <v>2857</v>
      </c>
      <c r="C113" s="70"/>
      <c r="D113" s="70"/>
      <c r="E113" s="70"/>
      <c r="F113" s="70"/>
      <c r="G113" s="70"/>
      <c r="H113" s="70"/>
      <c r="I113" s="70"/>
      <c r="J113" s="70"/>
      <c r="K113" s="70"/>
      <c r="L113" s="70"/>
      <c r="M113" s="70"/>
      <c r="N113" s="81"/>
      <c r="O113" s="94"/>
      <c r="P113" s="66"/>
      <c r="Q113" s="116" t="s">
        <v>2858</v>
      </c>
      <c r="R113" s="68"/>
      <c r="S113" s="68"/>
      <c r="T113" s="68"/>
      <c r="U113" s="68"/>
      <c r="V113" s="68"/>
      <c r="W113" s="68"/>
      <c r="X113" s="68"/>
      <c r="Y113" s="79"/>
      <c r="Z113" s="105"/>
      <c r="AA113" s="104"/>
      <c r="AB113" s="104"/>
      <c r="AC113" s="104"/>
      <c r="AD113" s="104"/>
      <c r="AE113" s="104"/>
    </row>
    <row r="114" ht="15.75" customHeight="1" spans="1:31">
      <c r="A114" s="66"/>
      <c r="B114" s="117" t="s">
        <v>2859</v>
      </c>
      <c r="C114" s="70"/>
      <c r="D114" s="70"/>
      <c r="E114" s="70"/>
      <c r="F114" s="70"/>
      <c r="G114" s="70"/>
      <c r="H114" s="70"/>
      <c r="I114" s="70"/>
      <c r="J114" s="70"/>
      <c r="K114" s="70"/>
      <c r="L114" s="70"/>
      <c r="M114" s="70"/>
      <c r="N114" s="81"/>
      <c r="O114" s="94"/>
      <c r="P114" s="66"/>
      <c r="Q114" s="117" t="s">
        <v>2860</v>
      </c>
      <c r="R114" s="70"/>
      <c r="S114" s="70"/>
      <c r="T114" s="70"/>
      <c r="U114" s="70"/>
      <c r="V114" s="70"/>
      <c r="W114" s="70"/>
      <c r="X114" s="70"/>
      <c r="Y114" s="81"/>
      <c r="Z114" s="105"/>
      <c r="AA114" s="104"/>
      <c r="AB114" s="104"/>
      <c r="AC114" s="104"/>
      <c r="AD114" s="104"/>
      <c r="AE114" s="104"/>
    </row>
    <row r="115" ht="15.75" customHeight="1" spans="1:31">
      <c r="A115" s="66"/>
      <c r="B115" s="117" t="s">
        <v>2861</v>
      </c>
      <c r="C115" s="70"/>
      <c r="D115" s="70"/>
      <c r="E115" s="70"/>
      <c r="F115" s="70"/>
      <c r="G115" s="70"/>
      <c r="H115" s="70"/>
      <c r="I115" s="70"/>
      <c r="J115" s="70"/>
      <c r="K115" s="70"/>
      <c r="L115" s="70"/>
      <c r="M115" s="70"/>
      <c r="N115" s="81"/>
      <c r="O115" s="94"/>
      <c r="P115" s="66"/>
      <c r="Q115" s="117" t="s">
        <v>2862</v>
      </c>
      <c r="R115" s="70"/>
      <c r="S115" s="70"/>
      <c r="T115" s="70"/>
      <c r="U115" s="70"/>
      <c r="V115" s="70"/>
      <c r="W115" s="70"/>
      <c r="X115" s="70"/>
      <c r="Y115" s="81"/>
      <c r="Z115" s="105"/>
      <c r="AA115" s="104"/>
      <c r="AB115" s="104"/>
      <c r="AC115" s="104"/>
      <c r="AD115" s="104"/>
      <c r="AE115" s="104"/>
    </row>
    <row r="116" ht="15.75" customHeight="1" spans="1:31">
      <c r="A116" s="66"/>
      <c r="B116" s="117" t="s">
        <v>2863</v>
      </c>
      <c r="C116" s="70"/>
      <c r="D116" s="70"/>
      <c r="E116" s="70"/>
      <c r="F116" s="70"/>
      <c r="G116" s="70"/>
      <c r="H116" s="70"/>
      <c r="I116" s="70"/>
      <c r="J116" s="70"/>
      <c r="K116" s="70"/>
      <c r="L116" s="70"/>
      <c r="M116" s="70"/>
      <c r="N116" s="81"/>
      <c r="O116" s="94"/>
      <c r="P116" s="66"/>
      <c r="Q116" s="117" t="s">
        <v>2864</v>
      </c>
      <c r="R116" s="70"/>
      <c r="S116" s="70"/>
      <c r="T116" s="70"/>
      <c r="U116" s="70"/>
      <c r="V116" s="70"/>
      <c r="W116" s="70"/>
      <c r="X116" s="70"/>
      <c r="Y116" s="81"/>
      <c r="Z116" s="105"/>
      <c r="AA116" s="104"/>
      <c r="AB116" s="104"/>
      <c r="AC116" s="104"/>
      <c r="AD116" s="104"/>
      <c r="AE116" s="104"/>
    </row>
    <row r="117" ht="15.75" customHeight="1" spans="1:31">
      <c r="A117" s="66"/>
      <c r="B117" s="117" t="s">
        <v>2865</v>
      </c>
      <c r="C117" s="70"/>
      <c r="D117" s="70"/>
      <c r="E117" s="70"/>
      <c r="F117" s="70"/>
      <c r="G117" s="70"/>
      <c r="H117" s="70"/>
      <c r="I117" s="70"/>
      <c r="J117" s="70"/>
      <c r="K117" s="70"/>
      <c r="L117" s="70"/>
      <c r="M117" s="70"/>
      <c r="N117" s="81"/>
      <c r="O117" s="94"/>
      <c r="P117" s="66"/>
      <c r="Q117" s="117" t="s">
        <v>2863</v>
      </c>
      <c r="R117" s="70"/>
      <c r="S117" s="70"/>
      <c r="T117" s="70"/>
      <c r="U117" s="70"/>
      <c r="V117" s="70"/>
      <c r="W117" s="70"/>
      <c r="X117" s="70"/>
      <c r="Y117" s="81"/>
      <c r="Z117" s="105"/>
      <c r="AA117" s="104"/>
      <c r="AB117" s="104"/>
      <c r="AC117" s="104"/>
      <c r="AD117" s="104"/>
      <c r="AE117" s="104"/>
    </row>
    <row r="118" ht="15.75" customHeight="1" spans="1:31">
      <c r="A118" s="66"/>
      <c r="B118" s="117" t="s">
        <v>2866</v>
      </c>
      <c r="C118" s="70"/>
      <c r="D118" s="70"/>
      <c r="E118" s="70"/>
      <c r="F118" s="70"/>
      <c r="G118" s="70"/>
      <c r="H118" s="70"/>
      <c r="I118" s="70"/>
      <c r="J118" s="70"/>
      <c r="K118" s="70"/>
      <c r="L118" s="70"/>
      <c r="M118" s="70"/>
      <c r="N118" s="81"/>
      <c r="O118" s="94"/>
      <c r="P118" s="66"/>
      <c r="Q118" s="117" t="s">
        <v>2867</v>
      </c>
      <c r="R118" s="70"/>
      <c r="S118" s="70"/>
      <c r="T118" s="70"/>
      <c r="U118" s="70"/>
      <c r="V118" s="70"/>
      <c r="W118" s="70"/>
      <c r="X118" s="70"/>
      <c r="Y118" s="81"/>
      <c r="Z118" s="105"/>
      <c r="AA118" s="104"/>
      <c r="AB118" s="104"/>
      <c r="AC118" s="104"/>
      <c r="AD118" s="104"/>
      <c r="AE118" s="104"/>
    </row>
    <row r="119" ht="15.75" customHeight="1" spans="1:31">
      <c r="A119" s="66"/>
      <c r="B119" s="117" t="s">
        <v>2868</v>
      </c>
      <c r="C119" s="70"/>
      <c r="D119" s="70"/>
      <c r="E119" s="70"/>
      <c r="F119" s="70"/>
      <c r="G119" s="70"/>
      <c r="H119" s="70"/>
      <c r="I119" s="70"/>
      <c r="J119" s="70"/>
      <c r="K119" s="70"/>
      <c r="L119" s="70"/>
      <c r="M119" s="70"/>
      <c r="N119" s="81"/>
      <c r="O119" s="94"/>
      <c r="P119" s="66"/>
      <c r="Q119" s="117" t="s">
        <v>2869</v>
      </c>
      <c r="R119" s="70"/>
      <c r="S119" s="70"/>
      <c r="T119" s="70"/>
      <c r="U119" s="70"/>
      <c r="V119" s="70"/>
      <c r="W119" s="70"/>
      <c r="X119" s="70"/>
      <c r="Y119" s="81"/>
      <c r="Z119" s="105"/>
      <c r="AA119" s="104"/>
      <c r="AB119" s="104"/>
      <c r="AC119" s="104"/>
      <c r="AD119" s="104"/>
      <c r="AE119" s="104"/>
    </row>
    <row r="120" ht="15.75" customHeight="1" spans="1:31">
      <c r="A120" s="66"/>
      <c r="B120" s="117" t="s">
        <v>2870</v>
      </c>
      <c r="C120" s="70"/>
      <c r="D120" s="70"/>
      <c r="E120" s="70"/>
      <c r="F120" s="70"/>
      <c r="G120" s="70"/>
      <c r="H120" s="70"/>
      <c r="I120" s="70"/>
      <c r="J120" s="70"/>
      <c r="K120" s="70"/>
      <c r="L120" s="70"/>
      <c r="M120" s="70"/>
      <c r="N120" s="81"/>
      <c r="O120" s="94"/>
      <c r="P120" s="66"/>
      <c r="Q120" s="117" t="s">
        <v>2871</v>
      </c>
      <c r="R120" s="70"/>
      <c r="S120" s="70"/>
      <c r="T120" s="70"/>
      <c r="U120" s="70"/>
      <c r="V120" s="70"/>
      <c r="W120" s="70"/>
      <c r="X120" s="70"/>
      <c r="Y120" s="81"/>
      <c r="Z120" s="105"/>
      <c r="AA120" s="104"/>
      <c r="AB120" s="104"/>
      <c r="AC120" s="104"/>
      <c r="AD120" s="104"/>
      <c r="AE120" s="104"/>
    </row>
    <row r="121" ht="15.75" customHeight="1" spans="1:31">
      <c r="A121" s="66"/>
      <c r="B121" s="117" t="s">
        <v>2872</v>
      </c>
      <c r="C121" s="70"/>
      <c r="D121" s="70"/>
      <c r="E121" s="70"/>
      <c r="F121" s="70"/>
      <c r="G121" s="70"/>
      <c r="H121" s="70"/>
      <c r="I121" s="70"/>
      <c r="J121" s="70"/>
      <c r="K121" s="70"/>
      <c r="L121" s="70"/>
      <c r="M121" s="70"/>
      <c r="N121" s="81"/>
      <c r="O121" s="94"/>
      <c r="P121" s="66"/>
      <c r="Q121" s="117" t="s">
        <v>2873</v>
      </c>
      <c r="R121" s="70"/>
      <c r="S121" s="70"/>
      <c r="T121" s="70"/>
      <c r="U121" s="70"/>
      <c r="V121" s="70"/>
      <c r="W121" s="70"/>
      <c r="X121" s="70"/>
      <c r="Y121" s="81"/>
      <c r="Z121" s="105"/>
      <c r="AA121" s="104"/>
      <c r="AB121" s="104"/>
      <c r="AC121" s="104"/>
      <c r="AD121" s="104"/>
      <c r="AE121" s="104"/>
    </row>
    <row r="122" ht="15.75" customHeight="1" spans="1:31">
      <c r="A122" s="66"/>
      <c r="B122" s="117" t="s">
        <v>2874</v>
      </c>
      <c r="C122" s="70"/>
      <c r="D122" s="70"/>
      <c r="E122" s="70"/>
      <c r="F122" s="70"/>
      <c r="G122" s="70"/>
      <c r="H122" s="70"/>
      <c r="I122" s="70"/>
      <c r="J122" s="70"/>
      <c r="K122" s="70"/>
      <c r="L122" s="70"/>
      <c r="M122" s="70"/>
      <c r="N122" s="81"/>
      <c r="O122" s="94"/>
      <c r="P122" s="66"/>
      <c r="Q122" s="117" t="s">
        <v>2875</v>
      </c>
      <c r="R122" s="70"/>
      <c r="S122" s="70"/>
      <c r="T122" s="70"/>
      <c r="U122" s="70"/>
      <c r="V122" s="70"/>
      <c r="W122" s="70"/>
      <c r="X122" s="70"/>
      <c r="Y122" s="81"/>
      <c r="Z122" s="105"/>
      <c r="AA122" s="104"/>
      <c r="AB122" s="104"/>
      <c r="AC122" s="104"/>
      <c r="AD122" s="104"/>
      <c r="AE122" s="104"/>
    </row>
    <row r="123" ht="15.75" customHeight="1" spans="1:31">
      <c r="A123" s="66"/>
      <c r="B123" s="117" t="s">
        <v>2876</v>
      </c>
      <c r="C123" s="70"/>
      <c r="D123" s="70"/>
      <c r="E123" s="70"/>
      <c r="F123" s="70"/>
      <c r="G123" s="70"/>
      <c r="H123" s="70"/>
      <c r="I123" s="70"/>
      <c r="J123" s="70"/>
      <c r="K123" s="70"/>
      <c r="L123" s="70"/>
      <c r="M123" s="70"/>
      <c r="N123" s="81"/>
      <c r="O123" s="94"/>
      <c r="P123" s="66"/>
      <c r="Q123" s="124" t="s">
        <v>2877</v>
      </c>
      <c r="R123" s="73"/>
      <c r="S123" s="73"/>
      <c r="T123" s="73"/>
      <c r="U123" s="73"/>
      <c r="V123" s="73"/>
      <c r="W123" s="73"/>
      <c r="X123" s="73"/>
      <c r="Y123" s="99"/>
      <c r="Z123" s="105"/>
      <c r="AA123" s="104"/>
      <c r="AB123" s="104"/>
      <c r="AC123" s="104"/>
      <c r="AD123" s="104"/>
      <c r="AE123" s="104"/>
    </row>
    <row r="124" ht="15.75" customHeight="1" spans="1:31">
      <c r="A124" s="66"/>
      <c r="B124" s="117" t="s">
        <v>2878</v>
      </c>
      <c r="C124" s="70"/>
      <c r="D124" s="70"/>
      <c r="E124" s="70"/>
      <c r="F124" s="70"/>
      <c r="G124" s="70"/>
      <c r="H124" s="70"/>
      <c r="I124" s="70"/>
      <c r="J124" s="70"/>
      <c r="K124" s="70"/>
      <c r="L124" s="70"/>
      <c r="M124" s="70"/>
      <c r="N124" s="81"/>
      <c r="O124" s="94"/>
      <c r="P124" s="64"/>
      <c r="Q124" s="93"/>
      <c r="R124" s="93"/>
      <c r="S124" s="93"/>
      <c r="T124" s="93"/>
      <c r="U124" s="93"/>
      <c r="V124" s="93"/>
      <c r="W124" s="93"/>
      <c r="X124" s="93"/>
      <c r="Y124" s="93"/>
      <c r="Z124" s="104"/>
      <c r="AA124" s="104"/>
      <c r="AB124" s="104"/>
      <c r="AC124" s="104"/>
      <c r="AD124" s="104"/>
      <c r="AE124" s="104"/>
    </row>
    <row r="125" ht="15.75" customHeight="1" spans="1:31">
      <c r="A125" s="66"/>
      <c r="B125" s="117" t="s">
        <v>2879</v>
      </c>
      <c r="C125" s="70"/>
      <c r="D125" s="70"/>
      <c r="E125" s="70"/>
      <c r="F125" s="70"/>
      <c r="G125" s="70"/>
      <c r="H125" s="70"/>
      <c r="I125" s="70"/>
      <c r="J125" s="70"/>
      <c r="K125" s="70"/>
      <c r="L125" s="70"/>
      <c r="M125" s="70"/>
      <c r="N125" s="81"/>
      <c r="O125" s="94"/>
      <c r="P125" s="64"/>
      <c r="Q125" s="64"/>
      <c r="R125" s="64"/>
      <c r="S125" s="64"/>
      <c r="T125" s="64"/>
      <c r="U125" s="64"/>
      <c r="V125" s="64"/>
      <c r="W125" s="64"/>
      <c r="X125" s="64"/>
      <c r="Y125" s="64"/>
      <c r="Z125" s="104"/>
      <c r="AA125" s="104"/>
      <c r="AB125" s="104"/>
      <c r="AC125" s="104"/>
      <c r="AD125" s="104"/>
      <c r="AE125" s="104"/>
    </row>
    <row r="126" ht="15.75" customHeight="1" spans="1:31">
      <c r="A126" s="66"/>
      <c r="B126" s="117" t="s">
        <v>2880</v>
      </c>
      <c r="C126" s="70"/>
      <c r="D126" s="70"/>
      <c r="E126" s="70"/>
      <c r="F126" s="70"/>
      <c r="G126" s="70"/>
      <c r="H126" s="70"/>
      <c r="I126" s="70"/>
      <c r="J126" s="70"/>
      <c r="K126" s="70"/>
      <c r="L126" s="70"/>
      <c r="M126" s="70"/>
      <c r="N126" s="81"/>
      <c r="O126" s="94"/>
      <c r="P126" s="64"/>
      <c r="Q126" s="64"/>
      <c r="R126" s="64"/>
      <c r="S126" s="64"/>
      <c r="T126" s="64"/>
      <c r="U126" s="64"/>
      <c r="V126" s="64"/>
      <c r="W126" s="64"/>
      <c r="X126" s="64"/>
      <c r="Y126" s="64"/>
      <c r="Z126" s="104"/>
      <c r="AA126" s="104"/>
      <c r="AB126" s="104"/>
      <c r="AC126" s="104"/>
      <c r="AD126" s="104"/>
      <c r="AE126" s="104"/>
    </row>
    <row r="127" ht="15.75" customHeight="1" spans="1:31">
      <c r="A127" s="66"/>
      <c r="B127" s="117" t="s">
        <v>2881</v>
      </c>
      <c r="C127" s="70"/>
      <c r="D127" s="70"/>
      <c r="E127" s="70"/>
      <c r="F127" s="70"/>
      <c r="G127" s="70"/>
      <c r="H127" s="70"/>
      <c r="I127" s="70"/>
      <c r="J127" s="70"/>
      <c r="K127" s="70"/>
      <c r="L127" s="70"/>
      <c r="M127" s="70"/>
      <c r="N127" s="81"/>
      <c r="O127" s="94"/>
      <c r="P127" s="64"/>
      <c r="Q127" s="64"/>
      <c r="R127" s="64"/>
      <c r="S127" s="64"/>
      <c r="T127" s="64"/>
      <c r="U127" s="64"/>
      <c r="V127" s="64"/>
      <c r="W127" s="64"/>
      <c r="X127" s="64"/>
      <c r="Y127" s="64"/>
      <c r="Z127" s="104"/>
      <c r="AA127" s="104"/>
      <c r="AB127" s="104"/>
      <c r="AC127" s="104"/>
      <c r="AD127" s="104"/>
      <c r="AE127" s="104"/>
    </row>
    <row r="128" ht="15.75" customHeight="1" spans="1:31">
      <c r="A128" s="66"/>
      <c r="B128" s="117" t="s">
        <v>2882</v>
      </c>
      <c r="C128" s="70"/>
      <c r="D128" s="70"/>
      <c r="E128" s="70"/>
      <c r="F128" s="70"/>
      <c r="G128" s="70"/>
      <c r="H128" s="70"/>
      <c r="I128" s="70"/>
      <c r="J128" s="70"/>
      <c r="K128" s="70"/>
      <c r="L128" s="70"/>
      <c r="M128" s="70"/>
      <c r="N128" s="81"/>
      <c r="O128" s="94"/>
      <c r="P128" s="64"/>
      <c r="Q128" s="64"/>
      <c r="R128" s="64"/>
      <c r="S128" s="64"/>
      <c r="T128" s="64"/>
      <c r="U128" s="64"/>
      <c r="V128" s="64"/>
      <c r="W128" s="64"/>
      <c r="X128" s="64"/>
      <c r="Y128" s="64"/>
      <c r="Z128" s="104"/>
      <c r="AA128" s="104"/>
      <c r="AB128" s="104"/>
      <c r="AC128" s="104"/>
      <c r="AD128" s="104"/>
      <c r="AE128" s="104"/>
    </row>
    <row r="129" ht="15.75" customHeight="1" spans="1:31">
      <c r="A129" s="66"/>
      <c r="B129" s="117" t="s">
        <v>2883</v>
      </c>
      <c r="C129" s="70"/>
      <c r="D129" s="70"/>
      <c r="E129" s="70"/>
      <c r="F129" s="70"/>
      <c r="G129" s="70"/>
      <c r="H129" s="70"/>
      <c r="I129" s="70"/>
      <c r="J129" s="70"/>
      <c r="K129" s="70"/>
      <c r="L129" s="70"/>
      <c r="M129" s="70"/>
      <c r="N129" s="81"/>
      <c r="O129" s="94"/>
      <c r="P129" s="64"/>
      <c r="Q129" s="64"/>
      <c r="R129" s="64"/>
      <c r="S129" s="64"/>
      <c r="T129" s="64"/>
      <c r="U129" s="64"/>
      <c r="V129" s="64"/>
      <c r="W129" s="64"/>
      <c r="X129" s="64"/>
      <c r="Y129" s="64"/>
      <c r="Z129" s="104"/>
      <c r="AA129" s="104"/>
      <c r="AB129" s="104"/>
      <c r="AC129" s="104"/>
      <c r="AD129" s="104"/>
      <c r="AE129" s="104"/>
    </row>
    <row r="130" ht="15.75" customHeight="1" spans="1:31">
      <c r="A130" s="66"/>
      <c r="B130" s="117" t="s">
        <v>2884</v>
      </c>
      <c r="C130" s="70"/>
      <c r="D130" s="70"/>
      <c r="E130" s="70"/>
      <c r="F130" s="70"/>
      <c r="G130" s="70"/>
      <c r="H130" s="70"/>
      <c r="I130" s="70"/>
      <c r="J130" s="70"/>
      <c r="K130" s="70"/>
      <c r="L130" s="70"/>
      <c r="M130" s="70"/>
      <c r="N130" s="81"/>
      <c r="O130" s="94"/>
      <c r="P130" s="64"/>
      <c r="Q130" s="64"/>
      <c r="R130" s="64"/>
      <c r="S130" s="64"/>
      <c r="T130" s="64"/>
      <c r="U130" s="64"/>
      <c r="V130" s="64"/>
      <c r="W130" s="64"/>
      <c r="X130" s="64"/>
      <c r="Y130" s="64"/>
      <c r="Z130" s="104"/>
      <c r="AA130" s="104"/>
      <c r="AB130" s="104"/>
      <c r="AC130" s="104"/>
      <c r="AD130" s="104"/>
      <c r="AE130" s="104"/>
    </row>
    <row r="131" ht="15.75" customHeight="1" spans="1:31">
      <c r="A131" s="66"/>
      <c r="B131" s="131" t="s">
        <v>2885</v>
      </c>
      <c r="C131" s="73"/>
      <c r="D131" s="73"/>
      <c r="E131" s="73"/>
      <c r="F131" s="73"/>
      <c r="G131" s="73"/>
      <c r="H131" s="73"/>
      <c r="I131" s="73"/>
      <c r="J131" s="73"/>
      <c r="K131" s="73"/>
      <c r="L131" s="73"/>
      <c r="M131" s="73"/>
      <c r="N131" s="99"/>
      <c r="O131" s="94"/>
      <c r="P131" s="64"/>
      <c r="Q131" s="64"/>
      <c r="R131" s="64"/>
      <c r="S131" s="64"/>
      <c r="T131" s="64"/>
      <c r="U131" s="64"/>
      <c r="V131" s="64"/>
      <c r="W131" s="64"/>
      <c r="X131" s="64"/>
      <c r="Y131" s="64"/>
      <c r="Z131" s="104"/>
      <c r="AA131" s="104"/>
      <c r="AB131" s="104"/>
      <c r="AC131" s="104"/>
      <c r="AD131" s="104"/>
      <c r="AE131" s="104"/>
    </row>
    <row r="132" ht="15.75" customHeight="1" spans="1:31">
      <c r="A132" s="64"/>
      <c r="B132" s="132"/>
      <c r="C132" s="78"/>
      <c r="D132" s="78"/>
      <c r="E132" s="78"/>
      <c r="F132" s="78"/>
      <c r="G132" s="78"/>
      <c r="H132" s="78"/>
      <c r="I132" s="78"/>
      <c r="J132" s="78"/>
      <c r="K132" s="78"/>
      <c r="L132" s="78"/>
      <c r="M132" s="78"/>
      <c r="N132" s="78"/>
      <c r="O132" s="64"/>
      <c r="P132" s="64"/>
      <c r="Q132" s="64"/>
      <c r="R132" s="64"/>
      <c r="S132" s="64"/>
      <c r="T132" s="64"/>
      <c r="U132" s="64"/>
      <c r="V132" s="64"/>
      <c r="W132" s="64"/>
      <c r="X132" s="64"/>
      <c r="Y132" s="64"/>
      <c r="Z132" s="104"/>
      <c r="AA132" s="104"/>
      <c r="AB132" s="104"/>
      <c r="AC132" s="104"/>
      <c r="AD132" s="104"/>
      <c r="AE132" s="104"/>
    </row>
    <row r="133" ht="15.75" customHeight="1" spans="1:31">
      <c r="A133" s="66"/>
      <c r="B133" s="133" t="s">
        <v>2886</v>
      </c>
      <c r="C133" s="127"/>
      <c r="D133" s="127"/>
      <c r="E133" s="127"/>
      <c r="F133" s="127"/>
      <c r="G133" s="127"/>
      <c r="H133" s="127"/>
      <c r="I133" s="127"/>
      <c r="J133" s="127"/>
      <c r="K133" s="127"/>
      <c r="L133" s="127"/>
      <c r="M133" s="127"/>
      <c r="N133" s="130"/>
      <c r="O133" s="94"/>
      <c r="P133" s="64"/>
      <c r="Q133" s="64"/>
      <c r="R133" s="64"/>
      <c r="S133" s="64"/>
      <c r="T133" s="64"/>
      <c r="U133" s="64"/>
      <c r="V133" s="64"/>
      <c r="W133" s="64"/>
      <c r="X133" s="64"/>
      <c r="Y133" s="64"/>
      <c r="Z133" s="104"/>
      <c r="AA133" s="104"/>
      <c r="AB133" s="104"/>
      <c r="AC133" s="104"/>
      <c r="AD133" s="104"/>
      <c r="AE133" s="104"/>
    </row>
    <row r="134" ht="15.75" customHeight="1" spans="1:31">
      <c r="A134" s="66"/>
      <c r="B134" s="134" t="s">
        <v>2887</v>
      </c>
      <c r="C134" s="68"/>
      <c r="D134" s="68"/>
      <c r="E134" s="68"/>
      <c r="F134" s="68"/>
      <c r="G134" s="68"/>
      <c r="H134" s="68"/>
      <c r="I134" s="68"/>
      <c r="J134" s="68"/>
      <c r="K134" s="68"/>
      <c r="L134" s="68"/>
      <c r="M134" s="68"/>
      <c r="N134" s="79"/>
      <c r="O134" s="94"/>
      <c r="P134" s="64"/>
      <c r="Q134" s="64"/>
      <c r="R134" s="64"/>
      <c r="S134" s="64"/>
      <c r="T134" s="64"/>
      <c r="U134" s="64"/>
      <c r="V134" s="64"/>
      <c r="W134" s="64"/>
      <c r="X134" s="64"/>
      <c r="Y134" s="64"/>
      <c r="Z134" s="104"/>
      <c r="AA134" s="104"/>
      <c r="AB134" s="104"/>
      <c r="AC134" s="104"/>
      <c r="AD134" s="104"/>
      <c r="AE134" s="104"/>
    </row>
    <row r="135" ht="15.75" customHeight="1" spans="1:31">
      <c r="A135" s="66"/>
      <c r="B135" s="135" t="s">
        <v>2888</v>
      </c>
      <c r="C135" s="70"/>
      <c r="D135" s="70"/>
      <c r="E135" s="70"/>
      <c r="F135" s="70"/>
      <c r="G135" s="70"/>
      <c r="H135" s="70"/>
      <c r="I135" s="70"/>
      <c r="J135" s="70"/>
      <c r="K135" s="70"/>
      <c r="L135" s="70"/>
      <c r="M135" s="70"/>
      <c r="N135" s="81"/>
      <c r="O135" s="94"/>
      <c r="P135" s="64"/>
      <c r="Q135" s="64"/>
      <c r="R135" s="64"/>
      <c r="S135" s="64"/>
      <c r="T135" s="64"/>
      <c r="U135" s="64"/>
      <c r="V135" s="64"/>
      <c r="W135" s="64"/>
      <c r="X135" s="64"/>
      <c r="Y135" s="64"/>
      <c r="Z135" s="104"/>
      <c r="AA135" s="104"/>
      <c r="AB135" s="104"/>
      <c r="AC135" s="104"/>
      <c r="AD135" s="104"/>
      <c r="AE135" s="104"/>
    </row>
    <row r="136" ht="15.75" customHeight="1" spans="1:31">
      <c r="A136" s="66"/>
      <c r="B136" s="135" t="s">
        <v>2889</v>
      </c>
      <c r="C136" s="70"/>
      <c r="D136" s="70"/>
      <c r="E136" s="70"/>
      <c r="F136" s="70"/>
      <c r="G136" s="70"/>
      <c r="H136" s="70"/>
      <c r="I136" s="70"/>
      <c r="J136" s="70"/>
      <c r="K136" s="70"/>
      <c r="L136" s="70"/>
      <c r="M136" s="70"/>
      <c r="N136" s="81"/>
      <c r="O136" s="94"/>
      <c r="P136" s="64"/>
      <c r="Q136" s="64"/>
      <c r="R136" s="64"/>
      <c r="S136" s="64"/>
      <c r="T136" s="64"/>
      <c r="U136" s="64"/>
      <c r="V136" s="64"/>
      <c r="W136" s="64"/>
      <c r="X136" s="64"/>
      <c r="Y136" s="64"/>
      <c r="Z136" s="104"/>
      <c r="AA136" s="104"/>
      <c r="AB136" s="104"/>
      <c r="AC136" s="104"/>
      <c r="AD136" s="104"/>
      <c r="AE136" s="104"/>
    </row>
    <row r="137" ht="15.75" customHeight="1" spans="1:31">
      <c r="A137" s="66"/>
      <c r="B137" s="135" t="s">
        <v>2890</v>
      </c>
      <c r="C137" s="70"/>
      <c r="D137" s="70"/>
      <c r="E137" s="70"/>
      <c r="F137" s="70"/>
      <c r="G137" s="70"/>
      <c r="H137" s="70"/>
      <c r="I137" s="70"/>
      <c r="J137" s="70"/>
      <c r="K137" s="70"/>
      <c r="L137" s="70"/>
      <c r="M137" s="70"/>
      <c r="N137" s="81"/>
      <c r="O137" s="94"/>
      <c r="P137" s="64"/>
      <c r="Q137" s="64"/>
      <c r="R137" s="64"/>
      <c r="S137" s="64"/>
      <c r="T137" s="64"/>
      <c r="U137" s="64"/>
      <c r="V137" s="64"/>
      <c r="W137" s="64"/>
      <c r="X137" s="64"/>
      <c r="Y137" s="64"/>
      <c r="Z137" s="104"/>
      <c r="AA137" s="104"/>
      <c r="AB137" s="104"/>
      <c r="AC137" s="104"/>
      <c r="AD137" s="104"/>
      <c r="AE137" s="104"/>
    </row>
    <row r="138" ht="15.75" customHeight="1" spans="1:31">
      <c r="A138" s="66"/>
      <c r="B138" s="135" t="s">
        <v>2891</v>
      </c>
      <c r="C138" s="70"/>
      <c r="D138" s="70"/>
      <c r="E138" s="70"/>
      <c r="F138" s="70"/>
      <c r="G138" s="70"/>
      <c r="H138" s="70"/>
      <c r="I138" s="70"/>
      <c r="J138" s="70"/>
      <c r="K138" s="70"/>
      <c r="L138" s="70"/>
      <c r="M138" s="70"/>
      <c r="N138" s="81"/>
      <c r="O138" s="94"/>
      <c r="P138" s="64"/>
      <c r="Q138" s="64"/>
      <c r="R138" s="64"/>
      <c r="S138" s="64"/>
      <c r="T138" s="64"/>
      <c r="U138" s="64"/>
      <c r="V138" s="64"/>
      <c r="W138" s="64"/>
      <c r="X138" s="64"/>
      <c r="Y138" s="64"/>
      <c r="Z138" s="104"/>
      <c r="AA138" s="104"/>
      <c r="AB138" s="104"/>
      <c r="AC138" s="104"/>
      <c r="AD138" s="104"/>
      <c r="AE138" s="104"/>
    </row>
    <row r="139" ht="15.75" customHeight="1" spans="1:31">
      <c r="A139" s="66"/>
      <c r="B139" s="135" t="s">
        <v>2892</v>
      </c>
      <c r="C139" s="70"/>
      <c r="D139" s="70"/>
      <c r="E139" s="70"/>
      <c r="F139" s="70"/>
      <c r="G139" s="70"/>
      <c r="H139" s="70"/>
      <c r="I139" s="70"/>
      <c r="J139" s="70"/>
      <c r="K139" s="70"/>
      <c r="L139" s="70"/>
      <c r="M139" s="70"/>
      <c r="N139" s="81"/>
      <c r="O139" s="94"/>
      <c r="P139" s="64"/>
      <c r="Q139" s="64"/>
      <c r="R139" s="64"/>
      <c r="S139" s="64"/>
      <c r="T139" s="64"/>
      <c r="U139" s="64"/>
      <c r="V139" s="64"/>
      <c r="W139" s="64"/>
      <c r="X139" s="64"/>
      <c r="Y139" s="64"/>
      <c r="Z139" s="104"/>
      <c r="AA139" s="104"/>
      <c r="AB139" s="104"/>
      <c r="AC139" s="104"/>
      <c r="AD139" s="104"/>
      <c r="AE139" s="104"/>
    </row>
    <row r="140" ht="15.75" customHeight="1" spans="1:31">
      <c r="A140" s="66"/>
      <c r="B140" s="135" t="s">
        <v>2893</v>
      </c>
      <c r="C140" s="70"/>
      <c r="D140" s="70"/>
      <c r="E140" s="70"/>
      <c r="F140" s="70"/>
      <c r="G140" s="70"/>
      <c r="H140" s="70"/>
      <c r="I140" s="70"/>
      <c r="J140" s="70"/>
      <c r="K140" s="70"/>
      <c r="L140" s="70"/>
      <c r="M140" s="70"/>
      <c r="N140" s="81"/>
      <c r="O140" s="94"/>
      <c r="P140" s="64"/>
      <c r="Q140" s="64"/>
      <c r="R140" s="64"/>
      <c r="S140" s="64"/>
      <c r="T140" s="64"/>
      <c r="U140" s="64"/>
      <c r="V140" s="64"/>
      <c r="W140" s="64"/>
      <c r="X140" s="64"/>
      <c r="Y140" s="64"/>
      <c r="Z140" s="104"/>
      <c r="AA140" s="104"/>
      <c r="AB140" s="104"/>
      <c r="AC140" s="104"/>
      <c r="AD140" s="104"/>
      <c r="AE140" s="104"/>
    </row>
    <row r="141" ht="15.75" customHeight="1" spans="1:31">
      <c r="A141" s="66"/>
      <c r="B141" s="135" t="s">
        <v>2894</v>
      </c>
      <c r="C141" s="70"/>
      <c r="D141" s="70"/>
      <c r="E141" s="70"/>
      <c r="F141" s="70"/>
      <c r="G141" s="70"/>
      <c r="H141" s="70"/>
      <c r="I141" s="70"/>
      <c r="J141" s="70"/>
      <c r="K141" s="70"/>
      <c r="L141" s="70"/>
      <c r="M141" s="70"/>
      <c r="N141" s="81"/>
      <c r="O141" s="94"/>
      <c r="P141" s="64"/>
      <c r="Q141" s="64"/>
      <c r="R141" s="64"/>
      <c r="S141" s="64"/>
      <c r="T141" s="64"/>
      <c r="U141" s="64"/>
      <c r="V141" s="64"/>
      <c r="W141" s="64"/>
      <c r="X141" s="64"/>
      <c r="Y141" s="64"/>
      <c r="Z141" s="104"/>
      <c r="AA141" s="104"/>
      <c r="AB141" s="104"/>
      <c r="AC141" s="104"/>
      <c r="AD141" s="104"/>
      <c r="AE141" s="104"/>
    </row>
    <row r="142" ht="15.75" customHeight="1" spans="1:31">
      <c r="A142" s="66"/>
      <c r="B142" s="135" t="s">
        <v>2895</v>
      </c>
      <c r="C142" s="70"/>
      <c r="D142" s="70"/>
      <c r="E142" s="70"/>
      <c r="F142" s="70"/>
      <c r="G142" s="70"/>
      <c r="H142" s="70"/>
      <c r="I142" s="70"/>
      <c r="J142" s="70"/>
      <c r="K142" s="70"/>
      <c r="L142" s="70"/>
      <c r="M142" s="70"/>
      <c r="N142" s="81"/>
      <c r="O142" s="94"/>
      <c r="P142" s="64"/>
      <c r="Q142" s="64"/>
      <c r="R142" s="64"/>
      <c r="S142" s="64"/>
      <c r="T142" s="64"/>
      <c r="U142" s="64"/>
      <c r="V142" s="64"/>
      <c r="W142" s="64"/>
      <c r="X142" s="64"/>
      <c r="Y142" s="64"/>
      <c r="Z142" s="104"/>
      <c r="AA142" s="104"/>
      <c r="AB142" s="104"/>
      <c r="AC142" s="104"/>
      <c r="AD142" s="104"/>
      <c r="AE142" s="104"/>
    </row>
    <row r="143" ht="15.75" customHeight="1" spans="1:31">
      <c r="A143" s="66"/>
      <c r="B143" s="124" t="s">
        <v>2896</v>
      </c>
      <c r="C143" s="73"/>
      <c r="D143" s="73"/>
      <c r="E143" s="73"/>
      <c r="F143" s="73"/>
      <c r="G143" s="73"/>
      <c r="H143" s="73"/>
      <c r="I143" s="73"/>
      <c r="J143" s="73"/>
      <c r="K143" s="73"/>
      <c r="L143" s="73"/>
      <c r="M143" s="73"/>
      <c r="N143" s="99"/>
      <c r="O143" s="94"/>
      <c r="P143" s="64"/>
      <c r="Q143" s="64"/>
      <c r="R143" s="64"/>
      <c r="S143" s="64"/>
      <c r="T143" s="64"/>
      <c r="U143" s="64"/>
      <c r="V143" s="64"/>
      <c r="W143" s="64"/>
      <c r="X143" s="64"/>
      <c r="Y143" s="64"/>
      <c r="Z143" s="104"/>
      <c r="AA143" s="104"/>
      <c r="AB143" s="104"/>
      <c r="AC143" s="104"/>
      <c r="AD143" s="104"/>
      <c r="AE143" s="104"/>
    </row>
    <row r="144" ht="15.75" customHeight="1" spans="1:31">
      <c r="A144" s="64"/>
      <c r="B144" s="78"/>
      <c r="C144" s="78"/>
      <c r="D144" s="78"/>
      <c r="E144" s="78"/>
      <c r="F144" s="78"/>
      <c r="G144" s="78"/>
      <c r="H144" s="78"/>
      <c r="I144" s="78"/>
      <c r="J144" s="78"/>
      <c r="K144" s="78"/>
      <c r="L144" s="78"/>
      <c r="M144" s="78"/>
      <c r="N144" s="78"/>
      <c r="O144" s="65"/>
      <c r="P144" s="65"/>
      <c r="Q144" s="65"/>
      <c r="R144" s="65"/>
      <c r="S144" s="65"/>
      <c r="T144" s="65"/>
      <c r="U144" s="64"/>
      <c r="V144" s="64"/>
      <c r="W144" s="64"/>
      <c r="X144" s="64"/>
      <c r="Y144" s="64"/>
      <c r="Z144" s="104"/>
      <c r="AA144" s="104"/>
      <c r="AB144" s="104"/>
      <c r="AC144" s="104"/>
      <c r="AD144" s="104"/>
      <c r="AE144" s="104"/>
    </row>
    <row r="145" ht="15.75" customHeight="1" spans="1:31">
      <c r="A145" s="66"/>
      <c r="B145" s="67" t="s">
        <v>2897</v>
      </c>
      <c r="C145" s="68"/>
      <c r="D145" s="68"/>
      <c r="E145" s="68"/>
      <c r="F145" s="68"/>
      <c r="G145" s="68"/>
      <c r="H145" s="68"/>
      <c r="I145" s="68"/>
      <c r="J145" s="68"/>
      <c r="K145" s="68"/>
      <c r="L145" s="68"/>
      <c r="M145" s="68"/>
      <c r="N145" s="68"/>
      <c r="O145" s="68"/>
      <c r="P145" s="68"/>
      <c r="Q145" s="68"/>
      <c r="R145" s="68"/>
      <c r="S145" s="68"/>
      <c r="T145" s="79"/>
      <c r="U145" s="94"/>
      <c r="V145" s="64"/>
      <c r="W145" s="64"/>
      <c r="X145" s="64"/>
      <c r="Y145" s="64"/>
      <c r="Z145" s="104"/>
      <c r="AA145" s="104"/>
      <c r="AB145" s="104"/>
      <c r="AC145" s="104"/>
      <c r="AD145" s="104"/>
      <c r="AE145" s="104"/>
    </row>
    <row r="146" ht="15.75" customHeight="1" spans="1:31">
      <c r="A146" s="66"/>
      <c r="B146" s="136" t="s">
        <v>2898</v>
      </c>
      <c r="T146" s="138"/>
      <c r="U146" s="94"/>
      <c r="V146" s="64"/>
      <c r="W146" s="64"/>
      <c r="X146" s="64"/>
      <c r="Y146" s="64"/>
      <c r="Z146" s="104"/>
      <c r="AA146" s="104"/>
      <c r="AB146" s="104"/>
      <c r="AC146" s="104"/>
      <c r="AD146" s="104"/>
      <c r="AE146" s="104"/>
    </row>
    <row r="147" ht="15.75" customHeight="1" spans="1:31">
      <c r="A147" s="66"/>
      <c r="B147" s="136" t="s">
        <v>2899</v>
      </c>
      <c r="T147" s="138"/>
      <c r="U147" s="94"/>
      <c r="V147" s="64"/>
      <c r="W147" s="64"/>
      <c r="X147" s="64"/>
      <c r="Y147" s="64"/>
      <c r="Z147" s="104"/>
      <c r="AA147" s="104"/>
      <c r="AB147" s="104"/>
      <c r="AC147" s="104"/>
      <c r="AD147" s="104"/>
      <c r="AE147" s="104"/>
    </row>
    <row r="148" ht="15.75" customHeight="1" spans="1:31">
      <c r="A148" s="66"/>
      <c r="B148" s="137" t="s">
        <v>2900</v>
      </c>
      <c r="T148" s="138"/>
      <c r="U148" s="94"/>
      <c r="V148" s="64"/>
      <c r="W148" s="64"/>
      <c r="X148" s="64"/>
      <c r="Y148" s="64"/>
      <c r="Z148" s="104"/>
      <c r="AA148" s="104"/>
      <c r="AB148" s="104"/>
      <c r="AC148" s="104"/>
      <c r="AD148" s="104"/>
      <c r="AE148" s="104"/>
    </row>
    <row r="149" ht="15.75" customHeight="1" spans="1:31">
      <c r="A149" s="66"/>
      <c r="B149" s="137" t="s">
        <v>2901</v>
      </c>
      <c r="T149" s="138"/>
      <c r="U149" s="94"/>
      <c r="V149" s="64"/>
      <c r="W149" s="64"/>
      <c r="X149" s="64"/>
      <c r="Y149" s="64"/>
      <c r="Z149" s="104"/>
      <c r="AA149" s="104"/>
      <c r="AB149" s="104"/>
      <c r="AC149" s="104"/>
      <c r="AD149" s="104"/>
      <c r="AE149" s="104"/>
    </row>
    <row r="150" ht="15.75" customHeight="1" spans="1:31">
      <c r="A150" s="66"/>
      <c r="B150" s="137" t="s">
        <v>2902</v>
      </c>
      <c r="T150" s="138"/>
      <c r="U150" s="94"/>
      <c r="V150" s="64"/>
      <c r="W150" s="64"/>
      <c r="X150" s="64"/>
      <c r="Y150" s="64"/>
      <c r="Z150" s="104"/>
      <c r="AA150" s="104"/>
      <c r="AB150" s="104"/>
      <c r="AC150" s="104"/>
      <c r="AD150" s="104"/>
      <c r="AE150" s="104"/>
    </row>
    <row r="151" ht="15.75" customHeight="1" spans="1:31">
      <c r="A151" s="66"/>
      <c r="B151" s="137" t="s">
        <v>2903</v>
      </c>
      <c r="T151" s="138"/>
      <c r="U151" s="94"/>
      <c r="V151" s="64"/>
      <c r="W151" s="64"/>
      <c r="X151" s="64"/>
      <c r="Y151" s="64"/>
      <c r="Z151" s="104"/>
      <c r="AA151" s="104"/>
      <c r="AB151" s="104"/>
      <c r="AC151" s="104"/>
      <c r="AD151" s="104"/>
      <c r="AE151" s="104"/>
    </row>
    <row r="152" ht="15.75" customHeight="1" spans="1:31">
      <c r="A152" s="66"/>
      <c r="B152" s="137" t="s">
        <v>2904</v>
      </c>
      <c r="T152" s="138"/>
      <c r="U152" s="94"/>
      <c r="V152" s="64"/>
      <c r="W152" s="64"/>
      <c r="X152" s="64"/>
      <c r="Y152" s="64"/>
      <c r="Z152" s="104"/>
      <c r="AA152" s="104"/>
      <c r="AB152" s="104"/>
      <c r="AC152" s="104"/>
      <c r="AD152" s="104"/>
      <c r="AE152" s="104"/>
    </row>
    <row r="153" ht="15.75" customHeight="1" spans="1:31">
      <c r="A153" s="66"/>
      <c r="B153" s="137" t="s">
        <v>2905</v>
      </c>
      <c r="T153" s="138"/>
      <c r="U153" s="94"/>
      <c r="V153" s="64"/>
      <c r="W153" s="64"/>
      <c r="X153" s="64"/>
      <c r="Y153" s="64"/>
      <c r="Z153" s="104"/>
      <c r="AA153" s="104"/>
      <c r="AB153" s="104"/>
      <c r="AC153" s="104"/>
      <c r="AD153" s="104"/>
      <c r="AE153" s="104"/>
    </row>
    <row r="154" ht="15.75" customHeight="1" spans="1:31">
      <c r="A154" s="66"/>
      <c r="B154" s="137" t="s">
        <v>2906</v>
      </c>
      <c r="T154" s="138"/>
      <c r="U154" s="94"/>
      <c r="V154" s="64"/>
      <c r="W154" s="64"/>
      <c r="X154" s="64"/>
      <c r="Y154" s="64"/>
      <c r="Z154" s="104"/>
      <c r="AA154" s="104"/>
      <c r="AB154" s="104"/>
      <c r="AC154" s="104"/>
      <c r="AD154" s="104"/>
      <c r="AE154" s="104"/>
    </row>
    <row r="155" ht="15.75" customHeight="1" spans="1:31">
      <c r="A155" s="66"/>
      <c r="B155" s="137" t="s">
        <v>2907</v>
      </c>
      <c r="T155" s="138"/>
      <c r="U155" s="94"/>
      <c r="V155" s="64"/>
      <c r="W155" s="64"/>
      <c r="X155" s="64"/>
      <c r="Y155" s="64"/>
      <c r="Z155" s="104"/>
      <c r="AA155" s="104"/>
      <c r="AB155" s="104"/>
      <c r="AC155" s="104"/>
      <c r="AD155" s="104"/>
      <c r="AE155" s="104"/>
    </row>
    <row r="156" ht="15.75" customHeight="1" spans="1:31">
      <c r="A156" s="66"/>
      <c r="B156" s="137" t="s">
        <v>2908</v>
      </c>
      <c r="T156" s="138"/>
      <c r="U156" s="94"/>
      <c r="V156" s="64"/>
      <c r="W156" s="64"/>
      <c r="X156" s="64"/>
      <c r="Y156" s="64"/>
      <c r="Z156" s="104"/>
      <c r="AA156" s="104"/>
      <c r="AB156" s="104"/>
      <c r="AC156" s="104"/>
      <c r="AD156" s="104"/>
      <c r="AE156" s="104"/>
    </row>
    <row r="157" ht="15.75" customHeight="1" spans="1:31">
      <c r="A157" s="66"/>
      <c r="B157" s="137" t="s">
        <v>2909</v>
      </c>
      <c r="T157" s="138"/>
      <c r="U157" s="94"/>
      <c r="V157" s="64"/>
      <c r="W157" s="64"/>
      <c r="X157" s="64"/>
      <c r="Y157" s="64"/>
      <c r="Z157" s="104"/>
      <c r="AA157" s="104"/>
      <c r="AB157" s="104"/>
      <c r="AC157" s="104"/>
      <c r="AD157" s="104"/>
      <c r="AE157" s="104"/>
    </row>
    <row r="158" ht="15.75" customHeight="1" spans="1:31">
      <c r="A158" s="66"/>
      <c r="B158" s="137" t="s">
        <v>2910</v>
      </c>
      <c r="T158" s="138"/>
      <c r="U158" s="94"/>
      <c r="V158" s="64"/>
      <c r="W158" s="64"/>
      <c r="X158" s="64"/>
      <c r="Y158" s="64"/>
      <c r="Z158" s="104"/>
      <c r="AA158" s="104"/>
      <c r="AB158" s="104"/>
      <c r="AC158" s="104"/>
      <c r="AD158" s="104"/>
      <c r="AE158" s="104"/>
    </row>
    <row r="159" ht="15.75" customHeight="1" spans="1:31">
      <c r="A159" s="66"/>
      <c r="B159" s="137" t="s">
        <v>2911</v>
      </c>
      <c r="T159" s="138"/>
      <c r="U159" s="94"/>
      <c r="V159" s="64"/>
      <c r="W159" s="64"/>
      <c r="X159" s="64"/>
      <c r="Y159" s="64"/>
      <c r="Z159" s="104"/>
      <c r="AA159" s="104"/>
      <c r="AB159" s="104"/>
      <c r="AC159" s="104"/>
      <c r="AD159" s="104"/>
      <c r="AE159" s="104"/>
    </row>
    <row r="160" ht="15.75" customHeight="1" spans="1:31">
      <c r="A160" s="66"/>
      <c r="B160" s="137" t="s">
        <v>2912</v>
      </c>
      <c r="T160" s="138"/>
      <c r="U160" s="94"/>
      <c r="V160" s="64"/>
      <c r="W160" s="64"/>
      <c r="X160" s="64"/>
      <c r="Y160" s="64"/>
      <c r="Z160" s="104"/>
      <c r="AA160" s="104"/>
      <c r="AB160" s="104"/>
      <c r="AC160" s="104"/>
      <c r="AD160" s="104"/>
      <c r="AE160" s="104"/>
    </row>
    <row r="161" ht="15.75" customHeight="1" spans="1:31">
      <c r="A161" s="66"/>
      <c r="B161" s="137" t="s">
        <v>2913</v>
      </c>
      <c r="T161" s="138"/>
      <c r="U161" s="94"/>
      <c r="V161" s="64"/>
      <c r="W161" s="64"/>
      <c r="X161" s="64"/>
      <c r="Y161" s="64"/>
      <c r="Z161" s="104"/>
      <c r="AA161" s="104"/>
      <c r="AB161" s="104"/>
      <c r="AC161" s="104"/>
      <c r="AD161" s="104"/>
      <c r="AE161" s="104"/>
    </row>
    <row r="162" ht="15.75" customHeight="1" spans="1:31">
      <c r="A162" s="66"/>
      <c r="B162" s="137" t="s">
        <v>2914</v>
      </c>
      <c r="T162" s="138"/>
      <c r="U162" s="94"/>
      <c r="V162" s="64"/>
      <c r="W162" s="64"/>
      <c r="X162" s="64"/>
      <c r="Y162" s="64"/>
      <c r="Z162" s="104"/>
      <c r="AA162" s="104"/>
      <c r="AB162" s="104"/>
      <c r="AC162" s="104"/>
      <c r="AD162" s="104"/>
      <c r="AE162" s="104"/>
    </row>
    <row r="163" ht="15.75" customHeight="1" spans="1:31">
      <c r="A163" s="66"/>
      <c r="B163" s="137" t="s">
        <v>2915</v>
      </c>
      <c r="T163" s="138"/>
      <c r="U163" s="94"/>
      <c r="V163" s="64"/>
      <c r="W163" s="64"/>
      <c r="X163" s="64"/>
      <c r="Y163" s="64"/>
      <c r="Z163" s="104"/>
      <c r="AA163" s="104"/>
      <c r="AB163" s="104"/>
      <c r="AC163" s="104"/>
      <c r="AD163" s="104"/>
      <c r="AE163" s="104"/>
    </row>
    <row r="164" ht="15.75" customHeight="1" spans="1:31">
      <c r="A164" s="66"/>
      <c r="B164" s="137" t="s">
        <v>2916</v>
      </c>
      <c r="T164" s="138"/>
      <c r="U164" s="94"/>
      <c r="V164" s="64"/>
      <c r="W164" s="64"/>
      <c r="X164" s="64"/>
      <c r="Y164" s="64"/>
      <c r="Z164" s="104"/>
      <c r="AA164" s="104"/>
      <c r="AB164" s="104"/>
      <c r="AC164" s="104"/>
      <c r="AD164" s="104"/>
      <c r="AE164" s="104"/>
    </row>
    <row r="165" ht="15.75" customHeight="1" spans="1:31">
      <c r="A165" s="66"/>
      <c r="B165" s="137" t="s">
        <v>2917</v>
      </c>
      <c r="T165" s="138"/>
      <c r="U165" s="94"/>
      <c r="V165" s="64"/>
      <c r="W165" s="64"/>
      <c r="X165" s="64"/>
      <c r="Y165" s="64"/>
      <c r="Z165" s="104"/>
      <c r="AA165" s="104"/>
      <c r="AB165" s="104"/>
      <c r="AC165" s="104"/>
      <c r="AD165" s="104"/>
      <c r="AE165" s="104"/>
    </row>
    <row r="166" ht="15.75" customHeight="1" spans="1:31">
      <c r="A166" s="66"/>
      <c r="B166" s="137" t="s">
        <v>2918</v>
      </c>
      <c r="T166" s="138"/>
      <c r="U166" s="94"/>
      <c r="V166" s="64"/>
      <c r="W166" s="64"/>
      <c r="X166" s="64"/>
      <c r="Y166" s="64"/>
      <c r="Z166" s="104"/>
      <c r="AA166" s="104"/>
      <c r="AB166" s="104"/>
      <c r="AC166" s="104"/>
      <c r="AD166" s="104"/>
      <c r="AE166" s="104"/>
    </row>
    <row r="167" ht="15.75" customHeight="1" spans="1:31">
      <c r="A167" s="66"/>
      <c r="B167" s="137" t="s">
        <v>2919</v>
      </c>
      <c r="T167" s="138"/>
      <c r="U167" s="94"/>
      <c r="V167" s="64"/>
      <c r="W167" s="64"/>
      <c r="X167" s="64"/>
      <c r="Y167" s="64"/>
      <c r="Z167" s="104"/>
      <c r="AA167" s="104"/>
      <c r="AB167" s="104"/>
      <c r="AC167" s="104"/>
      <c r="AD167" s="104"/>
      <c r="AE167" s="104"/>
    </row>
    <row r="168" ht="15.75" customHeight="1" spans="1:31">
      <c r="A168" s="66"/>
      <c r="B168" s="137" t="s">
        <v>2920</v>
      </c>
      <c r="T168" s="138"/>
      <c r="U168" s="94"/>
      <c r="V168" s="64"/>
      <c r="W168" s="64"/>
      <c r="X168" s="64"/>
      <c r="Y168" s="64"/>
      <c r="Z168" s="104"/>
      <c r="AA168" s="104"/>
      <c r="AB168" s="104"/>
      <c r="AC168" s="104"/>
      <c r="AD168" s="104"/>
      <c r="AE168" s="104"/>
    </row>
    <row r="169" ht="15.75" customHeight="1" spans="1:31">
      <c r="A169" s="66"/>
      <c r="B169" s="137" t="s">
        <v>2921</v>
      </c>
      <c r="T169" s="138"/>
      <c r="U169" s="94"/>
      <c r="V169" s="64"/>
      <c r="W169" s="64"/>
      <c r="X169" s="64"/>
      <c r="Y169" s="64"/>
      <c r="Z169" s="104"/>
      <c r="AA169" s="104"/>
      <c r="AB169" s="104"/>
      <c r="AC169" s="104"/>
      <c r="AD169" s="104"/>
      <c r="AE169" s="104"/>
    </row>
    <row r="170" ht="15.75" customHeight="1" spans="1:31">
      <c r="A170" s="66"/>
      <c r="B170" s="137" t="s">
        <v>2922</v>
      </c>
      <c r="T170" s="138"/>
      <c r="U170" s="94"/>
      <c r="V170" s="64"/>
      <c r="W170" s="64"/>
      <c r="X170" s="64"/>
      <c r="Y170" s="64"/>
      <c r="Z170" s="104"/>
      <c r="AA170" s="104"/>
      <c r="AB170" s="104"/>
      <c r="AC170" s="104"/>
      <c r="AD170" s="104"/>
      <c r="AE170" s="104"/>
    </row>
    <row r="171" ht="15.75" customHeight="1" spans="1:31">
      <c r="A171" s="66"/>
      <c r="B171" s="137" t="s">
        <v>2923</v>
      </c>
      <c r="T171" s="138"/>
      <c r="U171" s="94"/>
      <c r="V171" s="64"/>
      <c r="W171" s="64"/>
      <c r="X171" s="64"/>
      <c r="Y171" s="64"/>
      <c r="Z171" s="104"/>
      <c r="AA171" s="104"/>
      <c r="AB171" s="104"/>
      <c r="AC171" s="104"/>
      <c r="AD171" s="104"/>
      <c r="AE171" s="104"/>
    </row>
    <row r="172" ht="15.75" customHeight="1" spans="1:31">
      <c r="A172" s="66"/>
      <c r="B172" s="137" t="s">
        <v>2924</v>
      </c>
      <c r="T172" s="138"/>
      <c r="U172" s="94"/>
      <c r="V172" s="64"/>
      <c r="W172" s="64"/>
      <c r="X172" s="64"/>
      <c r="Y172" s="64"/>
      <c r="Z172" s="104"/>
      <c r="AA172" s="104"/>
      <c r="AB172" s="104"/>
      <c r="AC172" s="104"/>
      <c r="AD172" s="104"/>
      <c r="AE172" s="104"/>
    </row>
    <row r="173" ht="15.75" customHeight="1" spans="1:31">
      <c r="A173" s="66"/>
      <c r="B173" s="137" t="s">
        <v>2925</v>
      </c>
      <c r="T173" s="138"/>
      <c r="U173" s="94"/>
      <c r="V173" s="64"/>
      <c r="W173" s="64"/>
      <c r="X173" s="64"/>
      <c r="Y173" s="64"/>
      <c r="Z173" s="104"/>
      <c r="AA173" s="104"/>
      <c r="AB173" s="104"/>
      <c r="AC173" s="104"/>
      <c r="AD173" s="104"/>
      <c r="AE173" s="104"/>
    </row>
    <row r="174" ht="15.75" customHeight="1" spans="1:31">
      <c r="A174" s="66"/>
      <c r="B174" s="137" t="s">
        <v>2926</v>
      </c>
      <c r="T174" s="138"/>
      <c r="U174" s="94"/>
      <c r="V174" s="64"/>
      <c r="W174" s="64"/>
      <c r="X174" s="64"/>
      <c r="Y174" s="64"/>
      <c r="Z174" s="104"/>
      <c r="AA174" s="104"/>
      <c r="AB174" s="104"/>
      <c r="AC174" s="104"/>
      <c r="AD174" s="104"/>
      <c r="AE174" s="104"/>
    </row>
    <row r="175" ht="15.75" customHeight="1" spans="1:31">
      <c r="A175" s="66"/>
      <c r="B175" s="137" t="s">
        <v>2927</v>
      </c>
      <c r="T175" s="138"/>
      <c r="U175" s="94"/>
      <c r="V175" s="64"/>
      <c r="W175" s="64"/>
      <c r="X175" s="64"/>
      <c r="Y175" s="64"/>
      <c r="Z175" s="104"/>
      <c r="AA175" s="104"/>
      <c r="AB175" s="104"/>
      <c r="AC175" s="104"/>
      <c r="AD175" s="104"/>
      <c r="AE175" s="104"/>
    </row>
    <row r="176" ht="15.75" customHeight="1" spans="1:31">
      <c r="A176" s="66"/>
      <c r="B176" s="137" t="s">
        <v>2928</v>
      </c>
      <c r="T176" s="138"/>
      <c r="U176" s="94"/>
      <c r="V176" s="64"/>
      <c r="W176" s="64"/>
      <c r="X176" s="64"/>
      <c r="Y176" s="64"/>
      <c r="Z176" s="104"/>
      <c r="AA176" s="104"/>
      <c r="AB176" s="104"/>
      <c r="AC176" s="104"/>
      <c r="AD176" s="104"/>
      <c r="AE176" s="104"/>
    </row>
    <row r="177" ht="15.75" customHeight="1" spans="1:31">
      <c r="A177" s="66"/>
      <c r="B177" s="137" t="s">
        <v>2929</v>
      </c>
      <c r="T177" s="138"/>
      <c r="U177" s="94"/>
      <c r="V177" s="64"/>
      <c r="W177" s="64"/>
      <c r="X177" s="64"/>
      <c r="Y177" s="64"/>
      <c r="Z177" s="104"/>
      <c r="AA177" s="104"/>
      <c r="AB177" s="104"/>
      <c r="AC177" s="104"/>
      <c r="AD177" s="104"/>
      <c r="AE177" s="104"/>
    </row>
    <row r="178" ht="15.75" customHeight="1" spans="1:31">
      <c r="A178" s="66"/>
      <c r="B178" s="137" t="s">
        <v>2930</v>
      </c>
      <c r="T178" s="138"/>
      <c r="U178" s="94"/>
      <c r="V178" s="64"/>
      <c r="W178" s="64"/>
      <c r="X178" s="64"/>
      <c r="Y178" s="64"/>
      <c r="Z178" s="104"/>
      <c r="AA178" s="104"/>
      <c r="AB178" s="104"/>
      <c r="AC178" s="104"/>
      <c r="AD178" s="104"/>
      <c r="AE178" s="104"/>
    </row>
    <row r="179" ht="15.75" customHeight="1" spans="1:31">
      <c r="A179" s="66"/>
      <c r="B179" s="137" t="s">
        <v>2931</v>
      </c>
      <c r="T179" s="138"/>
      <c r="U179" s="94"/>
      <c r="V179" s="64"/>
      <c r="W179" s="64"/>
      <c r="X179" s="64"/>
      <c r="Y179" s="64"/>
      <c r="Z179" s="104"/>
      <c r="AA179" s="104"/>
      <c r="AB179" s="104"/>
      <c r="AC179" s="104"/>
      <c r="AD179" s="104"/>
      <c r="AE179" s="104"/>
    </row>
    <row r="180" ht="15.75" customHeight="1" spans="1:31">
      <c r="A180" s="66"/>
      <c r="B180" s="137" t="s">
        <v>2932</v>
      </c>
      <c r="T180" s="138"/>
      <c r="U180" s="94"/>
      <c r="V180" s="64"/>
      <c r="W180" s="64"/>
      <c r="X180" s="64"/>
      <c r="Y180" s="64"/>
      <c r="Z180" s="104"/>
      <c r="AA180" s="104"/>
      <c r="AB180" s="104"/>
      <c r="AC180" s="104"/>
      <c r="AD180" s="104"/>
      <c r="AE180" s="104"/>
    </row>
    <row r="181" ht="15.75" customHeight="1" spans="1:31">
      <c r="A181" s="66"/>
      <c r="B181" s="137" t="s">
        <v>2933</v>
      </c>
      <c r="T181" s="138"/>
      <c r="U181" s="94"/>
      <c r="V181" s="64"/>
      <c r="W181" s="64"/>
      <c r="X181" s="64"/>
      <c r="Y181" s="64"/>
      <c r="Z181" s="104"/>
      <c r="AA181" s="104"/>
      <c r="AB181" s="104"/>
      <c r="AC181" s="104"/>
      <c r="AD181" s="104"/>
      <c r="AE181" s="104"/>
    </row>
    <row r="182" ht="15.75" customHeight="1" spans="1:31">
      <c r="A182" s="66"/>
      <c r="B182" s="137" t="s">
        <v>2934</v>
      </c>
      <c r="T182" s="138"/>
      <c r="U182" s="94"/>
      <c r="V182" s="64"/>
      <c r="W182" s="64"/>
      <c r="X182" s="64"/>
      <c r="Y182" s="64"/>
      <c r="Z182" s="104"/>
      <c r="AA182" s="104"/>
      <c r="AB182" s="104"/>
      <c r="AC182" s="104"/>
      <c r="AD182" s="104"/>
      <c r="AE182" s="104"/>
    </row>
    <row r="183" ht="15.75" customHeight="1" spans="1:31">
      <c r="A183" s="66"/>
      <c r="B183" s="137" t="s">
        <v>2935</v>
      </c>
      <c r="T183" s="138"/>
      <c r="U183" s="94"/>
      <c r="V183" s="64"/>
      <c r="W183" s="64"/>
      <c r="X183" s="64"/>
      <c r="Y183" s="64"/>
      <c r="Z183" s="104"/>
      <c r="AA183" s="104"/>
      <c r="AB183" s="104"/>
      <c r="AC183" s="104"/>
      <c r="AD183" s="104"/>
      <c r="AE183" s="104"/>
    </row>
    <row r="184" ht="15.75" customHeight="1" spans="1:31">
      <c r="A184" s="66"/>
      <c r="B184" s="137" t="s">
        <v>2936</v>
      </c>
      <c r="T184" s="138"/>
      <c r="U184" s="94"/>
      <c r="V184" s="64"/>
      <c r="W184" s="64"/>
      <c r="X184" s="64"/>
      <c r="Y184" s="64"/>
      <c r="Z184" s="104"/>
      <c r="AA184" s="104"/>
      <c r="AB184" s="104"/>
      <c r="AC184" s="104"/>
      <c r="AD184" s="104"/>
      <c r="AE184" s="104"/>
    </row>
    <row r="185" ht="15.75" customHeight="1" spans="1:31">
      <c r="A185" s="66"/>
      <c r="B185" s="137" t="s">
        <v>2937</v>
      </c>
      <c r="T185" s="138"/>
      <c r="U185" s="94"/>
      <c r="V185" s="64"/>
      <c r="W185" s="64"/>
      <c r="X185" s="64"/>
      <c r="Y185" s="64"/>
      <c r="Z185" s="104"/>
      <c r="AA185" s="104"/>
      <c r="AB185" s="104"/>
      <c r="AC185" s="104"/>
      <c r="AD185" s="104"/>
      <c r="AE185" s="104"/>
    </row>
    <row r="186" ht="15.75" customHeight="1" spans="1:31">
      <c r="A186" s="66"/>
      <c r="B186" s="137" t="s">
        <v>2938</v>
      </c>
      <c r="T186" s="138"/>
      <c r="U186" s="94"/>
      <c r="V186" s="64"/>
      <c r="W186" s="64"/>
      <c r="X186" s="64"/>
      <c r="Y186" s="64"/>
      <c r="Z186" s="104"/>
      <c r="AA186" s="104"/>
      <c r="AB186" s="104"/>
      <c r="AC186" s="104"/>
      <c r="AD186" s="104"/>
      <c r="AE186" s="104"/>
    </row>
    <row r="187" ht="15.75" customHeight="1" spans="1:31">
      <c r="A187" s="66"/>
      <c r="B187" s="137" t="s">
        <v>2939</v>
      </c>
      <c r="T187" s="138"/>
      <c r="U187" s="94"/>
      <c r="V187" s="64"/>
      <c r="W187" s="64"/>
      <c r="X187" s="64"/>
      <c r="Y187" s="64"/>
      <c r="Z187" s="104"/>
      <c r="AA187" s="104"/>
      <c r="AB187" s="104"/>
      <c r="AC187" s="104"/>
      <c r="AD187" s="104"/>
      <c r="AE187" s="104"/>
    </row>
    <row r="188" ht="15.75" customHeight="1" spans="1:31">
      <c r="A188" s="66"/>
      <c r="B188" s="137" t="s">
        <v>2940</v>
      </c>
      <c r="T188" s="138"/>
      <c r="U188" s="94"/>
      <c r="V188" s="64"/>
      <c r="W188" s="64"/>
      <c r="X188" s="64"/>
      <c r="Y188" s="64"/>
      <c r="Z188" s="104"/>
      <c r="AA188" s="104"/>
      <c r="AB188" s="104"/>
      <c r="AC188" s="104"/>
      <c r="AD188" s="104"/>
      <c r="AE188" s="104"/>
    </row>
    <row r="189" ht="15.75" customHeight="1" spans="1:31">
      <c r="A189" s="66"/>
      <c r="B189" s="137" t="s">
        <v>2941</v>
      </c>
      <c r="T189" s="138"/>
      <c r="U189" s="94"/>
      <c r="V189" s="64"/>
      <c r="W189" s="64"/>
      <c r="X189" s="64"/>
      <c r="Y189" s="64"/>
      <c r="Z189" s="104"/>
      <c r="AA189" s="104"/>
      <c r="AB189" s="104"/>
      <c r="AC189" s="104"/>
      <c r="AD189" s="104"/>
      <c r="AE189" s="104"/>
    </row>
    <row r="190" ht="15.75" customHeight="1" spans="1:31">
      <c r="A190" s="66"/>
      <c r="B190" s="137" t="s">
        <v>2942</v>
      </c>
      <c r="T190" s="138"/>
      <c r="U190" s="94"/>
      <c r="V190" s="64"/>
      <c r="W190" s="64"/>
      <c r="X190" s="64"/>
      <c r="Y190" s="64"/>
      <c r="Z190" s="104"/>
      <c r="AA190" s="104"/>
      <c r="AB190" s="104"/>
      <c r="AC190" s="104"/>
      <c r="AD190" s="104"/>
      <c r="AE190" s="104"/>
    </row>
    <row r="191" ht="15.75" customHeight="1" spans="1:31">
      <c r="A191" s="66"/>
      <c r="B191" s="137" t="s">
        <v>2943</v>
      </c>
      <c r="T191" s="138"/>
      <c r="U191" s="94"/>
      <c r="V191" s="64"/>
      <c r="W191" s="64"/>
      <c r="X191" s="64"/>
      <c r="Y191" s="64"/>
      <c r="Z191" s="104"/>
      <c r="AA191" s="104"/>
      <c r="AB191" s="104"/>
      <c r="AC191" s="104"/>
      <c r="AD191" s="104"/>
      <c r="AE191" s="104"/>
    </row>
    <row r="192" ht="15.75" customHeight="1" spans="1:31">
      <c r="A192" s="66"/>
      <c r="B192" s="137" t="s">
        <v>2944</v>
      </c>
      <c r="T192" s="138"/>
      <c r="U192" s="94"/>
      <c r="V192" s="64"/>
      <c r="W192" s="64"/>
      <c r="X192" s="64"/>
      <c r="Y192" s="64"/>
      <c r="Z192" s="104"/>
      <c r="AA192" s="104"/>
      <c r="AB192" s="104"/>
      <c r="AC192" s="104"/>
      <c r="AD192" s="104"/>
      <c r="AE192" s="104"/>
    </row>
    <row r="193" ht="15.75" customHeight="1" spans="1:31">
      <c r="A193" s="66"/>
      <c r="B193" s="137" t="s">
        <v>2945</v>
      </c>
      <c r="T193" s="138"/>
      <c r="U193" s="94"/>
      <c r="V193" s="64"/>
      <c r="W193" s="64"/>
      <c r="X193" s="64"/>
      <c r="Y193" s="64"/>
      <c r="Z193" s="104"/>
      <c r="AA193" s="104"/>
      <c r="AB193" s="104"/>
      <c r="AC193" s="104"/>
      <c r="AD193" s="104"/>
      <c r="AE193" s="104"/>
    </row>
    <row r="194" ht="15.75" customHeight="1" spans="1:31">
      <c r="A194" s="66"/>
      <c r="B194" s="137" t="s">
        <v>2946</v>
      </c>
      <c r="T194" s="138"/>
      <c r="U194" s="94"/>
      <c r="V194" s="64"/>
      <c r="W194" s="64"/>
      <c r="X194" s="64"/>
      <c r="Y194" s="64"/>
      <c r="Z194" s="104"/>
      <c r="AA194" s="104"/>
      <c r="AB194" s="104"/>
      <c r="AC194" s="104"/>
      <c r="AD194" s="104"/>
      <c r="AE194" s="104"/>
    </row>
    <row r="195" ht="15.75" customHeight="1" spans="1:31">
      <c r="A195" s="66"/>
      <c r="B195" s="137" t="s">
        <v>2947</v>
      </c>
      <c r="T195" s="138"/>
      <c r="U195" s="94"/>
      <c r="V195" s="64"/>
      <c r="W195" s="64"/>
      <c r="X195" s="64"/>
      <c r="Y195" s="64"/>
      <c r="Z195" s="104"/>
      <c r="AA195" s="104"/>
      <c r="AB195" s="104"/>
      <c r="AC195" s="104"/>
      <c r="AD195" s="104"/>
      <c r="AE195" s="104"/>
    </row>
    <row r="196" ht="15.75" customHeight="1" spans="1:31">
      <c r="A196" s="66"/>
      <c r="B196" s="137" t="s">
        <v>2948</v>
      </c>
      <c r="T196" s="138"/>
      <c r="U196" s="94"/>
      <c r="V196" s="64"/>
      <c r="W196" s="64"/>
      <c r="X196" s="64"/>
      <c r="Y196" s="64"/>
      <c r="Z196" s="104"/>
      <c r="AA196" s="104"/>
      <c r="AB196" s="104"/>
      <c r="AC196" s="104"/>
      <c r="AD196" s="104"/>
      <c r="AE196" s="104"/>
    </row>
    <row r="197" ht="15.75" customHeight="1" spans="1:31">
      <c r="A197" s="66"/>
      <c r="B197" s="137" t="s">
        <v>2949</v>
      </c>
      <c r="T197" s="138"/>
      <c r="U197" s="94"/>
      <c r="V197" s="64"/>
      <c r="W197" s="64"/>
      <c r="X197" s="64"/>
      <c r="Y197" s="64"/>
      <c r="Z197" s="104"/>
      <c r="AA197" s="104"/>
      <c r="AB197" s="104"/>
      <c r="AC197" s="104"/>
      <c r="AD197" s="104"/>
      <c r="AE197" s="104"/>
    </row>
    <row r="198" ht="15.75" customHeight="1" spans="1:31">
      <c r="A198" s="66"/>
      <c r="B198" s="137" t="s">
        <v>2950</v>
      </c>
      <c r="T198" s="138"/>
      <c r="U198" s="94"/>
      <c r="V198" s="64"/>
      <c r="W198" s="64"/>
      <c r="X198" s="64"/>
      <c r="Y198" s="64"/>
      <c r="Z198" s="104"/>
      <c r="AA198" s="104"/>
      <c r="AB198" s="104"/>
      <c r="AC198" s="104"/>
      <c r="AD198" s="104"/>
      <c r="AE198" s="104"/>
    </row>
    <row r="199" ht="15.75" customHeight="1" spans="1:31">
      <c r="A199" s="66"/>
      <c r="B199" s="137" t="s">
        <v>2951</v>
      </c>
      <c r="T199" s="138"/>
      <c r="U199" s="94"/>
      <c r="V199" s="64"/>
      <c r="W199" s="64"/>
      <c r="X199" s="64"/>
      <c r="Y199" s="64"/>
      <c r="Z199" s="104"/>
      <c r="AA199" s="104"/>
      <c r="AB199" s="104"/>
      <c r="AC199" s="104"/>
      <c r="AD199" s="104"/>
      <c r="AE199" s="104"/>
    </row>
    <row r="200" ht="15.75" customHeight="1" spans="1:31">
      <c r="A200" s="66"/>
      <c r="B200" s="137" t="s">
        <v>2952</v>
      </c>
      <c r="T200" s="138"/>
      <c r="U200" s="94"/>
      <c r="V200" s="64"/>
      <c r="W200" s="64"/>
      <c r="X200" s="64"/>
      <c r="Y200" s="64"/>
      <c r="Z200" s="104"/>
      <c r="AA200" s="104"/>
      <c r="AB200" s="104"/>
      <c r="AC200" s="104"/>
      <c r="AD200" s="104"/>
      <c r="AE200" s="104"/>
    </row>
    <row r="201" ht="15.75" customHeight="1" spans="1:31">
      <c r="A201" s="66"/>
      <c r="B201" s="137" t="s">
        <v>2953</v>
      </c>
      <c r="T201" s="138"/>
      <c r="U201" s="94"/>
      <c r="V201" s="64"/>
      <c r="W201" s="64"/>
      <c r="X201" s="64"/>
      <c r="Y201" s="64"/>
      <c r="Z201" s="104"/>
      <c r="AA201" s="104"/>
      <c r="AB201" s="104"/>
      <c r="AC201" s="104"/>
      <c r="AD201" s="104"/>
      <c r="AE201" s="104"/>
    </row>
    <row r="202" ht="15.75" customHeight="1" spans="1:31">
      <c r="A202" s="66"/>
      <c r="B202" s="137" t="s">
        <v>2954</v>
      </c>
      <c r="T202" s="138"/>
      <c r="U202" s="94"/>
      <c r="V202" s="64"/>
      <c r="W202" s="64"/>
      <c r="X202" s="64"/>
      <c r="Y202" s="64"/>
      <c r="Z202" s="104"/>
      <c r="AA202" s="104"/>
      <c r="AB202" s="104"/>
      <c r="AC202" s="104"/>
      <c r="AD202" s="104"/>
      <c r="AE202" s="104"/>
    </row>
    <row r="203" ht="15.75" customHeight="1" spans="1:31">
      <c r="A203" s="66"/>
      <c r="B203" s="137" t="s">
        <v>2955</v>
      </c>
      <c r="T203" s="138"/>
      <c r="U203" s="94"/>
      <c r="V203" s="64"/>
      <c r="W203" s="64"/>
      <c r="X203" s="64"/>
      <c r="Y203" s="64"/>
      <c r="Z203" s="104"/>
      <c r="AA203" s="104"/>
      <c r="AB203" s="104"/>
      <c r="AC203" s="104"/>
      <c r="AD203" s="104"/>
      <c r="AE203" s="104"/>
    </row>
    <row r="204" ht="15.75" customHeight="1" spans="1:31">
      <c r="A204" s="66"/>
      <c r="B204" s="137" t="s">
        <v>2956</v>
      </c>
      <c r="T204" s="138"/>
      <c r="U204" s="94"/>
      <c r="V204" s="64"/>
      <c r="W204" s="64"/>
      <c r="X204" s="64"/>
      <c r="Y204" s="64"/>
      <c r="Z204" s="104"/>
      <c r="AA204" s="104"/>
      <c r="AB204" s="104"/>
      <c r="AC204" s="104"/>
      <c r="AD204" s="104"/>
      <c r="AE204" s="104"/>
    </row>
    <row r="205" ht="15.75" customHeight="1" spans="1:31">
      <c r="A205" s="66"/>
      <c r="B205" s="137" t="s">
        <v>2957</v>
      </c>
      <c r="T205" s="138"/>
      <c r="U205" s="94"/>
      <c r="V205" s="64"/>
      <c r="W205" s="64"/>
      <c r="X205" s="64"/>
      <c r="Y205" s="64"/>
      <c r="Z205" s="104"/>
      <c r="AA205" s="104"/>
      <c r="AB205" s="104"/>
      <c r="AC205" s="104"/>
      <c r="AD205" s="104"/>
      <c r="AE205" s="104"/>
    </row>
    <row r="206" ht="15.75" customHeight="1" spans="1:31">
      <c r="A206" s="66"/>
      <c r="B206" s="137" t="s">
        <v>2958</v>
      </c>
      <c r="T206" s="138"/>
      <c r="U206" s="94"/>
      <c r="V206" s="64"/>
      <c r="W206" s="64"/>
      <c r="X206" s="64"/>
      <c r="Y206" s="64"/>
      <c r="Z206" s="104"/>
      <c r="AA206" s="104"/>
      <c r="AB206" s="104"/>
      <c r="AC206" s="104"/>
      <c r="AD206" s="104"/>
      <c r="AE206" s="104"/>
    </row>
    <row r="207" ht="15.75" customHeight="1" spans="1:31">
      <c r="A207" s="66"/>
      <c r="B207" s="137" t="s">
        <v>2959</v>
      </c>
      <c r="T207" s="138"/>
      <c r="U207" s="94"/>
      <c r="V207" s="64"/>
      <c r="W207" s="64"/>
      <c r="X207" s="64"/>
      <c r="Y207" s="64"/>
      <c r="Z207" s="104"/>
      <c r="AA207" s="104"/>
      <c r="AB207" s="104"/>
      <c r="AC207" s="104"/>
      <c r="AD207" s="104"/>
      <c r="AE207" s="104"/>
    </row>
    <row r="208" ht="15.75" customHeight="1" spans="1:31">
      <c r="A208" s="66"/>
      <c r="B208" s="137" t="s">
        <v>2960</v>
      </c>
      <c r="T208" s="138"/>
      <c r="U208" s="94"/>
      <c r="V208" s="64"/>
      <c r="W208" s="64"/>
      <c r="X208" s="64"/>
      <c r="Y208" s="64"/>
      <c r="Z208" s="104"/>
      <c r="AA208" s="104"/>
      <c r="AB208" s="104"/>
      <c r="AC208" s="104"/>
      <c r="AD208" s="104"/>
      <c r="AE208" s="104"/>
    </row>
    <row r="209" ht="15.75" customHeight="1" spans="1:31">
      <c r="A209" s="66"/>
      <c r="B209" s="137" t="s">
        <v>2961</v>
      </c>
      <c r="T209" s="138"/>
      <c r="U209" s="94"/>
      <c r="V209" s="64"/>
      <c r="W209" s="64"/>
      <c r="X209" s="64"/>
      <c r="Y209" s="64"/>
      <c r="Z209" s="104"/>
      <c r="AA209" s="104"/>
      <c r="AB209" s="104"/>
      <c r="AC209" s="104"/>
      <c r="AD209" s="104"/>
      <c r="AE209" s="104"/>
    </row>
    <row r="210" ht="15.75" customHeight="1" spans="1:31">
      <c r="A210" s="66"/>
      <c r="B210" s="137" t="s">
        <v>2962</v>
      </c>
      <c r="T210" s="138"/>
      <c r="U210" s="94"/>
      <c r="V210" s="64"/>
      <c r="W210" s="64"/>
      <c r="X210" s="64"/>
      <c r="Y210" s="64"/>
      <c r="Z210" s="104"/>
      <c r="AA210" s="104"/>
      <c r="AB210" s="104"/>
      <c r="AC210" s="104"/>
      <c r="AD210" s="104"/>
      <c r="AE210" s="104"/>
    </row>
    <row r="211" ht="15.75" customHeight="1" spans="1:31">
      <c r="A211" s="66"/>
      <c r="B211" s="137" t="s">
        <v>2963</v>
      </c>
      <c r="T211" s="138"/>
      <c r="U211" s="94"/>
      <c r="V211" s="64"/>
      <c r="W211" s="64"/>
      <c r="X211" s="64"/>
      <c r="Y211" s="64"/>
      <c r="Z211" s="104"/>
      <c r="AA211" s="104"/>
      <c r="AB211" s="104"/>
      <c r="AC211" s="104"/>
      <c r="AD211" s="104"/>
      <c r="AE211" s="104"/>
    </row>
    <row r="212" ht="15.75" customHeight="1" spans="1:31">
      <c r="A212" s="66"/>
      <c r="B212" s="137" t="s">
        <v>2964</v>
      </c>
      <c r="T212" s="138"/>
      <c r="U212" s="94"/>
      <c r="V212" s="64"/>
      <c r="W212" s="64"/>
      <c r="X212" s="64"/>
      <c r="Y212" s="64"/>
      <c r="Z212" s="104"/>
      <c r="AA212" s="104"/>
      <c r="AB212" s="104"/>
      <c r="AC212" s="104"/>
      <c r="AD212" s="104"/>
      <c r="AE212" s="104"/>
    </row>
    <row r="213" ht="15.75" customHeight="1" spans="1:31">
      <c r="A213" s="66"/>
      <c r="B213" s="137" t="s">
        <v>2965</v>
      </c>
      <c r="T213" s="138"/>
      <c r="U213" s="94"/>
      <c r="V213" s="64"/>
      <c r="W213" s="64"/>
      <c r="X213" s="64"/>
      <c r="Y213" s="64"/>
      <c r="Z213" s="104"/>
      <c r="AA213" s="104"/>
      <c r="AB213" s="104"/>
      <c r="AC213" s="104"/>
      <c r="AD213" s="104"/>
      <c r="AE213" s="104"/>
    </row>
    <row r="214" ht="15.75" customHeight="1" spans="1:31">
      <c r="A214" s="66"/>
      <c r="B214" s="137" t="s">
        <v>2966</v>
      </c>
      <c r="T214" s="138"/>
      <c r="U214" s="94"/>
      <c r="V214" s="64"/>
      <c r="W214" s="64"/>
      <c r="X214" s="64"/>
      <c r="Y214" s="64"/>
      <c r="Z214" s="104"/>
      <c r="AA214" s="104"/>
      <c r="AB214" s="104"/>
      <c r="AC214" s="104"/>
      <c r="AD214" s="104"/>
      <c r="AE214" s="104"/>
    </row>
    <row r="215" ht="15.75" customHeight="1" spans="1:31">
      <c r="A215" s="66"/>
      <c r="B215" s="137" t="s">
        <v>2967</v>
      </c>
      <c r="T215" s="138"/>
      <c r="U215" s="94"/>
      <c r="V215" s="64"/>
      <c r="W215" s="64"/>
      <c r="X215" s="64"/>
      <c r="Y215" s="64"/>
      <c r="Z215" s="104"/>
      <c r="AA215" s="104"/>
      <c r="AB215" s="104"/>
      <c r="AC215" s="104"/>
      <c r="AD215" s="104"/>
      <c r="AE215" s="104"/>
    </row>
    <row r="216" ht="15.75" customHeight="1" spans="1:31">
      <c r="A216" s="66"/>
      <c r="B216" s="137" t="s">
        <v>2968</v>
      </c>
      <c r="T216" s="138"/>
      <c r="U216" s="94"/>
      <c r="V216" s="64"/>
      <c r="W216" s="64"/>
      <c r="X216" s="64"/>
      <c r="Y216" s="64"/>
      <c r="Z216" s="104"/>
      <c r="AA216" s="104"/>
      <c r="AB216" s="104"/>
      <c r="AC216" s="104"/>
      <c r="AD216" s="104"/>
      <c r="AE216" s="104"/>
    </row>
    <row r="217" ht="15.75" customHeight="1" spans="1:31">
      <c r="A217" s="66"/>
      <c r="B217" s="137" t="s">
        <v>2969</v>
      </c>
      <c r="T217" s="138"/>
      <c r="U217" s="94"/>
      <c r="V217" s="64"/>
      <c r="W217" s="64"/>
      <c r="X217" s="64"/>
      <c r="Y217" s="64"/>
      <c r="Z217" s="104"/>
      <c r="AA217" s="104"/>
      <c r="AB217" s="104"/>
      <c r="AC217" s="104"/>
      <c r="AD217" s="104"/>
      <c r="AE217" s="104"/>
    </row>
    <row r="218" ht="15.75" customHeight="1" spans="1:31">
      <c r="A218" s="66"/>
      <c r="B218" s="137" t="s">
        <v>2970</v>
      </c>
      <c r="T218" s="138"/>
      <c r="U218" s="94"/>
      <c r="V218" s="64"/>
      <c r="W218" s="64"/>
      <c r="X218" s="64"/>
      <c r="Y218" s="64"/>
      <c r="Z218" s="104"/>
      <c r="AA218" s="104"/>
      <c r="AB218" s="104"/>
      <c r="AC218" s="104"/>
      <c r="AD218" s="104"/>
      <c r="AE218" s="104"/>
    </row>
    <row r="219" ht="15.75" customHeight="1" spans="1:31">
      <c r="A219" s="66"/>
      <c r="B219" s="137" t="s">
        <v>2971</v>
      </c>
      <c r="T219" s="138"/>
      <c r="U219" s="94"/>
      <c r="V219" s="64"/>
      <c r="W219" s="64"/>
      <c r="X219" s="64"/>
      <c r="Y219" s="64"/>
      <c r="Z219" s="104"/>
      <c r="AA219" s="104"/>
      <c r="AB219" s="104"/>
      <c r="AC219" s="104"/>
      <c r="AD219" s="104"/>
      <c r="AE219" s="104"/>
    </row>
    <row r="220" ht="15.75" customHeight="1" spans="1:31">
      <c r="A220" s="66"/>
      <c r="B220" s="137" t="s">
        <v>2972</v>
      </c>
      <c r="T220" s="138"/>
      <c r="U220" s="94"/>
      <c r="V220" s="64"/>
      <c r="W220" s="64"/>
      <c r="X220" s="64"/>
      <c r="Y220" s="64"/>
      <c r="Z220" s="104"/>
      <c r="AA220" s="104"/>
      <c r="AB220" s="104"/>
      <c r="AC220" s="104"/>
      <c r="AD220" s="104"/>
      <c r="AE220" s="104"/>
    </row>
    <row r="221" ht="15.75" customHeight="1" spans="1:31">
      <c r="A221" s="66"/>
      <c r="B221" s="137" t="s">
        <v>2973</v>
      </c>
      <c r="T221" s="138"/>
      <c r="U221" s="94"/>
      <c r="V221" s="64"/>
      <c r="W221" s="64"/>
      <c r="X221" s="64"/>
      <c r="Y221" s="64"/>
      <c r="Z221" s="104"/>
      <c r="AA221" s="104"/>
      <c r="AB221" s="104"/>
      <c r="AC221" s="104"/>
      <c r="AD221" s="104"/>
      <c r="AE221" s="104"/>
    </row>
    <row r="222" ht="15.75" customHeight="1" spans="1:31">
      <c r="A222" s="66"/>
      <c r="B222" s="137" t="s">
        <v>2974</v>
      </c>
      <c r="T222" s="138"/>
      <c r="U222" s="94"/>
      <c r="V222" s="64"/>
      <c r="W222" s="64"/>
      <c r="X222" s="64"/>
      <c r="Y222" s="64"/>
      <c r="Z222" s="104"/>
      <c r="AA222" s="104"/>
      <c r="AB222" s="104"/>
      <c r="AC222" s="104"/>
      <c r="AD222" s="104"/>
      <c r="AE222" s="104"/>
    </row>
    <row r="223" ht="15.75" customHeight="1" spans="1:31">
      <c r="A223" s="66"/>
      <c r="B223" s="137" t="s">
        <v>2975</v>
      </c>
      <c r="T223" s="138"/>
      <c r="U223" s="94"/>
      <c r="V223" s="64"/>
      <c r="W223" s="64"/>
      <c r="X223" s="64"/>
      <c r="Y223" s="64"/>
      <c r="Z223" s="104"/>
      <c r="AA223" s="104"/>
      <c r="AB223" s="104"/>
      <c r="AC223" s="104"/>
      <c r="AD223" s="104"/>
      <c r="AE223" s="104"/>
    </row>
    <row r="224" ht="15.75" customHeight="1" spans="1:31">
      <c r="A224" s="66"/>
      <c r="B224" s="137" t="s">
        <v>2976</v>
      </c>
      <c r="T224" s="138"/>
      <c r="U224" s="94"/>
      <c r="V224" s="64"/>
      <c r="W224" s="64"/>
      <c r="X224" s="64"/>
      <c r="Y224" s="64"/>
      <c r="Z224" s="104"/>
      <c r="AA224" s="104"/>
      <c r="AB224" s="104"/>
      <c r="AC224" s="104"/>
      <c r="AD224" s="104"/>
      <c r="AE224" s="104"/>
    </row>
    <row r="225" ht="15.75" customHeight="1" spans="1:31">
      <c r="A225" s="66"/>
      <c r="B225" s="137" t="s">
        <v>2977</v>
      </c>
      <c r="T225" s="138"/>
      <c r="U225" s="94"/>
      <c r="V225" s="64"/>
      <c r="W225" s="64"/>
      <c r="X225" s="64"/>
      <c r="Y225" s="64"/>
      <c r="Z225" s="104"/>
      <c r="AA225" s="104"/>
      <c r="AB225" s="104"/>
      <c r="AC225" s="104"/>
      <c r="AD225" s="104"/>
      <c r="AE225" s="104"/>
    </row>
    <row r="226" ht="15.75" customHeight="1" spans="1:31">
      <c r="A226" s="66"/>
      <c r="B226" s="137" t="s">
        <v>2978</v>
      </c>
      <c r="T226" s="138"/>
      <c r="U226" s="94"/>
      <c r="V226" s="64"/>
      <c r="W226" s="64"/>
      <c r="X226" s="64"/>
      <c r="Y226" s="64"/>
      <c r="Z226" s="104"/>
      <c r="AA226" s="104"/>
      <c r="AB226" s="104"/>
      <c r="AC226" s="104"/>
      <c r="AD226" s="104"/>
      <c r="AE226" s="104"/>
    </row>
    <row r="227" ht="15.75" customHeight="1" spans="1:31">
      <c r="A227" s="66"/>
      <c r="B227" s="137" t="s">
        <v>2979</v>
      </c>
      <c r="T227" s="138"/>
      <c r="U227" s="94"/>
      <c r="V227" s="64"/>
      <c r="W227" s="64"/>
      <c r="X227" s="64"/>
      <c r="Y227" s="64"/>
      <c r="Z227" s="104"/>
      <c r="AA227" s="104"/>
      <c r="AB227" s="104"/>
      <c r="AC227" s="104"/>
      <c r="AD227" s="104"/>
      <c r="AE227" s="104"/>
    </row>
    <row r="228" ht="15.75" customHeight="1" spans="1:31">
      <c r="A228" s="66"/>
      <c r="B228" s="137" t="s">
        <v>2980</v>
      </c>
      <c r="T228" s="138"/>
      <c r="U228" s="94"/>
      <c r="V228" s="64"/>
      <c r="W228" s="64"/>
      <c r="X228" s="64"/>
      <c r="Y228" s="64"/>
      <c r="Z228" s="104"/>
      <c r="AA228" s="104"/>
      <c r="AB228" s="104"/>
      <c r="AC228" s="104"/>
      <c r="AD228" s="104"/>
      <c r="AE228" s="104"/>
    </row>
    <row r="229" ht="15.75" customHeight="1" spans="1:31">
      <c r="A229" s="66"/>
      <c r="B229" s="137" t="s">
        <v>2981</v>
      </c>
      <c r="T229" s="138"/>
      <c r="U229" s="94"/>
      <c r="V229" s="64"/>
      <c r="W229" s="64"/>
      <c r="X229" s="64"/>
      <c r="Y229" s="64"/>
      <c r="Z229" s="104"/>
      <c r="AA229" s="104"/>
      <c r="AB229" s="104"/>
      <c r="AC229" s="104"/>
      <c r="AD229" s="104"/>
      <c r="AE229" s="104"/>
    </row>
    <row r="230" ht="15.75" customHeight="1" spans="1:31">
      <c r="A230" s="66"/>
      <c r="B230" s="137" t="s">
        <v>2982</v>
      </c>
      <c r="T230" s="138"/>
      <c r="U230" s="94"/>
      <c r="V230" s="64"/>
      <c r="W230" s="64"/>
      <c r="X230" s="64"/>
      <c r="Y230" s="64"/>
      <c r="Z230" s="104"/>
      <c r="AA230" s="104"/>
      <c r="AB230" s="104"/>
      <c r="AC230" s="104"/>
      <c r="AD230" s="104"/>
      <c r="AE230" s="104"/>
    </row>
    <row r="231" ht="15.75" customHeight="1" spans="1:31">
      <c r="A231" s="66"/>
      <c r="B231" s="137" t="s">
        <v>2983</v>
      </c>
      <c r="T231" s="138"/>
      <c r="U231" s="94"/>
      <c r="V231" s="64"/>
      <c r="W231" s="64"/>
      <c r="X231" s="64"/>
      <c r="Y231" s="64"/>
      <c r="Z231" s="104"/>
      <c r="AA231" s="104"/>
      <c r="AB231" s="104"/>
      <c r="AC231" s="104"/>
      <c r="AD231" s="104"/>
      <c r="AE231" s="104"/>
    </row>
    <row r="232" ht="15.75" customHeight="1" spans="1:31">
      <c r="A232" s="66"/>
      <c r="B232" s="137" t="s">
        <v>2984</v>
      </c>
      <c r="T232" s="138"/>
      <c r="U232" s="94"/>
      <c r="V232" s="64"/>
      <c r="W232" s="64"/>
      <c r="X232" s="64"/>
      <c r="Y232" s="64"/>
      <c r="Z232" s="104"/>
      <c r="AA232" s="104"/>
      <c r="AB232" s="104"/>
      <c r="AC232" s="104"/>
      <c r="AD232" s="104"/>
      <c r="AE232" s="104"/>
    </row>
    <row r="233" ht="15.75" customHeight="1" spans="1:31">
      <c r="A233" s="66"/>
      <c r="B233" s="137" t="s">
        <v>2985</v>
      </c>
      <c r="T233" s="138"/>
      <c r="U233" s="94"/>
      <c r="V233" s="64"/>
      <c r="W233" s="64"/>
      <c r="X233" s="64"/>
      <c r="Y233" s="64"/>
      <c r="Z233" s="104"/>
      <c r="AA233" s="104"/>
      <c r="AB233" s="104"/>
      <c r="AC233" s="104"/>
      <c r="AD233" s="104"/>
      <c r="AE233" s="104"/>
    </row>
    <row r="234" ht="15.75" customHeight="1" spans="1:31">
      <c r="A234" s="66"/>
      <c r="B234" s="137" t="s">
        <v>2986</v>
      </c>
      <c r="T234" s="138"/>
      <c r="U234" s="94"/>
      <c r="V234" s="64"/>
      <c r="W234" s="64"/>
      <c r="X234" s="64"/>
      <c r="Y234" s="64"/>
      <c r="Z234" s="104"/>
      <c r="AA234" s="104"/>
      <c r="AB234" s="104"/>
      <c r="AC234" s="104"/>
      <c r="AD234" s="104"/>
      <c r="AE234" s="104"/>
    </row>
    <row r="235" ht="15.75" customHeight="1" spans="1:31">
      <c r="A235" s="66"/>
      <c r="B235" s="137" t="s">
        <v>2987</v>
      </c>
      <c r="T235" s="138"/>
      <c r="U235" s="94"/>
      <c r="V235" s="64"/>
      <c r="W235" s="64"/>
      <c r="X235" s="64"/>
      <c r="Y235" s="64"/>
      <c r="Z235" s="104"/>
      <c r="AA235" s="104"/>
      <c r="AB235" s="104"/>
      <c r="AC235" s="104"/>
      <c r="AD235" s="104"/>
      <c r="AE235" s="104"/>
    </row>
    <row r="236" ht="15.75" customHeight="1" spans="1:31">
      <c r="A236" s="66"/>
      <c r="B236" s="137" t="s">
        <v>2988</v>
      </c>
      <c r="T236" s="138"/>
      <c r="U236" s="94"/>
      <c r="V236" s="64"/>
      <c r="W236" s="64"/>
      <c r="X236" s="64"/>
      <c r="Y236" s="64"/>
      <c r="Z236" s="104"/>
      <c r="AA236" s="104"/>
      <c r="AB236" s="104"/>
      <c r="AC236" s="104"/>
      <c r="AD236" s="104"/>
      <c r="AE236" s="104"/>
    </row>
    <row r="237" ht="15.75" customHeight="1" spans="1:31">
      <c r="A237" s="66"/>
      <c r="B237" s="137" t="s">
        <v>2989</v>
      </c>
      <c r="T237" s="138"/>
      <c r="U237" s="94"/>
      <c r="V237" s="64"/>
      <c r="W237" s="64"/>
      <c r="X237" s="64"/>
      <c r="Y237" s="64"/>
      <c r="Z237" s="104"/>
      <c r="AA237" s="104"/>
      <c r="AB237" s="104"/>
      <c r="AC237" s="104"/>
      <c r="AD237" s="104"/>
      <c r="AE237" s="104"/>
    </row>
    <row r="238" ht="15.75" customHeight="1" spans="1:31">
      <c r="A238" s="66"/>
      <c r="B238" s="137" t="s">
        <v>2990</v>
      </c>
      <c r="T238" s="138"/>
      <c r="U238" s="94"/>
      <c r="V238" s="64"/>
      <c r="W238" s="64"/>
      <c r="X238" s="64"/>
      <c r="Y238" s="64"/>
      <c r="Z238" s="104"/>
      <c r="AA238" s="104"/>
      <c r="AB238" s="104"/>
      <c r="AC238" s="104"/>
      <c r="AD238" s="104"/>
      <c r="AE238" s="104"/>
    </row>
    <row r="239" ht="15.75" customHeight="1" spans="1:31">
      <c r="A239" s="66"/>
      <c r="B239" s="137" t="s">
        <v>2991</v>
      </c>
      <c r="T239" s="138"/>
      <c r="U239" s="94"/>
      <c r="V239" s="64"/>
      <c r="W239" s="64"/>
      <c r="X239" s="64"/>
      <c r="Y239" s="64"/>
      <c r="Z239" s="104"/>
      <c r="AA239" s="104"/>
      <c r="AB239" s="104"/>
      <c r="AC239" s="104"/>
      <c r="AD239" s="104"/>
      <c r="AE239" s="104"/>
    </row>
    <row r="240" ht="15.75" customHeight="1" spans="1:31">
      <c r="A240" s="66"/>
      <c r="B240" s="137" t="s">
        <v>2992</v>
      </c>
      <c r="T240" s="138"/>
      <c r="U240" s="94"/>
      <c r="V240" s="64"/>
      <c r="W240" s="64"/>
      <c r="X240" s="64"/>
      <c r="Y240" s="64"/>
      <c r="Z240" s="104"/>
      <c r="AA240" s="104"/>
      <c r="AB240" s="104"/>
      <c r="AC240" s="104"/>
      <c r="AD240" s="104"/>
      <c r="AE240" s="104"/>
    </row>
    <row r="241" ht="15.75" customHeight="1" spans="1:31">
      <c r="A241" s="66"/>
      <c r="B241" s="137" t="s">
        <v>2993</v>
      </c>
      <c r="T241" s="138"/>
      <c r="U241" s="94"/>
      <c r="V241" s="64"/>
      <c r="W241" s="64"/>
      <c r="X241" s="64"/>
      <c r="Y241" s="64"/>
      <c r="Z241" s="104"/>
      <c r="AA241" s="104"/>
      <c r="AB241" s="104"/>
      <c r="AC241" s="104"/>
      <c r="AD241" s="104"/>
      <c r="AE241" s="104"/>
    </row>
    <row r="242" ht="15.75" customHeight="1" spans="1:31">
      <c r="A242" s="66"/>
      <c r="B242" s="137" t="s">
        <v>2994</v>
      </c>
      <c r="T242" s="138"/>
      <c r="U242" s="94"/>
      <c r="V242" s="64"/>
      <c r="W242" s="64"/>
      <c r="X242" s="64"/>
      <c r="Y242" s="64"/>
      <c r="Z242" s="104"/>
      <c r="AA242" s="104"/>
      <c r="AB242" s="104"/>
      <c r="AC242" s="104"/>
      <c r="AD242" s="104"/>
      <c r="AE242" s="104"/>
    </row>
    <row r="243" ht="15.75" customHeight="1" spans="1:31">
      <c r="A243" s="66"/>
      <c r="B243" s="137" t="s">
        <v>2995</v>
      </c>
      <c r="T243" s="138"/>
      <c r="U243" s="94"/>
      <c r="V243" s="64"/>
      <c r="W243" s="64"/>
      <c r="X243" s="64"/>
      <c r="Y243" s="64"/>
      <c r="Z243" s="104"/>
      <c r="AA243" s="104"/>
      <c r="AB243" s="104"/>
      <c r="AC243" s="104"/>
      <c r="AD243" s="104"/>
      <c r="AE243" s="104"/>
    </row>
    <row r="244" ht="15.75" customHeight="1" spans="1:31">
      <c r="A244" s="66"/>
      <c r="B244" s="137" t="s">
        <v>2996</v>
      </c>
      <c r="T244" s="138"/>
      <c r="U244" s="94"/>
      <c r="V244" s="64"/>
      <c r="W244" s="64"/>
      <c r="X244" s="64"/>
      <c r="Y244" s="64"/>
      <c r="Z244" s="104"/>
      <c r="AA244" s="104"/>
      <c r="AB244" s="104"/>
      <c r="AC244" s="104"/>
      <c r="AD244" s="104"/>
      <c r="AE244" s="104"/>
    </row>
    <row r="245" ht="15.75" customHeight="1" spans="1:31">
      <c r="A245" s="66"/>
      <c r="B245" s="137" t="s">
        <v>2997</v>
      </c>
      <c r="T245" s="138"/>
      <c r="U245" s="94"/>
      <c r="V245" s="64"/>
      <c r="W245" s="64"/>
      <c r="X245" s="64"/>
      <c r="Y245" s="64"/>
      <c r="Z245" s="104"/>
      <c r="AA245" s="104"/>
      <c r="AB245" s="104"/>
      <c r="AC245" s="104"/>
      <c r="AD245" s="104"/>
      <c r="AE245" s="104"/>
    </row>
    <row r="246" ht="15.75" customHeight="1" spans="1:31">
      <c r="A246" s="66"/>
      <c r="B246" s="137" t="s">
        <v>2998</v>
      </c>
      <c r="T246" s="138"/>
      <c r="U246" s="94"/>
      <c r="V246" s="64"/>
      <c r="W246" s="64"/>
      <c r="X246" s="64"/>
      <c r="Y246" s="64"/>
      <c r="Z246" s="104"/>
      <c r="AA246" s="104"/>
      <c r="AB246" s="104"/>
      <c r="AC246" s="104"/>
      <c r="AD246" s="104"/>
      <c r="AE246" s="104"/>
    </row>
    <row r="247" ht="15.75" customHeight="1" spans="1:31">
      <c r="A247" s="66"/>
      <c r="B247" s="137" t="s">
        <v>2999</v>
      </c>
      <c r="T247" s="138"/>
      <c r="U247" s="94"/>
      <c r="V247" s="64"/>
      <c r="W247" s="64"/>
      <c r="X247" s="64"/>
      <c r="Y247" s="64"/>
      <c r="Z247" s="104"/>
      <c r="AA247" s="104"/>
      <c r="AB247" s="104"/>
      <c r="AC247" s="104"/>
      <c r="AD247" s="104"/>
      <c r="AE247" s="104"/>
    </row>
    <row r="248" ht="15.75" customHeight="1" spans="1:31">
      <c r="A248" s="66"/>
      <c r="B248" s="137" t="s">
        <v>3000</v>
      </c>
      <c r="T248" s="138"/>
      <c r="U248" s="94"/>
      <c r="V248" s="64"/>
      <c r="W248" s="64"/>
      <c r="X248" s="64"/>
      <c r="Y248" s="64"/>
      <c r="Z248" s="104"/>
      <c r="AA248" s="104"/>
      <c r="AB248" s="104"/>
      <c r="AC248" s="104"/>
      <c r="AD248" s="104"/>
      <c r="AE248" s="104"/>
    </row>
    <row r="249" ht="15.75" customHeight="1" spans="1:31">
      <c r="A249" s="66"/>
      <c r="B249" s="137" t="s">
        <v>3001</v>
      </c>
      <c r="T249" s="138"/>
      <c r="U249" s="94"/>
      <c r="V249" s="64"/>
      <c r="W249" s="64"/>
      <c r="X249" s="64"/>
      <c r="Y249" s="64"/>
      <c r="Z249" s="104"/>
      <c r="AA249" s="104"/>
      <c r="AB249" s="104"/>
      <c r="AC249" s="104"/>
      <c r="AD249" s="104"/>
      <c r="AE249" s="104"/>
    </row>
    <row r="250" ht="15.75" customHeight="1" spans="1:31">
      <c r="A250" s="66"/>
      <c r="B250" s="139" t="s">
        <v>3002</v>
      </c>
      <c r="C250" s="140"/>
      <c r="D250" s="140"/>
      <c r="E250" s="140"/>
      <c r="F250" s="140"/>
      <c r="G250" s="140"/>
      <c r="H250" s="140"/>
      <c r="I250" s="140"/>
      <c r="J250" s="140"/>
      <c r="K250" s="140"/>
      <c r="L250" s="140"/>
      <c r="M250" s="140"/>
      <c r="N250" s="140"/>
      <c r="O250" s="140"/>
      <c r="P250" s="140"/>
      <c r="Q250" s="140"/>
      <c r="R250" s="140"/>
      <c r="S250" s="140"/>
      <c r="T250" s="143"/>
      <c r="U250" s="94"/>
      <c r="V250" s="64"/>
      <c r="W250" s="64"/>
      <c r="X250" s="64"/>
      <c r="Y250" s="64"/>
      <c r="Z250" s="104"/>
      <c r="AA250" s="104"/>
      <c r="AB250" s="104"/>
      <c r="AC250" s="104"/>
      <c r="AD250" s="104"/>
      <c r="AE250" s="104"/>
    </row>
    <row r="251" ht="15.75" customHeight="1" spans="1:31">
      <c r="A251" s="64"/>
      <c r="B251" s="115"/>
      <c r="C251" s="78"/>
      <c r="D251" s="78"/>
      <c r="E251" s="78"/>
      <c r="F251" s="78"/>
      <c r="G251" s="78"/>
      <c r="H251" s="78"/>
      <c r="I251" s="78"/>
      <c r="J251" s="78"/>
      <c r="K251" s="78"/>
      <c r="L251" s="78"/>
      <c r="M251" s="78"/>
      <c r="N251" s="78"/>
      <c r="O251" s="78"/>
      <c r="P251" s="78"/>
      <c r="Q251" s="78"/>
      <c r="R251" s="78"/>
      <c r="S251" s="78"/>
      <c r="T251" s="78"/>
      <c r="U251" s="64"/>
      <c r="V251" s="64"/>
      <c r="W251" s="64"/>
      <c r="X251" s="64"/>
      <c r="Y251" s="64"/>
      <c r="Z251" s="104"/>
      <c r="AA251" s="104"/>
      <c r="AB251" s="104"/>
      <c r="AC251" s="104"/>
      <c r="AD251" s="104"/>
      <c r="AE251" s="104"/>
    </row>
    <row r="252" ht="15.75" customHeight="1" spans="1:31">
      <c r="A252" s="66"/>
      <c r="B252" s="67" t="s">
        <v>3003</v>
      </c>
      <c r="C252" s="68"/>
      <c r="D252" s="68"/>
      <c r="E252" s="68"/>
      <c r="F252" s="68"/>
      <c r="G252" s="68"/>
      <c r="H252" s="68"/>
      <c r="I252" s="68"/>
      <c r="J252" s="68"/>
      <c r="K252" s="68"/>
      <c r="L252" s="68"/>
      <c r="M252" s="68"/>
      <c r="N252" s="68"/>
      <c r="O252" s="68"/>
      <c r="P252" s="68"/>
      <c r="Q252" s="68"/>
      <c r="R252" s="68"/>
      <c r="S252" s="68"/>
      <c r="T252" s="79"/>
      <c r="U252" s="94"/>
      <c r="V252" s="64"/>
      <c r="W252" s="64"/>
      <c r="X252" s="64"/>
      <c r="Y252" s="64"/>
      <c r="Z252" s="104"/>
      <c r="AA252" s="104"/>
      <c r="AB252" s="104"/>
      <c r="AC252" s="104"/>
      <c r="AD252" s="104"/>
      <c r="AE252" s="104"/>
    </row>
    <row r="253" ht="15.75" customHeight="1" spans="1:31">
      <c r="A253" s="66"/>
      <c r="B253" s="141" t="s">
        <v>3004</v>
      </c>
      <c r="C253" s="70"/>
      <c r="D253" s="70"/>
      <c r="E253" s="70"/>
      <c r="F253" s="70"/>
      <c r="G253" s="70"/>
      <c r="H253" s="70"/>
      <c r="I253" s="70"/>
      <c r="J253" s="70"/>
      <c r="K253" s="70"/>
      <c r="L253" s="70"/>
      <c r="M253" s="70"/>
      <c r="N253" s="70"/>
      <c r="O253" s="70"/>
      <c r="P253" s="70"/>
      <c r="Q253" s="70"/>
      <c r="R253" s="70"/>
      <c r="S253" s="70"/>
      <c r="T253" s="81"/>
      <c r="U253" s="94"/>
      <c r="V253" s="64"/>
      <c r="W253" s="64"/>
      <c r="X253" s="64"/>
      <c r="Y253" s="64"/>
      <c r="Z253" s="104"/>
      <c r="AA253" s="104"/>
      <c r="AB253" s="104"/>
      <c r="AC253" s="104"/>
      <c r="AD253" s="104"/>
      <c r="AE253" s="104"/>
    </row>
    <row r="254" ht="15.75" customHeight="1" spans="1:31">
      <c r="A254" s="66"/>
      <c r="B254" s="141" t="s">
        <v>3005</v>
      </c>
      <c r="C254" s="70"/>
      <c r="D254" s="70"/>
      <c r="E254" s="70"/>
      <c r="F254" s="70"/>
      <c r="G254" s="70"/>
      <c r="H254" s="70"/>
      <c r="I254" s="70"/>
      <c r="J254" s="70"/>
      <c r="K254" s="70"/>
      <c r="L254" s="70"/>
      <c r="M254" s="70"/>
      <c r="N254" s="70"/>
      <c r="O254" s="70"/>
      <c r="P254" s="70"/>
      <c r="Q254" s="70"/>
      <c r="R254" s="70"/>
      <c r="S254" s="70"/>
      <c r="T254" s="81"/>
      <c r="U254" s="94"/>
      <c r="V254" s="64"/>
      <c r="W254" s="64"/>
      <c r="X254" s="64"/>
      <c r="Y254" s="64"/>
      <c r="Z254" s="104"/>
      <c r="AA254" s="104"/>
      <c r="AB254" s="104"/>
      <c r="AC254" s="104"/>
      <c r="AD254" s="104"/>
      <c r="AE254" s="104"/>
    </row>
    <row r="255" ht="15.75" customHeight="1" spans="1:31">
      <c r="A255" s="66"/>
      <c r="B255" s="142" t="s">
        <v>3006</v>
      </c>
      <c r="C255" s="70"/>
      <c r="D255" s="70"/>
      <c r="E255" s="70"/>
      <c r="F255" s="70"/>
      <c r="G255" s="70"/>
      <c r="H255" s="70"/>
      <c r="I255" s="70"/>
      <c r="J255" s="70"/>
      <c r="K255" s="70"/>
      <c r="L255" s="70"/>
      <c r="M255" s="70"/>
      <c r="N255" s="70"/>
      <c r="O255" s="70"/>
      <c r="P255" s="70"/>
      <c r="Q255" s="70"/>
      <c r="R255" s="70"/>
      <c r="S255" s="70"/>
      <c r="T255" s="81"/>
      <c r="U255" s="94"/>
      <c r="V255" s="64"/>
      <c r="W255" s="64"/>
      <c r="X255" s="64"/>
      <c r="Y255" s="64"/>
      <c r="Z255" s="104"/>
      <c r="AA255" s="104"/>
      <c r="AB255" s="104"/>
      <c r="AC255" s="104"/>
      <c r="AD255" s="104"/>
      <c r="AE255" s="104"/>
    </row>
    <row r="256" ht="15.75" customHeight="1" spans="1:31">
      <c r="A256" s="66"/>
      <c r="B256" s="142" t="s">
        <v>3007</v>
      </c>
      <c r="C256" s="70"/>
      <c r="D256" s="70"/>
      <c r="E256" s="70"/>
      <c r="F256" s="70"/>
      <c r="G256" s="70"/>
      <c r="H256" s="70"/>
      <c r="I256" s="70"/>
      <c r="J256" s="70"/>
      <c r="K256" s="70"/>
      <c r="L256" s="70"/>
      <c r="M256" s="70"/>
      <c r="N256" s="70"/>
      <c r="O256" s="70"/>
      <c r="P256" s="70"/>
      <c r="Q256" s="70"/>
      <c r="R256" s="70"/>
      <c r="S256" s="70"/>
      <c r="T256" s="81"/>
      <c r="U256" s="94"/>
      <c r="V256" s="64"/>
      <c r="W256" s="64"/>
      <c r="X256" s="64"/>
      <c r="Y256" s="64"/>
      <c r="Z256" s="104"/>
      <c r="AA256" s="104"/>
      <c r="AB256" s="104"/>
      <c r="AC256" s="104"/>
      <c r="AD256" s="104"/>
      <c r="AE256" s="104"/>
    </row>
    <row r="257" ht="15.75" customHeight="1" spans="1:31">
      <c r="A257" s="66"/>
      <c r="B257" s="142" t="s">
        <v>3008</v>
      </c>
      <c r="C257" s="70"/>
      <c r="D257" s="70"/>
      <c r="E257" s="70"/>
      <c r="F257" s="70"/>
      <c r="G257" s="70"/>
      <c r="H257" s="70"/>
      <c r="I257" s="70"/>
      <c r="J257" s="70"/>
      <c r="K257" s="70"/>
      <c r="L257" s="70"/>
      <c r="M257" s="70"/>
      <c r="N257" s="70"/>
      <c r="O257" s="70"/>
      <c r="P257" s="70"/>
      <c r="Q257" s="70"/>
      <c r="R257" s="70"/>
      <c r="S257" s="70"/>
      <c r="T257" s="81"/>
      <c r="U257" s="94"/>
      <c r="V257" s="64"/>
      <c r="W257" s="64"/>
      <c r="X257" s="64"/>
      <c r="Y257" s="64"/>
      <c r="Z257" s="104"/>
      <c r="AA257" s="104"/>
      <c r="AB257" s="104"/>
      <c r="AC257" s="104"/>
      <c r="AD257" s="104"/>
      <c r="AE257" s="104"/>
    </row>
    <row r="258" ht="15.75" customHeight="1" spans="1:31">
      <c r="A258" s="66"/>
      <c r="B258" s="142" t="s">
        <v>3009</v>
      </c>
      <c r="C258" s="70"/>
      <c r="D258" s="70"/>
      <c r="E258" s="70"/>
      <c r="F258" s="70"/>
      <c r="G258" s="70"/>
      <c r="H258" s="70"/>
      <c r="I258" s="70"/>
      <c r="J258" s="70"/>
      <c r="K258" s="70"/>
      <c r="L258" s="70"/>
      <c r="M258" s="70"/>
      <c r="N258" s="70"/>
      <c r="O258" s="70"/>
      <c r="P258" s="70"/>
      <c r="Q258" s="70"/>
      <c r="R258" s="70"/>
      <c r="S258" s="70"/>
      <c r="T258" s="81"/>
      <c r="U258" s="94"/>
      <c r="V258" s="64"/>
      <c r="W258" s="64"/>
      <c r="X258" s="64"/>
      <c r="Y258" s="64"/>
      <c r="Z258" s="104"/>
      <c r="AA258" s="104"/>
      <c r="AB258" s="104"/>
      <c r="AC258" s="104"/>
      <c r="AD258" s="104"/>
      <c r="AE258" s="104"/>
    </row>
    <row r="259" ht="15.75" customHeight="1" spans="1:31">
      <c r="A259" s="66"/>
      <c r="B259" s="142" t="s">
        <v>3010</v>
      </c>
      <c r="C259" s="70"/>
      <c r="D259" s="70"/>
      <c r="E259" s="70"/>
      <c r="F259" s="70"/>
      <c r="G259" s="70"/>
      <c r="H259" s="70"/>
      <c r="I259" s="70"/>
      <c r="J259" s="70"/>
      <c r="K259" s="70"/>
      <c r="L259" s="70"/>
      <c r="M259" s="70"/>
      <c r="N259" s="70"/>
      <c r="O259" s="70"/>
      <c r="P259" s="70"/>
      <c r="Q259" s="70"/>
      <c r="R259" s="70"/>
      <c r="S259" s="70"/>
      <c r="T259" s="81"/>
      <c r="U259" s="94"/>
      <c r="V259" s="64"/>
      <c r="W259" s="64"/>
      <c r="X259" s="64"/>
      <c r="Y259" s="64"/>
      <c r="Z259" s="104"/>
      <c r="AA259" s="104"/>
      <c r="AB259" s="104"/>
      <c r="AC259" s="104"/>
      <c r="AD259" s="104"/>
      <c r="AE259" s="104"/>
    </row>
    <row r="260" ht="15.75" customHeight="1" spans="1:31">
      <c r="A260" s="66"/>
      <c r="B260" s="142" t="s">
        <v>3011</v>
      </c>
      <c r="C260" s="70"/>
      <c r="D260" s="70"/>
      <c r="E260" s="70"/>
      <c r="F260" s="70"/>
      <c r="G260" s="70"/>
      <c r="H260" s="70"/>
      <c r="I260" s="70"/>
      <c r="J260" s="70"/>
      <c r="K260" s="70"/>
      <c r="L260" s="70"/>
      <c r="M260" s="70"/>
      <c r="N260" s="70"/>
      <c r="O260" s="70"/>
      <c r="P260" s="70"/>
      <c r="Q260" s="70"/>
      <c r="R260" s="70"/>
      <c r="S260" s="70"/>
      <c r="T260" s="81"/>
      <c r="U260" s="94"/>
      <c r="V260" s="64"/>
      <c r="W260" s="64"/>
      <c r="X260" s="64"/>
      <c r="Y260" s="64"/>
      <c r="Z260" s="104"/>
      <c r="AA260" s="104"/>
      <c r="AB260" s="104"/>
      <c r="AC260" s="104"/>
      <c r="AD260" s="104"/>
      <c r="AE260" s="104"/>
    </row>
    <row r="261" ht="15.75" customHeight="1" spans="1:31">
      <c r="A261" s="66"/>
      <c r="B261" s="142" t="s">
        <v>3012</v>
      </c>
      <c r="C261" s="70"/>
      <c r="D261" s="70"/>
      <c r="E261" s="70"/>
      <c r="F261" s="70"/>
      <c r="G261" s="70"/>
      <c r="H261" s="70"/>
      <c r="I261" s="70"/>
      <c r="J261" s="70"/>
      <c r="K261" s="70"/>
      <c r="L261" s="70"/>
      <c r="M261" s="70"/>
      <c r="N261" s="70"/>
      <c r="O261" s="70"/>
      <c r="P261" s="70"/>
      <c r="Q261" s="70"/>
      <c r="R261" s="70"/>
      <c r="S261" s="70"/>
      <c r="T261" s="81"/>
      <c r="U261" s="94"/>
      <c r="V261" s="64"/>
      <c r="W261" s="64"/>
      <c r="X261" s="64"/>
      <c r="Y261" s="64"/>
      <c r="Z261" s="104"/>
      <c r="AA261" s="104"/>
      <c r="AB261" s="104"/>
      <c r="AC261" s="104"/>
      <c r="AD261" s="104"/>
      <c r="AE261" s="104"/>
    </row>
    <row r="262" ht="15.75" customHeight="1" spans="1:31">
      <c r="A262" s="66"/>
      <c r="B262" s="142" t="s">
        <v>3013</v>
      </c>
      <c r="C262" s="70"/>
      <c r="D262" s="70"/>
      <c r="E262" s="70"/>
      <c r="F262" s="70"/>
      <c r="G262" s="70"/>
      <c r="H262" s="70"/>
      <c r="I262" s="70"/>
      <c r="J262" s="70"/>
      <c r="K262" s="70"/>
      <c r="L262" s="70"/>
      <c r="M262" s="70"/>
      <c r="N262" s="70"/>
      <c r="O262" s="70"/>
      <c r="P262" s="70"/>
      <c r="Q262" s="70"/>
      <c r="R262" s="70"/>
      <c r="S262" s="70"/>
      <c r="T262" s="81"/>
      <c r="U262" s="94"/>
      <c r="V262" s="64"/>
      <c r="W262" s="64"/>
      <c r="X262" s="64"/>
      <c r="Y262" s="64"/>
      <c r="Z262" s="104"/>
      <c r="AA262" s="104"/>
      <c r="AB262" s="104"/>
      <c r="AC262" s="104"/>
      <c r="AD262" s="104"/>
      <c r="AE262" s="104"/>
    </row>
    <row r="263" ht="15.75" customHeight="1" spans="1:31">
      <c r="A263" s="66"/>
      <c r="B263" s="142" t="s">
        <v>3014</v>
      </c>
      <c r="C263" s="70"/>
      <c r="D263" s="70"/>
      <c r="E263" s="70"/>
      <c r="F263" s="70"/>
      <c r="G263" s="70"/>
      <c r="H263" s="70"/>
      <c r="I263" s="70"/>
      <c r="J263" s="70"/>
      <c r="K263" s="70"/>
      <c r="L263" s="70"/>
      <c r="M263" s="70"/>
      <c r="N263" s="70"/>
      <c r="O263" s="70"/>
      <c r="P263" s="70"/>
      <c r="Q263" s="70"/>
      <c r="R263" s="70"/>
      <c r="S263" s="70"/>
      <c r="T263" s="81"/>
      <c r="U263" s="94"/>
      <c r="V263" s="64"/>
      <c r="W263" s="64"/>
      <c r="X263" s="64"/>
      <c r="Y263" s="64"/>
      <c r="Z263" s="104"/>
      <c r="AA263" s="104"/>
      <c r="AB263" s="104"/>
      <c r="AC263" s="104"/>
      <c r="AD263" s="104"/>
      <c r="AE263" s="104"/>
    </row>
    <row r="264" ht="15.75" customHeight="1" spans="1:31">
      <c r="A264" s="66"/>
      <c r="B264" s="142" t="s">
        <v>3015</v>
      </c>
      <c r="C264" s="70"/>
      <c r="D264" s="70"/>
      <c r="E264" s="70"/>
      <c r="F264" s="70"/>
      <c r="G264" s="70"/>
      <c r="H264" s="70"/>
      <c r="I264" s="70"/>
      <c r="J264" s="70"/>
      <c r="K264" s="70"/>
      <c r="L264" s="70"/>
      <c r="M264" s="70"/>
      <c r="N264" s="70"/>
      <c r="O264" s="70"/>
      <c r="P264" s="70"/>
      <c r="Q264" s="70"/>
      <c r="R264" s="70"/>
      <c r="S264" s="70"/>
      <c r="T264" s="81"/>
      <c r="U264" s="94"/>
      <c r="V264" s="64"/>
      <c r="W264" s="64"/>
      <c r="X264" s="64"/>
      <c r="Y264" s="64"/>
      <c r="Z264" s="104"/>
      <c r="AA264" s="104"/>
      <c r="AB264" s="104"/>
      <c r="AC264" s="104"/>
      <c r="AD264" s="104"/>
      <c r="AE264" s="104"/>
    </row>
    <row r="265" ht="15.75" customHeight="1" spans="1:31">
      <c r="A265" s="66"/>
      <c r="B265" s="142" t="s">
        <v>3016</v>
      </c>
      <c r="C265" s="70"/>
      <c r="D265" s="70"/>
      <c r="E265" s="70"/>
      <c r="F265" s="70"/>
      <c r="G265" s="70"/>
      <c r="H265" s="70"/>
      <c r="I265" s="70"/>
      <c r="J265" s="70"/>
      <c r="K265" s="70"/>
      <c r="L265" s="70"/>
      <c r="M265" s="70"/>
      <c r="N265" s="70"/>
      <c r="O265" s="70"/>
      <c r="P265" s="70"/>
      <c r="Q265" s="70"/>
      <c r="R265" s="70"/>
      <c r="S265" s="70"/>
      <c r="T265" s="81"/>
      <c r="U265" s="94"/>
      <c r="V265" s="64"/>
      <c r="W265" s="64"/>
      <c r="X265" s="64"/>
      <c r="Y265" s="64"/>
      <c r="Z265" s="104"/>
      <c r="AA265" s="104"/>
      <c r="AB265" s="104"/>
      <c r="AC265" s="104"/>
      <c r="AD265" s="104"/>
      <c r="AE265" s="104"/>
    </row>
    <row r="266" ht="15.75" customHeight="1" spans="1:31">
      <c r="A266" s="66"/>
      <c r="B266" s="142" t="s">
        <v>3017</v>
      </c>
      <c r="C266" s="70"/>
      <c r="D266" s="70"/>
      <c r="E266" s="70"/>
      <c r="F266" s="70"/>
      <c r="G266" s="70"/>
      <c r="H266" s="70"/>
      <c r="I266" s="70"/>
      <c r="J266" s="70"/>
      <c r="K266" s="70"/>
      <c r="L266" s="70"/>
      <c r="M266" s="70"/>
      <c r="N266" s="70"/>
      <c r="O266" s="70"/>
      <c r="P266" s="70"/>
      <c r="Q266" s="70"/>
      <c r="R266" s="70"/>
      <c r="S266" s="70"/>
      <c r="T266" s="81"/>
      <c r="U266" s="94"/>
      <c r="V266" s="64"/>
      <c r="W266" s="64"/>
      <c r="X266" s="64"/>
      <c r="Y266" s="64"/>
      <c r="Z266" s="104"/>
      <c r="AA266" s="104"/>
      <c r="AB266" s="104"/>
      <c r="AC266" s="104"/>
      <c r="AD266" s="104"/>
      <c r="AE266" s="104"/>
    </row>
    <row r="267" ht="15.75" customHeight="1" spans="1:31">
      <c r="A267" s="66"/>
      <c r="B267" s="142" t="s">
        <v>3018</v>
      </c>
      <c r="C267" s="70"/>
      <c r="D267" s="70"/>
      <c r="E267" s="70"/>
      <c r="F267" s="70"/>
      <c r="G267" s="70"/>
      <c r="H267" s="70"/>
      <c r="I267" s="70"/>
      <c r="J267" s="70"/>
      <c r="K267" s="70"/>
      <c r="L267" s="70"/>
      <c r="M267" s="70"/>
      <c r="N267" s="70"/>
      <c r="O267" s="70"/>
      <c r="P267" s="70"/>
      <c r="Q267" s="70"/>
      <c r="R267" s="70"/>
      <c r="S267" s="70"/>
      <c r="T267" s="81"/>
      <c r="U267" s="94"/>
      <c r="V267" s="64"/>
      <c r="W267" s="64"/>
      <c r="X267" s="64"/>
      <c r="Y267" s="64"/>
      <c r="Z267" s="104"/>
      <c r="AA267" s="104"/>
      <c r="AB267" s="104"/>
      <c r="AC267" s="104"/>
      <c r="AD267" s="104"/>
      <c r="AE267" s="104"/>
    </row>
    <row r="268" ht="15.75" customHeight="1" spans="1:31">
      <c r="A268" s="66"/>
      <c r="B268" s="142" t="s">
        <v>3019</v>
      </c>
      <c r="C268" s="70"/>
      <c r="D268" s="70"/>
      <c r="E268" s="70"/>
      <c r="F268" s="70"/>
      <c r="G268" s="70"/>
      <c r="H268" s="70"/>
      <c r="I268" s="70"/>
      <c r="J268" s="70"/>
      <c r="K268" s="70"/>
      <c r="L268" s="70"/>
      <c r="M268" s="70"/>
      <c r="N268" s="70"/>
      <c r="O268" s="70"/>
      <c r="P268" s="70"/>
      <c r="Q268" s="70"/>
      <c r="R268" s="70"/>
      <c r="S268" s="70"/>
      <c r="T268" s="81"/>
      <c r="U268" s="94"/>
      <c r="V268" s="64"/>
      <c r="W268" s="64"/>
      <c r="X268" s="64"/>
      <c r="Y268" s="64"/>
      <c r="Z268" s="104"/>
      <c r="AA268" s="104"/>
      <c r="AB268" s="104"/>
      <c r="AC268" s="104"/>
      <c r="AD268" s="104"/>
      <c r="AE268" s="104"/>
    </row>
    <row r="269" ht="15.75" customHeight="1" spans="1:31">
      <c r="A269" s="66"/>
      <c r="B269" s="142" t="s">
        <v>3020</v>
      </c>
      <c r="C269" s="70"/>
      <c r="D269" s="70"/>
      <c r="E269" s="70"/>
      <c r="F269" s="70"/>
      <c r="G269" s="70"/>
      <c r="H269" s="70"/>
      <c r="I269" s="70"/>
      <c r="J269" s="70"/>
      <c r="K269" s="70"/>
      <c r="L269" s="70"/>
      <c r="M269" s="70"/>
      <c r="N269" s="70"/>
      <c r="O269" s="70"/>
      <c r="P269" s="70"/>
      <c r="Q269" s="70"/>
      <c r="R269" s="70"/>
      <c r="S269" s="70"/>
      <c r="T269" s="81"/>
      <c r="U269" s="94"/>
      <c r="V269" s="64"/>
      <c r="W269" s="64"/>
      <c r="X269" s="64"/>
      <c r="Y269" s="64"/>
      <c r="Z269" s="104"/>
      <c r="AA269" s="104"/>
      <c r="AB269" s="104"/>
      <c r="AC269" s="104"/>
      <c r="AD269" s="104"/>
      <c r="AE269" s="104"/>
    </row>
    <row r="270" ht="15.75" customHeight="1" spans="1:31">
      <c r="A270" s="66"/>
      <c r="B270" s="142" t="s">
        <v>3021</v>
      </c>
      <c r="C270" s="70"/>
      <c r="D270" s="70"/>
      <c r="E270" s="70"/>
      <c r="F270" s="70"/>
      <c r="G270" s="70"/>
      <c r="H270" s="70"/>
      <c r="I270" s="70"/>
      <c r="J270" s="70"/>
      <c r="K270" s="70"/>
      <c r="L270" s="70"/>
      <c r="M270" s="70"/>
      <c r="N270" s="70"/>
      <c r="O270" s="70"/>
      <c r="P270" s="70"/>
      <c r="Q270" s="70"/>
      <c r="R270" s="70"/>
      <c r="S270" s="70"/>
      <c r="T270" s="81"/>
      <c r="U270" s="94"/>
      <c r="V270" s="64"/>
      <c r="W270" s="64"/>
      <c r="X270" s="64"/>
      <c r="Y270" s="64"/>
      <c r="Z270" s="104"/>
      <c r="AA270" s="104"/>
      <c r="AB270" s="104"/>
      <c r="AC270" s="104"/>
      <c r="AD270" s="104"/>
      <c r="AE270" s="104"/>
    </row>
    <row r="271" ht="15.75" customHeight="1" spans="1:31">
      <c r="A271" s="66"/>
      <c r="B271" s="142" t="s">
        <v>3022</v>
      </c>
      <c r="C271" s="70"/>
      <c r="D271" s="70"/>
      <c r="E271" s="70"/>
      <c r="F271" s="70"/>
      <c r="G271" s="70"/>
      <c r="H271" s="70"/>
      <c r="I271" s="70"/>
      <c r="J271" s="70"/>
      <c r="K271" s="70"/>
      <c r="L271" s="70"/>
      <c r="M271" s="70"/>
      <c r="N271" s="70"/>
      <c r="O271" s="70"/>
      <c r="P271" s="70"/>
      <c r="Q271" s="70"/>
      <c r="R271" s="70"/>
      <c r="S271" s="70"/>
      <c r="T271" s="81"/>
      <c r="U271" s="94"/>
      <c r="V271" s="64"/>
      <c r="W271" s="64"/>
      <c r="X271" s="64"/>
      <c r="Y271" s="64"/>
      <c r="Z271" s="104"/>
      <c r="AA271" s="104"/>
      <c r="AB271" s="104"/>
      <c r="AC271" s="104"/>
      <c r="AD271" s="104"/>
      <c r="AE271" s="104"/>
    </row>
    <row r="272" ht="15.75" customHeight="1" spans="1:31">
      <c r="A272" s="66"/>
      <c r="B272" s="142" t="s">
        <v>3023</v>
      </c>
      <c r="C272" s="70"/>
      <c r="D272" s="70"/>
      <c r="E272" s="70"/>
      <c r="F272" s="70"/>
      <c r="G272" s="70"/>
      <c r="H272" s="70"/>
      <c r="I272" s="70"/>
      <c r="J272" s="70"/>
      <c r="K272" s="70"/>
      <c r="L272" s="70"/>
      <c r="M272" s="70"/>
      <c r="N272" s="70"/>
      <c r="O272" s="70"/>
      <c r="P272" s="70"/>
      <c r="Q272" s="70"/>
      <c r="R272" s="70"/>
      <c r="S272" s="70"/>
      <c r="T272" s="81"/>
      <c r="U272" s="94"/>
      <c r="V272" s="64"/>
      <c r="W272" s="64"/>
      <c r="X272" s="64"/>
      <c r="Y272" s="64"/>
      <c r="Z272" s="104"/>
      <c r="AA272" s="104"/>
      <c r="AB272" s="104"/>
      <c r="AC272" s="104"/>
      <c r="AD272" s="104"/>
      <c r="AE272" s="104"/>
    </row>
    <row r="273" ht="15.75" customHeight="1" spans="1:31">
      <c r="A273" s="66"/>
      <c r="B273" s="142" t="s">
        <v>3024</v>
      </c>
      <c r="C273" s="70"/>
      <c r="D273" s="70"/>
      <c r="E273" s="70"/>
      <c r="F273" s="70"/>
      <c r="G273" s="70"/>
      <c r="H273" s="70"/>
      <c r="I273" s="70"/>
      <c r="J273" s="70"/>
      <c r="K273" s="70"/>
      <c r="L273" s="70"/>
      <c r="M273" s="70"/>
      <c r="N273" s="70"/>
      <c r="O273" s="70"/>
      <c r="P273" s="70"/>
      <c r="Q273" s="70"/>
      <c r="R273" s="70"/>
      <c r="S273" s="70"/>
      <c r="T273" s="81"/>
      <c r="U273" s="94"/>
      <c r="V273" s="64"/>
      <c r="W273" s="64"/>
      <c r="X273" s="64"/>
      <c r="Y273" s="64"/>
      <c r="Z273" s="104"/>
      <c r="AA273" s="104"/>
      <c r="AB273" s="104"/>
      <c r="AC273" s="104"/>
      <c r="AD273" s="104"/>
      <c r="AE273" s="104"/>
    </row>
    <row r="274" ht="15.75" customHeight="1" spans="1:31">
      <c r="A274" s="66"/>
      <c r="B274" s="142" t="s">
        <v>3025</v>
      </c>
      <c r="C274" s="70"/>
      <c r="D274" s="70"/>
      <c r="E274" s="70"/>
      <c r="F274" s="70"/>
      <c r="G274" s="70"/>
      <c r="H274" s="70"/>
      <c r="I274" s="70"/>
      <c r="J274" s="70"/>
      <c r="K274" s="70"/>
      <c r="L274" s="70"/>
      <c r="M274" s="70"/>
      <c r="N274" s="70"/>
      <c r="O274" s="70"/>
      <c r="P274" s="70"/>
      <c r="Q274" s="70"/>
      <c r="R274" s="70"/>
      <c r="S274" s="70"/>
      <c r="T274" s="81"/>
      <c r="U274" s="94"/>
      <c r="V274" s="64"/>
      <c r="W274" s="64"/>
      <c r="X274" s="64"/>
      <c r="Y274" s="64"/>
      <c r="Z274" s="104"/>
      <c r="AA274" s="104"/>
      <c r="AB274" s="104"/>
      <c r="AC274" s="104"/>
      <c r="AD274" s="104"/>
      <c r="AE274" s="104"/>
    </row>
    <row r="275" ht="15.75" customHeight="1" spans="1:31">
      <c r="A275" s="66"/>
      <c r="B275" s="142" t="s">
        <v>3026</v>
      </c>
      <c r="C275" s="70"/>
      <c r="D275" s="70"/>
      <c r="E275" s="70"/>
      <c r="F275" s="70"/>
      <c r="G275" s="70"/>
      <c r="H275" s="70"/>
      <c r="I275" s="70"/>
      <c r="J275" s="70"/>
      <c r="K275" s="70"/>
      <c r="L275" s="70"/>
      <c r="M275" s="70"/>
      <c r="N275" s="70"/>
      <c r="O275" s="70"/>
      <c r="P275" s="70"/>
      <c r="Q275" s="70"/>
      <c r="R275" s="70"/>
      <c r="S275" s="70"/>
      <c r="T275" s="81"/>
      <c r="U275" s="94"/>
      <c r="V275" s="64"/>
      <c r="W275" s="64"/>
      <c r="X275" s="64"/>
      <c r="Y275" s="64"/>
      <c r="Z275" s="104"/>
      <c r="AA275" s="104"/>
      <c r="AB275" s="104"/>
      <c r="AC275" s="104"/>
      <c r="AD275" s="104"/>
      <c r="AE275" s="104"/>
    </row>
    <row r="276" ht="15.75" customHeight="1" spans="1:31">
      <c r="A276" s="66"/>
      <c r="B276" s="142" t="s">
        <v>3027</v>
      </c>
      <c r="C276" s="70"/>
      <c r="D276" s="70"/>
      <c r="E276" s="70"/>
      <c r="F276" s="70"/>
      <c r="G276" s="70"/>
      <c r="H276" s="70"/>
      <c r="I276" s="70"/>
      <c r="J276" s="70"/>
      <c r="K276" s="70"/>
      <c r="L276" s="70"/>
      <c r="M276" s="70"/>
      <c r="N276" s="70"/>
      <c r="O276" s="70"/>
      <c r="P276" s="70"/>
      <c r="Q276" s="70"/>
      <c r="R276" s="70"/>
      <c r="S276" s="70"/>
      <c r="T276" s="81"/>
      <c r="U276" s="94"/>
      <c r="V276" s="64"/>
      <c r="W276" s="64"/>
      <c r="X276" s="64"/>
      <c r="Y276" s="64"/>
      <c r="Z276" s="104"/>
      <c r="AA276" s="104"/>
      <c r="AB276" s="104"/>
      <c r="AC276" s="104"/>
      <c r="AD276" s="104"/>
      <c r="AE276" s="104"/>
    </row>
    <row r="277" ht="15.75" customHeight="1" spans="1:31">
      <c r="A277" s="66"/>
      <c r="B277" s="142" t="s">
        <v>3028</v>
      </c>
      <c r="C277" s="70"/>
      <c r="D277" s="70"/>
      <c r="E277" s="70"/>
      <c r="F277" s="70"/>
      <c r="G277" s="70"/>
      <c r="H277" s="70"/>
      <c r="I277" s="70"/>
      <c r="J277" s="70"/>
      <c r="K277" s="70"/>
      <c r="L277" s="70"/>
      <c r="M277" s="70"/>
      <c r="N277" s="70"/>
      <c r="O277" s="70"/>
      <c r="P277" s="70"/>
      <c r="Q277" s="70"/>
      <c r="R277" s="70"/>
      <c r="S277" s="70"/>
      <c r="T277" s="81"/>
      <c r="U277" s="94"/>
      <c r="V277" s="64"/>
      <c r="W277" s="64"/>
      <c r="X277" s="64"/>
      <c r="Y277" s="64"/>
      <c r="Z277" s="104"/>
      <c r="AA277" s="104"/>
      <c r="AB277" s="104"/>
      <c r="AC277" s="104"/>
      <c r="AD277" s="104"/>
      <c r="AE277" s="104"/>
    </row>
    <row r="278" ht="15.75" customHeight="1" spans="1:31">
      <c r="A278" s="66"/>
      <c r="B278" s="142" t="s">
        <v>3029</v>
      </c>
      <c r="C278" s="70"/>
      <c r="D278" s="70"/>
      <c r="E278" s="70"/>
      <c r="F278" s="70"/>
      <c r="G278" s="70"/>
      <c r="H278" s="70"/>
      <c r="I278" s="70"/>
      <c r="J278" s="70"/>
      <c r="K278" s="70"/>
      <c r="L278" s="70"/>
      <c r="M278" s="70"/>
      <c r="N278" s="70"/>
      <c r="O278" s="70"/>
      <c r="P278" s="70"/>
      <c r="Q278" s="70"/>
      <c r="R278" s="70"/>
      <c r="S278" s="70"/>
      <c r="T278" s="81"/>
      <c r="U278" s="94"/>
      <c r="V278" s="64"/>
      <c r="W278" s="64"/>
      <c r="X278" s="64"/>
      <c r="Y278" s="64"/>
      <c r="Z278" s="104"/>
      <c r="AA278" s="104"/>
      <c r="AB278" s="104"/>
      <c r="AC278" s="104"/>
      <c r="AD278" s="104"/>
      <c r="AE278" s="104"/>
    </row>
    <row r="279" ht="15.75" customHeight="1" spans="1:31">
      <c r="A279" s="66"/>
      <c r="B279" s="142" t="s">
        <v>3030</v>
      </c>
      <c r="C279" s="70"/>
      <c r="D279" s="70"/>
      <c r="E279" s="70"/>
      <c r="F279" s="70"/>
      <c r="G279" s="70"/>
      <c r="H279" s="70"/>
      <c r="I279" s="70"/>
      <c r="J279" s="70"/>
      <c r="K279" s="70"/>
      <c r="L279" s="70"/>
      <c r="M279" s="70"/>
      <c r="N279" s="70"/>
      <c r="O279" s="70"/>
      <c r="P279" s="70"/>
      <c r="Q279" s="70"/>
      <c r="R279" s="70"/>
      <c r="S279" s="70"/>
      <c r="T279" s="81"/>
      <c r="U279" s="94"/>
      <c r="V279" s="64"/>
      <c r="W279" s="64"/>
      <c r="X279" s="64"/>
      <c r="Y279" s="64"/>
      <c r="Z279" s="104"/>
      <c r="AA279" s="104"/>
      <c r="AB279" s="104"/>
      <c r="AC279" s="104"/>
      <c r="AD279" s="104"/>
      <c r="AE279" s="104"/>
    </row>
    <row r="280" ht="15.75" customHeight="1" spans="1:31">
      <c r="A280" s="66"/>
      <c r="B280" s="142" t="s">
        <v>3031</v>
      </c>
      <c r="C280" s="70"/>
      <c r="D280" s="70"/>
      <c r="E280" s="70"/>
      <c r="F280" s="70"/>
      <c r="G280" s="70"/>
      <c r="H280" s="70"/>
      <c r="I280" s="70"/>
      <c r="J280" s="70"/>
      <c r="K280" s="70"/>
      <c r="L280" s="70"/>
      <c r="M280" s="70"/>
      <c r="N280" s="70"/>
      <c r="O280" s="70"/>
      <c r="P280" s="70"/>
      <c r="Q280" s="70"/>
      <c r="R280" s="70"/>
      <c r="S280" s="70"/>
      <c r="T280" s="81"/>
      <c r="U280" s="94"/>
      <c r="V280" s="64"/>
      <c r="W280" s="64"/>
      <c r="X280" s="64"/>
      <c r="Y280" s="64"/>
      <c r="Z280" s="104"/>
      <c r="AA280" s="104"/>
      <c r="AB280" s="104"/>
      <c r="AC280" s="104"/>
      <c r="AD280" s="104"/>
      <c r="AE280" s="104"/>
    </row>
    <row r="281" ht="15.75" customHeight="1" spans="1:31">
      <c r="A281" s="66"/>
      <c r="B281" s="142" t="s">
        <v>3032</v>
      </c>
      <c r="C281" s="70"/>
      <c r="D281" s="70"/>
      <c r="E281" s="70"/>
      <c r="F281" s="70"/>
      <c r="G281" s="70"/>
      <c r="H281" s="70"/>
      <c r="I281" s="70"/>
      <c r="J281" s="70"/>
      <c r="K281" s="70"/>
      <c r="L281" s="70"/>
      <c r="M281" s="70"/>
      <c r="N281" s="70"/>
      <c r="O281" s="70"/>
      <c r="P281" s="70"/>
      <c r="Q281" s="70"/>
      <c r="R281" s="70"/>
      <c r="S281" s="70"/>
      <c r="T281" s="81"/>
      <c r="U281" s="94"/>
      <c r="V281" s="64"/>
      <c r="W281" s="64"/>
      <c r="X281" s="64"/>
      <c r="Y281" s="64"/>
      <c r="Z281" s="104"/>
      <c r="AA281" s="104"/>
      <c r="AB281" s="104"/>
      <c r="AC281" s="104"/>
      <c r="AD281" s="104"/>
      <c r="AE281" s="104"/>
    </row>
    <row r="282" ht="15.75" customHeight="1" spans="1:31">
      <c r="A282" s="66"/>
      <c r="B282" s="142" t="s">
        <v>3033</v>
      </c>
      <c r="C282" s="70"/>
      <c r="D282" s="70"/>
      <c r="E282" s="70"/>
      <c r="F282" s="70"/>
      <c r="G282" s="70"/>
      <c r="H282" s="70"/>
      <c r="I282" s="70"/>
      <c r="J282" s="70"/>
      <c r="K282" s="70"/>
      <c r="L282" s="70"/>
      <c r="M282" s="70"/>
      <c r="N282" s="70"/>
      <c r="O282" s="70"/>
      <c r="P282" s="70"/>
      <c r="Q282" s="70"/>
      <c r="R282" s="70"/>
      <c r="S282" s="70"/>
      <c r="T282" s="81"/>
      <c r="U282" s="94"/>
      <c r="V282" s="64"/>
      <c r="W282" s="64"/>
      <c r="X282" s="64"/>
      <c r="Y282" s="64"/>
      <c r="Z282" s="104"/>
      <c r="AA282" s="104"/>
      <c r="AB282" s="104"/>
      <c r="AC282" s="104"/>
      <c r="AD282" s="104"/>
      <c r="AE282" s="104"/>
    </row>
    <row r="283" ht="15.75" customHeight="1" spans="1:31">
      <c r="A283" s="66"/>
      <c r="B283" s="142" t="s">
        <v>3034</v>
      </c>
      <c r="C283" s="70"/>
      <c r="D283" s="70"/>
      <c r="E283" s="70"/>
      <c r="F283" s="70"/>
      <c r="G283" s="70"/>
      <c r="H283" s="70"/>
      <c r="I283" s="70"/>
      <c r="J283" s="70"/>
      <c r="K283" s="70"/>
      <c r="L283" s="70"/>
      <c r="M283" s="70"/>
      <c r="N283" s="70"/>
      <c r="O283" s="70"/>
      <c r="P283" s="70"/>
      <c r="Q283" s="70"/>
      <c r="R283" s="70"/>
      <c r="S283" s="70"/>
      <c r="T283" s="81"/>
      <c r="U283" s="94"/>
      <c r="V283" s="64"/>
      <c r="W283" s="64"/>
      <c r="X283" s="64"/>
      <c r="Y283" s="64"/>
      <c r="Z283" s="104"/>
      <c r="AA283" s="104"/>
      <c r="AB283" s="104"/>
      <c r="AC283" s="104"/>
      <c r="AD283" s="104"/>
      <c r="AE283" s="104"/>
    </row>
    <row r="284" ht="15.75" customHeight="1" spans="1:31">
      <c r="A284" s="66"/>
      <c r="B284" s="142" t="s">
        <v>3035</v>
      </c>
      <c r="C284" s="70"/>
      <c r="D284" s="70"/>
      <c r="E284" s="70"/>
      <c r="F284" s="70"/>
      <c r="G284" s="70"/>
      <c r="H284" s="70"/>
      <c r="I284" s="70"/>
      <c r="J284" s="70"/>
      <c r="K284" s="70"/>
      <c r="L284" s="70"/>
      <c r="M284" s="70"/>
      <c r="N284" s="70"/>
      <c r="O284" s="70"/>
      <c r="P284" s="70"/>
      <c r="Q284" s="70"/>
      <c r="R284" s="70"/>
      <c r="S284" s="70"/>
      <c r="T284" s="81"/>
      <c r="U284" s="94"/>
      <c r="V284" s="64"/>
      <c r="W284" s="64"/>
      <c r="X284" s="64"/>
      <c r="Y284" s="64"/>
      <c r="Z284" s="104"/>
      <c r="AA284" s="104"/>
      <c r="AB284" s="104"/>
      <c r="AC284" s="104"/>
      <c r="AD284" s="104"/>
      <c r="AE284" s="104"/>
    </row>
    <row r="285" ht="15.75" customHeight="1" spans="1:31">
      <c r="A285" s="66"/>
      <c r="B285" s="142" t="s">
        <v>3036</v>
      </c>
      <c r="C285" s="70"/>
      <c r="D285" s="70"/>
      <c r="E285" s="70"/>
      <c r="F285" s="70"/>
      <c r="G285" s="70"/>
      <c r="H285" s="70"/>
      <c r="I285" s="70"/>
      <c r="J285" s="70"/>
      <c r="K285" s="70"/>
      <c r="L285" s="70"/>
      <c r="M285" s="70"/>
      <c r="N285" s="70"/>
      <c r="O285" s="70"/>
      <c r="P285" s="70"/>
      <c r="Q285" s="70"/>
      <c r="R285" s="70"/>
      <c r="S285" s="70"/>
      <c r="T285" s="81"/>
      <c r="U285" s="94"/>
      <c r="V285" s="64"/>
      <c r="W285" s="64"/>
      <c r="X285" s="64"/>
      <c r="Y285" s="64"/>
      <c r="Z285" s="104"/>
      <c r="AA285" s="104"/>
      <c r="AB285" s="104"/>
      <c r="AC285" s="104"/>
      <c r="AD285" s="104"/>
      <c r="AE285" s="104"/>
    </row>
    <row r="286" ht="15.75" customHeight="1" spans="1:31">
      <c r="A286" s="66"/>
      <c r="B286" s="142" t="s">
        <v>3037</v>
      </c>
      <c r="C286" s="70"/>
      <c r="D286" s="70"/>
      <c r="E286" s="70"/>
      <c r="F286" s="70"/>
      <c r="G286" s="70"/>
      <c r="H286" s="70"/>
      <c r="I286" s="70"/>
      <c r="J286" s="70"/>
      <c r="K286" s="70"/>
      <c r="L286" s="70"/>
      <c r="M286" s="70"/>
      <c r="N286" s="70"/>
      <c r="O286" s="70"/>
      <c r="P286" s="70"/>
      <c r="Q286" s="70"/>
      <c r="R286" s="70"/>
      <c r="S286" s="70"/>
      <c r="T286" s="81"/>
      <c r="U286" s="94"/>
      <c r="V286" s="64"/>
      <c r="W286" s="64"/>
      <c r="X286" s="64"/>
      <c r="Y286" s="64"/>
      <c r="Z286" s="104"/>
      <c r="AA286" s="104"/>
      <c r="AB286" s="104"/>
      <c r="AC286" s="104"/>
      <c r="AD286" s="104"/>
      <c r="AE286" s="104"/>
    </row>
    <row r="287" ht="15.75" customHeight="1" spans="1:31">
      <c r="A287" s="66"/>
      <c r="B287" s="142" t="s">
        <v>3038</v>
      </c>
      <c r="C287" s="70"/>
      <c r="D287" s="70"/>
      <c r="E287" s="70"/>
      <c r="F287" s="70"/>
      <c r="G287" s="70"/>
      <c r="H287" s="70"/>
      <c r="I287" s="70"/>
      <c r="J287" s="70"/>
      <c r="K287" s="70"/>
      <c r="L287" s="70"/>
      <c r="M287" s="70"/>
      <c r="N287" s="70"/>
      <c r="O287" s="70"/>
      <c r="P287" s="70"/>
      <c r="Q287" s="70"/>
      <c r="R287" s="70"/>
      <c r="S287" s="70"/>
      <c r="T287" s="81"/>
      <c r="U287" s="94"/>
      <c r="V287" s="64"/>
      <c r="W287" s="64"/>
      <c r="X287" s="64"/>
      <c r="Y287" s="64"/>
      <c r="Z287" s="104"/>
      <c r="AA287" s="104"/>
      <c r="AB287" s="104"/>
      <c r="AC287" s="104"/>
      <c r="AD287" s="104"/>
      <c r="AE287" s="104"/>
    </row>
    <row r="288" ht="15.75" customHeight="1" spans="1:31">
      <c r="A288" s="66"/>
      <c r="B288" s="142" t="s">
        <v>3039</v>
      </c>
      <c r="C288" s="70"/>
      <c r="D288" s="70"/>
      <c r="E288" s="70"/>
      <c r="F288" s="70"/>
      <c r="G288" s="70"/>
      <c r="H288" s="70"/>
      <c r="I288" s="70"/>
      <c r="J288" s="70"/>
      <c r="K288" s="70"/>
      <c r="L288" s="70"/>
      <c r="M288" s="70"/>
      <c r="N288" s="70"/>
      <c r="O288" s="70"/>
      <c r="P288" s="70"/>
      <c r="Q288" s="70"/>
      <c r="R288" s="70"/>
      <c r="S288" s="70"/>
      <c r="T288" s="81"/>
      <c r="U288" s="94"/>
      <c r="V288" s="64"/>
      <c r="W288" s="64"/>
      <c r="X288" s="64"/>
      <c r="Y288" s="64"/>
      <c r="Z288" s="104"/>
      <c r="AA288" s="104"/>
      <c r="AB288" s="104"/>
      <c r="AC288" s="104"/>
      <c r="AD288" s="104"/>
      <c r="AE288" s="104"/>
    </row>
    <row r="289" ht="15.75" customHeight="1" spans="1:31">
      <c r="A289" s="66"/>
      <c r="B289" s="142" t="s">
        <v>3040</v>
      </c>
      <c r="C289" s="70"/>
      <c r="D289" s="70"/>
      <c r="E289" s="70"/>
      <c r="F289" s="70"/>
      <c r="G289" s="70"/>
      <c r="H289" s="70"/>
      <c r="I289" s="70"/>
      <c r="J289" s="70"/>
      <c r="K289" s="70"/>
      <c r="L289" s="70"/>
      <c r="M289" s="70"/>
      <c r="N289" s="70"/>
      <c r="O289" s="70"/>
      <c r="P289" s="70"/>
      <c r="Q289" s="70"/>
      <c r="R289" s="70"/>
      <c r="S289" s="70"/>
      <c r="T289" s="81"/>
      <c r="U289" s="94"/>
      <c r="V289" s="64"/>
      <c r="W289" s="64"/>
      <c r="X289" s="64"/>
      <c r="Y289" s="64"/>
      <c r="Z289" s="104"/>
      <c r="AA289" s="104"/>
      <c r="AB289" s="104"/>
      <c r="AC289" s="104"/>
      <c r="AD289" s="104"/>
      <c r="AE289" s="104"/>
    </row>
    <row r="290" ht="15.75" customHeight="1" spans="1:31">
      <c r="A290" s="66"/>
      <c r="B290" s="142" t="s">
        <v>3041</v>
      </c>
      <c r="C290" s="70"/>
      <c r="D290" s="70"/>
      <c r="E290" s="70"/>
      <c r="F290" s="70"/>
      <c r="G290" s="70"/>
      <c r="H290" s="70"/>
      <c r="I290" s="70"/>
      <c r="J290" s="70"/>
      <c r="K290" s="70"/>
      <c r="L290" s="70"/>
      <c r="M290" s="70"/>
      <c r="N290" s="70"/>
      <c r="O290" s="70"/>
      <c r="P290" s="70"/>
      <c r="Q290" s="70"/>
      <c r="R290" s="70"/>
      <c r="S290" s="70"/>
      <c r="T290" s="81"/>
      <c r="U290" s="94"/>
      <c r="V290" s="64"/>
      <c r="W290" s="64"/>
      <c r="X290" s="64"/>
      <c r="Y290" s="64"/>
      <c r="Z290" s="104"/>
      <c r="AA290" s="104"/>
      <c r="AB290" s="104"/>
      <c r="AC290" s="104"/>
      <c r="AD290" s="104"/>
      <c r="AE290" s="104"/>
    </row>
    <row r="291" ht="15.75" customHeight="1" spans="1:31">
      <c r="A291" s="66"/>
      <c r="B291" s="142" t="s">
        <v>3042</v>
      </c>
      <c r="C291" s="70"/>
      <c r="D291" s="70"/>
      <c r="E291" s="70"/>
      <c r="F291" s="70"/>
      <c r="G291" s="70"/>
      <c r="H291" s="70"/>
      <c r="I291" s="70"/>
      <c r="J291" s="70"/>
      <c r="K291" s="70"/>
      <c r="L291" s="70"/>
      <c r="M291" s="70"/>
      <c r="N291" s="70"/>
      <c r="O291" s="70"/>
      <c r="P291" s="70"/>
      <c r="Q291" s="70"/>
      <c r="R291" s="70"/>
      <c r="S291" s="70"/>
      <c r="T291" s="81"/>
      <c r="U291" s="94"/>
      <c r="V291" s="64"/>
      <c r="W291" s="64"/>
      <c r="X291" s="64"/>
      <c r="Y291" s="64"/>
      <c r="Z291" s="104"/>
      <c r="AA291" s="104"/>
      <c r="AB291" s="104"/>
      <c r="AC291" s="104"/>
      <c r="AD291" s="104"/>
      <c r="AE291" s="104"/>
    </row>
    <row r="292" ht="15.75" customHeight="1" spans="1:31">
      <c r="A292" s="66"/>
      <c r="B292" s="142" t="s">
        <v>3043</v>
      </c>
      <c r="C292" s="70"/>
      <c r="D292" s="70"/>
      <c r="E292" s="70"/>
      <c r="F292" s="70"/>
      <c r="G292" s="70"/>
      <c r="H292" s="70"/>
      <c r="I292" s="70"/>
      <c r="J292" s="70"/>
      <c r="K292" s="70"/>
      <c r="L292" s="70"/>
      <c r="M292" s="70"/>
      <c r="N292" s="70"/>
      <c r="O292" s="70"/>
      <c r="P292" s="70"/>
      <c r="Q292" s="70"/>
      <c r="R292" s="70"/>
      <c r="S292" s="70"/>
      <c r="T292" s="81"/>
      <c r="U292" s="94"/>
      <c r="V292" s="64"/>
      <c r="W292" s="64"/>
      <c r="X292" s="64"/>
      <c r="Y292" s="64"/>
      <c r="Z292" s="104"/>
      <c r="AA292" s="104"/>
      <c r="AB292" s="104"/>
      <c r="AC292" s="104"/>
      <c r="AD292" s="104"/>
      <c r="AE292" s="104"/>
    </row>
    <row r="293" ht="15.75" customHeight="1" spans="1:31">
      <c r="A293" s="66"/>
      <c r="B293" s="142" t="s">
        <v>3044</v>
      </c>
      <c r="C293" s="70"/>
      <c r="D293" s="70"/>
      <c r="E293" s="70"/>
      <c r="F293" s="70"/>
      <c r="G293" s="70"/>
      <c r="H293" s="70"/>
      <c r="I293" s="70"/>
      <c r="J293" s="70"/>
      <c r="K293" s="70"/>
      <c r="L293" s="70"/>
      <c r="M293" s="70"/>
      <c r="N293" s="70"/>
      <c r="O293" s="70"/>
      <c r="P293" s="70"/>
      <c r="Q293" s="70"/>
      <c r="R293" s="70"/>
      <c r="S293" s="70"/>
      <c r="T293" s="81"/>
      <c r="U293" s="94"/>
      <c r="V293" s="64"/>
      <c r="W293" s="64"/>
      <c r="X293" s="64"/>
      <c r="Y293" s="64"/>
      <c r="Z293" s="104"/>
      <c r="AA293" s="104"/>
      <c r="AB293" s="104"/>
      <c r="AC293" s="104"/>
      <c r="AD293" s="104"/>
      <c r="AE293" s="104"/>
    </row>
    <row r="294" ht="15.75" customHeight="1" spans="1:31">
      <c r="A294" s="66"/>
      <c r="B294" s="142" t="s">
        <v>3045</v>
      </c>
      <c r="C294" s="70"/>
      <c r="D294" s="70"/>
      <c r="E294" s="70"/>
      <c r="F294" s="70"/>
      <c r="G294" s="70"/>
      <c r="H294" s="70"/>
      <c r="I294" s="70"/>
      <c r="J294" s="70"/>
      <c r="K294" s="70"/>
      <c r="L294" s="70"/>
      <c r="M294" s="70"/>
      <c r="N294" s="70"/>
      <c r="O294" s="70"/>
      <c r="P294" s="70"/>
      <c r="Q294" s="70"/>
      <c r="R294" s="70"/>
      <c r="S294" s="70"/>
      <c r="T294" s="81"/>
      <c r="U294" s="94"/>
      <c r="V294" s="64"/>
      <c r="W294" s="64"/>
      <c r="X294" s="64"/>
      <c r="Y294" s="64"/>
      <c r="Z294" s="104"/>
      <c r="AA294" s="104"/>
      <c r="AB294" s="104"/>
      <c r="AC294" s="104"/>
      <c r="AD294" s="104"/>
      <c r="AE294" s="104"/>
    </row>
    <row r="295" ht="15.75" customHeight="1" spans="1:31">
      <c r="A295" s="66"/>
      <c r="B295" s="142" t="s">
        <v>3046</v>
      </c>
      <c r="C295" s="70"/>
      <c r="D295" s="70"/>
      <c r="E295" s="70"/>
      <c r="F295" s="70"/>
      <c r="G295" s="70"/>
      <c r="H295" s="70"/>
      <c r="I295" s="70"/>
      <c r="J295" s="70"/>
      <c r="K295" s="70"/>
      <c r="L295" s="70"/>
      <c r="M295" s="70"/>
      <c r="N295" s="70"/>
      <c r="O295" s="70"/>
      <c r="P295" s="70"/>
      <c r="Q295" s="70"/>
      <c r="R295" s="70"/>
      <c r="S295" s="70"/>
      <c r="T295" s="81"/>
      <c r="U295" s="94"/>
      <c r="V295" s="64"/>
      <c r="W295" s="64"/>
      <c r="X295" s="64"/>
      <c r="Y295" s="64"/>
      <c r="Z295" s="104"/>
      <c r="AA295" s="104"/>
      <c r="AB295" s="104"/>
      <c r="AC295" s="104"/>
      <c r="AD295" s="104"/>
      <c r="AE295" s="104"/>
    </row>
    <row r="296" ht="15.75" customHeight="1" spans="1:31">
      <c r="A296" s="66"/>
      <c r="B296" s="142" t="s">
        <v>3047</v>
      </c>
      <c r="C296" s="70"/>
      <c r="D296" s="70"/>
      <c r="E296" s="70"/>
      <c r="F296" s="70"/>
      <c r="G296" s="70"/>
      <c r="H296" s="70"/>
      <c r="I296" s="70"/>
      <c r="J296" s="70"/>
      <c r="K296" s="70"/>
      <c r="L296" s="70"/>
      <c r="M296" s="70"/>
      <c r="N296" s="70"/>
      <c r="O296" s="70"/>
      <c r="P296" s="70"/>
      <c r="Q296" s="70"/>
      <c r="R296" s="70"/>
      <c r="S296" s="70"/>
      <c r="T296" s="81"/>
      <c r="U296" s="94"/>
      <c r="V296" s="64"/>
      <c r="W296" s="64"/>
      <c r="X296" s="64"/>
      <c r="Y296" s="64"/>
      <c r="Z296" s="104"/>
      <c r="AA296" s="104"/>
      <c r="AB296" s="104"/>
      <c r="AC296" s="104"/>
      <c r="AD296" s="104"/>
      <c r="AE296" s="104"/>
    </row>
    <row r="297" ht="15.75" customHeight="1" spans="1:31">
      <c r="A297" s="66"/>
      <c r="B297" s="142" t="s">
        <v>3048</v>
      </c>
      <c r="C297" s="70"/>
      <c r="D297" s="70"/>
      <c r="E297" s="70"/>
      <c r="F297" s="70"/>
      <c r="G297" s="70"/>
      <c r="H297" s="70"/>
      <c r="I297" s="70"/>
      <c r="J297" s="70"/>
      <c r="K297" s="70"/>
      <c r="L297" s="70"/>
      <c r="M297" s="70"/>
      <c r="N297" s="70"/>
      <c r="O297" s="70"/>
      <c r="P297" s="70"/>
      <c r="Q297" s="70"/>
      <c r="R297" s="70"/>
      <c r="S297" s="70"/>
      <c r="T297" s="81"/>
      <c r="U297" s="94"/>
      <c r="V297" s="64"/>
      <c r="W297" s="64"/>
      <c r="X297" s="64"/>
      <c r="Y297" s="64"/>
      <c r="Z297" s="104"/>
      <c r="AA297" s="104"/>
      <c r="AB297" s="104"/>
      <c r="AC297" s="104"/>
      <c r="AD297" s="104"/>
      <c r="AE297" s="104"/>
    </row>
    <row r="298" ht="15.75" customHeight="1" spans="1:31">
      <c r="A298" s="66"/>
      <c r="B298" s="142" t="s">
        <v>3049</v>
      </c>
      <c r="C298" s="70"/>
      <c r="D298" s="70"/>
      <c r="E298" s="70"/>
      <c r="F298" s="70"/>
      <c r="G298" s="70"/>
      <c r="H298" s="70"/>
      <c r="I298" s="70"/>
      <c r="J298" s="70"/>
      <c r="K298" s="70"/>
      <c r="L298" s="70"/>
      <c r="M298" s="70"/>
      <c r="N298" s="70"/>
      <c r="O298" s="70"/>
      <c r="P298" s="70"/>
      <c r="Q298" s="70"/>
      <c r="R298" s="70"/>
      <c r="S298" s="70"/>
      <c r="T298" s="81"/>
      <c r="U298" s="94"/>
      <c r="V298" s="64"/>
      <c r="W298" s="64"/>
      <c r="X298" s="64"/>
      <c r="Y298" s="64"/>
      <c r="Z298" s="104"/>
      <c r="AA298" s="104"/>
      <c r="AB298" s="104"/>
      <c r="AC298" s="104"/>
      <c r="AD298" s="104"/>
      <c r="AE298" s="104"/>
    </row>
    <row r="299" ht="15.75" customHeight="1" spans="1:31">
      <c r="A299" s="66"/>
      <c r="B299" s="142" t="s">
        <v>3050</v>
      </c>
      <c r="C299" s="70"/>
      <c r="D299" s="70"/>
      <c r="E299" s="70"/>
      <c r="F299" s="70"/>
      <c r="G299" s="70"/>
      <c r="H299" s="70"/>
      <c r="I299" s="70"/>
      <c r="J299" s="70"/>
      <c r="K299" s="70"/>
      <c r="L299" s="70"/>
      <c r="M299" s="70"/>
      <c r="N299" s="70"/>
      <c r="O299" s="70"/>
      <c r="P299" s="70"/>
      <c r="Q299" s="70"/>
      <c r="R299" s="70"/>
      <c r="S299" s="70"/>
      <c r="T299" s="81"/>
      <c r="U299" s="94"/>
      <c r="V299" s="64"/>
      <c r="W299" s="64"/>
      <c r="X299" s="64"/>
      <c r="Y299" s="64"/>
      <c r="Z299" s="104"/>
      <c r="AA299" s="104"/>
      <c r="AB299" s="104"/>
      <c r="AC299" s="104"/>
      <c r="AD299" s="104"/>
      <c r="AE299" s="104"/>
    </row>
    <row r="300" ht="15.75" customHeight="1" spans="1:31">
      <c r="A300" s="66"/>
      <c r="B300" s="142" t="s">
        <v>3051</v>
      </c>
      <c r="C300" s="70"/>
      <c r="D300" s="70"/>
      <c r="E300" s="70"/>
      <c r="F300" s="70"/>
      <c r="G300" s="70"/>
      <c r="H300" s="70"/>
      <c r="I300" s="70"/>
      <c r="J300" s="70"/>
      <c r="K300" s="70"/>
      <c r="L300" s="70"/>
      <c r="M300" s="70"/>
      <c r="N300" s="70"/>
      <c r="O300" s="70"/>
      <c r="P300" s="70"/>
      <c r="Q300" s="70"/>
      <c r="R300" s="70"/>
      <c r="S300" s="70"/>
      <c r="T300" s="81"/>
      <c r="U300" s="94"/>
      <c r="V300" s="64"/>
      <c r="W300" s="64"/>
      <c r="X300" s="64"/>
      <c r="Y300" s="64"/>
      <c r="Z300" s="104"/>
      <c r="AA300" s="104"/>
      <c r="AB300" s="104"/>
      <c r="AC300" s="104"/>
      <c r="AD300" s="104"/>
      <c r="AE300" s="104"/>
    </row>
    <row r="301" ht="15.75" customHeight="1" spans="1:31">
      <c r="A301" s="66"/>
      <c r="B301" s="142" t="s">
        <v>3052</v>
      </c>
      <c r="C301" s="70"/>
      <c r="D301" s="70"/>
      <c r="E301" s="70"/>
      <c r="F301" s="70"/>
      <c r="G301" s="70"/>
      <c r="H301" s="70"/>
      <c r="I301" s="70"/>
      <c r="J301" s="70"/>
      <c r="K301" s="70"/>
      <c r="L301" s="70"/>
      <c r="M301" s="70"/>
      <c r="N301" s="70"/>
      <c r="O301" s="70"/>
      <c r="P301" s="70"/>
      <c r="Q301" s="70"/>
      <c r="R301" s="70"/>
      <c r="S301" s="70"/>
      <c r="T301" s="81"/>
      <c r="U301" s="94"/>
      <c r="V301" s="64"/>
      <c r="W301" s="64"/>
      <c r="X301" s="64"/>
      <c r="Y301" s="64"/>
      <c r="Z301" s="104"/>
      <c r="AA301" s="104"/>
      <c r="AB301" s="104"/>
      <c r="AC301" s="104"/>
      <c r="AD301" s="104"/>
      <c r="AE301" s="104"/>
    </row>
    <row r="302" ht="15.75" customHeight="1" spans="1:31">
      <c r="A302" s="66"/>
      <c r="B302" s="142" t="s">
        <v>3053</v>
      </c>
      <c r="C302" s="70"/>
      <c r="D302" s="70"/>
      <c r="E302" s="70"/>
      <c r="F302" s="70"/>
      <c r="G302" s="70"/>
      <c r="H302" s="70"/>
      <c r="I302" s="70"/>
      <c r="J302" s="70"/>
      <c r="K302" s="70"/>
      <c r="L302" s="70"/>
      <c r="M302" s="70"/>
      <c r="N302" s="70"/>
      <c r="O302" s="70"/>
      <c r="P302" s="70"/>
      <c r="Q302" s="70"/>
      <c r="R302" s="70"/>
      <c r="S302" s="70"/>
      <c r="T302" s="81"/>
      <c r="U302" s="94"/>
      <c r="V302" s="64"/>
      <c r="W302" s="64"/>
      <c r="X302" s="64"/>
      <c r="Y302" s="64"/>
      <c r="Z302" s="104"/>
      <c r="AA302" s="104"/>
      <c r="AB302" s="104"/>
      <c r="AC302" s="104"/>
      <c r="AD302" s="104"/>
      <c r="AE302" s="104"/>
    </row>
    <row r="303" ht="15.75" customHeight="1" spans="1:31">
      <c r="A303" s="66"/>
      <c r="B303" s="142" t="s">
        <v>3054</v>
      </c>
      <c r="C303" s="70"/>
      <c r="D303" s="70"/>
      <c r="E303" s="70"/>
      <c r="F303" s="70"/>
      <c r="G303" s="70"/>
      <c r="H303" s="70"/>
      <c r="I303" s="70"/>
      <c r="J303" s="70"/>
      <c r="K303" s="70"/>
      <c r="L303" s="70"/>
      <c r="M303" s="70"/>
      <c r="N303" s="70"/>
      <c r="O303" s="70"/>
      <c r="P303" s="70"/>
      <c r="Q303" s="70"/>
      <c r="R303" s="70"/>
      <c r="S303" s="70"/>
      <c r="T303" s="81"/>
      <c r="U303" s="94"/>
      <c r="V303" s="64"/>
      <c r="W303" s="64"/>
      <c r="X303" s="64"/>
      <c r="Y303" s="64"/>
      <c r="Z303" s="104"/>
      <c r="AA303" s="104"/>
      <c r="AB303" s="104"/>
      <c r="AC303" s="104"/>
      <c r="AD303" s="104"/>
      <c r="AE303" s="104"/>
    </row>
    <row r="304" ht="15.75" customHeight="1" spans="1:31">
      <c r="A304" s="66"/>
      <c r="B304" s="142" t="s">
        <v>3055</v>
      </c>
      <c r="C304" s="70"/>
      <c r="D304" s="70"/>
      <c r="E304" s="70"/>
      <c r="F304" s="70"/>
      <c r="G304" s="70"/>
      <c r="H304" s="70"/>
      <c r="I304" s="70"/>
      <c r="J304" s="70"/>
      <c r="K304" s="70"/>
      <c r="L304" s="70"/>
      <c r="M304" s="70"/>
      <c r="N304" s="70"/>
      <c r="O304" s="70"/>
      <c r="P304" s="70"/>
      <c r="Q304" s="70"/>
      <c r="R304" s="70"/>
      <c r="S304" s="70"/>
      <c r="T304" s="81"/>
      <c r="U304" s="94"/>
      <c r="V304" s="64"/>
      <c r="W304" s="64"/>
      <c r="X304" s="64"/>
      <c r="Y304" s="64"/>
      <c r="Z304" s="104"/>
      <c r="AA304" s="104"/>
      <c r="AB304" s="104"/>
      <c r="AC304" s="104"/>
      <c r="AD304" s="104"/>
      <c r="AE304" s="104"/>
    </row>
    <row r="305" ht="15.75" customHeight="1" spans="1:31">
      <c r="A305" s="66"/>
      <c r="B305" s="142" t="s">
        <v>3056</v>
      </c>
      <c r="C305" s="70"/>
      <c r="D305" s="70"/>
      <c r="E305" s="70"/>
      <c r="F305" s="70"/>
      <c r="G305" s="70"/>
      <c r="H305" s="70"/>
      <c r="I305" s="70"/>
      <c r="J305" s="70"/>
      <c r="K305" s="70"/>
      <c r="L305" s="70"/>
      <c r="M305" s="70"/>
      <c r="N305" s="70"/>
      <c r="O305" s="70"/>
      <c r="P305" s="70"/>
      <c r="Q305" s="70"/>
      <c r="R305" s="70"/>
      <c r="S305" s="70"/>
      <c r="T305" s="81"/>
      <c r="U305" s="94"/>
      <c r="V305" s="64"/>
      <c r="W305" s="64"/>
      <c r="X305" s="64"/>
      <c r="Y305" s="64"/>
      <c r="Z305" s="104"/>
      <c r="AA305" s="104"/>
      <c r="AB305" s="104"/>
      <c r="AC305" s="104"/>
      <c r="AD305" s="104"/>
      <c r="AE305" s="104"/>
    </row>
    <row r="306" ht="15.75" customHeight="1" spans="1:31">
      <c r="A306" s="66"/>
      <c r="B306" s="142" t="s">
        <v>3057</v>
      </c>
      <c r="C306" s="70"/>
      <c r="D306" s="70"/>
      <c r="E306" s="70"/>
      <c r="F306" s="70"/>
      <c r="G306" s="70"/>
      <c r="H306" s="70"/>
      <c r="I306" s="70"/>
      <c r="J306" s="70"/>
      <c r="K306" s="70"/>
      <c r="L306" s="70"/>
      <c r="M306" s="70"/>
      <c r="N306" s="70"/>
      <c r="O306" s="70"/>
      <c r="P306" s="70"/>
      <c r="Q306" s="70"/>
      <c r="R306" s="70"/>
      <c r="S306" s="70"/>
      <c r="T306" s="81"/>
      <c r="U306" s="94"/>
      <c r="V306" s="64"/>
      <c r="W306" s="64"/>
      <c r="X306" s="64"/>
      <c r="Y306" s="64"/>
      <c r="Z306" s="104"/>
      <c r="AA306" s="104"/>
      <c r="AB306" s="104"/>
      <c r="AC306" s="104"/>
      <c r="AD306" s="104"/>
      <c r="AE306" s="104"/>
    </row>
    <row r="307" ht="15.75" customHeight="1" spans="1:31">
      <c r="A307" s="66"/>
      <c r="B307" s="142" t="s">
        <v>3058</v>
      </c>
      <c r="C307" s="70"/>
      <c r="D307" s="70"/>
      <c r="E307" s="70"/>
      <c r="F307" s="70"/>
      <c r="G307" s="70"/>
      <c r="H307" s="70"/>
      <c r="I307" s="70"/>
      <c r="J307" s="70"/>
      <c r="K307" s="70"/>
      <c r="L307" s="70"/>
      <c r="M307" s="70"/>
      <c r="N307" s="70"/>
      <c r="O307" s="70"/>
      <c r="P307" s="70"/>
      <c r="Q307" s="70"/>
      <c r="R307" s="70"/>
      <c r="S307" s="70"/>
      <c r="T307" s="81"/>
      <c r="U307" s="94"/>
      <c r="V307" s="64"/>
      <c r="W307" s="64"/>
      <c r="X307" s="64"/>
      <c r="Y307" s="64"/>
      <c r="Z307" s="104"/>
      <c r="AA307" s="104"/>
      <c r="AB307" s="104"/>
      <c r="AC307" s="104"/>
      <c r="AD307" s="104"/>
      <c r="AE307" s="104"/>
    </row>
    <row r="308" ht="15.75" customHeight="1" spans="1:31">
      <c r="A308" s="66"/>
      <c r="B308" s="142" t="s">
        <v>3059</v>
      </c>
      <c r="C308" s="70"/>
      <c r="D308" s="70"/>
      <c r="E308" s="70"/>
      <c r="F308" s="70"/>
      <c r="G308" s="70"/>
      <c r="H308" s="70"/>
      <c r="I308" s="70"/>
      <c r="J308" s="70"/>
      <c r="K308" s="70"/>
      <c r="L308" s="70"/>
      <c r="M308" s="70"/>
      <c r="N308" s="70"/>
      <c r="O308" s="70"/>
      <c r="P308" s="70"/>
      <c r="Q308" s="70"/>
      <c r="R308" s="70"/>
      <c r="S308" s="70"/>
      <c r="T308" s="81"/>
      <c r="U308" s="94"/>
      <c r="V308" s="64"/>
      <c r="W308" s="64"/>
      <c r="X308" s="64"/>
      <c r="Y308" s="64"/>
      <c r="Z308" s="104"/>
      <c r="AA308" s="104"/>
      <c r="AB308" s="104"/>
      <c r="AC308" s="104"/>
      <c r="AD308" s="104"/>
      <c r="AE308" s="104"/>
    </row>
    <row r="309" ht="15.75" customHeight="1" spans="1:31">
      <c r="A309" s="66"/>
      <c r="B309" s="142" t="s">
        <v>3060</v>
      </c>
      <c r="C309" s="70"/>
      <c r="D309" s="70"/>
      <c r="E309" s="70"/>
      <c r="F309" s="70"/>
      <c r="G309" s="70"/>
      <c r="H309" s="70"/>
      <c r="I309" s="70"/>
      <c r="J309" s="70"/>
      <c r="K309" s="70"/>
      <c r="L309" s="70"/>
      <c r="M309" s="70"/>
      <c r="N309" s="70"/>
      <c r="O309" s="70"/>
      <c r="P309" s="70"/>
      <c r="Q309" s="70"/>
      <c r="R309" s="70"/>
      <c r="S309" s="70"/>
      <c r="T309" s="81"/>
      <c r="U309" s="94"/>
      <c r="V309" s="64"/>
      <c r="W309" s="64"/>
      <c r="X309" s="64"/>
      <c r="Y309" s="64"/>
      <c r="Z309" s="104"/>
      <c r="AA309" s="104"/>
      <c r="AB309" s="104"/>
      <c r="AC309" s="104"/>
      <c r="AD309" s="104"/>
      <c r="AE309" s="104"/>
    </row>
    <row r="310" ht="15.75" customHeight="1" spans="1:31">
      <c r="A310" s="66"/>
      <c r="B310" s="142" t="s">
        <v>3061</v>
      </c>
      <c r="C310" s="70"/>
      <c r="D310" s="70"/>
      <c r="E310" s="70"/>
      <c r="F310" s="70"/>
      <c r="G310" s="70"/>
      <c r="H310" s="70"/>
      <c r="I310" s="70"/>
      <c r="J310" s="70"/>
      <c r="K310" s="70"/>
      <c r="L310" s="70"/>
      <c r="M310" s="70"/>
      <c r="N310" s="70"/>
      <c r="O310" s="70"/>
      <c r="P310" s="70"/>
      <c r="Q310" s="70"/>
      <c r="R310" s="70"/>
      <c r="S310" s="70"/>
      <c r="T310" s="81"/>
      <c r="U310" s="94"/>
      <c r="V310" s="64"/>
      <c r="W310" s="64"/>
      <c r="X310" s="64"/>
      <c r="Y310" s="64"/>
      <c r="Z310" s="104"/>
      <c r="AA310" s="104"/>
      <c r="AB310" s="104"/>
      <c r="AC310" s="104"/>
      <c r="AD310" s="104"/>
      <c r="AE310" s="104"/>
    </row>
    <row r="311" ht="15.75" customHeight="1" spans="1:31">
      <c r="A311" s="66"/>
      <c r="B311" s="142" t="s">
        <v>3062</v>
      </c>
      <c r="C311" s="70"/>
      <c r="D311" s="70"/>
      <c r="E311" s="70"/>
      <c r="F311" s="70"/>
      <c r="G311" s="70"/>
      <c r="H311" s="70"/>
      <c r="I311" s="70"/>
      <c r="J311" s="70"/>
      <c r="K311" s="70"/>
      <c r="L311" s="70"/>
      <c r="M311" s="70"/>
      <c r="N311" s="70"/>
      <c r="O311" s="70"/>
      <c r="P311" s="70"/>
      <c r="Q311" s="70"/>
      <c r="R311" s="70"/>
      <c r="S311" s="70"/>
      <c r="T311" s="81"/>
      <c r="U311" s="94"/>
      <c r="V311" s="64"/>
      <c r="W311" s="64"/>
      <c r="X311" s="64"/>
      <c r="Y311" s="64"/>
      <c r="Z311" s="104"/>
      <c r="AA311" s="104"/>
      <c r="AB311" s="104"/>
      <c r="AC311" s="104"/>
      <c r="AD311" s="104"/>
      <c r="AE311" s="104"/>
    </row>
    <row r="312" ht="15.75" customHeight="1" spans="1:31">
      <c r="A312" s="66"/>
      <c r="B312" s="142" t="s">
        <v>3063</v>
      </c>
      <c r="C312" s="70"/>
      <c r="D312" s="70"/>
      <c r="E312" s="70"/>
      <c r="F312" s="70"/>
      <c r="G312" s="70"/>
      <c r="H312" s="70"/>
      <c r="I312" s="70"/>
      <c r="J312" s="70"/>
      <c r="K312" s="70"/>
      <c r="L312" s="70"/>
      <c r="M312" s="70"/>
      <c r="N312" s="70"/>
      <c r="O312" s="70"/>
      <c r="P312" s="70"/>
      <c r="Q312" s="70"/>
      <c r="R312" s="70"/>
      <c r="S312" s="70"/>
      <c r="T312" s="81"/>
      <c r="U312" s="94"/>
      <c r="V312" s="64"/>
      <c r="W312" s="64"/>
      <c r="X312" s="64"/>
      <c r="Y312" s="64"/>
      <c r="Z312" s="104"/>
      <c r="AA312" s="104"/>
      <c r="AB312" s="104"/>
      <c r="AC312" s="104"/>
      <c r="AD312" s="104"/>
      <c r="AE312" s="104"/>
    </row>
    <row r="313" ht="15.75" customHeight="1" spans="1:31">
      <c r="A313" s="66"/>
      <c r="B313" s="142" t="s">
        <v>3064</v>
      </c>
      <c r="C313" s="70"/>
      <c r="D313" s="70"/>
      <c r="E313" s="70"/>
      <c r="F313" s="70"/>
      <c r="G313" s="70"/>
      <c r="H313" s="70"/>
      <c r="I313" s="70"/>
      <c r="J313" s="70"/>
      <c r="K313" s="70"/>
      <c r="L313" s="70"/>
      <c r="M313" s="70"/>
      <c r="N313" s="70"/>
      <c r="O313" s="70"/>
      <c r="P313" s="70"/>
      <c r="Q313" s="70"/>
      <c r="R313" s="70"/>
      <c r="S313" s="70"/>
      <c r="T313" s="81"/>
      <c r="U313" s="94"/>
      <c r="V313" s="64"/>
      <c r="W313" s="64"/>
      <c r="X313" s="64"/>
      <c r="Y313" s="64"/>
      <c r="Z313" s="104"/>
      <c r="AA313" s="104"/>
      <c r="AB313" s="104"/>
      <c r="AC313" s="104"/>
      <c r="AD313" s="104"/>
      <c r="AE313" s="104"/>
    </row>
    <row r="314" ht="15.75" customHeight="1" spans="1:31">
      <c r="A314" s="66"/>
      <c r="B314" s="142" t="s">
        <v>3065</v>
      </c>
      <c r="C314" s="70"/>
      <c r="D314" s="70"/>
      <c r="E314" s="70"/>
      <c r="F314" s="70"/>
      <c r="G314" s="70"/>
      <c r="H314" s="70"/>
      <c r="I314" s="70"/>
      <c r="J314" s="70"/>
      <c r="K314" s="70"/>
      <c r="L314" s="70"/>
      <c r="M314" s="70"/>
      <c r="N314" s="70"/>
      <c r="O314" s="70"/>
      <c r="P314" s="70"/>
      <c r="Q314" s="70"/>
      <c r="R314" s="70"/>
      <c r="S314" s="70"/>
      <c r="T314" s="81"/>
      <c r="U314" s="94"/>
      <c r="V314" s="64"/>
      <c r="W314" s="64"/>
      <c r="X314" s="64"/>
      <c r="Y314" s="64"/>
      <c r="Z314" s="104"/>
      <c r="AA314" s="104"/>
      <c r="AB314" s="104"/>
      <c r="AC314" s="104"/>
      <c r="AD314" s="104"/>
      <c r="AE314" s="104"/>
    </row>
    <row r="315" ht="15.75" customHeight="1" spans="1:31">
      <c r="A315" s="66"/>
      <c r="B315" s="142" t="s">
        <v>3066</v>
      </c>
      <c r="C315" s="70"/>
      <c r="D315" s="70"/>
      <c r="E315" s="70"/>
      <c r="F315" s="70"/>
      <c r="G315" s="70"/>
      <c r="H315" s="70"/>
      <c r="I315" s="70"/>
      <c r="J315" s="70"/>
      <c r="K315" s="70"/>
      <c r="L315" s="70"/>
      <c r="M315" s="70"/>
      <c r="N315" s="70"/>
      <c r="O315" s="70"/>
      <c r="P315" s="70"/>
      <c r="Q315" s="70"/>
      <c r="R315" s="70"/>
      <c r="S315" s="70"/>
      <c r="T315" s="81"/>
      <c r="U315" s="94"/>
      <c r="V315" s="64"/>
      <c r="W315" s="64"/>
      <c r="X315" s="64"/>
      <c r="Y315" s="64"/>
      <c r="Z315" s="104"/>
      <c r="AA315" s="104"/>
      <c r="AB315" s="104"/>
      <c r="AC315" s="104"/>
      <c r="AD315" s="104"/>
      <c r="AE315" s="104"/>
    </row>
    <row r="316" ht="15.75" customHeight="1" spans="1:31">
      <c r="A316" s="66"/>
      <c r="B316" s="142" t="s">
        <v>3067</v>
      </c>
      <c r="C316" s="70"/>
      <c r="D316" s="70"/>
      <c r="E316" s="70"/>
      <c r="F316" s="70"/>
      <c r="G316" s="70"/>
      <c r="H316" s="70"/>
      <c r="I316" s="70"/>
      <c r="J316" s="70"/>
      <c r="K316" s="70"/>
      <c r="L316" s="70"/>
      <c r="M316" s="70"/>
      <c r="N316" s="70"/>
      <c r="O316" s="70"/>
      <c r="P316" s="70"/>
      <c r="Q316" s="70"/>
      <c r="R316" s="70"/>
      <c r="S316" s="70"/>
      <c r="T316" s="81"/>
      <c r="U316" s="94"/>
      <c r="V316" s="64"/>
      <c r="W316" s="64"/>
      <c r="X316" s="64"/>
      <c r="Y316" s="64"/>
      <c r="Z316" s="104"/>
      <c r="AA316" s="104"/>
      <c r="AB316" s="104"/>
      <c r="AC316" s="104"/>
      <c r="AD316" s="104"/>
      <c r="AE316" s="104"/>
    </row>
    <row r="317" ht="15.75" customHeight="1" spans="1:31">
      <c r="A317" s="66"/>
      <c r="B317" s="142" t="s">
        <v>3068</v>
      </c>
      <c r="C317" s="70"/>
      <c r="D317" s="70"/>
      <c r="E317" s="70"/>
      <c r="F317" s="70"/>
      <c r="G317" s="70"/>
      <c r="H317" s="70"/>
      <c r="I317" s="70"/>
      <c r="J317" s="70"/>
      <c r="K317" s="70"/>
      <c r="L317" s="70"/>
      <c r="M317" s="70"/>
      <c r="N317" s="70"/>
      <c r="O317" s="70"/>
      <c r="P317" s="70"/>
      <c r="Q317" s="70"/>
      <c r="R317" s="70"/>
      <c r="S317" s="70"/>
      <c r="T317" s="81"/>
      <c r="U317" s="94"/>
      <c r="V317" s="64"/>
      <c r="W317" s="64"/>
      <c r="X317" s="64"/>
      <c r="Y317" s="64"/>
      <c r="Z317" s="104"/>
      <c r="AA317" s="104"/>
      <c r="AB317" s="104"/>
      <c r="AC317" s="104"/>
      <c r="AD317" s="104"/>
      <c r="AE317" s="104"/>
    </row>
    <row r="318" ht="15.75" customHeight="1" spans="1:31">
      <c r="A318" s="66"/>
      <c r="B318" s="142" t="s">
        <v>3069</v>
      </c>
      <c r="C318" s="70"/>
      <c r="D318" s="70"/>
      <c r="E318" s="70"/>
      <c r="F318" s="70"/>
      <c r="G318" s="70"/>
      <c r="H318" s="70"/>
      <c r="I318" s="70"/>
      <c r="J318" s="70"/>
      <c r="K318" s="70"/>
      <c r="L318" s="70"/>
      <c r="M318" s="70"/>
      <c r="N318" s="70"/>
      <c r="O318" s="70"/>
      <c r="P318" s="70"/>
      <c r="Q318" s="70"/>
      <c r="R318" s="70"/>
      <c r="S318" s="70"/>
      <c r="T318" s="81"/>
      <c r="U318" s="94"/>
      <c r="V318" s="64"/>
      <c r="W318" s="64"/>
      <c r="X318" s="64"/>
      <c r="Y318" s="64"/>
      <c r="Z318" s="104"/>
      <c r="AA318" s="104"/>
      <c r="AB318" s="104"/>
      <c r="AC318" s="104"/>
      <c r="AD318" s="104"/>
      <c r="AE318" s="104"/>
    </row>
    <row r="319" ht="15.75" customHeight="1" spans="1:31">
      <c r="A319" s="66"/>
      <c r="B319" s="142" t="s">
        <v>3070</v>
      </c>
      <c r="C319" s="70"/>
      <c r="D319" s="70"/>
      <c r="E319" s="70"/>
      <c r="F319" s="70"/>
      <c r="G319" s="70"/>
      <c r="H319" s="70"/>
      <c r="I319" s="70"/>
      <c r="J319" s="70"/>
      <c r="K319" s="70"/>
      <c r="L319" s="70"/>
      <c r="M319" s="70"/>
      <c r="N319" s="70"/>
      <c r="O319" s="70"/>
      <c r="P319" s="70"/>
      <c r="Q319" s="70"/>
      <c r="R319" s="70"/>
      <c r="S319" s="70"/>
      <c r="T319" s="81"/>
      <c r="U319" s="94"/>
      <c r="V319" s="64"/>
      <c r="W319" s="64"/>
      <c r="X319" s="64"/>
      <c r="Y319" s="64"/>
      <c r="Z319" s="104"/>
      <c r="AA319" s="104"/>
      <c r="AB319" s="104"/>
      <c r="AC319" s="104"/>
      <c r="AD319" s="104"/>
      <c r="AE319" s="104"/>
    </row>
    <row r="320" ht="15.75" customHeight="1" spans="1:31">
      <c r="A320" s="66"/>
      <c r="B320" s="142" t="s">
        <v>3071</v>
      </c>
      <c r="C320" s="70"/>
      <c r="D320" s="70"/>
      <c r="E320" s="70"/>
      <c r="F320" s="70"/>
      <c r="G320" s="70"/>
      <c r="H320" s="70"/>
      <c r="I320" s="70"/>
      <c r="J320" s="70"/>
      <c r="K320" s="70"/>
      <c r="L320" s="70"/>
      <c r="M320" s="70"/>
      <c r="N320" s="70"/>
      <c r="O320" s="70"/>
      <c r="P320" s="70"/>
      <c r="Q320" s="70"/>
      <c r="R320" s="70"/>
      <c r="S320" s="70"/>
      <c r="T320" s="81"/>
      <c r="U320" s="94"/>
      <c r="V320" s="64"/>
      <c r="W320" s="64"/>
      <c r="X320" s="64"/>
      <c r="Y320" s="64"/>
      <c r="Z320" s="104"/>
      <c r="AA320" s="104"/>
      <c r="AB320" s="104"/>
      <c r="AC320" s="104"/>
      <c r="AD320" s="104"/>
      <c r="AE320" s="104"/>
    </row>
    <row r="321" ht="15.75" customHeight="1" spans="1:31">
      <c r="A321" s="66"/>
      <c r="B321" s="142" t="s">
        <v>3072</v>
      </c>
      <c r="C321" s="70"/>
      <c r="D321" s="70"/>
      <c r="E321" s="70"/>
      <c r="F321" s="70"/>
      <c r="G321" s="70"/>
      <c r="H321" s="70"/>
      <c r="I321" s="70"/>
      <c r="J321" s="70"/>
      <c r="K321" s="70"/>
      <c r="L321" s="70"/>
      <c r="M321" s="70"/>
      <c r="N321" s="70"/>
      <c r="O321" s="70"/>
      <c r="P321" s="70"/>
      <c r="Q321" s="70"/>
      <c r="R321" s="70"/>
      <c r="S321" s="70"/>
      <c r="T321" s="81"/>
      <c r="U321" s="94"/>
      <c r="V321" s="64"/>
      <c r="W321" s="64"/>
      <c r="X321" s="64"/>
      <c r="Y321" s="64"/>
      <c r="Z321" s="104"/>
      <c r="AA321" s="104"/>
      <c r="AB321" s="104"/>
      <c r="AC321" s="104"/>
      <c r="AD321" s="104"/>
      <c r="AE321" s="104"/>
    </row>
    <row r="322" ht="15.75" customHeight="1" spans="1:31">
      <c r="A322" s="66"/>
      <c r="B322" s="142" t="s">
        <v>3073</v>
      </c>
      <c r="C322" s="70"/>
      <c r="D322" s="70"/>
      <c r="E322" s="70"/>
      <c r="F322" s="70"/>
      <c r="G322" s="70"/>
      <c r="H322" s="70"/>
      <c r="I322" s="70"/>
      <c r="J322" s="70"/>
      <c r="K322" s="70"/>
      <c r="L322" s="70"/>
      <c r="M322" s="70"/>
      <c r="N322" s="70"/>
      <c r="O322" s="70"/>
      <c r="P322" s="70"/>
      <c r="Q322" s="70"/>
      <c r="R322" s="70"/>
      <c r="S322" s="70"/>
      <c r="T322" s="81"/>
      <c r="U322" s="94"/>
      <c r="V322" s="64"/>
      <c r="W322" s="64"/>
      <c r="X322" s="64"/>
      <c r="Y322" s="64"/>
      <c r="Z322" s="104"/>
      <c r="AA322" s="104"/>
      <c r="AB322" s="104"/>
      <c r="AC322" s="104"/>
      <c r="AD322" s="104"/>
      <c r="AE322" s="104"/>
    </row>
    <row r="323" ht="15.75" customHeight="1" spans="1:31">
      <c r="A323" s="66"/>
      <c r="B323" s="142" t="s">
        <v>3074</v>
      </c>
      <c r="C323" s="70"/>
      <c r="D323" s="70"/>
      <c r="E323" s="70"/>
      <c r="F323" s="70"/>
      <c r="G323" s="70"/>
      <c r="H323" s="70"/>
      <c r="I323" s="70"/>
      <c r="J323" s="70"/>
      <c r="K323" s="70"/>
      <c r="L323" s="70"/>
      <c r="M323" s="70"/>
      <c r="N323" s="70"/>
      <c r="O323" s="70"/>
      <c r="P323" s="70"/>
      <c r="Q323" s="70"/>
      <c r="R323" s="70"/>
      <c r="S323" s="70"/>
      <c r="T323" s="81"/>
      <c r="U323" s="94"/>
      <c r="V323" s="64"/>
      <c r="W323" s="64"/>
      <c r="X323" s="64"/>
      <c r="Y323" s="64"/>
      <c r="Z323" s="104"/>
      <c r="AA323" s="104"/>
      <c r="AB323" s="104"/>
      <c r="AC323" s="104"/>
      <c r="AD323" s="104"/>
      <c r="AE323" s="104"/>
    </row>
    <row r="324" ht="15.75" customHeight="1" spans="1:31">
      <c r="A324" s="66"/>
      <c r="B324" s="142" t="s">
        <v>3075</v>
      </c>
      <c r="C324" s="70"/>
      <c r="D324" s="70"/>
      <c r="E324" s="70"/>
      <c r="F324" s="70"/>
      <c r="G324" s="70"/>
      <c r="H324" s="70"/>
      <c r="I324" s="70"/>
      <c r="J324" s="70"/>
      <c r="K324" s="70"/>
      <c r="L324" s="70"/>
      <c r="M324" s="70"/>
      <c r="N324" s="70"/>
      <c r="O324" s="70"/>
      <c r="P324" s="70"/>
      <c r="Q324" s="70"/>
      <c r="R324" s="70"/>
      <c r="S324" s="70"/>
      <c r="T324" s="81"/>
      <c r="U324" s="94"/>
      <c r="V324" s="64"/>
      <c r="W324" s="64"/>
      <c r="X324" s="64"/>
      <c r="Y324" s="64"/>
      <c r="Z324" s="104"/>
      <c r="AA324" s="104"/>
      <c r="AB324" s="104"/>
      <c r="AC324" s="104"/>
      <c r="AD324" s="104"/>
      <c r="AE324" s="104"/>
    </row>
    <row r="325" ht="15.75" customHeight="1" spans="1:31">
      <c r="A325" s="66"/>
      <c r="B325" s="142" t="s">
        <v>3076</v>
      </c>
      <c r="C325" s="70"/>
      <c r="D325" s="70"/>
      <c r="E325" s="70"/>
      <c r="F325" s="70"/>
      <c r="G325" s="70"/>
      <c r="H325" s="70"/>
      <c r="I325" s="70"/>
      <c r="J325" s="70"/>
      <c r="K325" s="70"/>
      <c r="L325" s="70"/>
      <c r="M325" s="70"/>
      <c r="N325" s="70"/>
      <c r="O325" s="70"/>
      <c r="P325" s="70"/>
      <c r="Q325" s="70"/>
      <c r="R325" s="70"/>
      <c r="S325" s="70"/>
      <c r="T325" s="81"/>
      <c r="U325" s="94"/>
      <c r="V325" s="64"/>
      <c r="W325" s="64"/>
      <c r="X325" s="64"/>
      <c r="Y325" s="64"/>
      <c r="Z325" s="104"/>
      <c r="AA325" s="104"/>
      <c r="AB325" s="104"/>
      <c r="AC325" s="104"/>
      <c r="AD325" s="104"/>
      <c r="AE325" s="104"/>
    </row>
    <row r="326" ht="15.75" customHeight="1" spans="1:31">
      <c r="A326" s="66"/>
      <c r="B326" s="142" t="s">
        <v>3077</v>
      </c>
      <c r="C326" s="70"/>
      <c r="D326" s="70"/>
      <c r="E326" s="70"/>
      <c r="F326" s="70"/>
      <c r="G326" s="70"/>
      <c r="H326" s="70"/>
      <c r="I326" s="70"/>
      <c r="J326" s="70"/>
      <c r="K326" s="70"/>
      <c r="L326" s="70"/>
      <c r="M326" s="70"/>
      <c r="N326" s="70"/>
      <c r="O326" s="70"/>
      <c r="P326" s="70"/>
      <c r="Q326" s="70"/>
      <c r="R326" s="70"/>
      <c r="S326" s="70"/>
      <c r="T326" s="81"/>
      <c r="U326" s="94"/>
      <c r="V326" s="64"/>
      <c r="W326" s="64"/>
      <c r="X326" s="64"/>
      <c r="Y326" s="64"/>
      <c r="Z326" s="104"/>
      <c r="AA326" s="104"/>
      <c r="AB326" s="104"/>
      <c r="AC326" s="104"/>
      <c r="AD326" s="104"/>
      <c r="AE326" s="104"/>
    </row>
    <row r="327" ht="15.75" customHeight="1" spans="1:31">
      <c r="A327" s="66"/>
      <c r="B327" s="142" t="s">
        <v>3078</v>
      </c>
      <c r="C327" s="70"/>
      <c r="D327" s="70"/>
      <c r="E327" s="70"/>
      <c r="F327" s="70"/>
      <c r="G327" s="70"/>
      <c r="H327" s="70"/>
      <c r="I327" s="70"/>
      <c r="J327" s="70"/>
      <c r="K327" s="70"/>
      <c r="L327" s="70"/>
      <c r="M327" s="70"/>
      <c r="N327" s="70"/>
      <c r="O327" s="70"/>
      <c r="P327" s="70"/>
      <c r="Q327" s="70"/>
      <c r="R327" s="70"/>
      <c r="S327" s="70"/>
      <c r="T327" s="81"/>
      <c r="U327" s="94"/>
      <c r="V327" s="64"/>
      <c r="W327" s="64"/>
      <c r="X327" s="64"/>
      <c r="Y327" s="64"/>
      <c r="Z327" s="104"/>
      <c r="AA327" s="104"/>
      <c r="AB327" s="104"/>
      <c r="AC327" s="104"/>
      <c r="AD327" s="104"/>
      <c r="AE327" s="104"/>
    </row>
    <row r="328" ht="15.75" customHeight="1" spans="1:31">
      <c r="A328" s="66"/>
      <c r="B328" s="142" t="s">
        <v>3079</v>
      </c>
      <c r="C328" s="70"/>
      <c r="D328" s="70"/>
      <c r="E328" s="70"/>
      <c r="F328" s="70"/>
      <c r="G328" s="70"/>
      <c r="H328" s="70"/>
      <c r="I328" s="70"/>
      <c r="J328" s="70"/>
      <c r="K328" s="70"/>
      <c r="L328" s="70"/>
      <c r="M328" s="70"/>
      <c r="N328" s="70"/>
      <c r="O328" s="70"/>
      <c r="P328" s="70"/>
      <c r="Q328" s="70"/>
      <c r="R328" s="70"/>
      <c r="S328" s="70"/>
      <c r="T328" s="81"/>
      <c r="U328" s="94"/>
      <c r="V328" s="64"/>
      <c r="W328" s="64"/>
      <c r="X328" s="64"/>
      <c r="Y328" s="64"/>
      <c r="Z328" s="104"/>
      <c r="AA328" s="104"/>
      <c r="AB328" s="104"/>
      <c r="AC328" s="104"/>
      <c r="AD328" s="104"/>
      <c r="AE328" s="104"/>
    </row>
    <row r="329" ht="15.75" customHeight="1" spans="1:31">
      <c r="A329" s="66"/>
      <c r="B329" s="142" t="s">
        <v>3080</v>
      </c>
      <c r="C329" s="70"/>
      <c r="D329" s="70"/>
      <c r="E329" s="70"/>
      <c r="F329" s="70"/>
      <c r="G329" s="70"/>
      <c r="H329" s="70"/>
      <c r="I329" s="70"/>
      <c r="J329" s="70"/>
      <c r="K329" s="70"/>
      <c r="L329" s="70"/>
      <c r="M329" s="70"/>
      <c r="N329" s="70"/>
      <c r="O329" s="70"/>
      <c r="P329" s="70"/>
      <c r="Q329" s="70"/>
      <c r="R329" s="70"/>
      <c r="S329" s="70"/>
      <c r="T329" s="81"/>
      <c r="U329" s="94"/>
      <c r="V329" s="64"/>
      <c r="W329" s="64"/>
      <c r="X329" s="64"/>
      <c r="Y329" s="64"/>
      <c r="Z329" s="104"/>
      <c r="AA329" s="104"/>
      <c r="AB329" s="104"/>
      <c r="AC329" s="104"/>
      <c r="AD329" s="104"/>
      <c r="AE329" s="104"/>
    </row>
    <row r="330" ht="15.75" customHeight="1" spans="1:31">
      <c r="A330" s="66"/>
      <c r="B330" s="142" t="s">
        <v>3081</v>
      </c>
      <c r="C330" s="70"/>
      <c r="D330" s="70"/>
      <c r="E330" s="70"/>
      <c r="F330" s="70"/>
      <c r="G330" s="70"/>
      <c r="H330" s="70"/>
      <c r="I330" s="70"/>
      <c r="J330" s="70"/>
      <c r="K330" s="70"/>
      <c r="L330" s="70"/>
      <c r="M330" s="70"/>
      <c r="N330" s="70"/>
      <c r="O330" s="70"/>
      <c r="P330" s="70"/>
      <c r="Q330" s="70"/>
      <c r="R330" s="70"/>
      <c r="S330" s="70"/>
      <c r="T330" s="81"/>
      <c r="U330" s="94"/>
      <c r="V330" s="64"/>
      <c r="W330" s="64"/>
      <c r="X330" s="64"/>
      <c r="Y330" s="64"/>
      <c r="Z330" s="104"/>
      <c r="AA330" s="104"/>
      <c r="AB330" s="104"/>
      <c r="AC330" s="104"/>
      <c r="AD330" s="104"/>
      <c r="AE330" s="104"/>
    </row>
    <row r="331" ht="15.75" customHeight="1" spans="1:31">
      <c r="A331" s="66"/>
      <c r="B331" s="142" t="s">
        <v>3082</v>
      </c>
      <c r="C331" s="70"/>
      <c r="D331" s="70"/>
      <c r="E331" s="70"/>
      <c r="F331" s="70"/>
      <c r="G331" s="70"/>
      <c r="H331" s="70"/>
      <c r="I331" s="70"/>
      <c r="J331" s="70"/>
      <c r="K331" s="70"/>
      <c r="L331" s="70"/>
      <c r="M331" s="70"/>
      <c r="N331" s="70"/>
      <c r="O331" s="70"/>
      <c r="P331" s="70"/>
      <c r="Q331" s="70"/>
      <c r="R331" s="70"/>
      <c r="S331" s="70"/>
      <c r="T331" s="81"/>
      <c r="U331" s="94"/>
      <c r="V331" s="64"/>
      <c r="W331" s="64"/>
      <c r="X331" s="64"/>
      <c r="Y331" s="64"/>
      <c r="Z331" s="104"/>
      <c r="AA331" s="104"/>
      <c r="AB331" s="104"/>
      <c r="AC331" s="104"/>
      <c r="AD331" s="104"/>
      <c r="AE331" s="104"/>
    </row>
    <row r="332" ht="15.75" customHeight="1" spans="1:31">
      <c r="A332" s="66"/>
      <c r="B332" s="142" t="s">
        <v>3083</v>
      </c>
      <c r="C332" s="70"/>
      <c r="D332" s="70"/>
      <c r="E332" s="70"/>
      <c r="F332" s="70"/>
      <c r="G332" s="70"/>
      <c r="H332" s="70"/>
      <c r="I332" s="70"/>
      <c r="J332" s="70"/>
      <c r="K332" s="70"/>
      <c r="L332" s="70"/>
      <c r="M332" s="70"/>
      <c r="N332" s="70"/>
      <c r="O332" s="70"/>
      <c r="P332" s="70"/>
      <c r="Q332" s="70"/>
      <c r="R332" s="70"/>
      <c r="S332" s="70"/>
      <c r="T332" s="81"/>
      <c r="U332" s="94"/>
      <c r="V332" s="64"/>
      <c r="W332" s="64"/>
      <c r="X332" s="64"/>
      <c r="Y332" s="64"/>
      <c r="Z332" s="104"/>
      <c r="AA332" s="104"/>
      <c r="AB332" s="104"/>
      <c r="AC332" s="104"/>
      <c r="AD332" s="104"/>
      <c r="AE332" s="104"/>
    </row>
    <row r="333" ht="15.75" customHeight="1" spans="1:31">
      <c r="A333" s="66"/>
      <c r="B333" s="142" t="s">
        <v>3084</v>
      </c>
      <c r="C333" s="70"/>
      <c r="D333" s="70"/>
      <c r="E333" s="70"/>
      <c r="F333" s="70"/>
      <c r="G333" s="70"/>
      <c r="H333" s="70"/>
      <c r="I333" s="70"/>
      <c r="J333" s="70"/>
      <c r="K333" s="70"/>
      <c r="L333" s="70"/>
      <c r="M333" s="70"/>
      <c r="N333" s="70"/>
      <c r="O333" s="70"/>
      <c r="P333" s="70"/>
      <c r="Q333" s="70"/>
      <c r="R333" s="70"/>
      <c r="S333" s="70"/>
      <c r="T333" s="81"/>
      <c r="U333" s="94"/>
      <c r="V333" s="64"/>
      <c r="W333" s="64"/>
      <c r="X333" s="64"/>
      <c r="Y333" s="64"/>
      <c r="Z333" s="104"/>
      <c r="AA333" s="104"/>
      <c r="AB333" s="104"/>
      <c r="AC333" s="104"/>
      <c r="AD333" s="104"/>
      <c r="AE333" s="104"/>
    </row>
    <row r="334" ht="15.75" customHeight="1" spans="1:31">
      <c r="A334" s="66"/>
      <c r="B334" s="142" t="s">
        <v>3085</v>
      </c>
      <c r="C334" s="70"/>
      <c r="D334" s="70"/>
      <c r="E334" s="70"/>
      <c r="F334" s="70"/>
      <c r="G334" s="70"/>
      <c r="H334" s="70"/>
      <c r="I334" s="70"/>
      <c r="J334" s="70"/>
      <c r="K334" s="70"/>
      <c r="L334" s="70"/>
      <c r="M334" s="70"/>
      <c r="N334" s="70"/>
      <c r="O334" s="70"/>
      <c r="P334" s="70"/>
      <c r="Q334" s="70"/>
      <c r="R334" s="70"/>
      <c r="S334" s="70"/>
      <c r="T334" s="81"/>
      <c r="U334" s="94"/>
      <c r="V334" s="64"/>
      <c r="W334" s="64"/>
      <c r="X334" s="64"/>
      <c r="Y334" s="64"/>
      <c r="Z334" s="104"/>
      <c r="AA334" s="104"/>
      <c r="AB334" s="104"/>
      <c r="AC334" s="104"/>
      <c r="AD334" s="104"/>
      <c r="AE334" s="104"/>
    </row>
    <row r="335" ht="15.75" customHeight="1" spans="1:31">
      <c r="A335" s="66"/>
      <c r="B335" s="142" t="s">
        <v>3086</v>
      </c>
      <c r="C335" s="70"/>
      <c r="D335" s="70"/>
      <c r="E335" s="70"/>
      <c r="F335" s="70"/>
      <c r="G335" s="70"/>
      <c r="H335" s="70"/>
      <c r="I335" s="70"/>
      <c r="J335" s="70"/>
      <c r="K335" s="70"/>
      <c r="L335" s="70"/>
      <c r="M335" s="70"/>
      <c r="N335" s="70"/>
      <c r="O335" s="70"/>
      <c r="P335" s="70"/>
      <c r="Q335" s="70"/>
      <c r="R335" s="70"/>
      <c r="S335" s="70"/>
      <c r="T335" s="81"/>
      <c r="U335" s="94"/>
      <c r="V335" s="64"/>
      <c r="W335" s="64"/>
      <c r="X335" s="64"/>
      <c r="Y335" s="64"/>
      <c r="Z335" s="104"/>
      <c r="AA335" s="104"/>
      <c r="AB335" s="104"/>
      <c r="AC335" s="104"/>
      <c r="AD335" s="104"/>
      <c r="AE335" s="104"/>
    </row>
    <row r="336" ht="15.75" customHeight="1" spans="1:31">
      <c r="A336" s="66"/>
      <c r="B336" s="142" t="s">
        <v>3087</v>
      </c>
      <c r="C336" s="70"/>
      <c r="D336" s="70"/>
      <c r="E336" s="70"/>
      <c r="F336" s="70"/>
      <c r="G336" s="70"/>
      <c r="H336" s="70"/>
      <c r="I336" s="70"/>
      <c r="J336" s="70"/>
      <c r="K336" s="70"/>
      <c r="L336" s="70"/>
      <c r="M336" s="70"/>
      <c r="N336" s="70"/>
      <c r="O336" s="70"/>
      <c r="P336" s="70"/>
      <c r="Q336" s="70"/>
      <c r="R336" s="70"/>
      <c r="S336" s="70"/>
      <c r="T336" s="81"/>
      <c r="U336" s="94"/>
      <c r="V336" s="64"/>
      <c r="W336" s="64"/>
      <c r="X336" s="64"/>
      <c r="Y336" s="64"/>
      <c r="Z336" s="104"/>
      <c r="AA336" s="104"/>
      <c r="AB336" s="104"/>
      <c r="AC336" s="104"/>
      <c r="AD336" s="104"/>
      <c r="AE336" s="104"/>
    </row>
    <row r="337" ht="15.75" customHeight="1" spans="1:31">
      <c r="A337" s="66"/>
      <c r="B337" s="142" t="s">
        <v>3088</v>
      </c>
      <c r="C337" s="70"/>
      <c r="D337" s="70"/>
      <c r="E337" s="70"/>
      <c r="F337" s="70"/>
      <c r="G337" s="70"/>
      <c r="H337" s="70"/>
      <c r="I337" s="70"/>
      <c r="J337" s="70"/>
      <c r="K337" s="70"/>
      <c r="L337" s="70"/>
      <c r="M337" s="70"/>
      <c r="N337" s="70"/>
      <c r="O337" s="70"/>
      <c r="P337" s="70"/>
      <c r="Q337" s="70"/>
      <c r="R337" s="70"/>
      <c r="S337" s="70"/>
      <c r="T337" s="81"/>
      <c r="U337" s="94"/>
      <c r="V337" s="64"/>
      <c r="W337" s="64"/>
      <c r="X337" s="64"/>
      <c r="Y337" s="64"/>
      <c r="Z337" s="104"/>
      <c r="AA337" s="104"/>
      <c r="AB337" s="104"/>
      <c r="AC337" s="104"/>
      <c r="AD337" s="104"/>
      <c r="AE337" s="104"/>
    </row>
    <row r="338" ht="15.75" customHeight="1" spans="1:31">
      <c r="A338" s="66"/>
      <c r="B338" s="142" t="s">
        <v>3089</v>
      </c>
      <c r="C338" s="70"/>
      <c r="D338" s="70"/>
      <c r="E338" s="70"/>
      <c r="F338" s="70"/>
      <c r="G338" s="70"/>
      <c r="H338" s="70"/>
      <c r="I338" s="70"/>
      <c r="J338" s="70"/>
      <c r="K338" s="70"/>
      <c r="L338" s="70"/>
      <c r="M338" s="70"/>
      <c r="N338" s="70"/>
      <c r="O338" s="70"/>
      <c r="P338" s="70"/>
      <c r="Q338" s="70"/>
      <c r="R338" s="70"/>
      <c r="S338" s="70"/>
      <c r="T338" s="81"/>
      <c r="U338" s="94"/>
      <c r="V338" s="64"/>
      <c r="W338" s="64"/>
      <c r="X338" s="64"/>
      <c r="Y338" s="64"/>
      <c r="Z338" s="104"/>
      <c r="AA338" s="104"/>
      <c r="AB338" s="104"/>
      <c r="AC338" s="104"/>
      <c r="AD338" s="104"/>
      <c r="AE338" s="104"/>
    </row>
    <row r="339" ht="15.75" customHeight="1" spans="1:31">
      <c r="A339" s="66"/>
      <c r="B339" s="142" t="s">
        <v>3090</v>
      </c>
      <c r="C339" s="70"/>
      <c r="D339" s="70"/>
      <c r="E339" s="70"/>
      <c r="F339" s="70"/>
      <c r="G339" s="70"/>
      <c r="H339" s="70"/>
      <c r="I339" s="70"/>
      <c r="J339" s="70"/>
      <c r="K339" s="70"/>
      <c r="L339" s="70"/>
      <c r="M339" s="70"/>
      <c r="N339" s="70"/>
      <c r="O339" s="70"/>
      <c r="P339" s="70"/>
      <c r="Q339" s="70"/>
      <c r="R339" s="70"/>
      <c r="S339" s="70"/>
      <c r="T339" s="81"/>
      <c r="U339" s="94"/>
      <c r="V339" s="64"/>
      <c r="W339" s="64"/>
      <c r="X339" s="64"/>
      <c r="Y339" s="64"/>
      <c r="Z339" s="104"/>
      <c r="AA339" s="104"/>
      <c r="AB339" s="104"/>
      <c r="AC339" s="104"/>
      <c r="AD339" s="104"/>
      <c r="AE339" s="104"/>
    </row>
    <row r="340" ht="15.75" customHeight="1" spans="1:31">
      <c r="A340" s="66"/>
      <c r="B340" s="142" t="s">
        <v>3091</v>
      </c>
      <c r="C340" s="70"/>
      <c r="D340" s="70"/>
      <c r="E340" s="70"/>
      <c r="F340" s="70"/>
      <c r="G340" s="70"/>
      <c r="H340" s="70"/>
      <c r="I340" s="70"/>
      <c r="J340" s="70"/>
      <c r="K340" s="70"/>
      <c r="L340" s="70"/>
      <c r="M340" s="70"/>
      <c r="N340" s="70"/>
      <c r="O340" s="70"/>
      <c r="P340" s="70"/>
      <c r="Q340" s="70"/>
      <c r="R340" s="70"/>
      <c r="S340" s="70"/>
      <c r="T340" s="81"/>
      <c r="U340" s="94"/>
      <c r="V340" s="64"/>
      <c r="W340" s="64"/>
      <c r="X340" s="64"/>
      <c r="Y340" s="64"/>
      <c r="Z340" s="104"/>
      <c r="AA340" s="104"/>
      <c r="AB340" s="104"/>
      <c r="AC340" s="104"/>
      <c r="AD340" s="104"/>
      <c r="AE340" s="104"/>
    </row>
    <row r="341" ht="15.75" customHeight="1" spans="1:31">
      <c r="A341" s="66"/>
      <c r="B341" s="142" t="s">
        <v>3092</v>
      </c>
      <c r="C341" s="70"/>
      <c r="D341" s="70"/>
      <c r="E341" s="70"/>
      <c r="F341" s="70"/>
      <c r="G341" s="70"/>
      <c r="H341" s="70"/>
      <c r="I341" s="70"/>
      <c r="J341" s="70"/>
      <c r="K341" s="70"/>
      <c r="L341" s="70"/>
      <c r="M341" s="70"/>
      <c r="N341" s="70"/>
      <c r="O341" s="70"/>
      <c r="P341" s="70"/>
      <c r="Q341" s="70"/>
      <c r="R341" s="70"/>
      <c r="S341" s="70"/>
      <c r="T341" s="81"/>
      <c r="U341" s="94"/>
      <c r="V341" s="64"/>
      <c r="W341" s="64"/>
      <c r="X341" s="64"/>
      <c r="Y341" s="64"/>
      <c r="Z341" s="104"/>
      <c r="AA341" s="104"/>
      <c r="AB341" s="104"/>
      <c r="AC341" s="104"/>
      <c r="AD341" s="104"/>
      <c r="AE341" s="104"/>
    </row>
    <row r="342" ht="15.75" customHeight="1" spans="1:31">
      <c r="A342" s="66"/>
      <c r="B342" s="142" t="s">
        <v>3093</v>
      </c>
      <c r="C342" s="70"/>
      <c r="D342" s="70"/>
      <c r="E342" s="70"/>
      <c r="F342" s="70"/>
      <c r="G342" s="70"/>
      <c r="H342" s="70"/>
      <c r="I342" s="70"/>
      <c r="J342" s="70"/>
      <c r="K342" s="70"/>
      <c r="L342" s="70"/>
      <c r="M342" s="70"/>
      <c r="N342" s="70"/>
      <c r="O342" s="70"/>
      <c r="P342" s="70"/>
      <c r="Q342" s="70"/>
      <c r="R342" s="70"/>
      <c r="S342" s="70"/>
      <c r="T342" s="81"/>
      <c r="U342" s="94"/>
      <c r="V342" s="64"/>
      <c r="W342" s="64"/>
      <c r="X342" s="64"/>
      <c r="Y342" s="64"/>
      <c r="Z342" s="104"/>
      <c r="AA342" s="104"/>
      <c r="AB342" s="104"/>
      <c r="AC342" s="104"/>
      <c r="AD342" s="104"/>
      <c r="AE342" s="104"/>
    </row>
    <row r="343" ht="15.75" customHeight="1" spans="1:31">
      <c r="A343" s="66"/>
      <c r="B343" s="142" t="s">
        <v>3094</v>
      </c>
      <c r="C343" s="70"/>
      <c r="D343" s="70"/>
      <c r="E343" s="70"/>
      <c r="F343" s="70"/>
      <c r="G343" s="70"/>
      <c r="H343" s="70"/>
      <c r="I343" s="70"/>
      <c r="J343" s="70"/>
      <c r="K343" s="70"/>
      <c r="L343" s="70"/>
      <c r="M343" s="70"/>
      <c r="N343" s="70"/>
      <c r="O343" s="70"/>
      <c r="P343" s="70"/>
      <c r="Q343" s="70"/>
      <c r="R343" s="70"/>
      <c r="S343" s="70"/>
      <c r="T343" s="81"/>
      <c r="U343" s="94"/>
      <c r="V343" s="64"/>
      <c r="W343" s="64"/>
      <c r="X343" s="64"/>
      <c r="Y343" s="64"/>
      <c r="Z343" s="104"/>
      <c r="AA343" s="104"/>
      <c r="AB343" s="104"/>
      <c r="AC343" s="104"/>
      <c r="AD343" s="104"/>
      <c r="AE343" s="104"/>
    </row>
    <row r="344" ht="15.75" customHeight="1" spans="1:31">
      <c r="A344" s="66"/>
      <c r="B344" s="142" t="s">
        <v>3095</v>
      </c>
      <c r="C344" s="70"/>
      <c r="D344" s="70"/>
      <c r="E344" s="70"/>
      <c r="F344" s="70"/>
      <c r="G344" s="70"/>
      <c r="H344" s="70"/>
      <c r="I344" s="70"/>
      <c r="J344" s="70"/>
      <c r="K344" s="70"/>
      <c r="L344" s="70"/>
      <c r="M344" s="70"/>
      <c r="N344" s="70"/>
      <c r="O344" s="70"/>
      <c r="P344" s="70"/>
      <c r="Q344" s="70"/>
      <c r="R344" s="70"/>
      <c r="S344" s="70"/>
      <c r="T344" s="81"/>
      <c r="U344" s="94"/>
      <c r="V344" s="64"/>
      <c r="W344" s="64"/>
      <c r="X344" s="64"/>
      <c r="Y344" s="64"/>
      <c r="Z344" s="104"/>
      <c r="AA344" s="104"/>
      <c r="AB344" s="104"/>
      <c r="AC344" s="104"/>
      <c r="AD344" s="104"/>
      <c r="AE344" s="104"/>
    </row>
    <row r="345" ht="15.75" customHeight="1" spans="1:31">
      <c r="A345" s="97"/>
      <c r="B345" s="142" t="s">
        <v>3096</v>
      </c>
      <c r="C345" s="70"/>
      <c r="D345" s="70"/>
      <c r="E345" s="70"/>
      <c r="F345" s="70"/>
      <c r="G345" s="70"/>
      <c r="H345" s="70"/>
      <c r="I345" s="70"/>
      <c r="J345" s="70"/>
      <c r="K345" s="70"/>
      <c r="L345" s="70"/>
      <c r="M345" s="70"/>
      <c r="N345" s="70"/>
      <c r="O345" s="70"/>
      <c r="P345" s="70"/>
      <c r="Q345" s="70"/>
      <c r="R345" s="70"/>
      <c r="S345" s="70"/>
      <c r="T345" s="81"/>
      <c r="U345" s="94"/>
      <c r="V345" s="64"/>
      <c r="W345" s="64"/>
      <c r="X345" s="64"/>
      <c r="Y345" s="64"/>
      <c r="Z345" s="104"/>
      <c r="AA345" s="104"/>
      <c r="AB345" s="104"/>
      <c r="AC345" s="104"/>
      <c r="AD345" s="104"/>
      <c r="AE345" s="104"/>
    </row>
    <row r="346" ht="15.75" customHeight="1" spans="1:31">
      <c r="A346" s="97"/>
      <c r="B346" s="142" t="s">
        <v>3097</v>
      </c>
      <c r="C346" s="70"/>
      <c r="D346" s="70"/>
      <c r="E346" s="70"/>
      <c r="F346" s="70"/>
      <c r="G346" s="70"/>
      <c r="H346" s="70"/>
      <c r="I346" s="70"/>
      <c r="J346" s="70"/>
      <c r="K346" s="70"/>
      <c r="L346" s="70"/>
      <c r="M346" s="70"/>
      <c r="N346" s="70"/>
      <c r="O346" s="70"/>
      <c r="P346" s="70"/>
      <c r="Q346" s="70"/>
      <c r="R346" s="70"/>
      <c r="S346" s="70"/>
      <c r="T346" s="81"/>
      <c r="U346" s="94"/>
      <c r="V346" s="64"/>
      <c r="W346" s="64"/>
      <c r="X346" s="64"/>
      <c r="Y346" s="64"/>
      <c r="Z346" s="104"/>
      <c r="AA346" s="104"/>
      <c r="AB346" s="104"/>
      <c r="AC346" s="104"/>
      <c r="AD346" s="104"/>
      <c r="AE346" s="104"/>
    </row>
    <row r="347" ht="15.75" customHeight="1" spans="1:31">
      <c r="A347" s="97"/>
      <c r="B347" s="142" t="s">
        <v>3098</v>
      </c>
      <c r="C347" s="70"/>
      <c r="D347" s="70"/>
      <c r="E347" s="70"/>
      <c r="F347" s="70"/>
      <c r="G347" s="70"/>
      <c r="H347" s="70"/>
      <c r="I347" s="70"/>
      <c r="J347" s="70"/>
      <c r="K347" s="70"/>
      <c r="L347" s="70"/>
      <c r="M347" s="70"/>
      <c r="N347" s="70"/>
      <c r="O347" s="70"/>
      <c r="P347" s="70"/>
      <c r="Q347" s="70"/>
      <c r="R347" s="70"/>
      <c r="S347" s="70"/>
      <c r="T347" s="81"/>
      <c r="U347" s="94"/>
      <c r="V347" s="64"/>
      <c r="W347" s="64"/>
      <c r="X347" s="64"/>
      <c r="Y347" s="64"/>
      <c r="Z347" s="104"/>
      <c r="AA347" s="104"/>
      <c r="AB347" s="104"/>
      <c r="AC347" s="104"/>
      <c r="AD347" s="104"/>
      <c r="AE347" s="104"/>
    </row>
    <row r="348" ht="15.75" customHeight="1" spans="1:31">
      <c r="A348" s="97"/>
      <c r="B348" s="142" t="s">
        <v>3099</v>
      </c>
      <c r="C348" s="70"/>
      <c r="D348" s="70"/>
      <c r="E348" s="70"/>
      <c r="F348" s="70"/>
      <c r="G348" s="70"/>
      <c r="H348" s="70"/>
      <c r="I348" s="70"/>
      <c r="J348" s="70"/>
      <c r="K348" s="70"/>
      <c r="L348" s="70"/>
      <c r="M348" s="70"/>
      <c r="N348" s="70"/>
      <c r="O348" s="70"/>
      <c r="P348" s="70"/>
      <c r="Q348" s="70"/>
      <c r="R348" s="70"/>
      <c r="S348" s="70"/>
      <c r="T348" s="81"/>
      <c r="U348" s="94"/>
      <c r="V348" s="64"/>
      <c r="W348" s="64"/>
      <c r="X348" s="64"/>
      <c r="Y348" s="64"/>
      <c r="Z348" s="104"/>
      <c r="AA348" s="104"/>
      <c r="AB348" s="104"/>
      <c r="AC348" s="104"/>
      <c r="AD348" s="104"/>
      <c r="AE348" s="104"/>
    </row>
    <row r="349" ht="15.75" customHeight="1" spans="1:31">
      <c r="A349" s="97"/>
      <c r="B349" s="142" t="s">
        <v>3100</v>
      </c>
      <c r="C349" s="70"/>
      <c r="D349" s="70"/>
      <c r="E349" s="70"/>
      <c r="F349" s="70"/>
      <c r="G349" s="70"/>
      <c r="H349" s="70"/>
      <c r="I349" s="70"/>
      <c r="J349" s="70"/>
      <c r="K349" s="70"/>
      <c r="L349" s="70"/>
      <c r="M349" s="70"/>
      <c r="N349" s="70"/>
      <c r="O349" s="70"/>
      <c r="P349" s="70"/>
      <c r="Q349" s="70"/>
      <c r="R349" s="70"/>
      <c r="S349" s="70"/>
      <c r="T349" s="81"/>
      <c r="U349" s="94"/>
      <c r="V349" s="64"/>
      <c r="W349" s="64"/>
      <c r="X349" s="64"/>
      <c r="Y349" s="64"/>
      <c r="Z349" s="104"/>
      <c r="AA349" s="104"/>
      <c r="AB349" s="104"/>
      <c r="AC349" s="104"/>
      <c r="AD349" s="104"/>
      <c r="AE349" s="104"/>
    </row>
    <row r="350" ht="15.75" customHeight="1" spans="1:31">
      <c r="A350" s="97"/>
      <c r="B350" s="142" t="s">
        <v>3101</v>
      </c>
      <c r="C350" s="70"/>
      <c r="D350" s="70"/>
      <c r="E350" s="70"/>
      <c r="F350" s="70"/>
      <c r="G350" s="70"/>
      <c r="H350" s="70"/>
      <c r="I350" s="70"/>
      <c r="J350" s="70"/>
      <c r="K350" s="70"/>
      <c r="L350" s="70"/>
      <c r="M350" s="70"/>
      <c r="N350" s="70"/>
      <c r="O350" s="70"/>
      <c r="P350" s="70"/>
      <c r="Q350" s="70"/>
      <c r="R350" s="70"/>
      <c r="S350" s="70"/>
      <c r="T350" s="81"/>
      <c r="U350" s="94"/>
      <c r="V350" s="64"/>
      <c r="W350" s="64"/>
      <c r="X350" s="64"/>
      <c r="Y350" s="64"/>
      <c r="Z350" s="104"/>
      <c r="AA350" s="104"/>
      <c r="AB350" s="104"/>
      <c r="AC350" s="104"/>
      <c r="AD350" s="104"/>
      <c r="AE350" s="104"/>
    </row>
    <row r="351" ht="15.75" customHeight="1" spans="1:31">
      <c r="A351" s="97"/>
      <c r="B351" s="142" t="s">
        <v>3102</v>
      </c>
      <c r="C351" s="70"/>
      <c r="D351" s="70"/>
      <c r="E351" s="70"/>
      <c r="F351" s="70"/>
      <c r="G351" s="70"/>
      <c r="H351" s="70"/>
      <c r="I351" s="70"/>
      <c r="J351" s="70"/>
      <c r="K351" s="70"/>
      <c r="L351" s="70"/>
      <c r="M351" s="70"/>
      <c r="N351" s="70"/>
      <c r="O351" s="70"/>
      <c r="P351" s="70"/>
      <c r="Q351" s="70"/>
      <c r="R351" s="70"/>
      <c r="S351" s="70"/>
      <c r="T351" s="81"/>
      <c r="U351" s="94"/>
      <c r="V351" s="64"/>
      <c r="W351" s="64"/>
      <c r="X351" s="64"/>
      <c r="Y351" s="64"/>
      <c r="Z351" s="104"/>
      <c r="AA351" s="104"/>
      <c r="AB351" s="104"/>
      <c r="AC351" s="104"/>
      <c r="AD351" s="104"/>
      <c r="AE351" s="104"/>
    </row>
    <row r="352" ht="15.75" customHeight="1" spans="1:31">
      <c r="A352" s="97"/>
      <c r="B352" s="142" t="s">
        <v>3103</v>
      </c>
      <c r="C352" s="70"/>
      <c r="D352" s="70"/>
      <c r="E352" s="70"/>
      <c r="F352" s="70"/>
      <c r="G352" s="70"/>
      <c r="H352" s="70"/>
      <c r="I352" s="70"/>
      <c r="J352" s="70"/>
      <c r="K352" s="70"/>
      <c r="L352" s="70"/>
      <c r="M352" s="70"/>
      <c r="N352" s="70"/>
      <c r="O352" s="70"/>
      <c r="P352" s="70"/>
      <c r="Q352" s="70"/>
      <c r="R352" s="70"/>
      <c r="S352" s="70"/>
      <c r="T352" s="81"/>
      <c r="U352" s="94"/>
      <c r="V352" s="64"/>
      <c r="W352" s="64"/>
      <c r="X352" s="64"/>
      <c r="Y352" s="64"/>
      <c r="Z352" s="104"/>
      <c r="AA352" s="104"/>
      <c r="AB352" s="104"/>
      <c r="AC352" s="104"/>
      <c r="AD352" s="104"/>
      <c r="AE352" s="104"/>
    </row>
    <row r="353" ht="15.75" customHeight="1" spans="1:31">
      <c r="A353" s="97"/>
      <c r="B353" s="142" t="s">
        <v>3104</v>
      </c>
      <c r="C353" s="70"/>
      <c r="D353" s="70"/>
      <c r="E353" s="70"/>
      <c r="F353" s="70"/>
      <c r="G353" s="70"/>
      <c r="H353" s="70"/>
      <c r="I353" s="70"/>
      <c r="J353" s="70"/>
      <c r="K353" s="70"/>
      <c r="L353" s="70"/>
      <c r="M353" s="70"/>
      <c r="N353" s="70"/>
      <c r="O353" s="70"/>
      <c r="P353" s="70"/>
      <c r="Q353" s="70"/>
      <c r="R353" s="70"/>
      <c r="S353" s="70"/>
      <c r="T353" s="81"/>
      <c r="U353" s="94"/>
      <c r="V353" s="64"/>
      <c r="W353" s="64"/>
      <c r="X353" s="64"/>
      <c r="Y353" s="64"/>
      <c r="Z353" s="104"/>
      <c r="AA353" s="104"/>
      <c r="AB353" s="104"/>
      <c r="AC353" s="104"/>
      <c r="AD353" s="104"/>
      <c r="AE353" s="104"/>
    </row>
    <row r="354" ht="15.75" customHeight="1" spans="1:31">
      <c r="A354" s="97"/>
      <c r="B354" s="142" t="s">
        <v>3105</v>
      </c>
      <c r="C354" s="70"/>
      <c r="D354" s="70"/>
      <c r="E354" s="70"/>
      <c r="F354" s="70"/>
      <c r="G354" s="70"/>
      <c r="H354" s="70"/>
      <c r="I354" s="70"/>
      <c r="J354" s="70"/>
      <c r="K354" s="70"/>
      <c r="L354" s="70"/>
      <c r="M354" s="70"/>
      <c r="N354" s="70"/>
      <c r="O354" s="70"/>
      <c r="P354" s="70"/>
      <c r="Q354" s="70"/>
      <c r="R354" s="70"/>
      <c r="S354" s="70"/>
      <c r="T354" s="81"/>
      <c r="U354" s="94"/>
      <c r="V354" s="64"/>
      <c r="W354" s="64"/>
      <c r="X354" s="64"/>
      <c r="Y354" s="64"/>
      <c r="Z354" s="104"/>
      <c r="AA354" s="104"/>
      <c r="AB354" s="104"/>
      <c r="AC354" s="104"/>
      <c r="AD354" s="104"/>
      <c r="AE354" s="104"/>
    </row>
    <row r="355" ht="15.75" customHeight="1" spans="1:31">
      <c r="A355" s="97"/>
      <c r="B355" s="142" t="s">
        <v>3106</v>
      </c>
      <c r="C355" s="70"/>
      <c r="D355" s="70"/>
      <c r="E355" s="70"/>
      <c r="F355" s="70"/>
      <c r="G355" s="70"/>
      <c r="H355" s="70"/>
      <c r="I355" s="70"/>
      <c r="J355" s="70"/>
      <c r="K355" s="70"/>
      <c r="L355" s="70"/>
      <c r="M355" s="70"/>
      <c r="N355" s="70"/>
      <c r="O355" s="70"/>
      <c r="P355" s="70"/>
      <c r="Q355" s="70"/>
      <c r="R355" s="70"/>
      <c r="S355" s="70"/>
      <c r="T355" s="81"/>
      <c r="U355" s="94"/>
      <c r="V355" s="64"/>
      <c r="W355" s="64"/>
      <c r="X355" s="64"/>
      <c r="Y355" s="64"/>
      <c r="Z355" s="104"/>
      <c r="AA355" s="104"/>
      <c r="AB355" s="104"/>
      <c r="AC355" s="104"/>
      <c r="AD355" s="104"/>
      <c r="AE355" s="104"/>
    </row>
    <row r="356" ht="15.75" customHeight="1" spans="1:31">
      <c r="A356" s="97"/>
      <c r="B356" s="142" t="s">
        <v>3107</v>
      </c>
      <c r="C356" s="70"/>
      <c r="D356" s="70"/>
      <c r="E356" s="70"/>
      <c r="F356" s="70"/>
      <c r="G356" s="70"/>
      <c r="H356" s="70"/>
      <c r="I356" s="70"/>
      <c r="J356" s="70"/>
      <c r="K356" s="70"/>
      <c r="L356" s="70"/>
      <c r="M356" s="70"/>
      <c r="N356" s="70"/>
      <c r="O356" s="70"/>
      <c r="P356" s="70"/>
      <c r="Q356" s="70"/>
      <c r="R356" s="70"/>
      <c r="S356" s="70"/>
      <c r="T356" s="81"/>
      <c r="U356" s="94"/>
      <c r="V356" s="64"/>
      <c r="W356" s="64"/>
      <c r="X356" s="64"/>
      <c r="Y356" s="64"/>
      <c r="Z356" s="104"/>
      <c r="AA356" s="104"/>
      <c r="AB356" s="104"/>
      <c r="AC356" s="104"/>
      <c r="AD356" s="104"/>
      <c r="AE356" s="104"/>
    </row>
    <row r="357" ht="15.75" customHeight="1" spans="1:31">
      <c r="A357" s="97"/>
      <c r="B357" s="144" t="s">
        <v>3108</v>
      </c>
      <c r="C357" s="73"/>
      <c r="D357" s="73"/>
      <c r="E357" s="73"/>
      <c r="F357" s="73"/>
      <c r="G357" s="73"/>
      <c r="H357" s="73"/>
      <c r="I357" s="73"/>
      <c r="J357" s="73"/>
      <c r="K357" s="73"/>
      <c r="L357" s="73"/>
      <c r="M357" s="73"/>
      <c r="N357" s="73"/>
      <c r="O357" s="73"/>
      <c r="P357" s="73"/>
      <c r="Q357" s="73"/>
      <c r="R357" s="73"/>
      <c r="S357" s="73"/>
      <c r="T357" s="99"/>
      <c r="U357" s="94"/>
      <c r="V357" s="64"/>
      <c r="W357" s="64"/>
      <c r="X357" s="64"/>
      <c r="Y357" s="64"/>
      <c r="Z357" s="104"/>
      <c r="AA357" s="104"/>
      <c r="AB357" s="104"/>
      <c r="AC357" s="104"/>
      <c r="AD357" s="104"/>
      <c r="AE357" s="104"/>
    </row>
  </sheetData>
  <mergeCells count="398">
    <mergeCell ref="B2:R2"/>
    <mergeCell ref="B3:R3"/>
    <mergeCell ref="T3:X3"/>
    <mergeCell ref="B4:R4"/>
    <mergeCell ref="U4:X4"/>
    <mergeCell ref="B5:R5"/>
    <mergeCell ref="U5:X5"/>
    <mergeCell ref="B6:R6"/>
    <mergeCell ref="U6:X6"/>
    <mergeCell ref="B7:R7"/>
    <mergeCell ref="U7:X7"/>
    <mergeCell ref="B8:R8"/>
    <mergeCell ref="U8:X8"/>
    <mergeCell ref="B9:R9"/>
    <mergeCell ref="U9:X9"/>
    <mergeCell ref="B10:R10"/>
    <mergeCell ref="U10:X10"/>
    <mergeCell ref="B11:R11"/>
    <mergeCell ref="U11:X11"/>
    <mergeCell ref="B12:R12"/>
    <mergeCell ref="U12:X12"/>
    <mergeCell ref="B13:R13"/>
    <mergeCell ref="U13:X13"/>
    <mergeCell ref="B14:R14"/>
    <mergeCell ref="U14:X14"/>
    <mergeCell ref="B15:R15"/>
    <mergeCell ref="U15:X15"/>
    <mergeCell ref="B16:R16"/>
    <mergeCell ref="B17:R17"/>
    <mergeCell ref="B18:R18"/>
    <mergeCell ref="B19:R19"/>
    <mergeCell ref="T19:Y19"/>
    <mergeCell ref="B20:R20"/>
    <mergeCell ref="T20:Y20"/>
    <mergeCell ref="T21:Y21"/>
    <mergeCell ref="B22:R22"/>
    <mergeCell ref="T22:Y22"/>
    <mergeCell ref="B23:R23"/>
    <mergeCell ref="T23:Y23"/>
    <mergeCell ref="B24:R24"/>
    <mergeCell ref="T24:Y24"/>
    <mergeCell ref="B25:R25"/>
    <mergeCell ref="T25:Y25"/>
    <mergeCell ref="B26:R26"/>
    <mergeCell ref="T26:Y26"/>
    <mergeCell ref="B27:R27"/>
    <mergeCell ref="T27:Y27"/>
    <mergeCell ref="B28:R28"/>
    <mergeCell ref="T28:Y28"/>
    <mergeCell ref="B29:R29"/>
    <mergeCell ref="T29:Y29"/>
    <mergeCell ref="B30:R30"/>
    <mergeCell ref="T30:Y30"/>
    <mergeCell ref="B31:R31"/>
    <mergeCell ref="T31:Y31"/>
    <mergeCell ref="B32:R32"/>
    <mergeCell ref="T32:Y32"/>
    <mergeCell ref="B33:R33"/>
    <mergeCell ref="T33:Y33"/>
    <mergeCell ref="B34:R34"/>
    <mergeCell ref="T34:Y34"/>
    <mergeCell ref="B35:R35"/>
    <mergeCell ref="T35:Y35"/>
    <mergeCell ref="T36:Y36"/>
    <mergeCell ref="B37:R37"/>
    <mergeCell ref="B38:R38"/>
    <mergeCell ref="B39:R39"/>
    <mergeCell ref="B40:R40"/>
    <mergeCell ref="B41:R41"/>
    <mergeCell ref="B42:R42"/>
    <mergeCell ref="B43:R43"/>
    <mergeCell ref="B44:R44"/>
    <mergeCell ref="B45:R45"/>
    <mergeCell ref="B46:R46"/>
    <mergeCell ref="B47:R47"/>
    <mergeCell ref="B48:R48"/>
    <mergeCell ref="B49:R49"/>
    <mergeCell ref="B50:R50"/>
    <mergeCell ref="B51:R51"/>
    <mergeCell ref="B52:R52"/>
    <mergeCell ref="B53:R53"/>
    <mergeCell ref="B54:R54"/>
    <mergeCell ref="B55:R55"/>
    <mergeCell ref="B56:R56"/>
    <mergeCell ref="B57:R57"/>
    <mergeCell ref="B58:R58"/>
    <mergeCell ref="B59:R59"/>
    <mergeCell ref="B60:R60"/>
    <mergeCell ref="B61:R61"/>
    <mergeCell ref="B62:R62"/>
    <mergeCell ref="B63:R63"/>
    <mergeCell ref="B64:R64"/>
    <mergeCell ref="B65:R65"/>
    <mergeCell ref="B68:J68"/>
    <mergeCell ref="B70:X70"/>
    <mergeCell ref="B71:X71"/>
    <mergeCell ref="B72:X72"/>
    <mergeCell ref="B73:X73"/>
    <mergeCell ref="B74:X74"/>
    <mergeCell ref="B75:X75"/>
    <mergeCell ref="B76:X76"/>
    <mergeCell ref="B77:X77"/>
    <mergeCell ref="B78:X78"/>
    <mergeCell ref="B79:X79"/>
    <mergeCell ref="B80:X80"/>
    <mergeCell ref="B81:X81"/>
    <mergeCell ref="B82:X82"/>
    <mergeCell ref="B83:X83"/>
    <mergeCell ref="B84:X84"/>
    <mergeCell ref="B85:X85"/>
    <mergeCell ref="B86:X86"/>
    <mergeCell ref="B87:X87"/>
    <mergeCell ref="B88:X88"/>
    <mergeCell ref="B89:X89"/>
    <mergeCell ref="B90:X90"/>
    <mergeCell ref="B91:X91"/>
    <mergeCell ref="B92:X92"/>
    <mergeCell ref="B93:X93"/>
    <mergeCell ref="B94:X94"/>
    <mergeCell ref="B95:X95"/>
    <mergeCell ref="B97:N97"/>
    <mergeCell ref="B98:N98"/>
    <mergeCell ref="Q98:Y98"/>
    <mergeCell ref="B99:N99"/>
    <mergeCell ref="Q99:Y99"/>
    <mergeCell ref="B100:N100"/>
    <mergeCell ref="Q100:Y100"/>
    <mergeCell ref="B101:N101"/>
    <mergeCell ref="Q101:Y101"/>
    <mergeCell ref="B102:N102"/>
    <mergeCell ref="Q102:Y102"/>
    <mergeCell ref="B103:N103"/>
    <mergeCell ref="Q103:Y103"/>
    <mergeCell ref="B104:N104"/>
    <mergeCell ref="Q104:Y104"/>
    <mergeCell ref="B105:N105"/>
    <mergeCell ref="Q105:Y105"/>
    <mergeCell ref="B106:N106"/>
    <mergeCell ref="Q106:Y106"/>
    <mergeCell ref="B107:N107"/>
    <mergeCell ref="B108:N108"/>
    <mergeCell ref="B109:N109"/>
    <mergeCell ref="B110:N110"/>
    <mergeCell ref="B112:N112"/>
    <mergeCell ref="Q112:Y112"/>
    <mergeCell ref="B113:N113"/>
    <mergeCell ref="Q113:Y113"/>
    <mergeCell ref="B114:N114"/>
    <mergeCell ref="Q114:Y114"/>
    <mergeCell ref="B115:N115"/>
    <mergeCell ref="Q115:Y115"/>
    <mergeCell ref="B116:N116"/>
    <mergeCell ref="Q116:Y116"/>
    <mergeCell ref="B117:N117"/>
    <mergeCell ref="Q117:Y117"/>
    <mergeCell ref="B118:N118"/>
    <mergeCell ref="Q118:Y118"/>
    <mergeCell ref="B119:N119"/>
    <mergeCell ref="Q119:Y119"/>
    <mergeCell ref="B120:N120"/>
    <mergeCell ref="Q120:Y120"/>
    <mergeCell ref="B121:N121"/>
    <mergeCell ref="Q121:Y121"/>
    <mergeCell ref="B122:N122"/>
    <mergeCell ref="Q122:Y122"/>
    <mergeCell ref="B123:N123"/>
    <mergeCell ref="Q123:Y123"/>
    <mergeCell ref="B124:N124"/>
    <mergeCell ref="B125:N125"/>
    <mergeCell ref="B126:N126"/>
    <mergeCell ref="B127:N127"/>
    <mergeCell ref="B128:N128"/>
    <mergeCell ref="B129:N129"/>
    <mergeCell ref="B130:N130"/>
    <mergeCell ref="B131:N131"/>
    <mergeCell ref="B133:N133"/>
    <mergeCell ref="B134:N134"/>
    <mergeCell ref="B135:N135"/>
    <mergeCell ref="B136:N136"/>
    <mergeCell ref="B137:N137"/>
    <mergeCell ref="B138:N138"/>
    <mergeCell ref="B139:N139"/>
    <mergeCell ref="B140:N140"/>
    <mergeCell ref="B141:N141"/>
    <mergeCell ref="B142:N142"/>
    <mergeCell ref="B143:N143"/>
    <mergeCell ref="B145:T145"/>
    <mergeCell ref="B146:T146"/>
    <mergeCell ref="B147:T147"/>
    <mergeCell ref="B148:T148"/>
    <mergeCell ref="B149:T149"/>
    <mergeCell ref="B150:T150"/>
    <mergeCell ref="B151:T151"/>
    <mergeCell ref="B152:T152"/>
    <mergeCell ref="B153:T153"/>
    <mergeCell ref="B154:T154"/>
    <mergeCell ref="B155:T155"/>
    <mergeCell ref="B156:T156"/>
    <mergeCell ref="B157:T157"/>
    <mergeCell ref="B158:T158"/>
    <mergeCell ref="B159:T159"/>
    <mergeCell ref="B160:T160"/>
    <mergeCell ref="B161:T161"/>
    <mergeCell ref="B162:T162"/>
    <mergeCell ref="B163:T163"/>
    <mergeCell ref="B164:T164"/>
    <mergeCell ref="B165:T165"/>
    <mergeCell ref="B166:T166"/>
    <mergeCell ref="B167:T167"/>
    <mergeCell ref="B168:T168"/>
    <mergeCell ref="B169:T169"/>
    <mergeCell ref="B170:T170"/>
    <mergeCell ref="B171:T171"/>
    <mergeCell ref="B172:T172"/>
    <mergeCell ref="B173:T173"/>
    <mergeCell ref="B174:T174"/>
    <mergeCell ref="B175:T175"/>
    <mergeCell ref="B176:T176"/>
    <mergeCell ref="B177:T177"/>
    <mergeCell ref="B178:T178"/>
    <mergeCell ref="B179:T179"/>
    <mergeCell ref="B180:T180"/>
    <mergeCell ref="B181:T181"/>
    <mergeCell ref="B182:T182"/>
    <mergeCell ref="B183:T183"/>
    <mergeCell ref="B184:T184"/>
    <mergeCell ref="B185:T185"/>
    <mergeCell ref="B186:T186"/>
    <mergeCell ref="B187:T187"/>
    <mergeCell ref="B188:T188"/>
    <mergeCell ref="B189:T189"/>
    <mergeCell ref="B190:T190"/>
    <mergeCell ref="B191:T191"/>
    <mergeCell ref="B192:T192"/>
    <mergeCell ref="B193:T193"/>
    <mergeCell ref="B194:T194"/>
    <mergeCell ref="B195:T195"/>
    <mergeCell ref="B196:T196"/>
    <mergeCell ref="B197:T197"/>
    <mergeCell ref="B198:T198"/>
    <mergeCell ref="B199:T199"/>
    <mergeCell ref="B200:T200"/>
    <mergeCell ref="B201:T201"/>
    <mergeCell ref="B202:T202"/>
    <mergeCell ref="B203:T203"/>
    <mergeCell ref="B204:T204"/>
    <mergeCell ref="B205:T205"/>
    <mergeCell ref="B206:T206"/>
    <mergeCell ref="B207:T207"/>
    <mergeCell ref="B208:T208"/>
    <mergeCell ref="B209:T209"/>
    <mergeCell ref="B210:T210"/>
    <mergeCell ref="B211:T211"/>
    <mergeCell ref="B212:T212"/>
    <mergeCell ref="B213:T213"/>
    <mergeCell ref="B214:T214"/>
    <mergeCell ref="B215:T215"/>
    <mergeCell ref="B216:T216"/>
    <mergeCell ref="B217:T217"/>
    <mergeCell ref="B218:T218"/>
    <mergeCell ref="B219:T219"/>
    <mergeCell ref="B220:T220"/>
    <mergeCell ref="B221:T221"/>
    <mergeCell ref="B222:T222"/>
    <mergeCell ref="B223:T223"/>
    <mergeCell ref="B224:T224"/>
    <mergeCell ref="B225:T225"/>
    <mergeCell ref="B226:T226"/>
    <mergeCell ref="B227:T227"/>
    <mergeCell ref="B228:T228"/>
    <mergeCell ref="B229:T229"/>
    <mergeCell ref="B230:T230"/>
    <mergeCell ref="B231:T231"/>
    <mergeCell ref="B232:T232"/>
    <mergeCell ref="B233:T233"/>
    <mergeCell ref="B234:T234"/>
    <mergeCell ref="B235:T235"/>
    <mergeCell ref="B236:T236"/>
    <mergeCell ref="B237:T237"/>
    <mergeCell ref="B238:T238"/>
    <mergeCell ref="B239:T239"/>
    <mergeCell ref="B240:T240"/>
    <mergeCell ref="B241:T241"/>
    <mergeCell ref="B242:T242"/>
    <mergeCell ref="B243:T243"/>
    <mergeCell ref="B244:T244"/>
    <mergeCell ref="B245:T245"/>
    <mergeCell ref="B246:T246"/>
    <mergeCell ref="B247:T247"/>
    <mergeCell ref="B248:T248"/>
    <mergeCell ref="B249:T249"/>
    <mergeCell ref="B250:T250"/>
    <mergeCell ref="B252:T252"/>
    <mergeCell ref="B253:T253"/>
    <mergeCell ref="B254:T254"/>
    <mergeCell ref="B255:T255"/>
    <mergeCell ref="B256:T256"/>
    <mergeCell ref="B257:T257"/>
    <mergeCell ref="B258:T258"/>
    <mergeCell ref="B259:T259"/>
    <mergeCell ref="B260:T260"/>
    <mergeCell ref="B261:T261"/>
    <mergeCell ref="B262:T262"/>
    <mergeCell ref="B263:T263"/>
    <mergeCell ref="B264:T264"/>
    <mergeCell ref="B265:T265"/>
    <mergeCell ref="B266:T266"/>
    <mergeCell ref="B267:T267"/>
    <mergeCell ref="B268:T268"/>
    <mergeCell ref="B269:T269"/>
    <mergeCell ref="B270:T270"/>
    <mergeCell ref="B271:T271"/>
    <mergeCell ref="B272:T272"/>
    <mergeCell ref="B273:T273"/>
    <mergeCell ref="B274:T274"/>
    <mergeCell ref="B275:T275"/>
    <mergeCell ref="B276:T276"/>
    <mergeCell ref="B277:T277"/>
    <mergeCell ref="B278:T278"/>
    <mergeCell ref="B279:T279"/>
    <mergeCell ref="B280:T280"/>
    <mergeCell ref="B281:T281"/>
    <mergeCell ref="B282:T282"/>
    <mergeCell ref="B283:T283"/>
    <mergeCell ref="B284:T284"/>
    <mergeCell ref="B285:T285"/>
    <mergeCell ref="B286:T286"/>
    <mergeCell ref="B287:T287"/>
    <mergeCell ref="B288:T288"/>
    <mergeCell ref="B289:T289"/>
    <mergeCell ref="B290:T290"/>
    <mergeCell ref="B291:T291"/>
    <mergeCell ref="B292:T292"/>
    <mergeCell ref="B293:T293"/>
    <mergeCell ref="B294:T294"/>
    <mergeCell ref="B295:T295"/>
    <mergeCell ref="B296:T296"/>
    <mergeCell ref="B297:T297"/>
    <mergeCell ref="B298:T298"/>
    <mergeCell ref="B299:T299"/>
    <mergeCell ref="B300:T300"/>
    <mergeCell ref="B301:T301"/>
    <mergeCell ref="B302:T302"/>
    <mergeCell ref="B303:T303"/>
    <mergeCell ref="B304:T304"/>
    <mergeCell ref="B305:T305"/>
    <mergeCell ref="B306:T306"/>
    <mergeCell ref="B307:T307"/>
    <mergeCell ref="B308:T308"/>
    <mergeCell ref="B309:T309"/>
    <mergeCell ref="B310:T310"/>
    <mergeCell ref="B311:T311"/>
    <mergeCell ref="B312:T312"/>
    <mergeCell ref="B313:T313"/>
    <mergeCell ref="B314:T314"/>
    <mergeCell ref="B315:T315"/>
    <mergeCell ref="B316:T316"/>
    <mergeCell ref="B317:T317"/>
    <mergeCell ref="B318:T318"/>
    <mergeCell ref="B319:T319"/>
    <mergeCell ref="B320:T320"/>
    <mergeCell ref="B321:T321"/>
    <mergeCell ref="B322:T322"/>
    <mergeCell ref="B323:T323"/>
    <mergeCell ref="B324:T324"/>
    <mergeCell ref="B325:T325"/>
    <mergeCell ref="B326:T326"/>
    <mergeCell ref="B327:T327"/>
    <mergeCell ref="B328:T328"/>
    <mergeCell ref="B329:T329"/>
    <mergeCell ref="B330:T330"/>
    <mergeCell ref="B331:T331"/>
    <mergeCell ref="B332:T332"/>
    <mergeCell ref="B333:T333"/>
    <mergeCell ref="B334:T334"/>
    <mergeCell ref="B335:T335"/>
    <mergeCell ref="B336:T336"/>
    <mergeCell ref="B337:T337"/>
    <mergeCell ref="B338:T338"/>
    <mergeCell ref="B339:T339"/>
    <mergeCell ref="B340:T340"/>
    <mergeCell ref="B341:T341"/>
    <mergeCell ref="B342:T342"/>
    <mergeCell ref="B343:T343"/>
    <mergeCell ref="B344:T344"/>
    <mergeCell ref="B345:T345"/>
    <mergeCell ref="B346:T346"/>
    <mergeCell ref="B347:T347"/>
    <mergeCell ref="B348:T348"/>
    <mergeCell ref="B349:T349"/>
    <mergeCell ref="B350:T350"/>
    <mergeCell ref="B351:T351"/>
    <mergeCell ref="B352:T352"/>
    <mergeCell ref="B353:T353"/>
    <mergeCell ref="B354:T354"/>
    <mergeCell ref="B355:T355"/>
    <mergeCell ref="B356:T356"/>
    <mergeCell ref="B357:T357"/>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M142"/>
  <sheetViews>
    <sheetView workbookViewId="0">
      <pane ySplit="2" topLeftCell="A3" activePane="bottomLeft" state="frozen"/>
      <selection/>
      <selection pane="bottomLeft" activeCell="M3" sqref="M3"/>
    </sheetView>
  </sheetViews>
  <sheetFormatPr defaultColWidth="11.25" defaultRowHeight="15" customHeight="1"/>
  <cols>
    <col min="1" max="1" width="1.375" customWidth="1"/>
    <col min="2" max="2" width="4.875" customWidth="1"/>
    <col min="3" max="3" width="8.75" customWidth="1"/>
    <col min="4" max="4" width="9" customWidth="1"/>
    <col min="5" max="5" width="6.25" customWidth="1"/>
    <col min="6" max="6" width="10.625" customWidth="1"/>
    <col min="7" max="7" width="13" customWidth="1"/>
    <col min="8" max="8" width="8.875" customWidth="1"/>
    <col min="9" max="9" width="8.25" customWidth="1"/>
    <col min="10" max="10" width="8" customWidth="1"/>
    <col min="11" max="11" width="10.625" customWidth="1"/>
    <col min="12" max="12" width="35.875" customWidth="1"/>
    <col min="13" max="13" width="35.125" customWidth="1"/>
  </cols>
  <sheetData>
    <row r="1" ht="4.5" customHeight="1" spans="1:13">
      <c r="A1" s="48"/>
      <c r="B1" s="48"/>
      <c r="C1" s="49"/>
      <c r="D1" s="50"/>
      <c r="E1" s="50"/>
      <c r="F1" s="50"/>
      <c r="G1" s="50"/>
      <c r="H1" s="50"/>
      <c r="I1" s="50"/>
      <c r="J1" s="50"/>
      <c r="K1" s="54"/>
      <c r="L1" s="54"/>
      <c r="M1" s="54"/>
    </row>
    <row r="2" ht="37.5" spans="1:13">
      <c r="A2" s="51"/>
      <c r="B2" s="52" t="s">
        <v>543</v>
      </c>
      <c r="C2" s="52" t="s">
        <v>3109</v>
      </c>
      <c r="D2" s="52" t="s">
        <v>3110</v>
      </c>
      <c r="E2" s="52" t="s">
        <v>3111</v>
      </c>
      <c r="F2" s="52" t="s">
        <v>3112</v>
      </c>
      <c r="G2" s="52" t="s">
        <v>3113</v>
      </c>
      <c r="H2" s="52" t="s">
        <v>3114</v>
      </c>
      <c r="I2" s="52" t="s">
        <v>3115</v>
      </c>
      <c r="J2" s="52" t="s">
        <v>3116</v>
      </c>
      <c r="K2" s="52" t="s">
        <v>3117</v>
      </c>
      <c r="L2" s="52" t="s">
        <v>2211</v>
      </c>
      <c r="M2" s="52" t="s">
        <v>606</v>
      </c>
    </row>
    <row r="3" ht="135" spans="1:13">
      <c r="A3" s="53"/>
      <c r="B3" s="13">
        <v>1001</v>
      </c>
      <c r="C3" s="13" t="s">
        <v>3118</v>
      </c>
      <c r="D3" s="13" t="s">
        <v>3119</v>
      </c>
      <c r="E3" s="13" t="s">
        <v>3120</v>
      </c>
      <c r="F3" s="13" t="s">
        <v>3121</v>
      </c>
      <c r="G3" s="13">
        <v>68</v>
      </c>
      <c r="H3" s="13" t="s">
        <v>3122</v>
      </c>
      <c r="I3" s="13">
        <v>6</v>
      </c>
      <c r="J3" s="13">
        <v>12</v>
      </c>
      <c r="K3" s="13">
        <v>54</v>
      </c>
      <c r="L3" s="13" t="s">
        <v>3123</v>
      </c>
      <c r="M3" s="13" t="s">
        <v>3124</v>
      </c>
    </row>
    <row r="4" ht="135" spans="1:13">
      <c r="A4" s="53"/>
      <c r="B4" s="14">
        <v>1002</v>
      </c>
      <c r="C4" s="14" t="s">
        <v>3125</v>
      </c>
      <c r="D4" s="14" t="s">
        <v>3126</v>
      </c>
      <c r="E4" s="14" t="s">
        <v>3127</v>
      </c>
      <c r="F4" s="14" t="s">
        <v>3128</v>
      </c>
      <c r="G4" s="14">
        <v>68</v>
      </c>
      <c r="H4" s="14" t="s">
        <v>3122</v>
      </c>
      <c r="I4" s="14">
        <v>5</v>
      </c>
      <c r="J4" s="14">
        <v>12</v>
      </c>
      <c r="K4" s="14">
        <v>51</v>
      </c>
      <c r="L4" s="14" t="s">
        <v>3129</v>
      </c>
      <c r="M4" s="14" t="s">
        <v>3124</v>
      </c>
    </row>
    <row r="5" ht="135" spans="1:13">
      <c r="A5" s="53"/>
      <c r="B5" s="13">
        <v>1003</v>
      </c>
      <c r="C5" s="13" t="s">
        <v>3125</v>
      </c>
      <c r="D5" s="13" t="s">
        <v>3130</v>
      </c>
      <c r="E5" s="13">
        <v>1228</v>
      </c>
      <c r="F5" s="13" t="s">
        <v>3131</v>
      </c>
      <c r="G5" s="13">
        <v>66</v>
      </c>
      <c r="H5" s="13" t="s">
        <v>3122</v>
      </c>
      <c r="I5" s="13">
        <v>5</v>
      </c>
      <c r="J5" s="13">
        <v>11</v>
      </c>
      <c r="K5" s="13">
        <v>48</v>
      </c>
      <c r="L5" s="13" t="s">
        <v>3132</v>
      </c>
      <c r="M5" s="13" t="s">
        <v>3124</v>
      </c>
    </row>
    <row r="6" ht="175.5" spans="1:13">
      <c r="A6" s="53"/>
      <c r="B6" s="14">
        <v>1004</v>
      </c>
      <c r="C6" s="14" t="s">
        <v>3133</v>
      </c>
      <c r="D6" s="14" t="s">
        <v>3134</v>
      </c>
      <c r="E6" s="14">
        <v>1839</v>
      </c>
      <c r="F6" s="14" t="s">
        <v>3135</v>
      </c>
      <c r="G6" s="14">
        <v>52</v>
      </c>
      <c r="H6" s="14" t="s">
        <v>3136</v>
      </c>
      <c r="I6" s="14">
        <v>5</v>
      </c>
      <c r="J6" s="14">
        <v>10</v>
      </c>
      <c r="K6" s="14">
        <v>45</v>
      </c>
      <c r="L6" s="14" t="s">
        <v>3137</v>
      </c>
      <c r="M6" s="14" t="s">
        <v>3138</v>
      </c>
    </row>
    <row r="7" ht="243" spans="1:13">
      <c r="A7" s="53"/>
      <c r="B7" s="13">
        <v>1005</v>
      </c>
      <c r="C7" s="13" t="s">
        <v>3139</v>
      </c>
      <c r="D7" s="13" t="s">
        <v>12</v>
      </c>
      <c r="E7" s="13" t="s">
        <v>3140</v>
      </c>
      <c r="F7" s="13" t="s">
        <v>3141</v>
      </c>
      <c r="G7" s="13">
        <v>54</v>
      </c>
      <c r="H7" s="13" t="s">
        <v>3136</v>
      </c>
      <c r="I7" s="13">
        <v>5</v>
      </c>
      <c r="J7" s="13">
        <v>10</v>
      </c>
      <c r="K7" s="13">
        <v>45</v>
      </c>
      <c r="L7" s="13" t="s">
        <v>3142</v>
      </c>
      <c r="M7" s="13" t="s">
        <v>3143</v>
      </c>
    </row>
    <row r="8" ht="162" spans="1:13">
      <c r="A8" s="53"/>
      <c r="B8" s="14">
        <v>1006</v>
      </c>
      <c r="C8" s="14" t="s">
        <v>3144</v>
      </c>
      <c r="D8" s="14" t="s">
        <v>3145</v>
      </c>
      <c r="E8" s="14">
        <v>1842</v>
      </c>
      <c r="F8" s="14" t="s">
        <v>3146</v>
      </c>
      <c r="G8" s="14">
        <v>32</v>
      </c>
      <c r="H8" s="14" t="s">
        <v>3147</v>
      </c>
      <c r="I8" s="14">
        <v>5</v>
      </c>
      <c r="J8" s="14">
        <v>10</v>
      </c>
      <c r="K8" s="14">
        <v>45</v>
      </c>
      <c r="L8" s="14" t="s">
        <v>3148</v>
      </c>
      <c r="M8" s="14" t="s">
        <v>3149</v>
      </c>
    </row>
    <row r="9" ht="121.5" spans="1:13">
      <c r="A9" s="53"/>
      <c r="B9" s="13">
        <v>1007</v>
      </c>
      <c r="C9" s="13" t="s">
        <v>3125</v>
      </c>
      <c r="D9" s="13" t="s">
        <v>3145</v>
      </c>
      <c r="E9" s="13">
        <v>1586</v>
      </c>
      <c r="F9" s="13" t="s">
        <v>3150</v>
      </c>
      <c r="G9" s="13">
        <v>50</v>
      </c>
      <c r="H9" s="13" t="s">
        <v>3122</v>
      </c>
      <c r="I9" s="13">
        <v>5</v>
      </c>
      <c r="J9" s="13">
        <v>10</v>
      </c>
      <c r="K9" s="13">
        <v>45</v>
      </c>
      <c r="L9" s="13" t="s">
        <v>3151</v>
      </c>
      <c r="M9" s="13" t="s">
        <v>3152</v>
      </c>
    </row>
    <row r="10" ht="27" spans="1:13">
      <c r="A10" s="53"/>
      <c r="B10" s="14">
        <v>1008</v>
      </c>
      <c r="C10" s="14" t="s">
        <v>3153</v>
      </c>
      <c r="D10" s="14" t="s">
        <v>3154</v>
      </c>
      <c r="E10" s="14"/>
      <c r="F10" s="14" t="s">
        <v>3155</v>
      </c>
      <c r="G10" s="14">
        <v>46</v>
      </c>
      <c r="H10" s="14" t="s">
        <v>3136</v>
      </c>
      <c r="I10" s="14">
        <v>4</v>
      </c>
      <c r="J10" s="14">
        <v>10</v>
      </c>
      <c r="K10" s="14">
        <v>42</v>
      </c>
      <c r="L10" s="14"/>
      <c r="M10" s="14"/>
    </row>
    <row r="11" ht="94.5" spans="1:13">
      <c r="A11" s="53"/>
      <c r="B11" s="13">
        <v>1009</v>
      </c>
      <c r="C11" s="13" t="s">
        <v>3156</v>
      </c>
      <c r="D11" s="13" t="s">
        <v>3130</v>
      </c>
      <c r="E11" s="13" t="s">
        <v>3157</v>
      </c>
      <c r="F11" s="13" t="s">
        <v>3158</v>
      </c>
      <c r="G11" s="13">
        <v>36</v>
      </c>
      <c r="H11" s="13" t="s">
        <v>3159</v>
      </c>
      <c r="I11" s="13">
        <v>4</v>
      </c>
      <c r="J11" s="13">
        <v>9</v>
      </c>
      <c r="K11" s="13">
        <v>39</v>
      </c>
      <c r="L11" s="13" t="s">
        <v>3160</v>
      </c>
      <c r="M11" s="13" t="s">
        <v>3161</v>
      </c>
    </row>
    <row r="12" ht="121.5" spans="1:13">
      <c r="A12" s="53"/>
      <c r="B12" s="14">
        <v>1010</v>
      </c>
      <c r="C12" s="14" t="s">
        <v>3162</v>
      </c>
      <c r="D12" s="14" t="s">
        <v>3130</v>
      </c>
      <c r="E12" s="14" t="s">
        <v>3163</v>
      </c>
      <c r="F12" s="14" t="s">
        <v>3141</v>
      </c>
      <c r="G12" s="14">
        <v>46</v>
      </c>
      <c r="H12" s="14" t="s">
        <v>3136</v>
      </c>
      <c r="I12" s="14">
        <v>4</v>
      </c>
      <c r="J12" s="14">
        <v>9</v>
      </c>
      <c r="K12" s="14">
        <v>39</v>
      </c>
      <c r="L12" s="14" t="s">
        <v>3164</v>
      </c>
      <c r="M12" s="14" t="s">
        <v>3165</v>
      </c>
    </row>
    <row r="13" ht="14.25" spans="1:13">
      <c r="A13" s="53"/>
      <c r="B13" s="13">
        <v>1011</v>
      </c>
      <c r="C13" s="13" t="s">
        <v>3166</v>
      </c>
      <c r="D13" s="13" t="s">
        <v>3145</v>
      </c>
      <c r="E13" s="13"/>
      <c r="F13" s="13" t="s">
        <v>3141</v>
      </c>
      <c r="G13" s="13">
        <v>50</v>
      </c>
      <c r="H13" s="13" t="s">
        <v>3136</v>
      </c>
      <c r="I13" s="13">
        <v>4</v>
      </c>
      <c r="J13" s="13">
        <v>9</v>
      </c>
      <c r="K13" s="13">
        <v>39</v>
      </c>
      <c r="L13" s="13"/>
      <c r="M13" s="13"/>
    </row>
    <row r="14" ht="54" spans="1:13">
      <c r="A14" s="53"/>
      <c r="B14" s="14">
        <v>1012</v>
      </c>
      <c r="C14" s="14" t="s">
        <v>3133</v>
      </c>
      <c r="D14" s="14" t="s">
        <v>3145</v>
      </c>
      <c r="E14" s="14">
        <v>1845</v>
      </c>
      <c r="F14" s="14" t="s">
        <v>3141</v>
      </c>
      <c r="G14" s="14">
        <v>48</v>
      </c>
      <c r="H14" s="14" t="s">
        <v>3136</v>
      </c>
      <c r="I14" s="14">
        <v>4</v>
      </c>
      <c r="J14" s="14">
        <v>8</v>
      </c>
      <c r="K14" s="14">
        <v>36</v>
      </c>
      <c r="L14" s="14" t="s">
        <v>3167</v>
      </c>
      <c r="M14" s="14" t="s">
        <v>3168</v>
      </c>
    </row>
    <row r="15" ht="94.5" spans="1:13">
      <c r="A15" s="53"/>
      <c r="B15" s="13">
        <v>1013</v>
      </c>
      <c r="C15" s="13" t="s">
        <v>3156</v>
      </c>
      <c r="D15" s="13" t="s">
        <v>3169</v>
      </c>
      <c r="E15" s="13" t="s">
        <v>3170</v>
      </c>
      <c r="F15" s="13" t="s">
        <v>3171</v>
      </c>
      <c r="G15" s="13">
        <v>36</v>
      </c>
      <c r="H15" s="13" t="s">
        <v>3159</v>
      </c>
      <c r="I15" s="13">
        <v>4</v>
      </c>
      <c r="J15" s="13">
        <v>8</v>
      </c>
      <c r="K15" s="13">
        <v>36</v>
      </c>
      <c r="L15" s="13" t="s">
        <v>3172</v>
      </c>
      <c r="M15" s="13" t="s">
        <v>3161</v>
      </c>
    </row>
    <row r="16" ht="81" spans="1:13">
      <c r="A16" s="53"/>
      <c r="B16" s="14">
        <v>1014</v>
      </c>
      <c r="C16" s="14" t="s">
        <v>3173</v>
      </c>
      <c r="D16" s="14" t="s">
        <v>3134</v>
      </c>
      <c r="E16" s="14"/>
      <c r="F16" s="14" t="s">
        <v>3174</v>
      </c>
      <c r="G16" s="14">
        <v>24</v>
      </c>
      <c r="H16" s="14" t="s">
        <v>3147</v>
      </c>
      <c r="I16" s="14">
        <v>4</v>
      </c>
      <c r="J16" s="14">
        <v>8</v>
      </c>
      <c r="K16" s="14">
        <v>36</v>
      </c>
      <c r="L16" s="14"/>
      <c r="M16" s="14"/>
    </row>
    <row r="17" ht="27" spans="1:13">
      <c r="A17" s="53"/>
      <c r="B17" s="13">
        <v>1015</v>
      </c>
      <c r="C17" s="13" t="s">
        <v>3175</v>
      </c>
      <c r="D17" s="13" t="s">
        <v>3134</v>
      </c>
      <c r="E17" s="13">
        <v>1702</v>
      </c>
      <c r="F17" s="13" t="s">
        <v>3176</v>
      </c>
      <c r="G17" s="13">
        <v>20</v>
      </c>
      <c r="H17" s="13" t="s">
        <v>3147</v>
      </c>
      <c r="I17" s="13">
        <v>4</v>
      </c>
      <c r="J17" s="13">
        <v>8</v>
      </c>
      <c r="K17" s="13">
        <v>36</v>
      </c>
      <c r="L17" s="13"/>
      <c r="M17" s="13"/>
    </row>
    <row r="18" ht="27" spans="1:13">
      <c r="A18" s="53"/>
      <c r="B18" s="14">
        <v>1016</v>
      </c>
      <c r="C18" s="14" t="s">
        <v>3177</v>
      </c>
      <c r="D18" s="14" t="s">
        <v>3178</v>
      </c>
      <c r="E18" s="14" t="s">
        <v>483</v>
      </c>
      <c r="F18" s="14" t="s">
        <v>3141</v>
      </c>
      <c r="G18" s="14">
        <v>51</v>
      </c>
      <c r="H18" s="14" t="s">
        <v>3147</v>
      </c>
      <c r="I18" s="14">
        <v>4</v>
      </c>
      <c r="J18" s="14">
        <v>8</v>
      </c>
      <c r="K18" s="14">
        <v>36</v>
      </c>
      <c r="L18" s="14"/>
      <c r="M18" s="14"/>
    </row>
    <row r="19" ht="256.5" spans="1:13">
      <c r="A19" s="53"/>
      <c r="B19" s="13">
        <v>1017</v>
      </c>
      <c r="C19" s="13" t="s">
        <v>3179</v>
      </c>
      <c r="D19" s="13" t="s">
        <v>3130</v>
      </c>
      <c r="E19" s="13">
        <v>1542</v>
      </c>
      <c r="F19" s="13" t="s">
        <v>3180</v>
      </c>
      <c r="G19" s="13">
        <v>48</v>
      </c>
      <c r="H19" s="13" t="s">
        <v>3147</v>
      </c>
      <c r="I19" s="13">
        <v>4</v>
      </c>
      <c r="J19" s="13">
        <v>8</v>
      </c>
      <c r="K19" s="13">
        <v>36</v>
      </c>
      <c r="L19" s="13" t="s">
        <v>3181</v>
      </c>
      <c r="M19" s="13" t="s">
        <v>3182</v>
      </c>
    </row>
    <row r="20" ht="67.5" spans="1:13">
      <c r="A20" s="53"/>
      <c r="B20" s="14">
        <v>1018</v>
      </c>
      <c r="C20" s="14" t="s">
        <v>3183</v>
      </c>
      <c r="D20" s="14" t="s">
        <v>3169</v>
      </c>
      <c r="E20" s="14">
        <v>1702</v>
      </c>
      <c r="F20" s="14" t="s">
        <v>3184</v>
      </c>
      <c r="G20" s="14">
        <v>22</v>
      </c>
      <c r="H20" s="14" t="s">
        <v>3185</v>
      </c>
      <c r="I20" s="14">
        <v>4</v>
      </c>
      <c r="J20" s="14">
        <v>8</v>
      </c>
      <c r="K20" s="14">
        <v>36</v>
      </c>
      <c r="L20" s="14" t="s">
        <v>3186</v>
      </c>
      <c r="M20" s="14" t="s">
        <v>3187</v>
      </c>
    </row>
    <row r="21" ht="81" spans="1:13">
      <c r="A21" s="53"/>
      <c r="B21" s="13">
        <v>1019</v>
      </c>
      <c r="C21" s="13" t="s">
        <v>3156</v>
      </c>
      <c r="D21" s="13" t="s">
        <v>3145</v>
      </c>
      <c r="E21" s="13" t="s">
        <v>3188</v>
      </c>
      <c r="F21" s="13" t="s">
        <v>3141</v>
      </c>
      <c r="G21" s="13">
        <v>32</v>
      </c>
      <c r="H21" s="13" t="s">
        <v>3159</v>
      </c>
      <c r="I21" s="13">
        <v>3</v>
      </c>
      <c r="J21" s="13">
        <v>8</v>
      </c>
      <c r="K21" s="13">
        <v>33</v>
      </c>
      <c r="L21" s="13" t="s">
        <v>3189</v>
      </c>
      <c r="M21" s="13" t="s">
        <v>3190</v>
      </c>
    </row>
    <row r="22" ht="202.5" spans="1:13">
      <c r="A22" s="53"/>
      <c r="B22" s="14">
        <v>1020</v>
      </c>
      <c r="C22" s="14" t="s">
        <v>3191</v>
      </c>
      <c r="D22" s="14" t="s">
        <v>3145</v>
      </c>
      <c r="E22" s="14">
        <v>1912</v>
      </c>
      <c r="F22" s="14" t="s">
        <v>3192</v>
      </c>
      <c r="G22" s="14">
        <v>6</v>
      </c>
      <c r="H22" s="14" t="s">
        <v>3193</v>
      </c>
      <c r="I22" s="14">
        <v>3</v>
      </c>
      <c r="J22" s="14">
        <v>8</v>
      </c>
      <c r="K22" s="14">
        <v>33</v>
      </c>
      <c r="L22" s="14" t="s">
        <v>3194</v>
      </c>
      <c r="M22" s="14" t="s">
        <v>3195</v>
      </c>
    </row>
    <row r="23" ht="27" spans="1:13">
      <c r="A23" s="53"/>
      <c r="B23" s="13">
        <v>1021</v>
      </c>
      <c r="C23" s="13" t="s">
        <v>3196</v>
      </c>
      <c r="D23" s="13" t="s">
        <v>3197</v>
      </c>
      <c r="E23" s="13" t="s">
        <v>483</v>
      </c>
      <c r="F23" s="13" t="s">
        <v>3198</v>
      </c>
      <c r="G23" s="13">
        <v>41</v>
      </c>
      <c r="H23" s="13" t="s">
        <v>3147</v>
      </c>
      <c r="I23" s="13">
        <v>3</v>
      </c>
      <c r="J23" s="13">
        <v>8</v>
      </c>
      <c r="K23" s="13">
        <v>33</v>
      </c>
      <c r="L23" s="13"/>
      <c r="M23" s="13"/>
    </row>
    <row r="24" ht="27" spans="1:13">
      <c r="A24" s="53"/>
      <c r="B24" s="14">
        <v>1022</v>
      </c>
      <c r="C24" s="14" t="s">
        <v>3199</v>
      </c>
      <c r="D24" s="14" t="s">
        <v>3200</v>
      </c>
      <c r="E24" s="14"/>
      <c r="F24" s="14" t="s">
        <v>3201</v>
      </c>
      <c r="G24" s="14">
        <v>31</v>
      </c>
      <c r="H24" s="14" t="s">
        <v>3147</v>
      </c>
      <c r="I24" s="14">
        <v>3</v>
      </c>
      <c r="J24" s="14">
        <v>8</v>
      </c>
      <c r="K24" s="14">
        <v>33</v>
      </c>
      <c r="L24" s="14"/>
      <c r="M24" s="14"/>
    </row>
    <row r="25" ht="27" spans="1:13">
      <c r="A25" s="53"/>
      <c r="B25" s="13">
        <v>1023</v>
      </c>
      <c r="C25" s="13" t="s">
        <v>3202</v>
      </c>
      <c r="D25" s="13" t="s">
        <v>3145</v>
      </c>
      <c r="E25" s="13"/>
      <c r="F25" s="13" t="s">
        <v>3203</v>
      </c>
      <c r="G25" s="13">
        <v>42</v>
      </c>
      <c r="H25" s="13" t="s">
        <v>3147</v>
      </c>
      <c r="I25" s="13">
        <v>3</v>
      </c>
      <c r="J25" s="13">
        <v>8</v>
      </c>
      <c r="K25" s="13">
        <v>33</v>
      </c>
      <c r="L25" s="13"/>
      <c r="M25" s="13"/>
    </row>
    <row r="26" ht="27" spans="1:13">
      <c r="A26" s="53"/>
      <c r="B26" s="14">
        <v>1024</v>
      </c>
      <c r="C26" s="14" t="s">
        <v>3204</v>
      </c>
      <c r="D26" s="14" t="s">
        <v>3205</v>
      </c>
      <c r="E26" s="14" t="s">
        <v>483</v>
      </c>
      <c r="F26" s="14" t="s">
        <v>3141</v>
      </c>
      <c r="G26" s="14">
        <v>54</v>
      </c>
      <c r="H26" s="14" t="s">
        <v>3147</v>
      </c>
      <c r="I26" s="14">
        <v>3</v>
      </c>
      <c r="J26" s="14">
        <v>7</v>
      </c>
      <c r="K26" s="14">
        <v>30</v>
      </c>
      <c r="L26" s="14"/>
      <c r="M26" s="14"/>
    </row>
    <row r="27" ht="27" spans="1:13">
      <c r="A27" s="53"/>
      <c r="B27" s="13">
        <v>1025</v>
      </c>
      <c r="C27" s="13" t="s">
        <v>3206</v>
      </c>
      <c r="D27" s="13" t="s">
        <v>3145</v>
      </c>
      <c r="E27" s="13">
        <v>1647</v>
      </c>
      <c r="F27" s="13" t="s">
        <v>3207</v>
      </c>
      <c r="G27" s="13">
        <v>34</v>
      </c>
      <c r="H27" s="13" t="s">
        <v>3193</v>
      </c>
      <c r="I27" s="13">
        <v>3</v>
      </c>
      <c r="J27" s="13">
        <v>7</v>
      </c>
      <c r="K27" s="13">
        <v>30</v>
      </c>
      <c r="L27" s="13"/>
      <c r="M27" s="13"/>
    </row>
    <row r="28" ht="27" spans="1:13">
      <c r="A28" s="53"/>
      <c r="B28" s="14">
        <v>1026</v>
      </c>
      <c r="C28" s="14" t="s">
        <v>3208</v>
      </c>
      <c r="D28" s="14" t="s">
        <v>3130</v>
      </c>
      <c r="E28" s="14"/>
      <c r="F28" s="14" t="s">
        <v>3209</v>
      </c>
      <c r="G28" s="14">
        <v>40</v>
      </c>
      <c r="H28" s="14" t="s">
        <v>3147</v>
      </c>
      <c r="I28" s="14">
        <v>3</v>
      </c>
      <c r="J28" s="14">
        <v>7</v>
      </c>
      <c r="K28" s="14">
        <v>30</v>
      </c>
      <c r="L28" s="14"/>
      <c r="M28" s="14"/>
    </row>
    <row r="29" ht="14.25" spans="1:13">
      <c r="A29" s="53"/>
      <c r="B29" s="13">
        <v>1027</v>
      </c>
      <c r="C29" s="13" t="s">
        <v>3210</v>
      </c>
      <c r="D29" s="13" t="s">
        <v>3130</v>
      </c>
      <c r="E29" s="13" t="s">
        <v>483</v>
      </c>
      <c r="F29" s="13" t="s">
        <v>3211</v>
      </c>
      <c r="G29" s="13">
        <v>37</v>
      </c>
      <c r="H29" s="13" t="s">
        <v>3147</v>
      </c>
      <c r="I29" s="13">
        <v>3</v>
      </c>
      <c r="J29" s="13">
        <v>7</v>
      </c>
      <c r="K29" s="13">
        <v>30</v>
      </c>
      <c r="L29" s="13"/>
      <c r="M29" s="13"/>
    </row>
    <row r="30" ht="81" spans="1:13">
      <c r="A30" s="53"/>
      <c r="B30" s="14">
        <v>1028</v>
      </c>
      <c r="C30" s="14" t="s">
        <v>3212</v>
      </c>
      <c r="D30" s="14" t="s">
        <v>3145</v>
      </c>
      <c r="E30" s="14"/>
      <c r="F30" s="14" t="s">
        <v>3213</v>
      </c>
      <c r="G30" s="14">
        <v>12</v>
      </c>
      <c r="H30" s="14" t="s">
        <v>3185</v>
      </c>
      <c r="I30" s="14">
        <v>3</v>
      </c>
      <c r="J30" s="14">
        <v>7</v>
      </c>
      <c r="K30" s="14">
        <v>30</v>
      </c>
      <c r="L30" s="14" t="s">
        <v>3214</v>
      </c>
      <c r="M30" s="14" t="s">
        <v>3215</v>
      </c>
    </row>
    <row r="31" ht="81" spans="1:13">
      <c r="A31" s="53"/>
      <c r="B31" s="13">
        <v>1029</v>
      </c>
      <c r="C31" s="13" t="s">
        <v>3216</v>
      </c>
      <c r="D31" s="13" t="s">
        <v>3145</v>
      </c>
      <c r="E31" s="13" t="s">
        <v>3188</v>
      </c>
      <c r="F31" s="13" t="s">
        <v>3141</v>
      </c>
      <c r="G31" s="13">
        <v>45</v>
      </c>
      <c r="H31" s="13" t="s">
        <v>3193</v>
      </c>
      <c r="I31" s="13">
        <v>3</v>
      </c>
      <c r="J31" s="13">
        <v>7</v>
      </c>
      <c r="K31" s="13">
        <v>30</v>
      </c>
      <c r="L31" s="13" t="s">
        <v>3217</v>
      </c>
      <c r="M31" s="13" t="s">
        <v>3218</v>
      </c>
    </row>
    <row r="32" ht="54" spans="1:13">
      <c r="A32" s="53"/>
      <c r="B32" s="14">
        <v>1030</v>
      </c>
      <c r="C32" s="14" t="s">
        <v>3133</v>
      </c>
      <c r="D32" s="14" t="s">
        <v>3145</v>
      </c>
      <c r="E32" s="14">
        <v>1909</v>
      </c>
      <c r="F32" s="14" t="s">
        <v>3141</v>
      </c>
      <c r="G32" s="14">
        <v>30</v>
      </c>
      <c r="H32" s="14" t="s">
        <v>3136</v>
      </c>
      <c r="I32" s="14">
        <v>3</v>
      </c>
      <c r="J32" s="14">
        <v>6</v>
      </c>
      <c r="K32" s="14">
        <v>27</v>
      </c>
      <c r="L32" s="14" t="s">
        <v>3219</v>
      </c>
      <c r="M32" s="14" t="s">
        <v>428</v>
      </c>
    </row>
    <row r="33" ht="27" spans="1:13">
      <c r="A33" s="53"/>
      <c r="B33" s="13">
        <v>1031</v>
      </c>
      <c r="C33" s="13" t="s">
        <v>3220</v>
      </c>
      <c r="D33" s="13" t="s">
        <v>3197</v>
      </c>
      <c r="E33" s="13"/>
      <c r="F33" s="13" t="s">
        <v>3221</v>
      </c>
      <c r="G33" s="13">
        <v>14</v>
      </c>
      <c r="H33" s="13" t="s">
        <v>3193</v>
      </c>
      <c r="I33" s="13">
        <v>3</v>
      </c>
      <c r="J33" s="13">
        <v>6</v>
      </c>
      <c r="K33" s="13">
        <v>27</v>
      </c>
      <c r="L33" s="13"/>
      <c r="M33" s="13"/>
    </row>
    <row r="34" ht="40.5" spans="1:13">
      <c r="A34" s="53"/>
      <c r="B34" s="14">
        <v>1032</v>
      </c>
      <c r="C34" s="14" t="s">
        <v>3222</v>
      </c>
      <c r="D34" s="14" t="s">
        <v>3145</v>
      </c>
      <c r="E34" s="14">
        <v>1915</v>
      </c>
      <c r="F34" s="14" t="s">
        <v>3223</v>
      </c>
      <c r="G34" s="14">
        <v>15</v>
      </c>
      <c r="H34" s="14" t="s">
        <v>3193</v>
      </c>
      <c r="I34" s="14">
        <v>3</v>
      </c>
      <c r="J34" s="14">
        <v>6</v>
      </c>
      <c r="K34" s="14">
        <v>27</v>
      </c>
      <c r="L34" s="14" t="s">
        <v>3224</v>
      </c>
      <c r="M34" s="14" t="s">
        <v>3225</v>
      </c>
    </row>
    <row r="35" ht="135" spans="1:13">
      <c r="A35" s="53"/>
      <c r="B35" s="13">
        <v>1033</v>
      </c>
      <c r="C35" s="13" t="s">
        <v>3226</v>
      </c>
      <c r="D35" s="13" t="s">
        <v>3130</v>
      </c>
      <c r="E35" s="13" t="s">
        <v>3227</v>
      </c>
      <c r="F35" s="13" t="s">
        <v>3228</v>
      </c>
      <c r="G35" s="13">
        <v>29</v>
      </c>
      <c r="H35" s="13" t="s">
        <v>3147</v>
      </c>
      <c r="I35" s="13">
        <v>3</v>
      </c>
      <c r="J35" s="13">
        <v>6</v>
      </c>
      <c r="K35" s="13">
        <v>27</v>
      </c>
      <c r="L35" s="13" t="s">
        <v>3229</v>
      </c>
      <c r="M35" s="13" t="s">
        <v>3230</v>
      </c>
    </row>
    <row r="36" ht="121.5" spans="1:13">
      <c r="A36" s="53"/>
      <c r="B36" s="14">
        <v>1034</v>
      </c>
      <c r="C36" s="14" t="s">
        <v>3231</v>
      </c>
      <c r="D36" s="14" t="s">
        <v>3145</v>
      </c>
      <c r="E36" s="14" t="s">
        <v>483</v>
      </c>
      <c r="F36" s="14" t="s">
        <v>3141</v>
      </c>
      <c r="G36" s="14">
        <v>14</v>
      </c>
      <c r="H36" s="14" t="s">
        <v>3232</v>
      </c>
      <c r="I36" s="14">
        <v>3</v>
      </c>
      <c r="J36" s="14">
        <v>6</v>
      </c>
      <c r="K36" s="14">
        <v>27</v>
      </c>
      <c r="L36" s="14" t="s">
        <v>3233</v>
      </c>
      <c r="M36" s="14" t="s">
        <v>3234</v>
      </c>
    </row>
    <row r="37" ht="27" spans="1:13">
      <c r="A37" s="53"/>
      <c r="B37" s="13">
        <v>1035</v>
      </c>
      <c r="C37" s="13" t="s">
        <v>3235</v>
      </c>
      <c r="D37" s="13" t="s">
        <v>3145</v>
      </c>
      <c r="E37" s="13"/>
      <c r="F37" s="13" t="s">
        <v>3236</v>
      </c>
      <c r="G37" s="13">
        <v>16</v>
      </c>
      <c r="H37" s="13" t="s">
        <v>3193</v>
      </c>
      <c r="I37" s="13">
        <v>3</v>
      </c>
      <c r="J37" s="13">
        <v>6</v>
      </c>
      <c r="K37" s="13">
        <v>27</v>
      </c>
      <c r="L37" s="13"/>
      <c r="M37" s="13"/>
    </row>
    <row r="38" ht="27" spans="1:13">
      <c r="A38" s="53"/>
      <c r="B38" s="14">
        <v>1036</v>
      </c>
      <c r="C38" s="14" t="s">
        <v>3237</v>
      </c>
      <c r="D38" s="14" t="s">
        <v>3145</v>
      </c>
      <c r="E38" s="14"/>
      <c r="F38" s="14" t="s">
        <v>3238</v>
      </c>
      <c r="G38" s="14">
        <v>27</v>
      </c>
      <c r="H38" s="14" t="s">
        <v>3193</v>
      </c>
      <c r="I38" s="14">
        <v>2</v>
      </c>
      <c r="J38" s="14">
        <v>6</v>
      </c>
      <c r="K38" s="14">
        <v>24</v>
      </c>
      <c r="L38" s="14"/>
      <c r="M38" s="14"/>
    </row>
    <row r="39" ht="108" spans="1:13">
      <c r="A39" s="53"/>
      <c r="B39" s="13">
        <v>1037</v>
      </c>
      <c r="C39" s="13" t="s">
        <v>3239</v>
      </c>
      <c r="D39" s="13" t="s">
        <v>3145</v>
      </c>
      <c r="E39" s="13" t="s">
        <v>3240</v>
      </c>
      <c r="F39" s="13" t="s">
        <v>3141</v>
      </c>
      <c r="G39" s="13">
        <v>36</v>
      </c>
      <c r="H39" s="13" t="s">
        <v>3193</v>
      </c>
      <c r="I39" s="13">
        <v>2</v>
      </c>
      <c r="J39" s="13">
        <v>6</v>
      </c>
      <c r="K39" s="13">
        <v>24</v>
      </c>
      <c r="L39" s="13" t="s">
        <v>3241</v>
      </c>
      <c r="M39" s="13" t="s">
        <v>3242</v>
      </c>
    </row>
    <row r="40" ht="14.25" spans="1:13">
      <c r="A40" s="53"/>
      <c r="B40" s="14">
        <v>1038</v>
      </c>
      <c r="C40" s="14" t="s">
        <v>3243</v>
      </c>
      <c r="D40" s="14" t="s">
        <v>3145</v>
      </c>
      <c r="E40" s="14">
        <v>1595</v>
      </c>
      <c r="F40" s="14" t="s">
        <v>3244</v>
      </c>
      <c r="G40" s="14">
        <v>28</v>
      </c>
      <c r="H40" s="14" t="s">
        <v>3193</v>
      </c>
      <c r="I40" s="14">
        <v>2</v>
      </c>
      <c r="J40" s="14">
        <v>6</v>
      </c>
      <c r="K40" s="14">
        <v>24</v>
      </c>
      <c r="L40" s="14"/>
      <c r="M40" s="14"/>
    </row>
    <row r="41" ht="27" spans="1:13">
      <c r="A41" s="53"/>
      <c r="B41" s="13">
        <v>1039</v>
      </c>
      <c r="C41" s="13" t="s">
        <v>3245</v>
      </c>
      <c r="D41" s="13" t="s">
        <v>3169</v>
      </c>
      <c r="E41" s="13"/>
      <c r="F41" s="13" t="s">
        <v>3246</v>
      </c>
      <c r="G41" s="13">
        <v>12</v>
      </c>
      <c r="H41" s="13" t="s">
        <v>3193</v>
      </c>
      <c r="I41" s="13">
        <v>2</v>
      </c>
      <c r="J41" s="13">
        <v>6</v>
      </c>
      <c r="K41" s="13">
        <v>24</v>
      </c>
      <c r="L41" s="13"/>
      <c r="M41" s="13"/>
    </row>
    <row r="42" ht="81" spans="1:13">
      <c r="A42" s="53"/>
      <c r="B42" s="14">
        <v>1040</v>
      </c>
      <c r="C42" s="14" t="s">
        <v>3247</v>
      </c>
      <c r="D42" s="14" t="s">
        <v>12</v>
      </c>
      <c r="E42" s="14" t="s">
        <v>3248</v>
      </c>
      <c r="F42" s="14" t="s">
        <v>3249</v>
      </c>
      <c r="G42" s="14">
        <v>40</v>
      </c>
      <c r="H42" s="14" t="s">
        <v>3193</v>
      </c>
      <c r="I42" s="14">
        <v>2</v>
      </c>
      <c r="J42" s="14">
        <v>6</v>
      </c>
      <c r="K42" s="14">
        <v>24</v>
      </c>
      <c r="L42" s="14" t="s">
        <v>3250</v>
      </c>
      <c r="M42" s="14" t="s">
        <v>3251</v>
      </c>
    </row>
    <row r="43" ht="94.5" spans="1:13">
      <c r="A43" s="53"/>
      <c r="B43" s="13">
        <v>1041</v>
      </c>
      <c r="C43" s="13" t="s">
        <v>3252</v>
      </c>
      <c r="D43" s="13" t="s">
        <v>3134</v>
      </c>
      <c r="E43" s="13">
        <v>1847</v>
      </c>
      <c r="F43" s="13" t="s">
        <v>3253</v>
      </c>
      <c r="G43" s="13">
        <v>16</v>
      </c>
      <c r="H43" s="13" t="s">
        <v>3193</v>
      </c>
      <c r="I43" s="13">
        <v>2</v>
      </c>
      <c r="J43" s="13">
        <v>5</v>
      </c>
      <c r="K43" s="13">
        <v>21</v>
      </c>
      <c r="L43" s="13"/>
      <c r="M43" s="13"/>
    </row>
    <row r="44" ht="27" spans="1:13">
      <c r="A44" s="53"/>
      <c r="B44" s="14">
        <v>1042</v>
      </c>
      <c r="C44" s="14" t="s">
        <v>3254</v>
      </c>
      <c r="D44" s="14" t="s">
        <v>3134</v>
      </c>
      <c r="E44" s="14" t="s">
        <v>3255</v>
      </c>
      <c r="F44" s="14" t="s">
        <v>3256</v>
      </c>
      <c r="G44" s="14">
        <v>17</v>
      </c>
      <c r="H44" s="14" t="s">
        <v>3193</v>
      </c>
      <c r="I44" s="14">
        <v>2</v>
      </c>
      <c r="J44" s="14">
        <v>5</v>
      </c>
      <c r="K44" s="14">
        <v>21</v>
      </c>
      <c r="L44" s="14"/>
      <c r="M44" s="14"/>
    </row>
    <row r="45" ht="14.25" spans="1:13">
      <c r="A45" s="53"/>
      <c r="B45" s="13">
        <v>1043</v>
      </c>
      <c r="C45" s="13" t="s">
        <v>3257</v>
      </c>
      <c r="D45" s="13" t="s">
        <v>3145</v>
      </c>
      <c r="E45" s="13"/>
      <c r="F45" s="13" t="s">
        <v>3141</v>
      </c>
      <c r="G45" s="13">
        <v>20</v>
      </c>
      <c r="H45" s="13" t="s">
        <v>3193</v>
      </c>
      <c r="I45" s="13">
        <v>2</v>
      </c>
      <c r="J45" s="13">
        <v>5</v>
      </c>
      <c r="K45" s="13">
        <v>21</v>
      </c>
      <c r="L45" s="13"/>
      <c r="M45" s="13"/>
    </row>
    <row r="46" ht="54" spans="1:13">
      <c r="A46" s="53"/>
      <c r="B46" s="14">
        <v>1044</v>
      </c>
      <c r="C46" s="14" t="s">
        <v>3258</v>
      </c>
      <c r="D46" s="14" t="s">
        <v>3145</v>
      </c>
      <c r="E46" s="14">
        <v>1597</v>
      </c>
      <c r="F46" s="14" t="s">
        <v>3259</v>
      </c>
      <c r="G46" s="14">
        <v>36</v>
      </c>
      <c r="H46" s="14" t="s">
        <v>3232</v>
      </c>
      <c r="I46" s="14">
        <v>2</v>
      </c>
      <c r="J46" s="14">
        <v>5</v>
      </c>
      <c r="K46" s="14">
        <v>21</v>
      </c>
      <c r="L46" s="14" t="s">
        <v>3260</v>
      </c>
      <c r="M46" s="14" t="s">
        <v>3261</v>
      </c>
    </row>
    <row r="47" ht="27" spans="1:13">
      <c r="A47" s="53"/>
      <c r="B47" s="13">
        <v>1045</v>
      </c>
      <c r="C47" s="13" t="s">
        <v>3262</v>
      </c>
      <c r="D47" s="13" t="s">
        <v>3263</v>
      </c>
      <c r="E47" s="13"/>
      <c r="F47" s="13" t="s">
        <v>3264</v>
      </c>
      <c r="G47" s="13">
        <v>18</v>
      </c>
      <c r="H47" s="13" t="s">
        <v>3193</v>
      </c>
      <c r="I47" s="13">
        <v>2</v>
      </c>
      <c r="J47" s="13">
        <v>5</v>
      </c>
      <c r="K47" s="13">
        <v>21</v>
      </c>
      <c r="L47" s="13"/>
      <c r="M47" s="13"/>
    </row>
    <row r="48" ht="67.5" spans="1:13">
      <c r="A48" s="53"/>
      <c r="B48" s="14">
        <v>1046</v>
      </c>
      <c r="C48" s="14" t="s">
        <v>3265</v>
      </c>
      <c r="D48" s="14" t="s">
        <v>3145</v>
      </c>
      <c r="E48" s="14">
        <v>1915</v>
      </c>
      <c r="F48" s="14" t="s">
        <v>3223</v>
      </c>
      <c r="G48" s="14">
        <v>14</v>
      </c>
      <c r="H48" s="14" t="s">
        <v>3232</v>
      </c>
      <c r="I48" s="14">
        <v>2</v>
      </c>
      <c r="J48" s="14">
        <v>4</v>
      </c>
      <c r="K48" s="14">
        <v>18</v>
      </c>
      <c r="L48" s="14" t="s">
        <v>3266</v>
      </c>
      <c r="M48" s="14" t="s">
        <v>3267</v>
      </c>
    </row>
    <row r="49" ht="27" spans="1:13">
      <c r="A49" s="53"/>
      <c r="B49" s="13">
        <v>1047</v>
      </c>
      <c r="C49" s="13" t="s">
        <v>3268</v>
      </c>
      <c r="D49" s="13" t="s">
        <v>3145</v>
      </c>
      <c r="E49" s="13"/>
      <c r="F49" s="13" t="s">
        <v>3141</v>
      </c>
      <c r="G49" s="13">
        <v>15</v>
      </c>
      <c r="H49" s="13" t="s">
        <v>3193</v>
      </c>
      <c r="I49" s="13">
        <v>2</v>
      </c>
      <c r="J49" s="13">
        <v>4</v>
      </c>
      <c r="K49" s="13">
        <v>18</v>
      </c>
      <c r="L49" s="13"/>
      <c r="M49" s="13"/>
    </row>
    <row r="50" ht="27" spans="1:13">
      <c r="A50" s="53"/>
      <c r="B50" s="14">
        <v>1048</v>
      </c>
      <c r="C50" s="14" t="s">
        <v>3269</v>
      </c>
      <c r="D50" s="14" t="s">
        <v>3126</v>
      </c>
      <c r="E50" s="14" t="s">
        <v>3270</v>
      </c>
      <c r="F50" s="14" t="s">
        <v>3271</v>
      </c>
      <c r="G50" s="14">
        <v>23</v>
      </c>
      <c r="H50" s="14" t="s">
        <v>3232</v>
      </c>
      <c r="I50" s="14">
        <v>2</v>
      </c>
      <c r="J50" s="14">
        <v>4</v>
      </c>
      <c r="K50" s="14">
        <v>18</v>
      </c>
      <c r="L50" s="14"/>
      <c r="M50" s="14"/>
    </row>
    <row r="51" ht="54" spans="1:13">
      <c r="A51" s="53"/>
      <c r="B51" s="13">
        <v>1049</v>
      </c>
      <c r="C51" s="13" t="s">
        <v>3162</v>
      </c>
      <c r="D51" s="13" t="s">
        <v>3272</v>
      </c>
      <c r="E51" s="13" t="s">
        <v>3273</v>
      </c>
      <c r="F51" s="13" t="s">
        <v>3141</v>
      </c>
      <c r="G51" s="13">
        <v>29</v>
      </c>
      <c r="H51" s="13" t="s">
        <v>3159</v>
      </c>
      <c r="I51" s="13">
        <v>2</v>
      </c>
      <c r="J51" s="13">
        <v>4</v>
      </c>
      <c r="K51" s="13">
        <v>18</v>
      </c>
      <c r="L51" s="13" t="s">
        <v>3274</v>
      </c>
      <c r="M51" s="13" t="s">
        <v>3275</v>
      </c>
    </row>
    <row r="52" ht="27" spans="1:13">
      <c r="A52" s="53"/>
      <c r="B52" s="14">
        <v>1050</v>
      </c>
      <c r="C52" s="14" t="s">
        <v>3276</v>
      </c>
      <c r="D52" s="14" t="s">
        <v>3134</v>
      </c>
      <c r="E52" s="14" t="s">
        <v>3277</v>
      </c>
      <c r="F52" s="14" t="s">
        <v>3278</v>
      </c>
      <c r="G52" s="14">
        <v>17</v>
      </c>
      <c r="H52" s="14" t="s">
        <v>3232</v>
      </c>
      <c r="I52" s="14">
        <v>2</v>
      </c>
      <c r="J52" s="14">
        <v>4</v>
      </c>
      <c r="K52" s="14">
        <v>18</v>
      </c>
      <c r="L52" s="14"/>
      <c r="M52" s="14"/>
    </row>
    <row r="53" ht="67.5" spans="1:13">
      <c r="A53" s="53"/>
      <c r="B53" s="13">
        <v>1051</v>
      </c>
      <c r="C53" s="13" t="s">
        <v>3279</v>
      </c>
      <c r="D53" s="13" t="s">
        <v>3145</v>
      </c>
      <c r="E53" s="13" t="s">
        <v>3277</v>
      </c>
      <c r="F53" s="13" t="s">
        <v>3280</v>
      </c>
      <c r="G53" s="13">
        <v>24</v>
      </c>
      <c r="H53" s="13" t="s">
        <v>3193</v>
      </c>
      <c r="I53" s="13">
        <v>2</v>
      </c>
      <c r="J53" s="13">
        <v>4</v>
      </c>
      <c r="K53" s="13">
        <v>18</v>
      </c>
      <c r="L53" s="13" t="s">
        <v>3281</v>
      </c>
      <c r="M53" s="13" t="s">
        <v>3282</v>
      </c>
    </row>
    <row r="54" ht="27" spans="1:13">
      <c r="A54" s="53"/>
      <c r="B54" s="14">
        <v>1052</v>
      </c>
      <c r="C54" s="14" t="s">
        <v>3283</v>
      </c>
      <c r="D54" s="14" t="s">
        <v>3134</v>
      </c>
      <c r="E54" s="14"/>
      <c r="F54" s="14" t="s">
        <v>3284</v>
      </c>
      <c r="G54" s="14">
        <v>22</v>
      </c>
      <c r="H54" s="14" t="s">
        <v>3193</v>
      </c>
      <c r="I54" s="14">
        <v>2</v>
      </c>
      <c r="J54" s="14">
        <v>4</v>
      </c>
      <c r="K54" s="14">
        <v>18</v>
      </c>
      <c r="L54" s="14"/>
      <c r="M54" s="14"/>
    </row>
    <row r="55" ht="27" spans="1:13">
      <c r="A55" s="53"/>
      <c r="B55" s="13">
        <v>1053</v>
      </c>
      <c r="C55" s="13" t="s">
        <v>3285</v>
      </c>
      <c r="D55" s="13" t="s">
        <v>3134</v>
      </c>
      <c r="E55" s="13" t="s">
        <v>3286</v>
      </c>
      <c r="F55" s="13" t="s">
        <v>3287</v>
      </c>
      <c r="G55" s="13">
        <v>22</v>
      </c>
      <c r="H55" s="13" t="s">
        <v>3232</v>
      </c>
      <c r="I55" s="13">
        <v>2</v>
      </c>
      <c r="J55" s="13">
        <v>4</v>
      </c>
      <c r="K55" s="13">
        <v>18</v>
      </c>
      <c r="L55" s="13"/>
      <c r="M55" s="13"/>
    </row>
    <row r="56" ht="27" spans="1:13">
      <c r="A56" s="53"/>
      <c r="B56" s="14">
        <v>1054</v>
      </c>
      <c r="C56" s="14" t="s">
        <v>3288</v>
      </c>
      <c r="D56" s="14" t="s">
        <v>3126</v>
      </c>
      <c r="E56" s="14" t="s">
        <v>483</v>
      </c>
      <c r="F56" s="14" t="s">
        <v>3289</v>
      </c>
      <c r="G56" s="14">
        <v>29</v>
      </c>
      <c r="H56" s="14" t="s">
        <v>3193</v>
      </c>
      <c r="I56" s="14">
        <v>2</v>
      </c>
      <c r="J56" s="14">
        <v>4</v>
      </c>
      <c r="K56" s="14">
        <v>18</v>
      </c>
      <c r="L56" s="14"/>
      <c r="M56" s="14"/>
    </row>
    <row r="57" ht="27" spans="1:13">
      <c r="A57" s="53"/>
      <c r="B57" s="13">
        <v>1055</v>
      </c>
      <c r="C57" s="13" t="s">
        <v>3290</v>
      </c>
      <c r="D57" s="13" t="s">
        <v>3126</v>
      </c>
      <c r="E57" s="13"/>
      <c r="F57" s="13" t="s">
        <v>3291</v>
      </c>
      <c r="G57" s="13">
        <v>11</v>
      </c>
      <c r="H57" s="13" t="s">
        <v>3232</v>
      </c>
      <c r="I57" s="13">
        <v>1</v>
      </c>
      <c r="J57" s="13">
        <v>4</v>
      </c>
      <c r="K57" s="13">
        <v>15</v>
      </c>
      <c r="L57" s="13"/>
      <c r="M57" s="13"/>
    </row>
    <row r="58" ht="27" spans="1:13">
      <c r="A58" s="53"/>
      <c r="B58" s="14">
        <v>1056</v>
      </c>
      <c r="C58" s="14" t="s">
        <v>3292</v>
      </c>
      <c r="D58" s="14" t="s">
        <v>3293</v>
      </c>
      <c r="E58" s="14">
        <v>1907</v>
      </c>
      <c r="F58" s="14" t="s">
        <v>3294</v>
      </c>
      <c r="G58" s="14">
        <v>10</v>
      </c>
      <c r="H58" s="14" t="s">
        <v>3232</v>
      </c>
      <c r="I58" s="14">
        <v>1</v>
      </c>
      <c r="J58" s="14">
        <v>4</v>
      </c>
      <c r="K58" s="14">
        <v>15</v>
      </c>
      <c r="L58" s="14"/>
      <c r="M58" s="14"/>
    </row>
    <row r="59" ht="81" spans="1:13">
      <c r="A59" s="53"/>
      <c r="B59" s="13">
        <v>1057</v>
      </c>
      <c r="C59" s="13" t="s">
        <v>3295</v>
      </c>
      <c r="D59" s="13">
        <v>1734</v>
      </c>
      <c r="E59" s="13"/>
      <c r="F59" s="13" t="s">
        <v>3296</v>
      </c>
      <c r="G59" s="13">
        <v>10</v>
      </c>
      <c r="H59" s="13" t="s">
        <v>3232</v>
      </c>
      <c r="I59" s="13">
        <v>1</v>
      </c>
      <c r="J59" s="13">
        <v>4</v>
      </c>
      <c r="K59" s="13">
        <v>15</v>
      </c>
      <c r="L59" s="13" t="s">
        <v>3297</v>
      </c>
      <c r="M59" s="13" t="s">
        <v>3298</v>
      </c>
    </row>
    <row r="60" ht="27" spans="1:13">
      <c r="A60" s="53"/>
      <c r="B60" s="14">
        <v>1058</v>
      </c>
      <c r="C60" s="14" t="s">
        <v>3299</v>
      </c>
      <c r="D60" s="14" t="s">
        <v>3145</v>
      </c>
      <c r="E60" s="14" t="s">
        <v>3300</v>
      </c>
      <c r="F60" s="14" t="s">
        <v>3301</v>
      </c>
      <c r="G60" s="14">
        <v>16</v>
      </c>
      <c r="H60" s="14" t="s">
        <v>3232</v>
      </c>
      <c r="I60" s="14">
        <v>1</v>
      </c>
      <c r="J60" s="14">
        <v>4</v>
      </c>
      <c r="K60" s="14">
        <v>15</v>
      </c>
      <c r="L60" s="14"/>
      <c r="M60" s="14"/>
    </row>
    <row r="61" ht="27" spans="1:13">
      <c r="A61" s="53"/>
      <c r="B61" s="13">
        <v>1059</v>
      </c>
      <c r="C61" s="13" t="s">
        <v>3302</v>
      </c>
      <c r="D61" s="13" t="s">
        <v>3145</v>
      </c>
      <c r="E61" s="13"/>
      <c r="F61" s="13" t="s">
        <v>3303</v>
      </c>
      <c r="G61" s="13">
        <v>3</v>
      </c>
      <c r="H61" s="13" t="s">
        <v>3232</v>
      </c>
      <c r="I61" s="13">
        <v>1</v>
      </c>
      <c r="J61" s="13">
        <v>4</v>
      </c>
      <c r="K61" s="13">
        <v>15</v>
      </c>
      <c r="L61" s="13"/>
      <c r="M61" s="13"/>
    </row>
    <row r="62" ht="27" spans="1:13">
      <c r="A62" s="53"/>
      <c r="B62" s="14">
        <v>1060</v>
      </c>
      <c r="C62" s="14" t="s">
        <v>3304</v>
      </c>
      <c r="D62" s="14" t="s">
        <v>3145</v>
      </c>
      <c r="E62" s="14"/>
      <c r="F62" s="14" t="s">
        <v>3305</v>
      </c>
      <c r="G62" s="14">
        <v>12</v>
      </c>
      <c r="H62" s="14" t="s">
        <v>3232</v>
      </c>
      <c r="I62" s="14">
        <v>1</v>
      </c>
      <c r="J62" s="14">
        <v>4</v>
      </c>
      <c r="K62" s="14">
        <v>15</v>
      </c>
      <c r="L62" s="14"/>
      <c r="M62" s="14"/>
    </row>
    <row r="63" ht="202.5" spans="1:13">
      <c r="A63" s="53"/>
      <c r="B63" s="13">
        <v>1061</v>
      </c>
      <c r="C63" s="13" t="s">
        <v>3306</v>
      </c>
      <c r="D63" s="13" t="s">
        <v>3145</v>
      </c>
      <c r="E63" s="13">
        <v>1895</v>
      </c>
      <c r="F63" s="13" t="s">
        <v>3141</v>
      </c>
      <c r="G63" s="13">
        <v>1</v>
      </c>
      <c r="H63" s="13" t="s">
        <v>3185</v>
      </c>
      <c r="I63" s="13">
        <v>1</v>
      </c>
      <c r="J63" s="13">
        <v>4</v>
      </c>
      <c r="K63" s="13">
        <v>15</v>
      </c>
      <c r="L63" s="13" t="s">
        <v>3307</v>
      </c>
      <c r="M63" s="13" t="s">
        <v>428</v>
      </c>
    </row>
    <row r="64" ht="14.25" spans="1:13">
      <c r="A64" s="53"/>
      <c r="B64" s="14">
        <v>1062</v>
      </c>
      <c r="C64" s="14" t="s">
        <v>3308</v>
      </c>
      <c r="D64" s="14" t="s">
        <v>3309</v>
      </c>
      <c r="E64" s="14" t="s">
        <v>3310</v>
      </c>
      <c r="F64" s="14" t="s">
        <v>3311</v>
      </c>
      <c r="G64" s="14">
        <v>18</v>
      </c>
      <c r="H64" s="14" t="s">
        <v>3193</v>
      </c>
      <c r="I64" s="14">
        <v>1</v>
      </c>
      <c r="J64" s="14">
        <v>4</v>
      </c>
      <c r="K64" s="14">
        <v>15</v>
      </c>
      <c r="L64" s="14"/>
      <c r="M64" s="14"/>
    </row>
    <row r="65" ht="54" spans="1:13">
      <c r="A65" s="53"/>
      <c r="B65" s="13">
        <v>1063</v>
      </c>
      <c r="C65" s="13" t="s">
        <v>3312</v>
      </c>
      <c r="D65" s="13" t="s">
        <v>3145</v>
      </c>
      <c r="E65" s="13">
        <v>1911</v>
      </c>
      <c r="F65" s="13" t="s">
        <v>3313</v>
      </c>
      <c r="G65" s="13">
        <v>7</v>
      </c>
      <c r="H65" s="13" t="s">
        <v>3314</v>
      </c>
      <c r="I65" s="13">
        <v>1</v>
      </c>
      <c r="J65" s="13">
        <v>3</v>
      </c>
      <c r="K65" s="13">
        <v>12</v>
      </c>
      <c r="L65" s="13"/>
      <c r="M65" s="13"/>
    </row>
    <row r="66" ht="27" spans="1:13">
      <c r="A66" s="53"/>
      <c r="B66" s="14">
        <v>1064</v>
      </c>
      <c r="C66" s="14" t="s">
        <v>3315</v>
      </c>
      <c r="D66" s="14" t="s">
        <v>3130</v>
      </c>
      <c r="E66" s="14"/>
      <c r="F66" s="14" t="s">
        <v>3141</v>
      </c>
      <c r="G66" s="14">
        <v>13</v>
      </c>
      <c r="H66" s="14" t="s">
        <v>3232</v>
      </c>
      <c r="I66" s="14">
        <v>1</v>
      </c>
      <c r="J66" s="14">
        <v>3</v>
      </c>
      <c r="K66" s="14">
        <v>12</v>
      </c>
      <c r="L66" s="14"/>
      <c r="M66" s="14"/>
    </row>
    <row r="67" ht="27" spans="1:13">
      <c r="A67" s="53"/>
      <c r="B67" s="13">
        <v>1065</v>
      </c>
      <c r="C67" s="13" t="s">
        <v>3316</v>
      </c>
      <c r="D67" s="13" t="s">
        <v>3145</v>
      </c>
      <c r="E67" s="13">
        <v>1927</v>
      </c>
      <c r="F67" s="13" t="s">
        <v>3317</v>
      </c>
      <c r="G67" s="13">
        <v>1</v>
      </c>
      <c r="H67" s="13" t="s">
        <v>3314</v>
      </c>
      <c r="I67" s="13">
        <v>1</v>
      </c>
      <c r="J67" s="13">
        <v>3</v>
      </c>
      <c r="K67" s="13">
        <v>12</v>
      </c>
      <c r="L67" s="13"/>
      <c r="M67" s="13"/>
    </row>
    <row r="68" ht="27" spans="1:13">
      <c r="A68" s="53"/>
      <c r="B68" s="14">
        <v>1066</v>
      </c>
      <c r="C68" s="14" t="s">
        <v>3318</v>
      </c>
      <c r="D68" s="14" t="s">
        <v>3145</v>
      </c>
      <c r="E68" s="14"/>
      <c r="F68" s="14" t="s">
        <v>3319</v>
      </c>
      <c r="G68" s="14">
        <v>9</v>
      </c>
      <c r="H68" s="14" t="s">
        <v>3314</v>
      </c>
      <c r="I68" s="14">
        <v>1</v>
      </c>
      <c r="J68" s="14">
        <v>3</v>
      </c>
      <c r="K68" s="14">
        <v>12</v>
      </c>
      <c r="L68" s="14"/>
      <c r="M68" s="14"/>
    </row>
    <row r="69" ht="27" spans="1:13">
      <c r="A69" s="53"/>
      <c r="B69" s="13">
        <v>1067</v>
      </c>
      <c r="C69" s="13" t="s">
        <v>3320</v>
      </c>
      <c r="D69" s="13" t="s">
        <v>3145</v>
      </c>
      <c r="E69" s="13">
        <v>1913</v>
      </c>
      <c r="F69" s="13" t="s">
        <v>3321</v>
      </c>
      <c r="G69" s="13">
        <v>5</v>
      </c>
      <c r="H69" s="13" t="s">
        <v>3314</v>
      </c>
      <c r="I69" s="13">
        <v>1</v>
      </c>
      <c r="J69" s="13">
        <v>3</v>
      </c>
      <c r="K69" s="13">
        <v>12</v>
      </c>
      <c r="L69" s="13"/>
      <c r="M69" s="13"/>
    </row>
    <row r="70" ht="27" spans="1:13">
      <c r="A70" s="53"/>
      <c r="B70" s="14">
        <v>1068</v>
      </c>
      <c r="C70" s="14" t="s">
        <v>3322</v>
      </c>
      <c r="D70" s="14" t="s">
        <v>3130</v>
      </c>
      <c r="E70" s="14"/>
      <c r="F70" s="14" t="s">
        <v>3323</v>
      </c>
      <c r="G70" s="14">
        <v>10</v>
      </c>
      <c r="H70" s="14" t="s">
        <v>3232</v>
      </c>
      <c r="I70" s="14">
        <v>1</v>
      </c>
      <c r="J70" s="14">
        <v>3</v>
      </c>
      <c r="K70" s="14">
        <v>12</v>
      </c>
      <c r="L70" s="14"/>
      <c r="M70" s="14"/>
    </row>
    <row r="71" ht="27" spans="1:13">
      <c r="A71" s="53"/>
      <c r="B71" s="13">
        <v>1069</v>
      </c>
      <c r="C71" s="13" t="s">
        <v>3324</v>
      </c>
      <c r="D71" s="13" t="s">
        <v>3145</v>
      </c>
      <c r="E71" s="13">
        <v>1681</v>
      </c>
      <c r="F71" s="13" t="s">
        <v>3325</v>
      </c>
      <c r="G71" s="13">
        <v>6</v>
      </c>
      <c r="H71" s="13" t="s">
        <v>3232</v>
      </c>
      <c r="I71" s="13">
        <v>1</v>
      </c>
      <c r="J71" s="13">
        <v>3</v>
      </c>
      <c r="K71" s="13">
        <v>12</v>
      </c>
      <c r="L71" s="13"/>
      <c r="M71" s="13"/>
    </row>
    <row r="72" ht="121.5" spans="1:13">
      <c r="A72" s="53"/>
      <c r="B72" s="14">
        <v>1070</v>
      </c>
      <c r="C72" s="14" t="s">
        <v>3326</v>
      </c>
      <c r="D72" s="14" t="s">
        <v>3145</v>
      </c>
      <c r="E72" s="14">
        <v>1788</v>
      </c>
      <c r="F72" s="14" t="s">
        <v>3327</v>
      </c>
      <c r="G72" s="14">
        <v>8</v>
      </c>
      <c r="H72" s="14" t="s">
        <v>3232</v>
      </c>
      <c r="I72" s="14">
        <v>1</v>
      </c>
      <c r="J72" s="14">
        <v>3</v>
      </c>
      <c r="K72" s="14">
        <v>12</v>
      </c>
      <c r="L72" s="14" t="s">
        <v>3328</v>
      </c>
      <c r="M72" s="14" t="s">
        <v>3329</v>
      </c>
    </row>
    <row r="73" ht="27" spans="1:13">
      <c r="A73" s="53"/>
      <c r="B73" s="13">
        <v>1071</v>
      </c>
      <c r="C73" s="13" t="s">
        <v>3330</v>
      </c>
      <c r="D73" s="13" t="s">
        <v>3145</v>
      </c>
      <c r="E73" s="13"/>
      <c r="F73" s="13" t="s">
        <v>3331</v>
      </c>
      <c r="G73" s="13">
        <v>7</v>
      </c>
      <c r="H73" s="13" t="s">
        <v>3314</v>
      </c>
      <c r="I73" s="13">
        <v>1</v>
      </c>
      <c r="J73" s="13">
        <v>3</v>
      </c>
      <c r="K73" s="13">
        <v>12</v>
      </c>
      <c r="L73" s="13"/>
      <c r="M73" s="13"/>
    </row>
    <row r="74" ht="27" spans="1:13">
      <c r="A74" s="53"/>
      <c r="B74" s="14">
        <v>1072</v>
      </c>
      <c r="C74" s="14" t="s">
        <v>3332</v>
      </c>
      <c r="D74" s="14" t="s">
        <v>3145</v>
      </c>
      <c r="E74" s="14"/>
      <c r="F74" s="14" t="s">
        <v>3141</v>
      </c>
      <c r="G74" s="14">
        <v>11</v>
      </c>
      <c r="H74" s="14" t="s">
        <v>3232</v>
      </c>
      <c r="I74" s="14">
        <v>1</v>
      </c>
      <c r="J74" s="14">
        <v>3</v>
      </c>
      <c r="K74" s="14">
        <v>12</v>
      </c>
      <c r="L74" s="14"/>
      <c r="M74" s="14"/>
    </row>
    <row r="75" ht="27" spans="1:13">
      <c r="A75" s="53"/>
      <c r="B75" s="13">
        <v>1073</v>
      </c>
      <c r="C75" s="13" t="s">
        <v>3333</v>
      </c>
      <c r="D75" s="13" t="s">
        <v>3145</v>
      </c>
      <c r="E75" s="13"/>
      <c r="F75" s="13" t="s">
        <v>3334</v>
      </c>
      <c r="G75" s="13">
        <v>10</v>
      </c>
      <c r="H75" s="13" t="s">
        <v>3314</v>
      </c>
      <c r="I75" s="13">
        <v>1</v>
      </c>
      <c r="J75" s="13">
        <v>3</v>
      </c>
      <c r="K75" s="13">
        <v>12</v>
      </c>
      <c r="L75" s="13"/>
      <c r="M75" s="13"/>
    </row>
    <row r="76" ht="27" spans="1:13">
      <c r="A76" s="53"/>
      <c r="B76" s="14">
        <v>1074</v>
      </c>
      <c r="C76" s="14" t="s">
        <v>3335</v>
      </c>
      <c r="D76" s="14" t="s">
        <v>3145</v>
      </c>
      <c r="E76" s="14"/>
      <c r="F76" s="14" t="s">
        <v>3336</v>
      </c>
      <c r="G76" s="14">
        <v>6</v>
      </c>
      <c r="H76" s="14" t="s">
        <v>3232</v>
      </c>
      <c r="I76" s="14">
        <v>1</v>
      </c>
      <c r="J76" s="14">
        <v>3</v>
      </c>
      <c r="K76" s="14">
        <v>12</v>
      </c>
      <c r="L76" s="14"/>
      <c r="M76" s="14"/>
    </row>
    <row r="77" ht="81" spans="1:13">
      <c r="A77" s="53"/>
      <c r="B77" s="13">
        <v>1075</v>
      </c>
      <c r="C77" s="13" t="s">
        <v>3337</v>
      </c>
      <c r="D77" s="13" t="s">
        <v>3338</v>
      </c>
      <c r="E77" s="13">
        <v>1768</v>
      </c>
      <c r="F77" s="13" t="s">
        <v>3339</v>
      </c>
      <c r="G77" s="13">
        <v>2</v>
      </c>
      <c r="H77" s="13" t="s">
        <v>3232</v>
      </c>
      <c r="I77" s="13">
        <v>1</v>
      </c>
      <c r="J77" s="13">
        <v>3</v>
      </c>
      <c r="K77" s="13">
        <v>12</v>
      </c>
      <c r="L77" s="13" t="s">
        <v>3340</v>
      </c>
      <c r="M77" s="13" t="s">
        <v>3341</v>
      </c>
    </row>
    <row r="78" ht="27" spans="1:13">
      <c r="A78" s="53"/>
      <c r="B78" s="14">
        <v>1076</v>
      </c>
      <c r="C78" s="14" t="s">
        <v>3177</v>
      </c>
      <c r="D78" s="14" t="s">
        <v>3342</v>
      </c>
      <c r="E78" s="14" t="s">
        <v>483</v>
      </c>
      <c r="F78" s="14" t="s">
        <v>3343</v>
      </c>
      <c r="G78" s="14">
        <v>10</v>
      </c>
      <c r="H78" s="14" t="s">
        <v>3232</v>
      </c>
      <c r="I78" s="14">
        <v>1</v>
      </c>
      <c r="J78" s="14">
        <v>3</v>
      </c>
      <c r="K78" s="14">
        <v>12</v>
      </c>
      <c r="L78" s="14"/>
      <c r="M78" s="14"/>
    </row>
    <row r="79" ht="27" spans="1:13">
      <c r="A79" s="53"/>
      <c r="B79" s="13">
        <v>1077</v>
      </c>
      <c r="C79" s="13" t="s">
        <v>3344</v>
      </c>
      <c r="D79" s="13" t="s">
        <v>3145</v>
      </c>
      <c r="E79" s="13">
        <v>1964</v>
      </c>
      <c r="F79" s="13" t="s">
        <v>3345</v>
      </c>
      <c r="G79" s="13">
        <v>1</v>
      </c>
      <c r="H79" s="13" t="s">
        <v>3232</v>
      </c>
      <c r="I79" s="13">
        <v>1</v>
      </c>
      <c r="J79" s="13">
        <v>3</v>
      </c>
      <c r="K79" s="13">
        <v>12</v>
      </c>
      <c r="L79" s="13"/>
      <c r="M79" s="13"/>
    </row>
    <row r="80" ht="40.5" spans="1:13">
      <c r="A80" s="53"/>
      <c r="B80" s="14">
        <v>1078</v>
      </c>
      <c r="C80" s="14" t="s">
        <v>3346</v>
      </c>
      <c r="D80" s="14" t="s">
        <v>3145</v>
      </c>
      <c r="E80" s="14" t="s">
        <v>3347</v>
      </c>
      <c r="F80" s="14" t="s">
        <v>3141</v>
      </c>
      <c r="G80" s="14">
        <v>9</v>
      </c>
      <c r="H80" s="14" t="s">
        <v>3232</v>
      </c>
      <c r="I80" s="14">
        <v>1</v>
      </c>
      <c r="J80" s="14">
        <v>3</v>
      </c>
      <c r="K80" s="14">
        <v>12</v>
      </c>
      <c r="L80" s="14"/>
      <c r="M80" s="14"/>
    </row>
    <row r="81" ht="54" spans="1:13">
      <c r="A81" s="53"/>
      <c r="B81" s="13">
        <v>1079</v>
      </c>
      <c r="C81" s="13" t="s">
        <v>3348</v>
      </c>
      <c r="D81" s="13" t="s">
        <v>3145</v>
      </c>
      <c r="E81" s="13">
        <v>1919</v>
      </c>
      <c r="F81" s="13" t="s">
        <v>3349</v>
      </c>
      <c r="G81" s="13">
        <v>1</v>
      </c>
      <c r="H81" s="13" t="s">
        <v>3314</v>
      </c>
      <c r="I81" s="13">
        <v>1</v>
      </c>
      <c r="J81" s="13">
        <v>3</v>
      </c>
      <c r="K81" s="13">
        <v>12</v>
      </c>
      <c r="L81" s="13" t="s">
        <v>3350</v>
      </c>
      <c r="M81" s="13" t="s">
        <v>428</v>
      </c>
    </row>
    <row r="82" ht="27" spans="1:13">
      <c r="A82" s="53"/>
      <c r="B82" s="14">
        <v>1080</v>
      </c>
      <c r="C82" s="14" t="s">
        <v>3351</v>
      </c>
      <c r="D82" s="14" t="s">
        <v>3145</v>
      </c>
      <c r="E82" s="14" t="s">
        <v>3352</v>
      </c>
      <c r="F82" s="14" t="s">
        <v>3353</v>
      </c>
      <c r="G82" s="14">
        <v>7</v>
      </c>
      <c r="H82" s="14" t="s">
        <v>3232</v>
      </c>
      <c r="I82" s="14">
        <v>1</v>
      </c>
      <c r="J82" s="14">
        <v>3</v>
      </c>
      <c r="K82" s="14">
        <v>12</v>
      </c>
      <c r="L82" s="14"/>
      <c r="M82" s="14"/>
    </row>
    <row r="83" ht="27" spans="1:13">
      <c r="A83" s="53"/>
      <c r="B83" s="13">
        <v>1081</v>
      </c>
      <c r="C83" s="13" t="s">
        <v>3354</v>
      </c>
      <c r="D83" s="13" t="s">
        <v>3169</v>
      </c>
      <c r="E83" s="13"/>
      <c r="F83" s="13" t="s">
        <v>3355</v>
      </c>
      <c r="G83" s="13">
        <v>8</v>
      </c>
      <c r="H83" s="13" t="s">
        <v>3314</v>
      </c>
      <c r="I83" s="13">
        <v>1</v>
      </c>
      <c r="J83" s="13">
        <v>2</v>
      </c>
      <c r="K83" s="13">
        <v>9</v>
      </c>
      <c r="L83" s="13"/>
      <c r="M83" s="13"/>
    </row>
    <row r="84" ht="27" spans="1:13">
      <c r="A84" s="53"/>
      <c r="B84" s="14">
        <v>1082</v>
      </c>
      <c r="C84" s="14" t="s">
        <v>3356</v>
      </c>
      <c r="D84" s="14" t="s">
        <v>3130</v>
      </c>
      <c r="E84" s="14"/>
      <c r="F84" s="14" t="s">
        <v>3141</v>
      </c>
      <c r="G84" s="14">
        <v>12</v>
      </c>
      <c r="H84" s="14" t="s">
        <v>3314</v>
      </c>
      <c r="I84" s="14">
        <v>1</v>
      </c>
      <c r="J84" s="14">
        <v>2</v>
      </c>
      <c r="K84" s="14">
        <v>9</v>
      </c>
      <c r="L84" s="14"/>
      <c r="M84" s="14"/>
    </row>
    <row r="85" ht="27" spans="1:13">
      <c r="A85" s="53"/>
      <c r="B85" s="13">
        <v>1083</v>
      </c>
      <c r="C85" s="13" t="s">
        <v>3357</v>
      </c>
      <c r="D85" s="13" t="s">
        <v>3145</v>
      </c>
      <c r="E85" s="13">
        <v>1936</v>
      </c>
      <c r="F85" s="13" t="s">
        <v>3358</v>
      </c>
      <c r="G85" s="13">
        <v>2</v>
      </c>
      <c r="H85" s="13" t="s">
        <v>3359</v>
      </c>
      <c r="I85" s="13">
        <v>1</v>
      </c>
      <c r="J85" s="13">
        <v>2</v>
      </c>
      <c r="K85" s="13">
        <v>9</v>
      </c>
      <c r="L85" s="13"/>
      <c r="M85" s="13"/>
    </row>
    <row r="86" ht="54" spans="1:13">
      <c r="A86" s="53"/>
      <c r="B86" s="14">
        <v>1084</v>
      </c>
      <c r="C86" s="14" t="s">
        <v>3360</v>
      </c>
      <c r="D86" s="14" t="s">
        <v>3145</v>
      </c>
      <c r="E86" s="14">
        <v>1926</v>
      </c>
      <c r="F86" s="14" t="s">
        <v>3361</v>
      </c>
      <c r="G86" s="14">
        <v>1</v>
      </c>
      <c r="H86" s="14" t="s">
        <v>3359</v>
      </c>
      <c r="I86" s="14">
        <v>1</v>
      </c>
      <c r="J86" s="14">
        <v>2</v>
      </c>
      <c r="K86" s="14">
        <v>9</v>
      </c>
      <c r="L86" s="14" t="s">
        <v>3362</v>
      </c>
      <c r="M86" s="14" t="s">
        <v>428</v>
      </c>
    </row>
    <row r="87" ht="40.5" spans="1:13">
      <c r="A87" s="53"/>
      <c r="B87" s="13">
        <v>1085</v>
      </c>
      <c r="C87" s="13" t="s">
        <v>3363</v>
      </c>
      <c r="D87" s="13" t="s">
        <v>3145</v>
      </c>
      <c r="E87" s="13" t="s">
        <v>3286</v>
      </c>
      <c r="F87" s="13" t="s">
        <v>3364</v>
      </c>
      <c r="G87" s="13">
        <v>6</v>
      </c>
      <c r="H87" s="13" t="s">
        <v>3359</v>
      </c>
      <c r="I87" s="13">
        <v>1</v>
      </c>
      <c r="J87" s="13">
        <v>2</v>
      </c>
      <c r="K87" s="13">
        <v>9</v>
      </c>
      <c r="L87" s="13"/>
      <c r="M87" s="13"/>
    </row>
    <row r="88" ht="14.25" spans="1:13">
      <c r="A88" s="53"/>
      <c r="B88" s="14">
        <v>1086</v>
      </c>
      <c r="C88" s="14" t="s">
        <v>3365</v>
      </c>
      <c r="D88" s="14" t="s">
        <v>3130</v>
      </c>
      <c r="E88" s="14"/>
      <c r="F88" s="14" t="s">
        <v>3366</v>
      </c>
      <c r="G88" s="14">
        <v>7</v>
      </c>
      <c r="H88" s="14" t="s">
        <v>3314</v>
      </c>
      <c r="I88" s="14">
        <v>1</v>
      </c>
      <c r="J88" s="14">
        <v>2</v>
      </c>
      <c r="K88" s="14">
        <v>9</v>
      </c>
      <c r="L88" s="14"/>
      <c r="M88" s="14"/>
    </row>
    <row r="89" ht="81" spans="1:13">
      <c r="A89" s="53"/>
      <c r="B89" s="13">
        <v>1087</v>
      </c>
      <c r="C89" s="13" t="s">
        <v>3367</v>
      </c>
      <c r="D89" s="13" t="s">
        <v>3145</v>
      </c>
      <c r="E89" s="13">
        <v>1906</v>
      </c>
      <c r="F89" s="13" t="s">
        <v>3313</v>
      </c>
      <c r="G89" s="13">
        <v>8</v>
      </c>
      <c r="H89" s="13" t="s">
        <v>3359</v>
      </c>
      <c r="I89" s="13">
        <v>1</v>
      </c>
      <c r="J89" s="13">
        <v>2</v>
      </c>
      <c r="K89" s="13">
        <v>9</v>
      </c>
      <c r="L89" s="13"/>
      <c r="M89" s="13"/>
    </row>
    <row r="90" ht="27" spans="1:13">
      <c r="A90" s="53"/>
      <c r="B90" s="14">
        <v>1088</v>
      </c>
      <c r="C90" s="14" t="s">
        <v>3368</v>
      </c>
      <c r="D90" s="14" t="s">
        <v>3145</v>
      </c>
      <c r="E90" s="14" t="s">
        <v>3369</v>
      </c>
      <c r="F90" s="14" t="s">
        <v>3370</v>
      </c>
      <c r="G90" s="14">
        <v>2</v>
      </c>
      <c r="H90" s="14" t="s">
        <v>3314</v>
      </c>
      <c r="I90" s="14">
        <v>0</v>
      </c>
      <c r="J90" s="14">
        <v>3</v>
      </c>
      <c r="K90" s="14">
        <v>9</v>
      </c>
      <c r="L90" s="14"/>
      <c r="M90" s="14"/>
    </row>
    <row r="91" ht="27" spans="1:13">
      <c r="A91" s="53"/>
      <c r="B91" s="13">
        <v>1089</v>
      </c>
      <c r="C91" s="13" t="s">
        <v>3371</v>
      </c>
      <c r="D91" s="13" t="s">
        <v>3145</v>
      </c>
      <c r="E91" s="13"/>
      <c r="F91" s="13" t="s">
        <v>3372</v>
      </c>
      <c r="G91" s="13">
        <v>11</v>
      </c>
      <c r="H91" s="13" t="s">
        <v>3314</v>
      </c>
      <c r="I91" s="13">
        <v>1</v>
      </c>
      <c r="J91" s="13">
        <v>2</v>
      </c>
      <c r="K91" s="13">
        <v>9</v>
      </c>
      <c r="L91" s="13"/>
      <c r="M91" s="13"/>
    </row>
    <row r="92" ht="27" spans="1:13">
      <c r="A92" s="53"/>
      <c r="B92" s="14">
        <v>1090</v>
      </c>
      <c r="C92" s="14" t="s">
        <v>3373</v>
      </c>
      <c r="D92" s="14" t="s">
        <v>3126</v>
      </c>
      <c r="E92" s="14">
        <v>1686</v>
      </c>
      <c r="F92" s="14" t="s">
        <v>3141</v>
      </c>
      <c r="G92" s="14">
        <v>16</v>
      </c>
      <c r="H92" s="14" t="s">
        <v>3232</v>
      </c>
      <c r="I92" s="14">
        <v>1</v>
      </c>
      <c r="J92" s="14">
        <v>2</v>
      </c>
      <c r="K92" s="14">
        <v>9</v>
      </c>
      <c r="L92" s="14"/>
      <c r="M92" s="14"/>
    </row>
    <row r="93" ht="94.5" spans="1:13">
      <c r="A93" s="53"/>
      <c r="B93" s="13">
        <v>1091</v>
      </c>
      <c r="C93" s="13" t="s">
        <v>3374</v>
      </c>
      <c r="D93" s="13" t="s">
        <v>3145</v>
      </c>
      <c r="E93" s="13">
        <v>1916</v>
      </c>
      <c r="F93" s="13" t="s">
        <v>3313</v>
      </c>
      <c r="G93" s="13">
        <v>8</v>
      </c>
      <c r="H93" s="13" t="s">
        <v>3232</v>
      </c>
      <c r="I93" s="13">
        <v>1</v>
      </c>
      <c r="J93" s="13">
        <v>2</v>
      </c>
      <c r="K93" s="13">
        <v>9</v>
      </c>
      <c r="L93" s="13" t="s">
        <v>3375</v>
      </c>
      <c r="M93" s="13" t="s">
        <v>3376</v>
      </c>
    </row>
    <row r="94" ht="27" spans="1:13">
      <c r="A94" s="53"/>
      <c r="B94" s="14">
        <v>1092</v>
      </c>
      <c r="C94" s="14" t="s">
        <v>3377</v>
      </c>
      <c r="D94" s="14" t="s">
        <v>3134</v>
      </c>
      <c r="E94" s="14">
        <v>1598</v>
      </c>
      <c r="F94" s="14" t="s">
        <v>3378</v>
      </c>
      <c r="G94" s="14">
        <v>8</v>
      </c>
      <c r="H94" s="14" t="s">
        <v>3314</v>
      </c>
      <c r="I94" s="14">
        <v>1</v>
      </c>
      <c r="J94" s="14">
        <v>2</v>
      </c>
      <c r="K94" s="14">
        <v>9</v>
      </c>
      <c r="L94" s="14"/>
      <c r="M94" s="14"/>
    </row>
    <row r="95" ht="27" spans="1:13">
      <c r="A95" s="53"/>
      <c r="B95" s="13">
        <v>1093</v>
      </c>
      <c r="C95" s="13" t="s">
        <v>3379</v>
      </c>
      <c r="D95" s="13" t="s">
        <v>3134</v>
      </c>
      <c r="E95" s="13">
        <v>1809</v>
      </c>
      <c r="F95" s="13" t="s">
        <v>3380</v>
      </c>
      <c r="G95" s="13">
        <v>5</v>
      </c>
      <c r="H95" s="13" t="s">
        <v>3359</v>
      </c>
      <c r="I95" s="13">
        <v>0</v>
      </c>
      <c r="J95" s="13">
        <v>2</v>
      </c>
      <c r="K95" s="13">
        <v>6</v>
      </c>
      <c r="L95" s="13"/>
      <c r="M95" s="13"/>
    </row>
    <row r="96" ht="40.5" spans="1:13">
      <c r="A96" s="53"/>
      <c r="B96" s="14">
        <v>1094</v>
      </c>
      <c r="C96" s="14" t="s">
        <v>3381</v>
      </c>
      <c r="D96" s="14" t="s">
        <v>3338</v>
      </c>
      <c r="E96" s="14"/>
      <c r="F96" s="14" t="s">
        <v>3141</v>
      </c>
      <c r="G96" s="14">
        <v>3</v>
      </c>
      <c r="H96" s="14" t="s">
        <v>3359</v>
      </c>
      <c r="I96" s="14">
        <v>0</v>
      </c>
      <c r="J96" s="14">
        <v>2</v>
      </c>
      <c r="K96" s="14">
        <v>6</v>
      </c>
      <c r="L96" s="14"/>
      <c r="M96" s="14"/>
    </row>
    <row r="97" ht="27" spans="1:13">
      <c r="A97" s="53"/>
      <c r="B97" s="13">
        <v>1095</v>
      </c>
      <c r="C97" s="13" t="s">
        <v>3382</v>
      </c>
      <c r="D97" s="13" t="s">
        <v>3145</v>
      </c>
      <c r="E97" s="13"/>
      <c r="F97" s="13" t="s">
        <v>3331</v>
      </c>
      <c r="G97" s="13">
        <v>4</v>
      </c>
      <c r="H97" s="13" t="s">
        <v>3359</v>
      </c>
      <c r="I97" s="13">
        <v>0</v>
      </c>
      <c r="J97" s="13">
        <v>1</v>
      </c>
      <c r="K97" s="13">
        <v>3</v>
      </c>
      <c r="L97" s="13"/>
      <c r="M97" s="13"/>
    </row>
    <row r="98" ht="40.5" spans="1:13">
      <c r="A98" s="53"/>
      <c r="B98" s="14">
        <v>1096</v>
      </c>
      <c r="C98" s="14" t="s">
        <v>3383</v>
      </c>
      <c r="D98" s="14" t="s">
        <v>3145</v>
      </c>
      <c r="E98" s="14">
        <v>1902</v>
      </c>
      <c r="F98" s="14" t="s">
        <v>3313</v>
      </c>
      <c r="G98" s="14">
        <v>4</v>
      </c>
      <c r="H98" s="14" t="s">
        <v>3384</v>
      </c>
      <c r="I98" s="14">
        <v>0</v>
      </c>
      <c r="J98" s="14">
        <v>1</v>
      </c>
      <c r="K98" s="14">
        <v>3</v>
      </c>
      <c r="L98" s="14"/>
      <c r="M98" s="14"/>
    </row>
    <row r="99" ht="27" spans="1:13">
      <c r="A99" s="53"/>
      <c r="B99" s="13">
        <v>1097</v>
      </c>
      <c r="C99" s="13" t="s">
        <v>3385</v>
      </c>
      <c r="D99" s="13" t="s">
        <v>3145</v>
      </c>
      <c r="E99" s="13"/>
      <c r="F99" s="13" t="s">
        <v>3386</v>
      </c>
      <c r="G99" s="13">
        <v>2</v>
      </c>
      <c r="H99" s="13" t="s">
        <v>3384</v>
      </c>
      <c r="I99" s="13">
        <v>0</v>
      </c>
      <c r="J99" s="13">
        <v>1</v>
      </c>
      <c r="K99" s="13">
        <v>3</v>
      </c>
      <c r="L99" s="13"/>
      <c r="M99" s="13"/>
    </row>
    <row r="100" ht="14.25" spans="1:13">
      <c r="A100" s="53"/>
      <c r="B100" s="54"/>
      <c r="C100" s="54"/>
      <c r="D100" s="54"/>
      <c r="E100" s="54"/>
      <c r="F100" s="54"/>
      <c r="G100" s="54"/>
      <c r="H100" s="54"/>
      <c r="I100" s="54"/>
      <c r="J100" s="54"/>
      <c r="K100" s="54"/>
      <c r="L100" s="54"/>
      <c r="M100" s="54"/>
    </row>
    <row r="101" ht="14.25" spans="1:13">
      <c r="A101" s="53"/>
      <c r="B101" s="55" t="s">
        <v>3387</v>
      </c>
      <c r="C101" s="56"/>
      <c r="D101" s="56"/>
      <c r="E101" s="56"/>
      <c r="F101" s="56"/>
      <c r="G101" s="56"/>
      <c r="H101" s="56"/>
      <c r="I101" s="56"/>
      <c r="J101" s="56"/>
      <c r="K101" s="56"/>
      <c r="L101" s="56"/>
      <c r="M101" s="54"/>
    </row>
    <row r="102" ht="14.25" spans="1:13">
      <c r="A102" s="53"/>
      <c r="B102" s="57" t="s">
        <v>3388</v>
      </c>
      <c r="M102" s="54"/>
    </row>
    <row r="103" ht="14.25" spans="1:13">
      <c r="A103" s="53"/>
      <c r="B103" s="57" t="s">
        <v>3389</v>
      </c>
      <c r="M103" s="54"/>
    </row>
    <row r="104" ht="14.25" spans="1:13">
      <c r="A104" s="53"/>
      <c r="B104" s="57" t="s">
        <v>3390</v>
      </c>
      <c r="M104" s="54"/>
    </row>
    <row r="105" ht="14.25" spans="1:13">
      <c r="A105" s="53"/>
      <c r="B105" s="57" t="s">
        <v>3391</v>
      </c>
      <c r="M105" s="54"/>
    </row>
    <row r="106" ht="14.25" spans="1:13">
      <c r="A106" s="53"/>
      <c r="B106" s="57" t="s">
        <v>3392</v>
      </c>
      <c r="M106" s="54"/>
    </row>
    <row r="107" ht="14.25" spans="1:13">
      <c r="A107" s="53"/>
      <c r="B107" s="57" t="s">
        <v>3393</v>
      </c>
      <c r="M107" s="54"/>
    </row>
    <row r="108" ht="14.25" spans="1:13">
      <c r="A108" s="53"/>
      <c r="B108" s="57" t="s">
        <v>3394</v>
      </c>
      <c r="M108" s="54"/>
    </row>
    <row r="109" ht="14.25" spans="1:13">
      <c r="A109" s="53"/>
      <c r="B109" s="57" t="s">
        <v>3395</v>
      </c>
      <c r="M109" s="54"/>
    </row>
    <row r="110" ht="14.25" spans="1:13">
      <c r="A110" s="53"/>
      <c r="B110" s="58" t="s">
        <v>3396</v>
      </c>
      <c r="M110" s="54"/>
    </row>
    <row r="111" ht="14.25" spans="1:13">
      <c r="A111" s="53"/>
      <c r="B111" s="59" t="s">
        <v>3397</v>
      </c>
      <c r="M111" s="54"/>
    </row>
    <row r="112" ht="14.25" spans="1:13">
      <c r="A112" s="53"/>
      <c r="B112" s="59" t="s">
        <v>3398</v>
      </c>
      <c r="M112" s="54"/>
    </row>
    <row r="113" ht="14.25" spans="1:13">
      <c r="A113" s="53"/>
      <c r="B113" s="59" t="s">
        <v>3399</v>
      </c>
      <c r="M113" s="54"/>
    </row>
    <row r="114" ht="14.25" spans="1:13">
      <c r="A114" s="53"/>
      <c r="B114" s="59" t="s">
        <v>3400</v>
      </c>
      <c r="M114" s="54"/>
    </row>
    <row r="115" ht="14.25" spans="1:13">
      <c r="A115" s="53"/>
      <c r="B115" s="59" t="s">
        <v>3401</v>
      </c>
      <c r="M115" s="54"/>
    </row>
    <row r="116" ht="14.25" spans="1:13">
      <c r="A116" s="53"/>
      <c r="B116" s="59" t="s">
        <v>3402</v>
      </c>
      <c r="M116" s="54"/>
    </row>
    <row r="117" ht="14.25" spans="1:13">
      <c r="A117" s="53"/>
      <c r="B117" s="59" t="s">
        <v>3403</v>
      </c>
      <c r="M117" s="54"/>
    </row>
    <row r="118" ht="14.25" spans="1:13">
      <c r="A118" s="53"/>
      <c r="B118" s="59" t="s">
        <v>3404</v>
      </c>
      <c r="M118" s="54"/>
    </row>
    <row r="119" ht="14.25" spans="1:13">
      <c r="A119" s="53"/>
      <c r="B119" s="60" t="s">
        <v>3405</v>
      </c>
      <c r="M119" s="54"/>
    </row>
    <row r="120" ht="14.25" spans="1:13">
      <c r="A120" s="53"/>
      <c r="B120" s="57" t="s">
        <v>3406</v>
      </c>
      <c r="M120" s="54"/>
    </row>
    <row r="121" ht="14.25" spans="1:13">
      <c r="A121" s="53"/>
      <c r="B121" s="57" t="s">
        <v>3407</v>
      </c>
      <c r="M121" s="54"/>
    </row>
    <row r="122" ht="14.25" spans="1:13">
      <c r="A122" s="53"/>
      <c r="B122" s="57" t="s">
        <v>3408</v>
      </c>
      <c r="M122" s="54"/>
    </row>
    <row r="123" ht="14.25" spans="1:13">
      <c r="A123" s="53"/>
      <c r="B123" s="57" t="s">
        <v>3409</v>
      </c>
      <c r="M123" s="54"/>
    </row>
    <row r="124" ht="14.25" spans="1:13">
      <c r="A124" s="53"/>
      <c r="B124" s="57" t="s">
        <v>3410</v>
      </c>
      <c r="M124" s="54"/>
    </row>
    <row r="125" ht="14.25" spans="1:13">
      <c r="A125" s="53"/>
      <c r="B125" s="57" t="s">
        <v>3411</v>
      </c>
      <c r="M125" s="54"/>
    </row>
    <row r="126" ht="14.25" spans="1:13">
      <c r="A126" s="53"/>
      <c r="B126" s="57" t="s">
        <v>3412</v>
      </c>
      <c r="M126" s="54"/>
    </row>
    <row r="127" ht="14.25" spans="1:13">
      <c r="A127" s="53"/>
      <c r="B127" s="57"/>
      <c r="M127" s="54"/>
    </row>
    <row r="128" ht="14.25" spans="1:13">
      <c r="A128" s="53"/>
      <c r="B128" s="57" t="s">
        <v>3413</v>
      </c>
      <c r="M128" s="54"/>
    </row>
    <row r="129" ht="14.25" spans="1:13">
      <c r="A129" s="53"/>
      <c r="B129" s="57" t="s">
        <v>3414</v>
      </c>
      <c r="M129" s="54"/>
    </row>
    <row r="130" ht="14.25" spans="1:13">
      <c r="A130" s="53"/>
      <c r="B130" s="57" t="s">
        <v>3415</v>
      </c>
      <c r="M130" s="54"/>
    </row>
    <row r="131" ht="14.25" spans="1:13">
      <c r="A131" s="53"/>
      <c r="B131" s="57" t="s">
        <v>3416</v>
      </c>
      <c r="M131" s="54"/>
    </row>
    <row r="132" ht="14.25" spans="1:13">
      <c r="A132" s="53"/>
      <c r="B132" s="61" t="s">
        <v>3417</v>
      </c>
      <c r="L132" s="63"/>
      <c r="M132" s="54"/>
    </row>
    <row r="133" ht="14.25" spans="1:13">
      <c r="A133" s="53"/>
      <c r="B133" s="62" t="s">
        <v>3418</v>
      </c>
      <c r="L133" s="63"/>
      <c r="M133" s="54"/>
    </row>
    <row r="134" ht="14.25" spans="1:13">
      <c r="A134" s="53"/>
      <c r="B134" s="62" t="s">
        <v>3419</v>
      </c>
      <c r="L134" s="63"/>
      <c r="M134" s="54"/>
    </row>
    <row r="135" ht="14.25" spans="1:13">
      <c r="A135" s="53"/>
      <c r="B135" s="62" t="s">
        <v>3420</v>
      </c>
      <c r="L135" s="63"/>
      <c r="M135" s="54"/>
    </row>
    <row r="136" ht="14.25" spans="1:13">
      <c r="A136" s="53"/>
      <c r="B136" s="62" t="s">
        <v>3421</v>
      </c>
      <c r="L136" s="63"/>
      <c r="M136" s="54"/>
    </row>
    <row r="137" ht="14.25" spans="1:13">
      <c r="A137" s="53"/>
      <c r="B137" s="62" t="s">
        <v>3422</v>
      </c>
      <c r="L137" s="63"/>
      <c r="M137" s="54"/>
    </row>
    <row r="138" ht="14.25" spans="1:13">
      <c r="A138" s="53"/>
      <c r="B138" s="60" t="s">
        <v>3423</v>
      </c>
      <c r="M138" s="54"/>
    </row>
    <row r="139" ht="14.25" spans="1:13">
      <c r="A139" s="53"/>
      <c r="B139" s="57" t="s">
        <v>3424</v>
      </c>
      <c r="M139" s="54"/>
    </row>
    <row r="140" ht="14.25" spans="1:13">
      <c r="A140" s="53"/>
      <c r="B140" s="57" t="s">
        <v>3425</v>
      </c>
      <c r="M140" s="54"/>
    </row>
    <row r="141" ht="14.25" spans="1:13">
      <c r="A141" s="53"/>
      <c r="B141" s="57" t="s">
        <v>3426</v>
      </c>
      <c r="M141" s="54"/>
    </row>
    <row r="142" ht="14.25" spans="1:13">
      <c r="A142" s="53"/>
      <c r="B142" s="57" t="s">
        <v>3427</v>
      </c>
      <c r="M142" s="54"/>
    </row>
  </sheetData>
  <mergeCells count="42">
    <mergeCell ref="B101:L101"/>
    <mergeCell ref="B102:L102"/>
    <mergeCell ref="B103:L103"/>
    <mergeCell ref="B104:L104"/>
    <mergeCell ref="B105:L105"/>
    <mergeCell ref="B106:L106"/>
    <mergeCell ref="B107:L107"/>
    <mergeCell ref="B108:L108"/>
    <mergeCell ref="B109:L109"/>
    <mergeCell ref="B110:L110"/>
    <mergeCell ref="B111:L111"/>
    <mergeCell ref="B112:L112"/>
    <mergeCell ref="B113:L113"/>
    <mergeCell ref="B114:L114"/>
    <mergeCell ref="B115:L115"/>
    <mergeCell ref="B116:L116"/>
    <mergeCell ref="B117:L117"/>
    <mergeCell ref="B118:L118"/>
    <mergeCell ref="B119:L119"/>
    <mergeCell ref="B120:L120"/>
    <mergeCell ref="B121:L121"/>
    <mergeCell ref="B122:L122"/>
    <mergeCell ref="B123:L123"/>
    <mergeCell ref="B124:L124"/>
    <mergeCell ref="B125:L125"/>
    <mergeCell ref="B126:L126"/>
    <mergeCell ref="B127:L127"/>
    <mergeCell ref="B128:L128"/>
    <mergeCell ref="B129:L129"/>
    <mergeCell ref="B130:L130"/>
    <mergeCell ref="B131:L131"/>
    <mergeCell ref="B132:L132"/>
    <mergeCell ref="B133:L133"/>
    <mergeCell ref="B134:L134"/>
    <mergeCell ref="B135:L135"/>
    <mergeCell ref="B136:L136"/>
    <mergeCell ref="B137:L137"/>
    <mergeCell ref="B138:L138"/>
    <mergeCell ref="B139:L139"/>
    <mergeCell ref="B140:L140"/>
    <mergeCell ref="B141:L141"/>
    <mergeCell ref="B142:L142"/>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C0C0"/>
  </sheetPr>
  <dimension ref="A1:H196"/>
  <sheetViews>
    <sheetView workbookViewId="0">
      <pane ySplit="2" topLeftCell="A3" activePane="bottomLeft" state="frozen"/>
      <selection/>
      <selection pane="bottomLeft" activeCell="J3" sqref="J3"/>
    </sheetView>
  </sheetViews>
  <sheetFormatPr defaultColWidth="11.25" defaultRowHeight="15" customHeight="1" outlineLevelCol="7"/>
  <cols>
    <col min="1" max="1" width="0.875" customWidth="1"/>
    <col min="2" max="2" width="6.125" customWidth="1"/>
    <col min="3" max="3" width="12.75" customWidth="1"/>
    <col min="4" max="4" width="13.125" customWidth="1"/>
    <col min="5" max="5" width="14.75" customWidth="1"/>
    <col min="6" max="6" width="7.75" customWidth="1"/>
    <col min="7" max="7" width="31.875" customWidth="1"/>
    <col min="8" max="8" width="67" customWidth="1"/>
  </cols>
  <sheetData>
    <row r="1" ht="4.5" customHeight="1" spans="1:8">
      <c r="A1" s="7"/>
      <c r="B1" s="8"/>
      <c r="C1" s="9"/>
      <c r="D1" s="9"/>
      <c r="E1" s="9"/>
      <c r="F1" s="9"/>
      <c r="G1" s="9"/>
      <c r="H1" s="9"/>
    </row>
    <row r="2" ht="21" spans="1:8">
      <c r="A2" s="10"/>
      <c r="B2" s="11" t="s">
        <v>543</v>
      </c>
      <c r="C2" s="11" t="s">
        <v>590</v>
      </c>
      <c r="D2" s="11" t="s">
        <v>3428</v>
      </c>
      <c r="E2" s="11" t="s">
        <v>591</v>
      </c>
      <c r="F2" s="11" t="s">
        <v>592</v>
      </c>
      <c r="G2" s="11" t="s">
        <v>2211</v>
      </c>
      <c r="H2" s="11" t="s">
        <v>587</v>
      </c>
    </row>
    <row r="3" ht="81" spans="1:8">
      <c r="A3" s="12"/>
      <c r="B3" s="13">
        <v>1001</v>
      </c>
      <c r="C3" s="13" t="s">
        <v>3429</v>
      </c>
      <c r="D3" s="13" t="s">
        <v>3430</v>
      </c>
      <c r="E3" s="13" t="s">
        <v>3431</v>
      </c>
      <c r="F3" s="13" t="s">
        <v>2231</v>
      </c>
      <c r="G3" s="13" t="s">
        <v>3432</v>
      </c>
      <c r="H3" s="13" t="s">
        <v>3433</v>
      </c>
    </row>
    <row r="4" ht="94.5" spans="1:8">
      <c r="A4" s="12"/>
      <c r="B4" s="14">
        <v>1002</v>
      </c>
      <c r="C4" s="14" t="s">
        <v>3434</v>
      </c>
      <c r="D4" s="14"/>
      <c r="E4" s="14" t="s">
        <v>3435</v>
      </c>
      <c r="F4" s="14" t="s">
        <v>3436</v>
      </c>
      <c r="G4" s="14" t="s">
        <v>3437</v>
      </c>
      <c r="H4" s="14" t="s">
        <v>3438</v>
      </c>
    </row>
    <row r="5" ht="121.5" spans="1:8">
      <c r="A5" s="12"/>
      <c r="B5" s="13">
        <v>1003</v>
      </c>
      <c r="C5" s="13" t="s">
        <v>3439</v>
      </c>
      <c r="D5" s="13" t="s">
        <v>3440</v>
      </c>
      <c r="E5" s="13" t="s">
        <v>3441</v>
      </c>
      <c r="F5" s="13" t="s">
        <v>3442</v>
      </c>
      <c r="G5" s="13" t="s">
        <v>3443</v>
      </c>
      <c r="H5" s="13" t="s">
        <v>3444</v>
      </c>
    </row>
    <row r="6" ht="189" spans="1:8">
      <c r="A6" s="12"/>
      <c r="B6" s="14">
        <v>1004</v>
      </c>
      <c r="C6" s="14" t="s">
        <v>3445</v>
      </c>
      <c r="D6" s="14"/>
      <c r="E6" s="14" t="s">
        <v>3446</v>
      </c>
      <c r="F6" s="14" t="s">
        <v>3447</v>
      </c>
      <c r="G6" s="14" t="s">
        <v>3437</v>
      </c>
      <c r="H6" s="14" t="s">
        <v>3448</v>
      </c>
    </row>
    <row r="7" ht="54" spans="1:8">
      <c r="A7" s="12"/>
      <c r="B7" s="13">
        <v>1005</v>
      </c>
      <c r="C7" s="13" t="s">
        <v>3449</v>
      </c>
      <c r="D7" s="13" t="s">
        <v>3450</v>
      </c>
      <c r="E7" s="13" t="s">
        <v>3451</v>
      </c>
      <c r="F7" s="13" t="s">
        <v>3452</v>
      </c>
      <c r="G7" s="13"/>
      <c r="H7" s="13" t="s">
        <v>3453</v>
      </c>
    </row>
    <row r="8" ht="108" spans="1:8">
      <c r="A8" s="12"/>
      <c r="B8" s="14">
        <v>1006</v>
      </c>
      <c r="C8" s="14" t="s">
        <v>3454</v>
      </c>
      <c r="D8" s="14" t="s">
        <v>3455</v>
      </c>
      <c r="E8" s="14" t="s">
        <v>3456</v>
      </c>
      <c r="F8" s="14" t="s">
        <v>3457</v>
      </c>
      <c r="G8" s="14"/>
      <c r="H8" s="14" t="s">
        <v>3458</v>
      </c>
    </row>
    <row r="9" ht="54" spans="1:8">
      <c r="A9" s="12"/>
      <c r="B9" s="13">
        <v>1007</v>
      </c>
      <c r="C9" s="13" t="s">
        <v>3459</v>
      </c>
      <c r="D9" s="13" t="s">
        <v>3460</v>
      </c>
      <c r="E9" s="13" t="s">
        <v>3461</v>
      </c>
      <c r="F9" s="13" t="s">
        <v>3462</v>
      </c>
      <c r="G9" s="13"/>
      <c r="H9" s="13" t="s">
        <v>3463</v>
      </c>
    </row>
    <row r="10" ht="54" spans="1:8">
      <c r="A10" s="12"/>
      <c r="B10" s="14">
        <v>1008</v>
      </c>
      <c r="C10" s="14" t="s">
        <v>3464</v>
      </c>
      <c r="D10" s="14" t="s">
        <v>3465</v>
      </c>
      <c r="E10" s="14" t="s">
        <v>3466</v>
      </c>
      <c r="F10" s="14" t="s">
        <v>3467</v>
      </c>
      <c r="G10" s="14"/>
      <c r="H10" s="14" t="s">
        <v>3468</v>
      </c>
    </row>
    <row r="11" ht="94.5" spans="1:8">
      <c r="A11" s="12"/>
      <c r="B11" s="13">
        <v>1009</v>
      </c>
      <c r="C11" s="13" t="s">
        <v>3469</v>
      </c>
      <c r="D11" s="13" t="s">
        <v>3470</v>
      </c>
      <c r="E11" s="13" t="s">
        <v>3471</v>
      </c>
      <c r="F11" s="13" t="s">
        <v>2231</v>
      </c>
      <c r="G11" s="13"/>
      <c r="H11" s="13" t="s">
        <v>3472</v>
      </c>
    </row>
    <row r="12" ht="189" spans="1:8">
      <c r="A12" s="12"/>
      <c r="B12" s="14">
        <v>1010</v>
      </c>
      <c r="C12" s="14" t="s">
        <v>3473</v>
      </c>
      <c r="D12" s="14" t="s">
        <v>3474</v>
      </c>
      <c r="E12" s="14" t="s">
        <v>3475</v>
      </c>
      <c r="F12" s="14" t="s">
        <v>3476</v>
      </c>
      <c r="G12" s="14"/>
      <c r="H12" s="14" t="s">
        <v>3477</v>
      </c>
    </row>
    <row r="13" ht="189" spans="1:8">
      <c r="A13" s="12"/>
      <c r="B13" s="13">
        <v>1011</v>
      </c>
      <c r="C13" s="13" t="s">
        <v>3478</v>
      </c>
      <c r="D13" s="13" t="s">
        <v>3479</v>
      </c>
      <c r="E13" s="13" t="s">
        <v>3480</v>
      </c>
      <c r="F13" s="13" t="s">
        <v>3481</v>
      </c>
      <c r="G13" s="13"/>
      <c r="H13" s="13" t="s">
        <v>3482</v>
      </c>
    </row>
    <row r="14" ht="27" spans="1:8">
      <c r="A14" s="12"/>
      <c r="B14" s="14">
        <v>1012</v>
      </c>
      <c r="C14" s="14" t="s">
        <v>3483</v>
      </c>
      <c r="D14" s="14" t="s">
        <v>3484</v>
      </c>
      <c r="E14" s="14"/>
      <c r="F14" s="14"/>
      <c r="G14" s="14"/>
      <c r="H14" s="14"/>
    </row>
    <row r="15" ht="67.5" spans="1:8">
      <c r="A15" s="12"/>
      <c r="B15" s="13">
        <v>1013</v>
      </c>
      <c r="C15" s="13" t="s">
        <v>3485</v>
      </c>
      <c r="D15" s="13" t="s">
        <v>3486</v>
      </c>
      <c r="E15" s="13" t="s">
        <v>3487</v>
      </c>
      <c r="F15" s="13" t="s">
        <v>3457</v>
      </c>
      <c r="G15" s="13"/>
      <c r="H15" s="13" t="s">
        <v>3488</v>
      </c>
    </row>
    <row r="16" ht="108" spans="1:8">
      <c r="A16" s="12"/>
      <c r="B16" s="14">
        <v>1014</v>
      </c>
      <c r="C16" s="14" t="s">
        <v>3489</v>
      </c>
      <c r="D16" s="14" t="s">
        <v>3490</v>
      </c>
      <c r="E16" s="14" t="s">
        <v>3491</v>
      </c>
      <c r="F16" s="14" t="s">
        <v>3492</v>
      </c>
      <c r="G16" s="14" t="s">
        <v>3493</v>
      </c>
      <c r="H16" s="14" t="s">
        <v>3494</v>
      </c>
    </row>
    <row r="17" ht="67.5" spans="1:8">
      <c r="A17" s="12"/>
      <c r="B17" s="13">
        <v>1015</v>
      </c>
      <c r="C17" s="13" t="s">
        <v>3495</v>
      </c>
      <c r="D17" s="13" t="s">
        <v>3496</v>
      </c>
      <c r="E17" s="13" t="s">
        <v>3461</v>
      </c>
      <c r="F17" s="13" t="s">
        <v>2231</v>
      </c>
      <c r="G17" s="13"/>
      <c r="H17" s="13" t="s">
        <v>3497</v>
      </c>
    </row>
    <row r="18" ht="189" spans="1:8">
      <c r="A18" s="12"/>
      <c r="B18" s="14">
        <v>1016</v>
      </c>
      <c r="C18" s="14" t="s">
        <v>3498</v>
      </c>
      <c r="D18" s="14" t="s">
        <v>3499</v>
      </c>
      <c r="E18" s="14" t="s">
        <v>3500</v>
      </c>
      <c r="F18" s="14" t="s">
        <v>3501</v>
      </c>
      <c r="G18" s="14" t="s">
        <v>3502</v>
      </c>
      <c r="H18" s="14" t="s">
        <v>3503</v>
      </c>
    </row>
    <row r="19" ht="94.5" spans="1:8">
      <c r="A19" s="12"/>
      <c r="B19" s="13">
        <v>1017</v>
      </c>
      <c r="C19" s="13" t="s">
        <v>3504</v>
      </c>
      <c r="D19" s="13" t="s">
        <v>3505</v>
      </c>
      <c r="E19" s="13" t="s">
        <v>3506</v>
      </c>
      <c r="F19" s="13" t="s">
        <v>3507</v>
      </c>
      <c r="G19" s="13" t="s">
        <v>3508</v>
      </c>
      <c r="H19" s="13" t="s">
        <v>3509</v>
      </c>
    </row>
    <row r="20" ht="121.5" spans="1:8">
      <c r="A20" s="12"/>
      <c r="B20" s="14">
        <v>1018</v>
      </c>
      <c r="C20" s="14" t="s">
        <v>3510</v>
      </c>
      <c r="D20" s="14" t="s">
        <v>3511</v>
      </c>
      <c r="E20" s="14" t="s">
        <v>3512</v>
      </c>
      <c r="F20" s="14" t="s">
        <v>3462</v>
      </c>
      <c r="G20" s="14"/>
      <c r="H20" s="14" t="s">
        <v>3513</v>
      </c>
    </row>
    <row r="21" ht="121.5" spans="1:8">
      <c r="A21" s="12"/>
      <c r="B21" s="13">
        <v>1019</v>
      </c>
      <c r="C21" s="13" t="s">
        <v>3514</v>
      </c>
      <c r="D21" s="13" t="s">
        <v>3515</v>
      </c>
      <c r="E21" s="13" t="s">
        <v>3516</v>
      </c>
      <c r="F21" s="13" t="s">
        <v>3462</v>
      </c>
      <c r="G21" s="13"/>
      <c r="H21" s="13" t="s">
        <v>3517</v>
      </c>
    </row>
    <row r="22" ht="108" spans="1:8">
      <c r="A22" s="12"/>
      <c r="B22" s="14">
        <v>1020</v>
      </c>
      <c r="C22" s="14" t="s">
        <v>3518</v>
      </c>
      <c r="D22" s="14" t="s">
        <v>3519</v>
      </c>
      <c r="E22" s="14" t="s">
        <v>3520</v>
      </c>
      <c r="F22" s="14" t="s">
        <v>3521</v>
      </c>
      <c r="G22" s="14" t="s">
        <v>3522</v>
      </c>
      <c r="H22" s="14" t="s">
        <v>3523</v>
      </c>
    </row>
    <row r="23" ht="54" spans="1:8">
      <c r="A23" s="12"/>
      <c r="B23" s="13">
        <v>1021</v>
      </c>
      <c r="C23" s="13" t="s">
        <v>3524</v>
      </c>
      <c r="D23" s="13" t="s">
        <v>3525</v>
      </c>
      <c r="E23" s="13" t="s">
        <v>3526</v>
      </c>
      <c r="F23" s="13" t="s">
        <v>3527</v>
      </c>
      <c r="G23" s="13"/>
      <c r="H23" s="13" t="s">
        <v>3528</v>
      </c>
    </row>
    <row r="24" ht="175.5" spans="1:8">
      <c r="A24" s="12"/>
      <c r="B24" s="14">
        <v>1022</v>
      </c>
      <c r="C24" s="14" t="s">
        <v>3529</v>
      </c>
      <c r="D24" s="14" t="s">
        <v>3530</v>
      </c>
      <c r="E24" s="14" t="s">
        <v>3531</v>
      </c>
      <c r="F24" s="14" t="s">
        <v>3532</v>
      </c>
      <c r="G24" s="14" t="s">
        <v>3533</v>
      </c>
      <c r="H24" s="14" t="s">
        <v>3534</v>
      </c>
    </row>
    <row r="25" ht="54" spans="1:8">
      <c r="A25" s="12"/>
      <c r="B25" s="13">
        <v>1023</v>
      </c>
      <c r="C25" s="13" t="s">
        <v>3535</v>
      </c>
      <c r="D25" s="13" t="s">
        <v>3536</v>
      </c>
      <c r="E25" s="13" t="s">
        <v>3537</v>
      </c>
      <c r="F25" s="13" t="s">
        <v>3462</v>
      </c>
      <c r="G25" s="13"/>
      <c r="H25" s="13" t="s">
        <v>3538</v>
      </c>
    </row>
    <row r="26" ht="94.5" spans="1:8">
      <c r="A26" s="12"/>
      <c r="B26" s="14">
        <v>1024</v>
      </c>
      <c r="C26" s="14" t="s">
        <v>3539</v>
      </c>
      <c r="D26" s="14" t="s">
        <v>3540</v>
      </c>
      <c r="E26" s="14" t="s">
        <v>3541</v>
      </c>
      <c r="F26" s="14" t="s">
        <v>3542</v>
      </c>
      <c r="G26" s="14" t="s">
        <v>3543</v>
      </c>
      <c r="H26" s="14" t="s">
        <v>3544</v>
      </c>
    </row>
    <row r="27" ht="135" spans="1:8">
      <c r="A27" s="12"/>
      <c r="B27" s="13">
        <v>1025</v>
      </c>
      <c r="C27" s="13" t="s">
        <v>3545</v>
      </c>
      <c r="D27" s="13" t="s">
        <v>3546</v>
      </c>
      <c r="E27" s="13" t="s">
        <v>3547</v>
      </c>
      <c r="F27" s="13" t="s">
        <v>3457</v>
      </c>
      <c r="G27" s="13"/>
      <c r="H27" s="13" t="s">
        <v>3548</v>
      </c>
    </row>
    <row r="28" ht="270" spans="1:8">
      <c r="A28" s="12"/>
      <c r="B28" s="14">
        <v>1026</v>
      </c>
      <c r="C28" s="14" t="s">
        <v>3549</v>
      </c>
      <c r="D28" s="14" t="s">
        <v>3550</v>
      </c>
      <c r="E28" s="14" t="s">
        <v>3551</v>
      </c>
      <c r="F28" s="14" t="s">
        <v>3552</v>
      </c>
      <c r="G28" s="14" t="s">
        <v>3553</v>
      </c>
      <c r="H28" s="14" t="s">
        <v>3554</v>
      </c>
    </row>
    <row r="29" ht="94.5" spans="1:8">
      <c r="A29" s="12"/>
      <c r="B29" s="13">
        <v>1027</v>
      </c>
      <c r="C29" s="13" t="s">
        <v>3555</v>
      </c>
      <c r="D29" s="13" t="s">
        <v>3556</v>
      </c>
      <c r="E29" s="13" t="s">
        <v>3431</v>
      </c>
      <c r="F29" s="13" t="s">
        <v>3462</v>
      </c>
      <c r="G29" s="13"/>
      <c r="H29" s="13" t="s">
        <v>3557</v>
      </c>
    </row>
    <row r="30" ht="67.5" spans="1:8">
      <c r="A30" s="12"/>
      <c r="B30" s="14">
        <v>1028</v>
      </c>
      <c r="C30" s="14" t="s">
        <v>3558</v>
      </c>
      <c r="D30" s="14" t="s">
        <v>3559</v>
      </c>
      <c r="E30" s="14" t="s">
        <v>3560</v>
      </c>
      <c r="F30" s="14" t="s">
        <v>2231</v>
      </c>
      <c r="G30" s="14"/>
      <c r="H30" s="14" t="s">
        <v>3561</v>
      </c>
    </row>
    <row r="31" ht="94.5" spans="1:8">
      <c r="A31" s="12"/>
      <c r="B31" s="13">
        <v>1029</v>
      </c>
      <c r="C31" s="13" t="s">
        <v>3562</v>
      </c>
      <c r="D31" s="13" t="s">
        <v>3563</v>
      </c>
      <c r="E31" s="13" t="s">
        <v>3564</v>
      </c>
      <c r="F31" s="13" t="s">
        <v>3565</v>
      </c>
      <c r="G31" s="13"/>
      <c r="H31" s="13" t="s">
        <v>3566</v>
      </c>
    </row>
    <row r="32" ht="148.5" spans="1:8">
      <c r="A32" s="12"/>
      <c r="B32" s="14">
        <v>1030</v>
      </c>
      <c r="C32" s="14" t="s">
        <v>3567</v>
      </c>
      <c r="D32" s="14" t="s">
        <v>3568</v>
      </c>
      <c r="E32" s="14" t="s">
        <v>3569</v>
      </c>
      <c r="F32" s="14" t="s">
        <v>3457</v>
      </c>
      <c r="G32" s="14"/>
      <c r="H32" s="14" t="s">
        <v>3570</v>
      </c>
    </row>
    <row r="33" ht="135" spans="1:8">
      <c r="A33" s="12"/>
      <c r="B33" s="13">
        <v>1031</v>
      </c>
      <c r="C33" s="13" t="s">
        <v>3571</v>
      </c>
      <c r="D33" s="13" t="s">
        <v>3572</v>
      </c>
      <c r="E33" s="13" t="s">
        <v>3573</v>
      </c>
      <c r="F33" s="13" t="s">
        <v>3527</v>
      </c>
      <c r="G33" s="13"/>
      <c r="H33" s="13" t="s">
        <v>3574</v>
      </c>
    </row>
    <row r="34" ht="54" spans="1:8">
      <c r="A34" s="12"/>
      <c r="B34" s="14">
        <v>1032</v>
      </c>
      <c r="C34" s="14" t="s">
        <v>3575</v>
      </c>
      <c r="D34" s="14" t="s">
        <v>3576</v>
      </c>
      <c r="E34" s="14" t="s">
        <v>3577</v>
      </c>
      <c r="F34" s="14"/>
      <c r="G34" s="14"/>
      <c r="H34" s="14" t="s">
        <v>3578</v>
      </c>
    </row>
    <row r="35" ht="121.5" spans="1:8">
      <c r="A35" s="12"/>
      <c r="B35" s="13">
        <v>1033</v>
      </c>
      <c r="C35" s="13" t="s">
        <v>3579</v>
      </c>
      <c r="D35" s="13" t="s">
        <v>3580</v>
      </c>
      <c r="E35" s="13" t="s">
        <v>3581</v>
      </c>
      <c r="F35" s="13" t="s">
        <v>3452</v>
      </c>
      <c r="G35" s="13"/>
      <c r="H35" s="13" t="s">
        <v>3582</v>
      </c>
    </row>
    <row r="36" ht="175.5" spans="1:8">
      <c r="A36" s="12"/>
      <c r="B36" s="14">
        <v>1034</v>
      </c>
      <c r="C36" s="14" t="s">
        <v>3583</v>
      </c>
      <c r="D36" s="14" t="s">
        <v>3584</v>
      </c>
      <c r="E36" s="14" t="s">
        <v>3585</v>
      </c>
      <c r="F36" s="14" t="s">
        <v>3586</v>
      </c>
      <c r="G36" s="14"/>
      <c r="H36" s="14" t="s">
        <v>3587</v>
      </c>
    </row>
    <row r="37" ht="54" spans="1:8">
      <c r="A37" s="12"/>
      <c r="B37" s="13">
        <v>1035</v>
      </c>
      <c r="C37" s="13" t="s">
        <v>3588</v>
      </c>
      <c r="D37" s="13" t="s">
        <v>3589</v>
      </c>
      <c r="E37" s="13" t="s">
        <v>3590</v>
      </c>
      <c r="F37" s="13" t="s">
        <v>3462</v>
      </c>
      <c r="G37" s="13"/>
      <c r="H37" s="13" t="s">
        <v>3591</v>
      </c>
    </row>
    <row r="38" ht="135" spans="1:8">
      <c r="A38" s="12"/>
      <c r="B38" s="14">
        <v>1036</v>
      </c>
      <c r="C38" s="14" t="s">
        <v>3592</v>
      </c>
      <c r="D38" s="14" t="s">
        <v>3593</v>
      </c>
      <c r="E38" s="14" t="s">
        <v>3594</v>
      </c>
      <c r="F38" s="14" t="s">
        <v>3457</v>
      </c>
      <c r="G38" s="14"/>
      <c r="H38" s="14" t="s">
        <v>3595</v>
      </c>
    </row>
    <row r="39" ht="108" spans="1:8">
      <c r="A39" s="12"/>
      <c r="B39" s="13">
        <v>1037</v>
      </c>
      <c r="C39" s="13" t="s">
        <v>3596</v>
      </c>
      <c r="D39" s="13"/>
      <c r="E39" s="13" t="s">
        <v>3597</v>
      </c>
      <c r="F39" s="13" t="s">
        <v>3598</v>
      </c>
      <c r="G39" s="13" t="s">
        <v>3599</v>
      </c>
      <c r="H39" s="13" t="s">
        <v>3600</v>
      </c>
    </row>
    <row r="40" ht="121.5" spans="1:8">
      <c r="A40" s="12"/>
      <c r="B40" s="14">
        <v>1038</v>
      </c>
      <c r="C40" s="14" t="s">
        <v>3601</v>
      </c>
      <c r="D40" s="14" t="s">
        <v>3602</v>
      </c>
      <c r="E40" s="14" t="s">
        <v>3603</v>
      </c>
      <c r="F40" s="14" t="s">
        <v>3604</v>
      </c>
      <c r="G40" s="14"/>
      <c r="H40" s="14" t="s">
        <v>3605</v>
      </c>
    </row>
    <row r="41" ht="162" spans="1:8">
      <c r="A41" s="12"/>
      <c r="B41" s="13">
        <v>1039</v>
      </c>
      <c r="C41" s="13" t="s">
        <v>3606</v>
      </c>
      <c r="D41" s="13" t="s">
        <v>3607</v>
      </c>
      <c r="E41" s="13" t="s">
        <v>3608</v>
      </c>
      <c r="F41" s="13" t="s">
        <v>3609</v>
      </c>
      <c r="G41" s="13" t="s">
        <v>3610</v>
      </c>
      <c r="H41" s="13" t="s">
        <v>3611</v>
      </c>
    </row>
    <row r="42" ht="175.5" spans="1:8">
      <c r="A42" s="12"/>
      <c r="B42" s="14">
        <v>1040</v>
      </c>
      <c r="C42" s="14" t="s">
        <v>3612</v>
      </c>
      <c r="D42" s="14" t="s">
        <v>3613</v>
      </c>
      <c r="E42" s="14" t="s">
        <v>3614</v>
      </c>
      <c r="F42" s="14" t="s">
        <v>3615</v>
      </c>
      <c r="G42" s="14"/>
      <c r="H42" s="14" t="s">
        <v>3616</v>
      </c>
    </row>
    <row r="43" ht="135" spans="1:8">
      <c r="A43" s="12"/>
      <c r="B43" s="13">
        <v>1041</v>
      </c>
      <c r="C43" s="13" t="s">
        <v>3617</v>
      </c>
      <c r="D43" s="13" t="s">
        <v>3618</v>
      </c>
      <c r="E43" s="13" t="s">
        <v>3619</v>
      </c>
      <c r="F43" s="13" t="s">
        <v>2231</v>
      </c>
      <c r="G43" s="13" t="s">
        <v>3620</v>
      </c>
      <c r="H43" s="13" t="s">
        <v>3621</v>
      </c>
    </row>
    <row r="44" ht="135" spans="1:8">
      <c r="A44" s="12"/>
      <c r="B44" s="14">
        <v>1042</v>
      </c>
      <c r="C44" s="14" t="s">
        <v>3622</v>
      </c>
      <c r="D44" s="14" t="s">
        <v>3623</v>
      </c>
      <c r="E44" s="14" t="s">
        <v>3624</v>
      </c>
      <c r="F44" s="14" t="s">
        <v>3625</v>
      </c>
      <c r="G44" s="14" t="s">
        <v>3626</v>
      </c>
      <c r="H44" s="14" t="s">
        <v>3627</v>
      </c>
    </row>
    <row r="45" ht="121.5" spans="1:8">
      <c r="A45" s="12"/>
      <c r="B45" s="13">
        <v>1043</v>
      </c>
      <c r="C45" s="13" t="s">
        <v>3628</v>
      </c>
      <c r="D45" s="13" t="s">
        <v>3629</v>
      </c>
      <c r="E45" s="13" t="s">
        <v>3585</v>
      </c>
      <c r="F45" s="13" t="s">
        <v>3462</v>
      </c>
      <c r="G45" s="13" t="s">
        <v>3630</v>
      </c>
      <c r="H45" s="13" t="s">
        <v>3631</v>
      </c>
    </row>
    <row r="46" ht="162" spans="1:8">
      <c r="A46" s="12"/>
      <c r="B46" s="14">
        <v>1044</v>
      </c>
      <c r="C46" s="14" t="s">
        <v>3632</v>
      </c>
      <c r="D46" s="14" t="s">
        <v>3633</v>
      </c>
      <c r="E46" s="14" t="s">
        <v>3634</v>
      </c>
      <c r="F46" s="14" t="s">
        <v>3635</v>
      </c>
      <c r="G46" s="14" t="s">
        <v>3636</v>
      </c>
      <c r="H46" s="14" t="s">
        <v>3637</v>
      </c>
    </row>
    <row r="47" ht="21" spans="1:8">
      <c r="A47" s="15"/>
      <c r="B47" s="14"/>
      <c r="C47" s="16" t="s">
        <v>3638</v>
      </c>
      <c r="D47" s="17"/>
      <c r="E47" s="17"/>
      <c r="F47" s="17"/>
      <c r="G47" s="17"/>
      <c r="H47" s="18"/>
    </row>
    <row r="48" ht="14.25" spans="1:8">
      <c r="A48" s="15"/>
      <c r="B48" s="14"/>
      <c r="C48" s="19" t="s">
        <v>3639</v>
      </c>
      <c r="D48" s="17"/>
      <c r="E48" s="17"/>
      <c r="F48" s="17"/>
      <c r="G48" s="17"/>
      <c r="H48" s="18"/>
    </row>
    <row r="49" ht="40.5" spans="1:8">
      <c r="A49" s="12"/>
      <c r="B49" s="13">
        <v>1045</v>
      </c>
      <c r="C49" s="13" t="s">
        <v>3640</v>
      </c>
      <c r="D49" s="13" t="s">
        <v>3641</v>
      </c>
      <c r="E49" s="13"/>
      <c r="F49" s="13"/>
      <c r="G49" s="13"/>
      <c r="H49" s="13"/>
    </row>
    <row r="50" ht="54" spans="1:8">
      <c r="A50" s="12"/>
      <c r="B50" s="14">
        <v>1046</v>
      </c>
      <c r="C50" s="14" t="s">
        <v>3642</v>
      </c>
      <c r="D50" s="14"/>
      <c r="E50" s="14"/>
      <c r="F50" s="14"/>
      <c r="G50" s="14"/>
      <c r="H50" s="14" t="s">
        <v>3643</v>
      </c>
    </row>
    <row r="51" ht="27" spans="1:8">
      <c r="A51" s="12"/>
      <c r="B51" s="13">
        <v>1047</v>
      </c>
      <c r="C51" s="13" t="s">
        <v>3644</v>
      </c>
      <c r="D51" s="13"/>
      <c r="E51" s="13"/>
      <c r="F51" s="13"/>
      <c r="G51" s="13"/>
      <c r="H51" s="13" t="s">
        <v>3645</v>
      </c>
    </row>
    <row r="52" ht="81" spans="1:8">
      <c r="A52" s="12"/>
      <c r="B52" s="14">
        <v>1048</v>
      </c>
      <c r="C52" s="14" t="s">
        <v>3646</v>
      </c>
      <c r="D52" s="14" t="s">
        <v>3647</v>
      </c>
      <c r="E52" s="14"/>
      <c r="F52" s="14"/>
      <c r="G52" s="14"/>
      <c r="H52" s="14" t="s">
        <v>3648</v>
      </c>
    </row>
    <row r="53" ht="54" spans="1:8">
      <c r="A53" s="12"/>
      <c r="B53" s="13">
        <v>1049</v>
      </c>
      <c r="C53" s="13" t="s">
        <v>3649</v>
      </c>
      <c r="D53" s="13" t="s">
        <v>3650</v>
      </c>
      <c r="E53" s="13"/>
      <c r="F53" s="13"/>
      <c r="G53" s="13"/>
      <c r="H53" s="13" t="s">
        <v>3651</v>
      </c>
    </row>
    <row r="54" ht="67.5" spans="1:8">
      <c r="A54" s="12"/>
      <c r="B54" s="14">
        <v>1050</v>
      </c>
      <c r="C54" s="14" t="s">
        <v>3652</v>
      </c>
      <c r="D54" s="14" t="s">
        <v>3653</v>
      </c>
      <c r="E54" s="14"/>
      <c r="F54" s="14"/>
      <c r="G54" s="14"/>
      <c r="H54" s="14" t="s">
        <v>3654</v>
      </c>
    </row>
    <row r="55" ht="54" spans="1:8">
      <c r="A55" s="12"/>
      <c r="B55" s="13">
        <v>1051</v>
      </c>
      <c r="C55" s="13" t="s">
        <v>3655</v>
      </c>
      <c r="D55" s="13" t="s">
        <v>3656</v>
      </c>
      <c r="E55" s="13"/>
      <c r="F55" s="13"/>
      <c r="G55" s="13"/>
      <c r="H55" s="13" t="s">
        <v>3657</v>
      </c>
    </row>
    <row r="56" ht="81" spans="1:8">
      <c r="A56" s="12"/>
      <c r="B56" s="14">
        <v>1052</v>
      </c>
      <c r="C56" s="14" t="s">
        <v>3658</v>
      </c>
      <c r="D56" s="14" t="s">
        <v>3659</v>
      </c>
      <c r="E56" s="14"/>
      <c r="F56" s="14"/>
      <c r="G56" s="14"/>
      <c r="H56" s="14" t="s">
        <v>3660</v>
      </c>
    </row>
    <row r="57" ht="202.5" spans="1:8">
      <c r="A57" s="12"/>
      <c r="B57" s="13">
        <v>1053</v>
      </c>
      <c r="C57" s="13" t="s">
        <v>3661</v>
      </c>
      <c r="D57" s="13"/>
      <c r="E57" s="13" t="s">
        <v>3662</v>
      </c>
      <c r="F57" s="13" t="s">
        <v>3663</v>
      </c>
      <c r="G57" s="13" t="s">
        <v>3664</v>
      </c>
      <c r="H57" s="13" t="s">
        <v>3665</v>
      </c>
    </row>
    <row r="58" ht="21" spans="1:8">
      <c r="A58" s="15"/>
      <c r="B58" s="20"/>
      <c r="C58" s="16" t="s">
        <v>3666</v>
      </c>
      <c r="D58" s="17"/>
      <c r="E58" s="17"/>
      <c r="F58" s="17"/>
      <c r="G58" s="17"/>
      <c r="H58" s="18"/>
    </row>
    <row r="59" ht="14.25" spans="1:8">
      <c r="A59" s="15"/>
      <c r="B59" s="21"/>
      <c r="C59" s="19" t="s">
        <v>3667</v>
      </c>
      <c r="D59" s="17"/>
      <c r="E59" s="17"/>
      <c r="F59" s="17"/>
      <c r="G59" s="17"/>
      <c r="H59" s="18"/>
    </row>
    <row r="60" ht="67.5" spans="1:8">
      <c r="A60" s="12"/>
      <c r="B60" s="13">
        <v>2001</v>
      </c>
      <c r="C60" s="13" t="s">
        <v>3668</v>
      </c>
      <c r="D60" s="13"/>
      <c r="E60" s="13" t="s">
        <v>3669</v>
      </c>
      <c r="F60" s="13" t="s">
        <v>3670</v>
      </c>
      <c r="G60" s="13"/>
      <c r="H60" s="13" t="s">
        <v>3671</v>
      </c>
    </row>
    <row r="61" ht="67.5" spans="1:8">
      <c r="A61" s="12"/>
      <c r="B61" s="14">
        <v>2002</v>
      </c>
      <c r="C61" s="14" t="s">
        <v>3672</v>
      </c>
      <c r="D61" s="14"/>
      <c r="E61" s="14" t="s">
        <v>3673</v>
      </c>
      <c r="F61" s="14" t="s">
        <v>3670</v>
      </c>
      <c r="G61" s="14"/>
      <c r="H61" s="14" t="s">
        <v>3674</v>
      </c>
    </row>
    <row r="62" ht="67.5" spans="1:8">
      <c r="A62" s="12"/>
      <c r="B62" s="13">
        <v>2003</v>
      </c>
      <c r="C62" s="13" t="s">
        <v>3675</v>
      </c>
      <c r="D62" s="13"/>
      <c r="E62" s="13" t="s">
        <v>3673</v>
      </c>
      <c r="F62" s="13" t="s">
        <v>3670</v>
      </c>
      <c r="G62" s="13"/>
      <c r="H62" s="13" t="s">
        <v>3676</v>
      </c>
    </row>
    <row r="63" ht="67.5" spans="1:8">
      <c r="A63" s="12"/>
      <c r="B63" s="14">
        <v>2004</v>
      </c>
      <c r="C63" s="14" t="s">
        <v>3677</v>
      </c>
      <c r="D63" s="14"/>
      <c r="E63" s="14" t="s">
        <v>3678</v>
      </c>
      <c r="F63" s="14" t="s">
        <v>3670</v>
      </c>
      <c r="G63" s="14"/>
      <c r="H63" s="14" t="s">
        <v>3679</v>
      </c>
    </row>
    <row r="64" ht="67.5" spans="1:8">
      <c r="A64" s="12"/>
      <c r="B64" s="13">
        <v>2005</v>
      </c>
      <c r="C64" s="13" t="s">
        <v>3680</v>
      </c>
      <c r="D64" s="13"/>
      <c r="E64" s="13" t="s">
        <v>3673</v>
      </c>
      <c r="F64" s="13" t="s">
        <v>3670</v>
      </c>
      <c r="G64" s="13"/>
      <c r="H64" s="13" t="s">
        <v>3681</v>
      </c>
    </row>
    <row r="65" ht="67.5" spans="1:8">
      <c r="A65" s="12"/>
      <c r="B65" s="14">
        <v>2006</v>
      </c>
      <c r="C65" s="14" t="s">
        <v>3682</v>
      </c>
      <c r="D65" s="14"/>
      <c r="E65" s="14" t="s">
        <v>3669</v>
      </c>
      <c r="F65" s="14" t="s">
        <v>3670</v>
      </c>
      <c r="G65" s="14"/>
      <c r="H65" s="14" t="s">
        <v>3683</v>
      </c>
    </row>
    <row r="66" ht="67.5" spans="1:8">
      <c r="A66" s="12"/>
      <c r="B66" s="13">
        <v>2007</v>
      </c>
      <c r="C66" s="13" t="s">
        <v>3684</v>
      </c>
      <c r="D66" s="13"/>
      <c r="E66" s="13" t="s">
        <v>3685</v>
      </c>
      <c r="F66" s="13" t="s">
        <v>3670</v>
      </c>
      <c r="G66" s="13"/>
      <c r="H66" s="13" t="s">
        <v>3686</v>
      </c>
    </row>
    <row r="67" ht="67.5" spans="1:8">
      <c r="A67" s="12"/>
      <c r="B67" s="14">
        <v>2008</v>
      </c>
      <c r="C67" s="14" t="s">
        <v>3687</v>
      </c>
      <c r="D67" s="14"/>
      <c r="E67" s="14" t="s">
        <v>3688</v>
      </c>
      <c r="F67" s="14" t="s">
        <v>3670</v>
      </c>
      <c r="G67" s="14"/>
      <c r="H67" s="14" t="s">
        <v>3689</v>
      </c>
    </row>
    <row r="68" ht="67.5" spans="1:8">
      <c r="A68" s="12"/>
      <c r="B68" s="13">
        <v>2009</v>
      </c>
      <c r="C68" s="13" t="s">
        <v>3690</v>
      </c>
      <c r="D68" s="13"/>
      <c r="E68" s="13" t="s">
        <v>3691</v>
      </c>
      <c r="F68" s="13" t="s">
        <v>3670</v>
      </c>
      <c r="G68" s="13"/>
      <c r="H68" s="13" t="s">
        <v>3692</v>
      </c>
    </row>
    <row r="69" ht="67.5" spans="1:8">
      <c r="A69" s="12"/>
      <c r="B69" s="14">
        <v>2010</v>
      </c>
      <c r="C69" s="14" t="s">
        <v>3693</v>
      </c>
      <c r="D69" s="14"/>
      <c r="E69" s="14" t="s">
        <v>3694</v>
      </c>
      <c r="F69" s="14" t="s">
        <v>3670</v>
      </c>
      <c r="G69" s="14"/>
      <c r="H69" s="14" t="s">
        <v>3695</v>
      </c>
    </row>
    <row r="70" ht="67.5" spans="1:8">
      <c r="A70" s="12"/>
      <c r="B70" s="13">
        <v>2011</v>
      </c>
      <c r="C70" s="13" t="s">
        <v>3696</v>
      </c>
      <c r="D70" s="13"/>
      <c r="E70" s="13" t="s">
        <v>3673</v>
      </c>
      <c r="F70" s="13" t="s">
        <v>3670</v>
      </c>
      <c r="G70" s="13"/>
      <c r="H70" s="13" t="s">
        <v>3697</v>
      </c>
    </row>
    <row r="71" ht="175.5" spans="1:8">
      <c r="A71" s="12"/>
      <c r="B71" s="14">
        <v>2012</v>
      </c>
      <c r="C71" s="14" t="s">
        <v>3698</v>
      </c>
      <c r="D71" s="14"/>
      <c r="E71" s="14" t="s">
        <v>3699</v>
      </c>
      <c r="F71" s="14" t="s">
        <v>3670</v>
      </c>
      <c r="G71" s="14"/>
      <c r="H71" s="14" t="s">
        <v>3700</v>
      </c>
    </row>
    <row r="72" ht="81" spans="1:8">
      <c r="A72" s="12"/>
      <c r="B72" s="13">
        <v>2013</v>
      </c>
      <c r="C72" s="13" t="s">
        <v>3701</v>
      </c>
      <c r="D72" s="13"/>
      <c r="E72" s="13" t="s">
        <v>3702</v>
      </c>
      <c r="F72" s="13" t="s">
        <v>3670</v>
      </c>
      <c r="G72" s="13"/>
      <c r="H72" s="13" t="s">
        <v>3703</v>
      </c>
    </row>
    <row r="73" ht="67.5" spans="1:8">
      <c r="A73" s="12"/>
      <c r="B73" s="14">
        <v>2014</v>
      </c>
      <c r="C73" s="14" t="s">
        <v>3704</v>
      </c>
      <c r="D73" s="14"/>
      <c r="E73" s="14" t="s">
        <v>3705</v>
      </c>
      <c r="F73" s="14" t="s">
        <v>3670</v>
      </c>
      <c r="G73" s="14"/>
      <c r="H73" s="14" t="s">
        <v>3706</v>
      </c>
    </row>
    <row r="74" ht="283.5" spans="1:8">
      <c r="A74" s="12"/>
      <c r="B74" s="13">
        <v>2015</v>
      </c>
      <c r="C74" s="13" t="s">
        <v>3707</v>
      </c>
      <c r="D74" s="13" t="s">
        <v>3708</v>
      </c>
      <c r="E74" s="13" t="s">
        <v>3709</v>
      </c>
      <c r="F74" s="13" t="s">
        <v>3670</v>
      </c>
      <c r="G74" s="13"/>
      <c r="H74" s="13" t="s">
        <v>3710</v>
      </c>
    </row>
    <row r="75" ht="21" spans="1:8">
      <c r="A75" s="15"/>
      <c r="B75" s="20"/>
      <c r="C75" s="16" t="s">
        <v>3711</v>
      </c>
      <c r="D75" s="17"/>
      <c r="E75" s="17"/>
      <c r="F75" s="17"/>
      <c r="G75" s="17"/>
      <c r="H75" s="18"/>
    </row>
    <row r="76" ht="14.25" spans="1:8">
      <c r="A76" s="15"/>
      <c r="B76" s="22"/>
      <c r="C76" s="23" t="s">
        <v>3712</v>
      </c>
      <c r="D76" s="17"/>
      <c r="E76" s="17"/>
      <c r="F76" s="17"/>
      <c r="G76" s="17"/>
      <c r="H76" s="18"/>
    </row>
    <row r="77" ht="40.5" spans="1:8">
      <c r="A77" s="12"/>
      <c r="B77" s="13">
        <v>3001</v>
      </c>
      <c r="C77" s="13" t="s">
        <v>3713</v>
      </c>
      <c r="D77" s="13"/>
      <c r="E77" s="13"/>
      <c r="F77" s="13"/>
      <c r="G77" s="13"/>
      <c r="H77" s="13" t="s">
        <v>3714</v>
      </c>
    </row>
    <row r="78" ht="27" spans="1:8">
      <c r="A78" s="12"/>
      <c r="B78" s="14">
        <v>3002</v>
      </c>
      <c r="C78" s="14" t="s">
        <v>3715</v>
      </c>
      <c r="D78" s="14"/>
      <c r="E78" s="14"/>
      <c r="F78" s="14"/>
      <c r="G78" s="14"/>
      <c r="H78" s="14" t="s">
        <v>3716</v>
      </c>
    </row>
    <row r="79" ht="40.5" spans="1:8">
      <c r="A79" s="12"/>
      <c r="B79" s="13">
        <v>3003</v>
      </c>
      <c r="C79" s="13" t="s">
        <v>3717</v>
      </c>
      <c r="D79" s="13"/>
      <c r="E79" s="13"/>
      <c r="F79" s="13"/>
      <c r="G79" s="13"/>
      <c r="H79" s="13" t="s">
        <v>3718</v>
      </c>
    </row>
    <row r="80" ht="40.5" spans="1:8">
      <c r="A80" s="12"/>
      <c r="B80" s="14">
        <v>3004</v>
      </c>
      <c r="C80" s="14" t="s">
        <v>3719</v>
      </c>
      <c r="D80" s="14"/>
      <c r="E80" s="14"/>
      <c r="F80" s="14"/>
      <c r="G80" s="14"/>
      <c r="H80" s="14" t="s">
        <v>3720</v>
      </c>
    </row>
    <row r="81" ht="40.5" spans="1:8">
      <c r="A81" s="12"/>
      <c r="B81" s="13">
        <v>3005</v>
      </c>
      <c r="C81" s="13" t="s">
        <v>3721</v>
      </c>
      <c r="D81" s="13"/>
      <c r="E81" s="13"/>
      <c r="F81" s="13"/>
      <c r="G81" s="13"/>
      <c r="H81" s="13" t="s">
        <v>3722</v>
      </c>
    </row>
    <row r="82" ht="40.5" spans="1:8">
      <c r="A82" s="12"/>
      <c r="B82" s="14">
        <v>3006</v>
      </c>
      <c r="C82" s="14" t="s">
        <v>3723</v>
      </c>
      <c r="D82" s="14"/>
      <c r="E82" s="14"/>
      <c r="F82" s="14"/>
      <c r="G82" s="14"/>
      <c r="H82" s="14" t="s">
        <v>3724</v>
      </c>
    </row>
    <row r="83" ht="54" spans="1:8">
      <c r="A83" s="12"/>
      <c r="B83" s="13">
        <v>3007</v>
      </c>
      <c r="C83" s="13" t="s">
        <v>3725</v>
      </c>
      <c r="D83" s="13"/>
      <c r="E83" s="13"/>
      <c r="F83" s="13"/>
      <c r="G83" s="13"/>
      <c r="H83" s="13" t="s">
        <v>3726</v>
      </c>
    </row>
    <row r="84" ht="21" spans="1:8">
      <c r="A84" s="15"/>
      <c r="B84" s="20"/>
      <c r="C84" s="16" t="s">
        <v>3727</v>
      </c>
      <c r="D84" s="17"/>
      <c r="E84" s="17"/>
      <c r="F84" s="17"/>
      <c r="G84" s="17"/>
      <c r="H84" s="18"/>
    </row>
    <row r="85" ht="14.25" spans="1:8">
      <c r="A85" s="15"/>
      <c r="B85" s="22"/>
      <c r="C85" s="23" t="s">
        <v>3728</v>
      </c>
      <c r="D85" s="17"/>
      <c r="E85" s="17"/>
      <c r="F85" s="17"/>
      <c r="G85" s="17"/>
      <c r="H85" s="18"/>
    </row>
    <row r="86" ht="67.5" spans="1:8">
      <c r="A86" s="12"/>
      <c r="B86" s="13">
        <v>4001</v>
      </c>
      <c r="C86" s="13" t="s">
        <v>3729</v>
      </c>
      <c r="D86" s="13"/>
      <c r="E86" s="13" t="s">
        <v>3730</v>
      </c>
      <c r="F86" s="13" t="s">
        <v>3731</v>
      </c>
      <c r="G86" s="13"/>
      <c r="H86" s="13" t="s">
        <v>3732</v>
      </c>
    </row>
    <row r="87" ht="121.5" spans="1:8">
      <c r="A87" s="12"/>
      <c r="B87" s="14">
        <v>4002</v>
      </c>
      <c r="C87" s="14" t="s">
        <v>3733</v>
      </c>
      <c r="D87" s="14"/>
      <c r="E87" s="14" t="s">
        <v>3730</v>
      </c>
      <c r="F87" s="14" t="s">
        <v>3734</v>
      </c>
      <c r="G87" s="14"/>
      <c r="H87" s="14" t="s">
        <v>3735</v>
      </c>
    </row>
    <row r="88" ht="94.5" spans="1:8">
      <c r="A88" s="12"/>
      <c r="B88" s="13">
        <v>4003</v>
      </c>
      <c r="C88" s="13" t="s">
        <v>3736</v>
      </c>
      <c r="D88" s="13"/>
      <c r="E88" s="13" t="s">
        <v>3737</v>
      </c>
      <c r="F88" s="13" t="s">
        <v>3738</v>
      </c>
      <c r="G88" s="13"/>
      <c r="H88" s="13" t="s">
        <v>3739</v>
      </c>
    </row>
    <row r="89" ht="67.5" spans="1:8">
      <c r="A89" s="12"/>
      <c r="B89" s="14">
        <v>4004</v>
      </c>
      <c r="C89" s="14" t="s">
        <v>3740</v>
      </c>
      <c r="D89" s="14"/>
      <c r="E89" s="14" t="s">
        <v>3741</v>
      </c>
      <c r="F89" s="14" t="s">
        <v>3542</v>
      </c>
      <c r="G89" s="14"/>
      <c r="H89" s="14" t="s">
        <v>3742</v>
      </c>
    </row>
    <row r="90" ht="40.5" spans="1:8">
      <c r="A90" s="12"/>
      <c r="B90" s="13">
        <v>4005</v>
      </c>
      <c r="C90" s="13" t="s">
        <v>3743</v>
      </c>
      <c r="D90" s="13"/>
      <c r="E90" s="13" t="s">
        <v>3730</v>
      </c>
      <c r="F90" s="13" t="s">
        <v>3527</v>
      </c>
      <c r="G90" s="13"/>
      <c r="H90" s="13" t="s">
        <v>3744</v>
      </c>
    </row>
    <row r="91" ht="67.5" spans="1:8">
      <c r="A91" s="12"/>
      <c r="B91" s="14">
        <v>4006</v>
      </c>
      <c r="C91" s="14" t="s">
        <v>3745</v>
      </c>
      <c r="D91" s="14" t="s">
        <v>3746</v>
      </c>
      <c r="E91" s="14" t="s">
        <v>3747</v>
      </c>
      <c r="F91" s="14" t="s">
        <v>2231</v>
      </c>
      <c r="G91" s="14"/>
      <c r="H91" s="14" t="s">
        <v>3748</v>
      </c>
    </row>
    <row r="92" ht="94.5" spans="1:8">
      <c r="A92" s="12"/>
      <c r="B92" s="13">
        <v>4007</v>
      </c>
      <c r="C92" s="13" t="s">
        <v>3749</v>
      </c>
      <c r="D92" s="13" t="s">
        <v>3750</v>
      </c>
      <c r="E92" s="13" t="s">
        <v>3506</v>
      </c>
      <c r="F92" s="13" t="s">
        <v>2231</v>
      </c>
      <c r="G92" s="13"/>
      <c r="H92" s="13" t="s">
        <v>3751</v>
      </c>
    </row>
    <row r="93" ht="148.5" spans="1:8">
      <c r="A93" s="12"/>
      <c r="B93" s="14">
        <v>4008</v>
      </c>
      <c r="C93" s="14" t="s">
        <v>3752</v>
      </c>
      <c r="D93" s="14" t="s">
        <v>3753</v>
      </c>
      <c r="E93" s="14" t="s">
        <v>3737</v>
      </c>
      <c r="F93" s="14" t="s">
        <v>3462</v>
      </c>
      <c r="G93" s="14"/>
      <c r="H93" s="14" t="s">
        <v>3754</v>
      </c>
    </row>
    <row r="94" ht="81" spans="1:8">
      <c r="A94" s="12"/>
      <c r="B94" s="13">
        <v>4009</v>
      </c>
      <c r="C94" s="13" t="s">
        <v>3755</v>
      </c>
      <c r="D94" s="13" t="s">
        <v>3756</v>
      </c>
      <c r="E94" s="13" t="s">
        <v>3757</v>
      </c>
      <c r="F94" s="13" t="s">
        <v>3452</v>
      </c>
      <c r="G94" s="13"/>
      <c r="H94" s="13" t="s">
        <v>3758</v>
      </c>
    </row>
    <row r="95" ht="21" spans="1:8">
      <c r="A95" s="15"/>
      <c r="B95" s="20"/>
      <c r="C95" s="16" t="s">
        <v>3759</v>
      </c>
      <c r="D95" s="17"/>
      <c r="E95" s="17"/>
      <c r="F95" s="17"/>
      <c r="G95" s="17"/>
      <c r="H95" s="18"/>
    </row>
    <row r="96" ht="14.25" spans="1:8">
      <c r="A96" s="15"/>
      <c r="B96" s="22"/>
      <c r="C96" s="23" t="s">
        <v>3760</v>
      </c>
      <c r="D96" s="17"/>
      <c r="E96" s="17"/>
      <c r="F96" s="17"/>
      <c r="G96" s="17"/>
      <c r="H96" s="18"/>
    </row>
    <row r="97" ht="148.5" spans="1:8">
      <c r="A97" s="12"/>
      <c r="B97" s="13">
        <v>5001</v>
      </c>
      <c r="C97" s="13" t="s">
        <v>3761</v>
      </c>
      <c r="D97" s="13"/>
      <c r="E97" s="13" t="s">
        <v>3762</v>
      </c>
      <c r="F97" s="13" t="s">
        <v>3763</v>
      </c>
      <c r="G97" s="13" t="s">
        <v>3764</v>
      </c>
      <c r="H97" s="13" t="s">
        <v>3765</v>
      </c>
    </row>
    <row r="98" ht="54" spans="1:8">
      <c r="A98" s="12"/>
      <c r="B98" s="14">
        <v>5002</v>
      </c>
      <c r="C98" s="14" t="s">
        <v>3766</v>
      </c>
      <c r="D98" s="14"/>
      <c r="E98" s="14" t="s">
        <v>3767</v>
      </c>
      <c r="F98" s="14" t="s">
        <v>3768</v>
      </c>
      <c r="G98" s="14"/>
      <c r="H98" s="14" t="s">
        <v>3769</v>
      </c>
    </row>
    <row r="99" ht="108" spans="1:8">
      <c r="A99" s="12"/>
      <c r="B99" s="13">
        <v>5003</v>
      </c>
      <c r="C99" s="13" t="s">
        <v>3770</v>
      </c>
      <c r="D99" s="13"/>
      <c r="E99" s="13" t="s">
        <v>3771</v>
      </c>
      <c r="F99" s="13" t="s">
        <v>3772</v>
      </c>
      <c r="G99" s="13"/>
      <c r="H99" s="13" t="s">
        <v>3773</v>
      </c>
    </row>
    <row r="100" ht="121.5" spans="1:8">
      <c r="A100" s="12"/>
      <c r="B100" s="14">
        <v>5004</v>
      </c>
      <c r="C100" s="14" t="s">
        <v>3774</v>
      </c>
      <c r="D100" s="14"/>
      <c r="E100" s="14" t="s">
        <v>3775</v>
      </c>
      <c r="F100" s="14" t="s">
        <v>3763</v>
      </c>
      <c r="G100" s="14" t="s">
        <v>3776</v>
      </c>
      <c r="H100" s="14" t="s">
        <v>3777</v>
      </c>
    </row>
    <row r="101" ht="121.5" spans="1:8">
      <c r="A101" s="12"/>
      <c r="B101" s="13">
        <v>5005</v>
      </c>
      <c r="C101" s="13" t="s">
        <v>3778</v>
      </c>
      <c r="D101" s="13" t="s">
        <v>3779</v>
      </c>
      <c r="E101" s="13" t="s">
        <v>3585</v>
      </c>
      <c r="F101" s="13" t="s">
        <v>3586</v>
      </c>
      <c r="G101" s="13"/>
      <c r="H101" s="13" t="s">
        <v>3780</v>
      </c>
    </row>
    <row r="102" ht="21" spans="1:8">
      <c r="A102" s="15"/>
      <c r="B102" s="20"/>
      <c r="C102" s="16" t="s">
        <v>3781</v>
      </c>
      <c r="D102" s="17"/>
      <c r="E102" s="17"/>
      <c r="F102" s="17"/>
      <c r="G102" s="17"/>
      <c r="H102" s="18"/>
    </row>
    <row r="103" ht="14.25" spans="1:8">
      <c r="A103" s="15"/>
      <c r="B103" s="21"/>
      <c r="C103" s="19" t="s">
        <v>3782</v>
      </c>
      <c r="D103" s="17"/>
      <c r="E103" s="17"/>
      <c r="F103" s="17"/>
      <c r="G103" s="17"/>
      <c r="H103" s="18"/>
    </row>
    <row r="104" ht="14.25" spans="1:8">
      <c r="A104" s="15"/>
      <c r="B104" s="21"/>
      <c r="C104" s="19" t="s">
        <v>3783</v>
      </c>
      <c r="D104" s="17"/>
      <c r="E104" s="17"/>
      <c r="F104" s="17"/>
      <c r="G104" s="17"/>
      <c r="H104" s="18"/>
    </row>
    <row r="105" ht="67.5" spans="1:8">
      <c r="A105" s="12"/>
      <c r="B105" s="13">
        <v>6001</v>
      </c>
      <c r="C105" s="13" t="s">
        <v>3784</v>
      </c>
      <c r="D105" s="13" t="s">
        <v>3785</v>
      </c>
      <c r="E105" s="13"/>
      <c r="F105" s="13"/>
      <c r="G105" s="13"/>
      <c r="H105" s="13" t="s">
        <v>3786</v>
      </c>
    </row>
    <row r="106" ht="40.5" spans="1:8">
      <c r="A106" s="12"/>
      <c r="B106" s="14">
        <v>6002</v>
      </c>
      <c r="C106" s="14" t="s">
        <v>3787</v>
      </c>
      <c r="D106" s="14" t="s">
        <v>3788</v>
      </c>
      <c r="E106" s="14"/>
      <c r="F106" s="14"/>
      <c r="G106" s="14"/>
      <c r="H106" s="14" t="s">
        <v>3789</v>
      </c>
    </row>
    <row r="107" ht="54" spans="1:8">
      <c r="A107" s="12"/>
      <c r="B107" s="13">
        <v>6003</v>
      </c>
      <c r="C107" s="13" t="s">
        <v>3790</v>
      </c>
      <c r="D107" s="13" t="s">
        <v>3791</v>
      </c>
      <c r="E107" s="13"/>
      <c r="F107" s="13"/>
      <c r="G107" s="13"/>
      <c r="H107" s="13" t="s">
        <v>3792</v>
      </c>
    </row>
    <row r="108" ht="40.5" spans="1:8">
      <c r="A108" s="12"/>
      <c r="B108" s="14">
        <v>6004</v>
      </c>
      <c r="C108" s="14" t="s">
        <v>3793</v>
      </c>
      <c r="D108" s="14" t="s">
        <v>3794</v>
      </c>
      <c r="E108" s="14"/>
      <c r="F108" s="14"/>
      <c r="G108" s="14"/>
      <c r="H108" s="14" t="s">
        <v>3795</v>
      </c>
    </row>
    <row r="109" ht="40.5" spans="1:8">
      <c r="A109" s="12"/>
      <c r="B109" s="13">
        <v>6005</v>
      </c>
      <c r="C109" s="13" t="s">
        <v>3796</v>
      </c>
      <c r="D109" s="13" t="s">
        <v>3797</v>
      </c>
      <c r="E109" s="13"/>
      <c r="F109" s="13"/>
      <c r="G109" s="13"/>
      <c r="H109" s="13" t="s">
        <v>3798</v>
      </c>
    </row>
    <row r="110" ht="40.5" spans="1:8">
      <c r="A110" s="12"/>
      <c r="B110" s="14">
        <v>6006</v>
      </c>
      <c r="C110" s="14" t="s">
        <v>3799</v>
      </c>
      <c r="D110" s="14" t="s">
        <v>3800</v>
      </c>
      <c r="E110" s="14"/>
      <c r="F110" s="14"/>
      <c r="G110" s="14"/>
      <c r="H110" s="14" t="s">
        <v>3801</v>
      </c>
    </row>
    <row r="111" ht="94.5" spans="1:8">
      <c r="A111" s="12"/>
      <c r="B111" s="13">
        <v>6007</v>
      </c>
      <c r="C111" s="13" t="s">
        <v>3802</v>
      </c>
      <c r="D111" s="13" t="s">
        <v>3803</v>
      </c>
      <c r="E111" s="13"/>
      <c r="F111" s="13"/>
      <c r="G111" s="13"/>
      <c r="H111" s="13" t="s">
        <v>3804</v>
      </c>
    </row>
    <row r="112" ht="54" spans="1:8">
      <c r="A112" s="12"/>
      <c r="B112" s="14">
        <v>6008</v>
      </c>
      <c r="C112" s="14" t="s">
        <v>3805</v>
      </c>
      <c r="D112" s="14" t="s">
        <v>3806</v>
      </c>
      <c r="E112" s="14"/>
      <c r="F112" s="14"/>
      <c r="G112" s="14"/>
      <c r="H112" s="14" t="s">
        <v>3807</v>
      </c>
    </row>
    <row r="113" ht="21" spans="1:8">
      <c r="A113" s="15"/>
      <c r="B113" s="20"/>
      <c r="C113" s="16" t="s">
        <v>3808</v>
      </c>
      <c r="D113" s="17"/>
      <c r="E113" s="17"/>
      <c r="F113" s="17"/>
      <c r="G113" s="17"/>
      <c r="H113" s="18"/>
    </row>
    <row r="114" ht="14.25" spans="1:8">
      <c r="A114" s="15"/>
      <c r="B114" s="21"/>
      <c r="C114" s="19" t="s">
        <v>3809</v>
      </c>
      <c r="D114" s="17"/>
      <c r="E114" s="17"/>
      <c r="F114" s="17"/>
      <c r="G114" s="17"/>
      <c r="H114" s="18"/>
    </row>
    <row r="115" ht="27" spans="1:8">
      <c r="A115" s="12"/>
      <c r="B115" s="13">
        <v>7001</v>
      </c>
      <c r="C115" s="13" t="s">
        <v>3810</v>
      </c>
      <c r="D115" s="13" t="s">
        <v>3811</v>
      </c>
      <c r="E115" s="13"/>
      <c r="F115" s="13"/>
      <c r="G115" s="13"/>
      <c r="H115" s="13" t="s">
        <v>3812</v>
      </c>
    </row>
    <row r="116" ht="40.5" spans="1:8">
      <c r="A116" s="12"/>
      <c r="B116" s="14">
        <v>7002</v>
      </c>
      <c r="C116" s="14" t="s">
        <v>3813</v>
      </c>
      <c r="D116" s="14" t="s">
        <v>3814</v>
      </c>
      <c r="E116" s="14"/>
      <c r="F116" s="14"/>
      <c r="G116" s="14"/>
      <c r="H116" s="14" t="s">
        <v>3815</v>
      </c>
    </row>
    <row r="117" ht="40.5" spans="1:8">
      <c r="A117" s="12"/>
      <c r="B117" s="13">
        <v>7003</v>
      </c>
      <c r="C117" s="13" t="s">
        <v>3816</v>
      </c>
      <c r="D117" s="13" t="s">
        <v>3817</v>
      </c>
      <c r="E117" s="13"/>
      <c r="F117" s="13"/>
      <c r="G117" s="13"/>
      <c r="H117" s="13" t="s">
        <v>3818</v>
      </c>
    </row>
    <row r="118" ht="40.5" spans="1:8">
      <c r="A118" s="12"/>
      <c r="B118" s="14">
        <v>7004</v>
      </c>
      <c r="C118" s="14" t="s">
        <v>3819</v>
      </c>
      <c r="D118" s="14" t="s">
        <v>3820</v>
      </c>
      <c r="E118" s="14"/>
      <c r="F118" s="14"/>
      <c r="G118" s="14"/>
      <c r="H118" s="14" t="s">
        <v>3821</v>
      </c>
    </row>
    <row r="119" ht="40.5" spans="1:8">
      <c r="A119" s="12"/>
      <c r="B119" s="13">
        <v>7005</v>
      </c>
      <c r="C119" s="13" t="s">
        <v>3822</v>
      </c>
      <c r="D119" s="13" t="s">
        <v>3823</v>
      </c>
      <c r="E119" s="13"/>
      <c r="F119" s="13"/>
      <c r="G119" s="13"/>
      <c r="H119" s="13" t="s">
        <v>3824</v>
      </c>
    </row>
    <row r="120" ht="27" spans="1:8">
      <c r="A120" s="12"/>
      <c r="B120" s="14">
        <v>7006</v>
      </c>
      <c r="C120" s="14" t="s">
        <v>3825</v>
      </c>
      <c r="D120" s="14"/>
      <c r="E120" s="14"/>
      <c r="F120" s="14"/>
      <c r="G120" s="14"/>
      <c r="H120" s="14" t="s">
        <v>3826</v>
      </c>
    </row>
    <row r="121" ht="40.5" spans="1:8">
      <c r="A121" s="12"/>
      <c r="B121" s="13">
        <v>7007</v>
      </c>
      <c r="C121" s="13" t="s">
        <v>3827</v>
      </c>
      <c r="D121" s="13" t="s">
        <v>3828</v>
      </c>
      <c r="E121" s="13"/>
      <c r="F121" s="13"/>
      <c r="G121" s="13"/>
      <c r="H121" s="13" t="s">
        <v>3829</v>
      </c>
    </row>
    <row r="122" ht="40.5" spans="1:8">
      <c r="A122" s="12"/>
      <c r="B122" s="14">
        <v>7008</v>
      </c>
      <c r="C122" s="14" t="s">
        <v>3830</v>
      </c>
      <c r="D122" s="14" t="s">
        <v>3831</v>
      </c>
      <c r="E122" s="14"/>
      <c r="F122" s="14"/>
      <c r="G122" s="14"/>
      <c r="H122" s="14" t="s">
        <v>3832</v>
      </c>
    </row>
    <row r="123" ht="14.25" spans="1:8">
      <c r="A123" s="12"/>
      <c r="B123" s="24"/>
      <c r="C123" s="25"/>
      <c r="D123" s="25"/>
      <c r="E123" s="25"/>
      <c r="F123" s="25"/>
      <c r="G123" s="25"/>
      <c r="H123" s="25"/>
    </row>
    <row r="124" ht="14.25" spans="1:8">
      <c r="A124" s="12"/>
      <c r="B124" s="24"/>
      <c r="C124" s="25"/>
      <c r="D124" s="25"/>
      <c r="E124" s="25"/>
      <c r="F124" s="25"/>
      <c r="G124" s="25"/>
      <c r="H124" s="25"/>
    </row>
    <row r="125" ht="14.25" spans="1:8">
      <c r="A125" s="12"/>
      <c r="B125" s="26" t="s">
        <v>3833</v>
      </c>
      <c r="C125" s="27"/>
      <c r="D125" s="27"/>
      <c r="E125" s="27"/>
      <c r="F125" s="27"/>
      <c r="G125" s="28"/>
      <c r="H125" s="25"/>
    </row>
    <row r="126" ht="14.25" spans="1:8">
      <c r="A126" s="12"/>
      <c r="B126" s="29"/>
      <c r="G126" s="30"/>
      <c r="H126" s="25"/>
    </row>
    <row r="127" ht="14.25" spans="1:8">
      <c r="A127" s="12"/>
      <c r="B127" s="29"/>
      <c r="G127" s="30"/>
      <c r="H127" s="25"/>
    </row>
    <row r="128" ht="14.25" spans="1:8">
      <c r="A128" s="12"/>
      <c r="B128" s="29"/>
      <c r="G128" s="30"/>
      <c r="H128" s="25"/>
    </row>
    <row r="129" ht="14.25" spans="1:8">
      <c r="A129" s="12"/>
      <c r="B129" s="29"/>
      <c r="G129" s="30"/>
      <c r="H129" s="25"/>
    </row>
    <row r="130" ht="14.25" spans="1:8">
      <c r="A130" s="12"/>
      <c r="B130" s="29"/>
      <c r="G130" s="30"/>
      <c r="H130" s="25"/>
    </row>
    <row r="131" ht="14.25" spans="1:8">
      <c r="A131" s="12"/>
      <c r="B131" s="29"/>
      <c r="G131" s="30"/>
      <c r="H131" s="25"/>
    </row>
    <row r="132" ht="14.25" spans="1:8">
      <c r="A132" s="12"/>
      <c r="B132" s="29"/>
      <c r="G132" s="30"/>
      <c r="H132" s="25"/>
    </row>
    <row r="133" ht="14.25" spans="1:8">
      <c r="A133" s="12"/>
      <c r="B133" s="29"/>
      <c r="G133" s="30"/>
      <c r="H133" s="25"/>
    </row>
    <row r="134" ht="14.25" customHeight="1" spans="1:8">
      <c r="A134" s="12"/>
      <c r="B134" s="29"/>
      <c r="G134" s="30"/>
      <c r="H134" s="25"/>
    </row>
    <row r="135" ht="14.25" customHeight="1" spans="1:8">
      <c r="A135" s="12"/>
      <c r="B135" s="29"/>
      <c r="G135" s="30"/>
      <c r="H135" s="25"/>
    </row>
    <row r="136" ht="12" customHeight="1" spans="1:8">
      <c r="A136" s="12"/>
      <c r="B136" s="29"/>
      <c r="G136" s="30"/>
      <c r="H136" s="25"/>
    </row>
    <row r="137" ht="13.5" customHeight="1" spans="1:8">
      <c r="A137" s="12"/>
      <c r="B137" s="29"/>
      <c r="G137" s="30"/>
      <c r="H137" s="25"/>
    </row>
    <row r="138" ht="13.5" customHeight="1" spans="1:8">
      <c r="A138" s="12"/>
      <c r="B138" s="29"/>
      <c r="G138" s="30"/>
      <c r="H138" s="25"/>
    </row>
    <row r="139" ht="14.25" spans="1:8">
      <c r="A139" s="12"/>
      <c r="B139" s="31" t="s">
        <v>3834</v>
      </c>
      <c r="G139" s="30"/>
      <c r="H139" s="25"/>
    </row>
    <row r="140" ht="14.25" spans="1:8">
      <c r="A140" s="12"/>
      <c r="B140" s="29"/>
      <c r="G140" s="30"/>
      <c r="H140" s="25"/>
    </row>
    <row r="141" ht="14.25" spans="1:8">
      <c r="A141" s="12"/>
      <c r="B141" s="29"/>
      <c r="G141" s="30"/>
      <c r="H141" s="25"/>
    </row>
    <row r="142" ht="14.25" spans="1:8">
      <c r="A142" s="12"/>
      <c r="B142" s="29"/>
      <c r="G142" s="30"/>
      <c r="H142" s="25"/>
    </row>
    <row r="143" ht="14.25" spans="1:8">
      <c r="A143" s="12"/>
      <c r="B143" s="29"/>
      <c r="G143" s="30"/>
      <c r="H143" s="25"/>
    </row>
    <row r="144" ht="14.25" spans="1:8">
      <c r="A144" s="12"/>
      <c r="B144" s="29"/>
      <c r="G144" s="30"/>
      <c r="H144" s="25"/>
    </row>
    <row r="145" ht="14.25" spans="1:8">
      <c r="A145" s="12"/>
      <c r="B145" s="29"/>
      <c r="G145" s="30"/>
      <c r="H145" s="25"/>
    </row>
    <row r="146" ht="14.25" spans="1:8">
      <c r="A146" s="12"/>
      <c r="B146" s="29"/>
      <c r="G146" s="30"/>
      <c r="H146" s="25"/>
    </row>
    <row r="147" ht="14.25" spans="1:8">
      <c r="A147" s="12"/>
      <c r="B147" s="32" t="s">
        <v>3835</v>
      </c>
      <c r="C147" s="33"/>
      <c r="D147" s="33"/>
      <c r="E147" s="33"/>
      <c r="F147" s="33"/>
      <c r="G147" s="34"/>
      <c r="H147" s="25"/>
    </row>
    <row r="148" ht="14.25" spans="1:8">
      <c r="A148" s="12"/>
      <c r="B148" s="35" t="s">
        <v>3836</v>
      </c>
      <c r="C148" s="33"/>
      <c r="D148" s="33"/>
      <c r="E148" s="33"/>
      <c r="F148" s="33"/>
      <c r="G148" s="34"/>
      <c r="H148" s="25"/>
    </row>
    <row r="149" ht="14.25" spans="1:8">
      <c r="A149" s="12"/>
      <c r="B149" s="35" t="s">
        <v>3837</v>
      </c>
      <c r="C149" s="33"/>
      <c r="D149" s="33"/>
      <c r="E149" s="33"/>
      <c r="F149" s="33"/>
      <c r="G149" s="34"/>
      <c r="H149" s="25"/>
    </row>
    <row r="150" ht="14.25" spans="1:8">
      <c r="A150" s="12"/>
      <c r="B150" s="36" t="s">
        <v>3838</v>
      </c>
      <c r="C150" s="37"/>
      <c r="D150" s="37"/>
      <c r="E150" s="37"/>
      <c r="F150" s="37"/>
      <c r="G150" s="38"/>
      <c r="H150" s="25"/>
    </row>
    <row r="151" ht="14.25" spans="1:8">
      <c r="A151" s="12"/>
      <c r="B151" s="39" t="s">
        <v>3839</v>
      </c>
      <c r="C151" s="37"/>
      <c r="D151" s="37"/>
      <c r="E151" s="37"/>
      <c r="F151" s="37"/>
      <c r="G151" s="38"/>
      <c r="H151" s="25"/>
    </row>
    <row r="152" ht="14.25" spans="1:8">
      <c r="A152" s="12"/>
      <c r="B152" s="39" t="s">
        <v>3840</v>
      </c>
      <c r="C152" s="37"/>
      <c r="D152" s="37"/>
      <c r="E152" s="37"/>
      <c r="F152" s="37"/>
      <c r="G152" s="38"/>
      <c r="H152" s="25"/>
    </row>
    <row r="153" ht="14.25" spans="1:8">
      <c r="A153" s="12"/>
      <c r="B153" s="39" t="s">
        <v>3841</v>
      </c>
      <c r="C153" s="37"/>
      <c r="D153" s="37"/>
      <c r="E153" s="37"/>
      <c r="F153" s="37"/>
      <c r="G153" s="38"/>
      <c r="H153" s="25"/>
    </row>
    <row r="154" ht="14.25" spans="1:8">
      <c r="A154" s="12"/>
      <c r="B154" s="39" t="s">
        <v>3842</v>
      </c>
      <c r="C154" s="37"/>
      <c r="D154" s="37"/>
      <c r="E154" s="37"/>
      <c r="F154" s="37"/>
      <c r="G154" s="38"/>
      <c r="H154" s="25"/>
    </row>
    <row r="155" ht="14.25" spans="1:8">
      <c r="A155" s="12"/>
      <c r="B155" s="32" t="s">
        <v>3843</v>
      </c>
      <c r="C155" s="33"/>
      <c r="D155" s="33"/>
      <c r="E155" s="33"/>
      <c r="F155" s="33"/>
      <c r="G155" s="34"/>
      <c r="H155" s="25"/>
    </row>
    <row r="156" ht="14.25" spans="1:8">
      <c r="A156" s="12"/>
      <c r="B156" s="35" t="s">
        <v>3844</v>
      </c>
      <c r="C156" s="33"/>
      <c r="D156" s="33"/>
      <c r="E156" s="33"/>
      <c r="F156" s="33"/>
      <c r="G156" s="34"/>
      <c r="H156" s="25"/>
    </row>
    <row r="157" ht="14.25" spans="1:8">
      <c r="A157" s="12"/>
      <c r="B157" s="35" t="s">
        <v>3845</v>
      </c>
      <c r="C157" s="33"/>
      <c r="D157" s="33"/>
      <c r="E157" s="33"/>
      <c r="F157" s="33"/>
      <c r="G157" s="34"/>
      <c r="H157" s="25"/>
    </row>
    <row r="158" ht="14.25" spans="1:8">
      <c r="A158" s="12"/>
      <c r="B158" s="35" t="s">
        <v>3846</v>
      </c>
      <c r="C158" s="40"/>
      <c r="D158" s="40"/>
      <c r="E158" s="40"/>
      <c r="F158" s="40"/>
      <c r="G158" s="41"/>
      <c r="H158" s="25"/>
    </row>
    <row r="159" ht="14.25" spans="1:8">
      <c r="A159" s="12"/>
      <c r="B159" s="35" t="s">
        <v>3847</v>
      </c>
      <c r="C159" s="40"/>
      <c r="D159" s="40"/>
      <c r="E159" s="40"/>
      <c r="F159" s="40"/>
      <c r="G159" s="41"/>
      <c r="H159" s="25"/>
    </row>
    <row r="160" ht="14.25" spans="1:8">
      <c r="A160" s="12"/>
      <c r="B160" s="35" t="s">
        <v>3848</v>
      </c>
      <c r="C160" s="40"/>
      <c r="D160" s="40"/>
      <c r="E160" s="40"/>
      <c r="F160" s="40"/>
      <c r="G160" s="41"/>
      <c r="H160" s="25"/>
    </row>
    <row r="161" ht="14.25" spans="1:8">
      <c r="A161" s="12"/>
      <c r="B161" s="35" t="s">
        <v>3849</v>
      </c>
      <c r="C161" s="40"/>
      <c r="D161" s="40"/>
      <c r="E161" s="40"/>
      <c r="F161" s="40"/>
      <c r="G161" s="41"/>
      <c r="H161" s="25"/>
    </row>
    <row r="162" ht="14.25" spans="1:8">
      <c r="A162" s="12"/>
      <c r="B162" s="35" t="s">
        <v>3850</v>
      </c>
      <c r="C162" s="40"/>
      <c r="D162" s="40"/>
      <c r="E162" s="40"/>
      <c r="F162" s="40"/>
      <c r="G162" s="41"/>
      <c r="H162" s="25"/>
    </row>
    <row r="163" ht="14.25" spans="1:8">
      <c r="A163" s="12"/>
      <c r="B163" s="35" t="s">
        <v>3851</v>
      </c>
      <c r="C163" s="40"/>
      <c r="D163" s="40"/>
      <c r="E163" s="40"/>
      <c r="F163" s="40"/>
      <c r="G163" s="41"/>
      <c r="H163" s="25"/>
    </row>
    <row r="164" ht="14.25" spans="1:8">
      <c r="A164" s="12"/>
      <c r="B164" s="35" t="s">
        <v>3852</v>
      </c>
      <c r="C164" s="40"/>
      <c r="D164" s="40"/>
      <c r="E164" s="40"/>
      <c r="F164" s="40"/>
      <c r="G164" s="41"/>
      <c r="H164" s="25"/>
    </row>
    <row r="165" ht="14.25" spans="1:8">
      <c r="A165" s="12"/>
      <c r="B165" s="42" t="s">
        <v>3853</v>
      </c>
      <c r="C165" s="37"/>
      <c r="D165" s="37"/>
      <c r="E165" s="37"/>
      <c r="F165" s="37"/>
      <c r="G165" s="38"/>
      <c r="H165" s="25"/>
    </row>
    <row r="166" ht="14.25" spans="1:8">
      <c r="A166" s="12"/>
      <c r="B166" s="43" t="s">
        <v>3854</v>
      </c>
      <c r="C166" s="37"/>
      <c r="D166" s="37"/>
      <c r="E166" s="37"/>
      <c r="F166" s="37"/>
      <c r="G166" s="38"/>
      <c r="H166" s="25"/>
    </row>
    <row r="167" ht="14.25" spans="1:8">
      <c r="A167" s="12"/>
      <c r="B167" s="43" t="s">
        <v>3855</v>
      </c>
      <c r="C167" s="37"/>
      <c r="D167" s="37"/>
      <c r="E167" s="37"/>
      <c r="F167" s="37"/>
      <c r="G167" s="38"/>
      <c r="H167" s="25"/>
    </row>
    <row r="168" ht="14.25" spans="1:8">
      <c r="A168" s="12"/>
      <c r="B168" s="43" t="s">
        <v>3856</v>
      </c>
      <c r="C168" s="37"/>
      <c r="D168" s="37"/>
      <c r="E168" s="37"/>
      <c r="F168" s="37"/>
      <c r="G168" s="38"/>
      <c r="H168" s="25"/>
    </row>
    <row r="169" ht="14.25" spans="1:8">
      <c r="A169" s="12"/>
      <c r="B169" s="43" t="s">
        <v>3857</v>
      </c>
      <c r="C169" s="37"/>
      <c r="D169" s="37"/>
      <c r="E169" s="37"/>
      <c r="F169" s="37"/>
      <c r="G169" s="38"/>
      <c r="H169" s="25"/>
    </row>
    <row r="170" ht="14.25" spans="1:8">
      <c r="A170" s="12"/>
      <c r="B170" s="32" t="s">
        <v>3858</v>
      </c>
      <c r="C170" s="33"/>
      <c r="D170" s="33"/>
      <c r="E170" s="33"/>
      <c r="F170" s="33"/>
      <c r="G170" s="34"/>
      <c r="H170" s="25"/>
    </row>
    <row r="171" ht="14.25" spans="1:8">
      <c r="A171" s="12"/>
      <c r="B171" s="35" t="s">
        <v>3859</v>
      </c>
      <c r="C171" s="33"/>
      <c r="D171" s="33"/>
      <c r="E171" s="33"/>
      <c r="F171" s="33"/>
      <c r="G171" s="34"/>
      <c r="H171" s="25"/>
    </row>
    <row r="172" ht="14.25" spans="1:8">
      <c r="A172" s="12"/>
      <c r="B172" s="35" t="s">
        <v>3860</v>
      </c>
      <c r="C172" s="33"/>
      <c r="D172" s="33"/>
      <c r="E172" s="33"/>
      <c r="F172" s="33"/>
      <c r="G172" s="34"/>
      <c r="H172" s="25"/>
    </row>
    <row r="173" ht="14.25" spans="1:8">
      <c r="A173" s="12"/>
      <c r="B173" s="35" t="s">
        <v>3861</v>
      </c>
      <c r="C173" s="40"/>
      <c r="D173" s="40"/>
      <c r="E173" s="40"/>
      <c r="F173" s="40"/>
      <c r="G173" s="41"/>
      <c r="H173" s="25"/>
    </row>
    <row r="174" ht="14.25" spans="1:8">
      <c r="A174" s="12"/>
      <c r="B174" s="35" t="s">
        <v>3862</v>
      </c>
      <c r="C174" s="40"/>
      <c r="D174" s="40"/>
      <c r="E174" s="40"/>
      <c r="F174" s="40"/>
      <c r="G174" s="41"/>
      <c r="H174" s="25"/>
    </row>
    <row r="175" ht="14.25" spans="1:8">
      <c r="A175" s="12"/>
      <c r="B175" s="35" t="s">
        <v>3863</v>
      </c>
      <c r="C175" s="40"/>
      <c r="D175" s="40"/>
      <c r="E175" s="40"/>
      <c r="F175" s="40"/>
      <c r="G175" s="41"/>
      <c r="H175" s="25"/>
    </row>
    <row r="176" ht="14.25" spans="1:8">
      <c r="A176" s="12"/>
      <c r="B176" s="35" t="s">
        <v>3864</v>
      </c>
      <c r="C176" s="40"/>
      <c r="D176" s="40"/>
      <c r="E176" s="40"/>
      <c r="F176" s="40"/>
      <c r="G176" s="41"/>
      <c r="H176" s="25"/>
    </row>
    <row r="177" ht="14.25" spans="1:8">
      <c r="A177" s="12"/>
      <c r="B177" s="35" t="s">
        <v>3865</v>
      </c>
      <c r="C177" s="40"/>
      <c r="D177" s="40"/>
      <c r="E177" s="40"/>
      <c r="F177" s="40"/>
      <c r="G177" s="41"/>
      <c r="H177" s="25"/>
    </row>
    <row r="178" ht="14.25" spans="1:8">
      <c r="A178" s="12"/>
      <c r="B178" s="42" t="s">
        <v>3866</v>
      </c>
      <c r="C178" s="37"/>
      <c r="D178" s="37"/>
      <c r="E178" s="37"/>
      <c r="F178" s="37"/>
      <c r="G178" s="38"/>
      <c r="H178" s="25"/>
    </row>
    <row r="179" ht="14.25" spans="1:8">
      <c r="A179" s="12"/>
      <c r="B179" s="43" t="s">
        <v>3867</v>
      </c>
      <c r="C179" s="37"/>
      <c r="D179" s="37"/>
      <c r="E179" s="37"/>
      <c r="F179" s="37"/>
      <c r="G179" s="38"/>
      <c r="H179" s="25"/>
    </row>
    <row r="180" ht="14.25" spans="1:8">
      <c r="A180" s="12"/>
      <c r="B180" s="43" t="s">
        <v>3868</v>
      </c>
      <c r="C180" s="37"/>
      <c r="D180" s="37"/>
      <c r="E180" s="37"/>
      <c r="F180" s="37"/>
      <c r="G180" s="38"/>
      <c r="H180" s="25"/>
    </row>
    <row r="181" ht="14.25" spans="1:8">
      <c r="A181" s="12"/>
      <c r="B181" s="43" t="s">
        <v>3869</v>
      </c>
      <c r="C181" s="37"/>
      <c r="D181" s="37"/>
      <c r="E181" s="37"/>
      <c r="F181" s="37"/>
      <c r="G181" s="38"/>
      <c r="H181" s="25"/>
    </row>
    <row r="182" ht="14.25" spans="1:8">
      <c r="A182" s="12"/>
      <c r="B182" s="43" t="s">
        <v>3870</v>
      </c>
      <c r="C182" s="37"/>
      <c r="D182" s="37"/>
      <c r="E182" s="37"/>
      <c r="F182" s="37"/>
      <c r="G182" s="38"/>
      <c r="H182" s="25"/>
    </row>
    <row r="183" ht="14.25" spans="1:8">
      <c r="A183" s="12"/>
      <c r="B183" s="43" t="s">
        <v>3871</v>
      </c>
      <c r="C183" s="37"/>
      <c r="D183" s="37"/>
      <c r="E183" s="37"/>
      <c r="F183" s="37"/>
      <c r="G183" s="38"/>
      <c r="H183" s="25"/>
    </row>
    <row r="184" ht="14.25" spans="1:8">
      <c r="A184" s="12"/>
      <c r="B184" s="43" t="s">
        <v>3872</v>
      </c>
      <c r="C184" s="37"/>
      <c r="D184" s="37"/>
      <c r="E184" s="37"/>
      <c r="F184" s="37"/>
      <c r="G184" s="38"/>
      <c r="H184" s="25"/>
    </row>
    <row r="185" ht="14.25" spans="1:8">
      <c r="A185" s="12"/>
      <c r="B185" s="43" t="s">
        <v>3873</v>
      </c>
      <c r="C185" s="37"/>
      <c r="D185" s="37"/>
      <c r="E185" s="37"/>
      <c r="F185" s="37"/>
      <c r="G185" s="38"/>
      <c r="H185" s="25"/>
    </row>
    <row r="186" ht="14.25" spans="1:8">
      <c r="A186" s="12"/>
      <c r="B186" s="43" t="s">
        <v>3874</v>
      </c>
      <c r="C186" s="37"/>
      <c r="D186" s="37"/>
      <c r="E186" s="37"/>
      <c r="F186" s="37"/>
      <c r="G186" s="38"/>
      <c r="H186" s="25"/>
    </row>
    <row r="187" ht="14.25" spans="1:8">
      <c r="A187" s="12"/>
      <c r="B187" s="43" t="s">
        <v>3875</v>
      </c>
      <c r="C187" s="37"/>
      <c r="D187" s="37"/>
      <c r="E187" s="37"/>
      <c r="F187" s="37"/>
      <c r="G187" s="38"/>
      <c r="H187" s="25"/>
    </row>
    <row r="188" ht="14.25" spans="1:8">
      <c r="A188" s="12"/>
      <c r="B188" s="43" t="s">
        <v>3876</v>
      </c>
      <c r="C188" s="37"/>
      <c r="D188" s="37"/>
      <c r="E188" s="37"/>
      <c r="F188" s="37"/>
      <c r="G188" s="38"/>
      <c r="H188" s="25"/>
    </row>
    <row r="189" ht="14.25" spans="1:8">
      <c r="A189" s="12"/>
      <c r="B189" s="43" t="s">
        <v>3877</v>
      </c>
      <c r="C189" s="37"/>
      <c r="D189" s="37"/>
      <c r="E189" s="37"/>
      <c r="F189" s="37"/>
      <c r="G189" s="38"/>
      <c r="H189" s="25"/>
    </row>
    <row r="190" ht="14.25" spans="1:8">
      <c r="A190" s="12"/>
      <c r="B190" s="32" t="s">
        <v>3878</v>
      </c>
      <c r="C190" s="33"/>
      <c r="D190" s="33"/>
      <c r="E190" s="33"/>
      <c r="F190" s="33"/>
      <c r="G190" s="34"/>
      <c r="H190" s="25"/>
    </row>
    <row r="191" ht="14.25" spans="1:8">
      <c r="A191" s="12"/>
      <c r="B191" s="35" t="s">
        <v>3879</v>
      </c>
      <c r="C191" s="33"/>
      <c r="D191" s="33"/>
      <c r="E191" s="33"/>
      <c r="F191" s="33"/>
      <c r="G191" s="34"/>
      <c r="H191" s="25"/>
    </row>
    <row r="192" ht="14.25" spans="1:8">
      <c r="A192" s="12"/>
      <c r="B192" s="35" t="s">
        <v>3880</v>
      </c>
      <c r="C192" s="33"/>
      <c r="D192" s="33"/>
      <c r="E192" s="33"/>
      <c r="F192" s="33"/>
      <c r="G192" s="34"/>
      <c r="H192" s="25"/>
    </row>
    <row r="193" ht="409.5" spans="1:8">
      <c r="A193" s="12"/>
      <c r="B193" s="44" t="s">
        <v>3881</v>
      </c>
      <c r="C193" s="45"/>
      <c r="D193" s="45"/>
      <c r="E193" s="45"/>
      <c r="F193" s="45"/>
      <c r="G193" s="46"/>
      <c r="H193" s="25"/>
    </row>
    <row r="194" ht="14.25" spans="1:8">
      <c r="A194" s="12"/>
      <c r="B194" s="47"/>
      <c r="C194" s="25"/>
      <c r="D194" s="25"/>
      <c r="E194" s="25"/>
      <c r="F194" s="25"/>
      <c r="G194" s="25"/>
      <c r="H194" s="25"/>
    </row>
    <row r="195" ht="14.25" spans="1:8">
      <c r="A195" s="12"/>
      <c r="B195" s="47"/>
      <c r="C195" s="25" t="s">
        <v>3882</v>
      </c>
      <c r="D195" s="25"/>
      <c r="E195" s="25"/>
      <c r="F195" s="25"/>
      <c r="G195" s="25"/>
      <c r="H195" s="25"/>
    </row>
    <row r="196" ht="14.25" spans="1:8">
      <c r="A196" s="12"/>
      <c r="B196" s="47"/>
      <c r="C196" s="25"/>
      <c r="D196" s="25"/>
      <c r="E196" s="25"/>
      <c r="F196" s="25"/>
      <c r="G196" s="25"/>
      <c r="H196" s="25"/>
    </row>
  </sheetData>
  <mergeCells count="17">
    <mergeCell ref="C47:H47"/>
    <mergeCell ref="C48:H48"/>
    <mergeCell ref="C58:H58"/>
    <mergeCell ref="C59:H59"/>
    <mergeCell ref="C75:H75"/>
    <mergeCell ref="C76:H76"/>
    <mergeCell ref="C84:H84"/>
    <mergeCell ref="C85:H85"/>
    <mergeCell ref="C95:H95"/>
    <mergeCell ref="C96:H96"/>
    <mergeCell ref="C102:H102"/>
    <mergeCell ref="C103:H103"/>
    <mergeCell ref="C104:H104"/>
    <mergeCell ref="C113:H113"/>
    <mergeCell ref="C114:H114"/>
    <mergeCell ref="B139:G146"/>
    <mergeCell ref="B125:G138"/>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L5" sqref="L5"/>
    </sheetView>
  </sheetViews>
  <sheetFormatPr defaultColWidth="11.25" defaultRowHeight="15" customHeight="1"/>
  <cols>
    <col min="1" max="1" width="20" customWidth="1"/>
    <col min="2" max="5" width="7.75" customWidth="1"/>
    <col min="6" max="6" width="4" customWidth="1"/>
    <col min="7" max="7" width="7.625" customWidth="1"/>
    <col min="8" max="8" width="8.75" customWidth="1"/>
    <col min="9" max="19" width="4" customWidth="1"/>
    <col min="20" max="26" width="8.75" customWidth="1"/>
  </cols>
  <sheetData>
    <row r="1" customHeight="1" spans="1:26">
      <c r="A1" s="1" t="s">
        <v>3883</v>
      </c>
      <c r="B1" s="1"/>
      <c r="C1" s="1"/>
      <c r="D1" s="1"/>
      <c r="E1" s="1" t="s">
        <v>1391</v>
      </c>
      <c r="F1" s="1" t="s">
        <v>1391</v>
      </c>
      <c r="G1" s="1" t="s">
        <v>1391</v>
      </c>
      <c r="H1" s="1" t="s">
        <v>1391</v>
      </c>
      <c r="I1" s="1" t="s">
        <v>1391</v>
      </c>
      <c r="J1" s="5"/>
      <c r="K1" s="5"/>
      <c r="L1" s="5"/>
      <c r="M1" s="5"/>
      <c r="N1" s="5"/>
      <c r="O1" s="5"/>
      <c r="P1" s="5"/>
      <c r="Q1" s="5"/>
      <c r="R1" s="5"/>
      <c r="S1" s="5"/>
      <c r="T1" s="5"/>
      <c r="U1" s="5"/>
      <c r="V1" s="5"/>
      <c r="W1" s="5"/>
      <c r="X1" s="5"/>
      <c r="Y1" s="5"/>
      <c r="Z1" s="5"/>
    </row>
    <row r="2" customHeight="1" spans="1:26">
      <c r="A2" s="1" t="s">
        <v>3883</v>
      </c>
      <c r="B2" s="2" t="s">
        <v>3884</v>
      </c>
      <c r="C2" s="2" t="s">
        <v>3885</v>
      </c>
      <c r="D2" s="2" t="s">
        <v>3886</v>
      </c>
      <c r="E2" s="2" t="s">
        <v>436</v>
      </c>
      <c r="F2" s="3" t="s">
        <v>434</v>
      </c>
      <c r="G2" s="3" t="s">
        <v>438</v>
      </c>
      <c r="H2" s="4" t="s">
        <v>437</v>
      </c>
      <c r="I2" s="5"/>
      <c r="J2" s="5"/>
      <c r="K2" s="5"/>
      <c r="L2" s="5"/>
      <c r="M2" s="5"/>
      <c r="N2" s="5"/>
      <c r="O2" s="5"/>
      <c r="P2" s="5"/>
      <c r="Q2" s="5"/>
      <c r="R2" s="5"/>
      <c r="S2" s="5"/>
      <c r="T2" s="5"/>
      <c r="U2" s="5"/>
      <c r="V2" s="5"/>
      <c r="W2" s="5"/>
      <c r="X2" s="5"/>
      <c r="Y2" s="5"/>
      <c r="Z2" s="5"/>
    </row>
    <row r="3" customHeight="1" spans="1:26">
      <c r="A3" s="1" t="s">
        <v>3887</v>
      </c>
      <c r="B3" s="1" t="s">
        <v>3888</v>
      </c>
      <c r="C3" s="1" t="s">
        <v>3888</v>
      </c>
      <c r="D3" s="1" t="s">
        <v>3889</v>
      </c>
      <c r="E3" s="1" t="s">
        <v>3890</v>
      </c>
      <c r="F3" s="1" t="s">
        <v>247</v>
      </c>
      <c r="G3" s="1" t="s">
        <v>3891</v>
      </c>
      <c r="H3" s="1" t="s">
        <v>3890</v>
      </c>
      <c r="I3" s="1"/>
      <c r="J3" s="5"/>
      <c r="K3" s="5"/>
      <c r="L3" s="5"/>
      <c r="M3" s="5"/>
      <c r="N3" s="5"/>
      <c r="O3" s="5"/>
      <c r="P3" s="5"/>
      <c r="Q3" s="5"/>
      <c r="R3" s="5"/>
      <c r="S3" s="5"/>
      <c r="T3" s="5"/>
      <c r="U3" s="5"/>
      <c r="V3" s="5"/>
      <c r="W3" s="5"/>
      <c r="X3" s="5"/>
      <c r="Y3" s="5"/>
      <c r="Z3" s="5"/>
    </row>
    <row r="4" customHeight="1" spans="1:26">
      <c r="A4" s="1" t="s">
        <v>3892</v>
      </c>
      <c r="B4" s="1" t="s">
        <v>3893</v>
      </c>
      <c r="C4" s="1" t="s">
        <v>3894</v>
      </c>
      <c r="D4" s="1" t="s">
        <v>3889</v>
      </c>
      <c r="E4" s="1" t="str">
        <f>TEXT(人物卡!$L$28*2000,"[&lt;1000]0;[&lt;1000000]0\,000;0\,000\,000")</f>
        <v>40,000</v>
      </c>
      <c r="F4" s="1" t="s">
        <v>249</v>
      </c>
      <c r="G4" s="1" t="str">
        <f>TEXT(人物卡!$L$28*20000,"[&lt;1000]0;[&lt;1000000]0\,000;0\,000\,000")</f>
        <v>400,000</v>
      </c>
      <c r="H4" s="1" t="s">
        <v>3895</v>
      </c>
      <c r="I4" s="1"/>
      <c r="J4" s="5"/>
      <c r="K4" s="5"/>
      <c r="L4" s="5"/>
      <c r="M4" s="5"/>
      <c r="N4" s="5"/>
      <c r="O4" s="5"/>
      <c r="P4" s="5"/>
      <c r="Q4" s="5"/>
      <c r="R4" s="5"/>
      <c r="S4" s="5"/>
      <c r="T4" s="5"/>
      <c r="U4" s="5"/>
      <c r="V4" s="5"/>
      <c r="W4" s="5"/>
      <c r="X4" s="5"/>
      <c r="Y4" s="5"/>
      <c r="Z4" s="5"/>
    </row>
    <row r="5" customHeight="1" spans="1:26">
      <c r="A5" s="1" t="str">
        <f t="shared" ref="A5:A8" si="0">$A$2&amp;F5</f>
        <v>日本-现代-普通</v>
      </c>
      <c r="B5" s="1" t="s">
        <v>3896</v>
      </c>
      <c r="C5" s="1" t="s">
        <v>3897</v>
      </c>
      <c r="D5" s="1" t="s">
        <v>3889</v>
      </c>
      <c r="E5" s="1" t="str">
        <f>TEXT(人物卡!$L$28*4000,"[&lt;1000]0;[&lt;1000000]0\,000;0\,000\,000")</f>
        <v>80,000</v>
      </c>
      <c r="F5" s="1" t="s">
        <v>435</v>
      </c>
      <c r="G5" s="1" t="str">
        <f>TEXT(人物卡!$L$28*100000,"[&lt;1000]0;[&lt;1000000]0\,000;0\,000\,000")</f>
        <v>2,000,000</v>
      </c>
      <c r="H5" s="1" t="s">
        <v>3898</v>
      </c>
      <c r="I5" s="1"/>
      <c r="J5" s="5"/>
      <c r="K5" s="5"/>
      <c r="L5" s="5"/>
      <c r="M5" s="5"/>
      <c r="N5" s="5"/>
      <c r="O5" s="5"/>
      <c r="P5" s="5"/>
      <c r="Q5" s="5"/>
      <c r="R5" s="5"/>
      <c r="S5" s="5"/>
      <c r="T5" s="5"/>
      <c r="U5" s="5"/>
      <c r="V5" s="5"/>
      <c r="W5" s="5"/>
      <c r="X5" s="5"/>
      <c r="Y5" s="5"/>
      <c r="Z5" s="5"/>
    </row>
    <row r="6" customHeight="1" spans="1:26">
      <c r="A6" s="1" t="str">
        <f t="shared" si="0"/>
        <v>日本-现代-小康</v>
      </c>
      <c r="B6" s="1" t="s">
        <v>3899</v>
      </c>
      <c r="C6" s="1" t="s">
        <v>3900</v>
      </c>
      <c r="D6" s="1" t="s">
        <v>3889</v>
      </c>
      <c r="E6" s="1" t="str">
        <f>TEXT(人物卡!$L$28*10000,"[&lt;1000]0;[&lt;1000000]0\,000;0\,000\,000")</f>
        <v>200,000</v>
      </c>
      <c r="F6" s="1" t="s">
        <v>253</v>
      </c>
      <c r="G6" s="1" t="str">
        <f>TEXT(人物卡!$L$28*1000000,"[&lt;1000]0;[&lt;1000000]0\,000;0\,000\,000")</f>
        <v>20,000,000</v>
      </c>
      <c r="H6" s="1" t="s">
        <v>3901</v>
      </c>
      <c r="I6" s="1"/>
      <c r="J6" s="5"/>
      <c r="K6" s="5"/>
      <c r="L6" s="5"/>
      <c r="M6" s="5"/>
      <c r="N6" s="5"/>
      <c r="O6" s="5"/>
      <c r="P6" s="5"/>
      <c r="Q6" s="5"/>
      <c r="R6" s="5"/>
      <c r="S6" s="5"/>
      <c r="T6" s="5"/>
      <c r="U6" s="5"/>
      <c r="V6" s="5"/>
      <c r="W6" s="5"/>
      <c r="X6" s="5"/>
      <c r="Y6" s="5"/>
      <c r="Z6" s="5"/>
    </row>
    <row r="7" customHeight="1" spans="1:26">
      <c r="A7" s="1" t="str">
        <f t="shared" si="0"/>
        <v>日本-现代-富裕</v>
      </c>
      <c r="B7" s="1" t="s">
        <v>3902</v>
      </c>
      <c r="C7" s="1" t="s">
        <v>3903</v>
      </c>
      <c r="D7" s="1" t="s">
        <v>3889</v>
      </c>
      <c r="E7" s="1" t="str">
        <f>TEXT(人物卡!$L$28*40000,"[&lt;1000]0;[&lt;1000000]0\,000;0\,000\,000")</f>
        <v>800,000</v>
      </c>
      <c r="F7" s="1" t="s">
        <v>255</v>
      </c>
      <c r="G7" s="1" t="str">
        <f>TEXT(人物卡!$L$28*4000000,"[&lt;1000]0;[&lt;1000000]0\,000;0\,000\,000")</f>
        <v>80,000,000</v>
      </c>
      <c r="H7" s="1" t="s">
        <v>3904</v>
      </c>
      <c r="I7" s="1"/>
      <c r="J7" s="5"/>
      <c r="K7" s="5"/>
      <c r="L7" s="5"/>
      <c r="M7" s="5"/>
      <c r="N7" s="5"/>
      <c r="O7" s="5"/>
      <c r="P7" s="5"/>
      <c r="Q7" s="5"/>
      <c r="R7" s="5"/>
      <c r="S7" s="5"/>
      <c r="T7" s="5"/>
      <c r="U7" s="5"/>
      <c r="V7" s="5"/>
      <c r="W7" s="5"/>
      <c r="X7" s="5"/>
      <c r="Y7" s="5"/>
      <c r="Z7" s="5"/>
    </row>
    <row r="8" customHeight="1" spans="1:26">
      <c r="A8" s="1" t="str">
        <f t="shared" si="0"/>
        <v>日本-现代-富豪</v>
      </c>
      <c r="B8" s="1" t="s">
        <v>3905</v>
      </c>
      <c r="C8" s="1" t="s">
        <v>3905</v>
      </c>
      <c r="D8" s="1" t="s">
        <v>3889</v>
      </c>
      <c r="E8" s="1" t="s">
        <v>3906</v>
      </c>
      <c r="F8" s="1" t="s">
        <v>3907</v>
      </c>
      <c r="G8" s="1" t="s">
        <v>3908</v>
      </c>
      <c r="H8" s="1" t="s">
        <v>3909</v>
      </c>
      <c r="I8" s="1"/>
      <c r="J8" s="5"/>
      <c r="K8" s="5"/>
      <c r="L8" s="5"/>
      <c r="M8" s="5"/>
      <c r="N8" s="5"/>
      <c r="O8" s="5"/>
      <c r="P8" s="5"/>
      <c r="Q8" s="5"/>
      <c r="R8" s="5"/>
      <c r="S8" s="5"/>
      <c r="T8" s="5"/>
      <c r="U8" s="5"/>
      <c r="V8" s="5"/>
      <c r="W8" s="5"/>
      <c r="X8" s="5"/>
      <c r="Y8" s="5"/>
      <c r="Z8" s="5"/>
    </row>
    <row r="9" customHeight="1" spans="1:26">
      <c r="A9" s="1"/>
      <c r="B9" s="1"/>
      <c r="C9" s="1"/>
      <c r="D9" s="1"/>
      <c r="E9" s="1"/>
      <c r="F9" s="1"/>
      <c r="G9" s="1"/>
      <c r="H9" s="1"/>
      <c r="I9" s="1"/>
      <c r="J9" s="5"/>
      <c r="K9" s="5"/>
      <c r="L9" s="5"/>
      <c r="M9" s="5"/>
      <c r="N9" s="5"/>
      <c r="O9" s="5"/>
      <c r="P9" s="5"/>
      <c r="Q9" s="5"/>
      <c r="R9" s="5"/>
      <c r="S9" s="5"/>
      <c r="T9" s="5"/>
      <c r="U9" s="5"/>
      <c r="V9" s="5"/>
      <c r="W9" s="5"/>
      <c r="X9" s="5"/>
      <c r="Y9" s="5"/>
      <c r="Z9" s="5"/>
    </row>
    <row r="10" customHeight="1" spans="1:26">
      <c r="A10" s="1"/>
      <c r="B10" s="1"/>
      <c r="C10" s="1"/>
      <c r="D10" s="1"/>
      <c r="E10" s="1"/>
      <c r="F10" s="5"/>
      <c r="G10" s="1"/>
      <c r="H10" s="1"/>
      <c r="I10" s="5"/>
      <c r="J10" s="5"/>
      <c r="K10" s="5"/>
      <c r="L10" s="5"/>
      <c r="M10" s="5"/>
      <c r="N10" s="5"/>
      <c r="O10" s="5"/>
      <c r="P10" s="5"/>
      <c r="Q10" s="5"/>
      <c r="R10" s="5"/>
      <c r="S10" s="5"/>
      <c r="T10" s="5"/>
      <c r="U10" s="5"/>
      <c r="V10" s="5"/>
      <c r="W10" s="5"/>
      <c r="X10" s="5"/>
      <c r="Y10" s="5"/>
      <c r="Z10" s="5"/>
    </row>
    <row r="11" customHeight="1" spans="1:26">
      <c r="A11" s="1" t="s">
        <v>3910</v>
      </c>
      <c r="B11" s="2" t="s">
        <v>3884</v>
      </c>
      <c r="C11" s="2" t="s">
        <v>3885</v>
      </c>
      <c r="D11" s="2" t="s">
        <v>3886</v>
      </c>
      <c r="E11" s="2" t="s">
        <v>436</v>
      </c>
      <c r="F11" s="3" t="s">
        <v>434</v>
      </c>
      <c r="G11" s="3" t="s">
        <v>438</v>
      </c>
      <c r="H11" s="4" t="s">
        <v>437</v>
      </c>
      <c r="I11" s="5"/>
      <c r="J11" s="5"/>
      <c r="K11" s="5"/>
      <c r="L11" s="5"/>
      <c r="M11" s="5"/>
      <c r="N11" s="5"/>
      <c r="O11" s="5"/>
      <c r="P11" s="5"/>
      <c r="Q11" s="5"/>
      <c r="R11" s="5"/>
      <c r="S11" s="5"/>
      <c r="T11" s="5"/>
      <c r="U11" s="5"/>
      <c r="V11" s="5"/>
      <c r="W11" s="5"/>
      <c r="X11" s="5"/>
      <c r="Y11" s="5"/>
      <c r="Z11" s="5"/>
    </row>
    <row r="12" customHeight="1" spans="1:26">
      <c r="A12" s="1" t="s">
        <v>3911</v>
      </c>
      <c r="B12" s="1" t="s">
        <v>3888</v>
      </c>
      <c r="C12" s="1" t="s">
        <v>3888</v>
      </c>
      <c r="D12" s="6" t="s">
        <v>3912</v>
      </c>
      <c r="E12" s="1" t="s">
        <v>3896</v>
      </c>
      <c r="F12" s="1" t="s">
        <v>247</v>
      </c>
      <c r="G12" s="1" t="s">
        <v>3891</v>
      </c>
      <c r="H12" s="1" t="s">
        <v>3896</v>
      </c>
      <c r="I12" s="5"/>
      <c r="J12" s="5"/>
      <c r="K12" s="5"/>
      <c r="L12" s="5"/>
      <c r="M12" s="5"/>
      <c r="N12" s="5"/>
      <c r="O12" s="5"/>
      <c r="P12" s="5"/>
      <c r="Q12" s="5"/>
      <c r="R12" s="5"/>
      <c r="S12" s="5"/>
      <c r="T12" s="5"/>
      <c r="U12" s="5"/>
      <c r="V12" s="5"/>
      <c r="W12" s="5"/>
      <c r="X12" s="5"/>
      <c r="Y12" s="5"/>
      <c r="Z12" s="5"/>
    </row>
    <row r="13" customHeight="1" spans="1:26">
      <c r="A13" s="1" t="s">
        <v>3913</v>
      </c>
      <c r="B13" s="1" t="s">
        <v>3893</v>
      </c>
      <c r="C13" s="1" t="s">
        <v>3894</v>
      </c>
      <c r="D13" s="6" t="s">
        <v>3912</v>
      </c>
      <c r="E13" s="1" t="str">
        <f>TEXT(人物卡!$L$28*20,"[&lt;1000]0;[&lt;1000000]0\,000;0\,000\,000")</f>
        <v>400</v>
      </c>
      <c r="F13" s="1" t="s">
        <v>249</v>
      </c>
      <c r="G13" s="1" t="str">
        <f>TEXT(人物卡!$L$28*200,"[&lt;1000]0;[&lt;1000000]0\,000;0\,000\,000")</f>
        <v>4,000</v>
      </c>
      <c r="H13" s="1" t="s">
        <v>3914</v>
      </c>
      <c r="I13" s="5"/>
      <c r="J13" s="5"/>
      <c r="K13" s="5"/>
      <c r="L13" s="5"/>
      <c r="M13" s="5"/>
      <c r="N13" s="5"/>
      <c r="O13" s="5"/>
      <c r="P13" s="5"/>
      <c r="Q13" s="5"/>
      <c r="R13" s="5"/>
      <c r="S13" s="5"/>
      <c r="T13" s="5"/>
      <c r="U13" s="5"/>
      <c r="V13" s="5"/>
      <c r="W13" s="5"/>
      <c r="X13" s="5"/>
      <c r="Y13" s="5"/>
      <c r="Z13" s="5"/>
    </row>
    <row r="14" customHeight="1" spans="1:26">
      <c r="A14" s="1" t="str">
        <f t="shared" ref="A14:A17" si="1">$A$11&amp;F14</f>
        <v>美国-现代-普通</v>
      </c>
      <c r="B14" s="1" t="s">
        <v>3896</v>
      </c>
      <c r="C14" s="1" t="s">
        <v>3897</v>
      </c>
      <c r="D14" s="6" t="s">
        <v>3912</v>
      </c>
      <c r="E14" s="1" t="str">
        <f>TEXT(人物卡!$L$28*40,"[&lt;1000]0;[&lt;1000000]0\,000;0\,000\,000")</f>
        <v>800</v>
      </c>
      <c r="F14" s="1" t="s">
        <v>435</v>
      </c>
      <c r="G14" s="1" t="str">
        <f>TEXT(人物卡!$L$28*1000,"[&lt;1000]0;[&lt;1000000]0\,000;0\,000\,000")</f>
        <v>20,000</v>
      </c>
      <c r="H14" s="1" t="s">
        <v>3915</v>
      </c>
      <c r="I14" s="5"/>
      <c r="J14" s="5"/>
      <c r="K14" s="5"/>
      <c r="L14" s="5"/>
      <c r="M14" s="5"/>
      <c r="N14" s="5"/>
      <c r="O14" s="5"/>
      <c r="P14" s="5"/>
      <c r="Q14" s="5"/>
      <c r="R14" s="5"/>
      <c r="S14" s="5"/>
      <c r="T14" s="5"/>
      <c r="U14" s="5"/>
      <c r="V14" s="5"/>
      <c r="W14" s="5"/>
      <c r="X14" s="5"/>
      <c r="Y14" s="5"/>
      <c r="Z14" s="5"/>
    </row>
    <row r="15" customHeight="1" spans="1:26">
      <c r="A15" s="1" t="str">
        <f t="shared" si="1"/>
        <v>美国-现代-小康</v>
      </c>
      <c r="B15" s="1" t="s">
        <v>3899</v>
      </c>
      <c r="C15" s="1" t="s">
        <v>3900</v>
      </c>
      <c r="D15" s="6" t="s">
        <v>3912</v>
      </c>
      <c r="E15" s="1" t="str">
        <f>TEXT(人物卡!$L$28*100,"[&lt;1000]0;[&lt;1000000]0\,000;0\,000\,000")</f>
        <v>2,000</v>
      </c>
      <c r="F15" s="1" t="s">
        <v>253</v>
      </c>
      <c r="G15" s="1" t="str">
        <f>TEXT(人物卡!$L$28*10000,"[&lt;1000]0;[&lt;1000000]0\,000;0\,000\,000")</f>
        <v>200,000</v>
      </c>
      <c r="H15" s="1" t="s">
        <v>3890</v>
      </c>
      <c r="I15" s="5"/>
      <c r="J15" s="5"/>
      <c r="K15" s="5"/>
      <c r="L15" s="5"/>
      <c r="M15" s="5"/>
      <c r="N15" s="5"/>
      <c r="O15" s="5"/>
      <c r="P15" s="5"/>
      <c r="Q15" s="5"/>
      <c r="R15" s="5"/>
      <c r="S15" s="5"/>
      <c r="T15" s="5"/>
      <c r="U15" s="5"/>
      <c r="V15" s="5"/>
      <c r="W15" s="5"/>
      <c r="X15" s="5"/>
      <c r="Y15" s="5"/>
      <c r="Z15" s="5"/>
    </row>
    <row r="16" customHeight="1" spans="1:26">
      <c r="A16" s="1" t="str">
        <f t="shared" si="1"/>
        <v>美国-现代-富裕</v>
      </c>
      <c r="B16" s="1" t="s">
        <v>3902</v>
      </c>
      <c r="C16" s="1" t="s">
        <v>3903</v>
      </c>
      <c r="D16" s="6" t="s">
        <v>3912</v>
      </c>
      <c r="E16" s="1" t="str">
        <f>TEXT(人物卡!$L$28*400,"[&lt;1000]0;[&lt;1000000]0\,000;0\,000\,000")</f>
        <v>8,000</v>
      </c>
      <c r="F16" s="1" t="s">
        <v>255</v>
      </c>
      <c r="G16" s="1" t="str">
        <f>TEXT(人物卡!$L$28*40000,"[&lt;1000]0;[&lt;1000000]0\,000;0\,000\,000")</f>
        <v>800,000</v>
      </c>
      <c r="H16" s="1" t="s">
        <v>3916</v>
      </c>
      <c r="I16" s="5"/>
      <c r="J16" s="5"/>
      <c r="K16" s="5"/>
      <c r="L16" s="5"/>
      <c r="M16" s="5"/>
      <c r="N16" s="5"/>
      <c r="O16" s="5"/>
      <c r="P16" s="5"/>
      <c r="Q16" s="5"/>
      <c r="R16" s="5"/>
      <c r="S16" s="5"/>
      <c r="T16" s="5"/>
      <c r="U16" s="5"/>
      <c r="V16" s="5"/>
      <c r="W16" s="5"/>
      <c r="X16" s="5"/>
      <c r="Y16" s="5"/>
      <c r="Z16" s="5"/>
    </row>
    <row r="17" customHeight="1" spans="1:26">
      <c r="A17" s="1" t="str">
        <f t="shared" si="1"/>
        <v>美国-现代-富豪</v>
      </c>
      <c r="B17" s="1" t="s">
        <v>3905</v>
      </c>
      <c r="C17" s="1" t="s">
        <v>3905</v>
      </c>
      <c r="D17" s="6" t="s">
        <v>3912</v>
      </c>
      <c r="E17" s="1" t="s">
        <v>3917</v>
      </c>
      <c r="F17" s="1" t="s">
        <v>3907</v>
      </c>
      <c r="G17" s="1" t="s">
        <v>3918</v>
      </c>
      <c r="H17" s="1" t="s">
        <v>3901</v>
      </c>
      <c r="I17" s="5"/>
      <c r="J17" s="5"/>
      <c r="K17" s="5"/>
      <c r="L17" s="5"/>
      <c r="M17" s="5"/>
      <c r="N17" s="5"/>
      <c r="O17" s="5"/>
      <c r="P17" s="5"/>
      <c r="Q17" s="5"/>
      <c r="R17" s="5"/>
      <c r="S17" s="5"/>
      <c r="T17" s="5"/>
      <c r="U17" s="5"/>
      <c r="V17" s="5"/>
      <c r="W17" s="5"/>
      <c r="X17" s="5"/>
      <c r="Y17" s="5"/>
      <c r="Z17" s="5"/>
    </row>
    <row r="18" customHeight="1" spans="1:26">
      <c r="A18" s="1"/>
      <c r="B18" s="1"/>
      <c r="C18" s="1"/>
      <c r="D18" s="1"/>
      <c r="E18" s="1"/>
      <c r="F18" s="1"/>
      <c r="G18" s="1"/>
      <c r="H18" s="1"/>
      <c r="I18" s="5"/>
      <c r="J18" s="5"/>
      <c r="K18" s="5"/>
      <c r="L18" s="5"/>
      <c r="M18" s="5"/>
      <c r="N18" s="5"/>
      <c r="O18" s="5"/>
      <c r="P18" s="5"/>
      <c r="Q18" s="5"/>
      <c r="R18" s="5"/>
      <c r="S18" s="5"/>
      <c r="T18" s="5"/>
      <c r="U18" s="5"/>
      <c r="V18" s="5"/>
      <c r="W18" s="5"/>
      <c r="X18" s="5"/>
      <c r="Y18" s="5"/>
      <c r="Z18" s="5"/>
    </row>
    <row r="19" customHeight="1" spans="1:26">
      <c r="A19" s="1"/>
      <c r="B19" s="1"/>
      <c r="C19" s="1"/>
      <c r="D19" s="1"/>
      <c r="E19" s="1"/>
      <c r="F19" s="5"/>
      <c r="G19" s="1"/>
      <c r="H19" s="1"/>
      <c r="I19" s="5"/>
      <c r="J19" s="5"/>
      <c r="K19" s="5"/>
      <c r="L19" s="5"/>
      <c r="M19" s="5"/>
      <c r="N19" s="5"/>
      <c r="O19" s="5"/>
      <c r="P19" s="5"/>
      <c r="Q19" s="5"/>
      <c r="R19" s="5"/>
      <c r="S19" s="5"/>
      <c r="T19" s="5"/>
      <c r="U19" s="5"/>
      <c r="V19" s="5"/>
      <c r="W19" s="5"/>
      <c r="X19" s="5"/>
      <c r="Y19" s="5"/>
      <c r="Z19" s="5"/>
    </row>
    <row r="20" customHeight="1" spans="1:26">
      <c r="A20" s="1" t="s">
        <v>3919</v>
      </c>
      <c r="B20" s="2" t="s">
        <v>3884</v>
      </c>
      <c r="C20" s="2" t="s">
        <v>3885</v>
      </c>
      <c r="D20" s="2" t="s">
        <v>3886</v>
      </c>
      <c r="E20" s="2" t="s">
        <v>436</v>
      </c>
      <c r="F20" s="3" t="s">
        <v>434</v>
      </c>
      <c r="G20" s="3" t="s">
        <v>438</v>
      </c>
      <c r="H20" s="4" t="s">
        <v>437</v>
      </c>
      <c r="I20" s="5"/>
      <c r="J20" s="5"/>
      <c r="K20" s="5"/>
      <c r="L20" s="5"/>
      <c r="M20" s="5"/>
      <c r="N20" s="5"/>
      <c r="O20" s="5"/>
      <c r="P20" s="5"/>
      <c r="Q20" s="5"/>
      <c r="R20" s="5"/>
      <c r="S20" s="5"/>
      <c r="T20" s="5"/>
      <c r="U20" s="5"/>
      <c r="V20" s="5"/>
      <c r="W20" s="5"/>
      <c r="X20" s="5"/>
      <c r="Y20" s="5"/>
      <c r="Z20" s="5"/>
    </row>
    <row r="21" customHeight="1" spans="1:26">
      <c r="A21" s="1" t="s">
        <v>3920</v>
      </c>
      <c r="B21" s="1" t="s">
        <v>3888</v>
      </c>
      <c r="C21" s="1" t="s">
        <v>3888</v>
      </c>
      <c r="D21" s="6" t="s">
        <v>3921</v>
      </c>
      <c r="E21" s="1" t="s">
        <v>3922</v>
      </c>
      <c r="F21" s="1" t="s">
        <v>247</v>
      </c>
      <c r="G21" s="1" t="s">
        <v>3891</v>
      </c>
      <c r="H21" s="1" t="s">
        <v>3922</v>
      </c>
      <c r="I21" s="5"/>
      <c r="J21" s="5"/>
      <c r="K21" s="5"/>
      <c r="L21" s="5"/>
      <c r="M21" s="5"/>
      <c r="N21" s="5"/>
      <c r="O21" s="5"/>
      <c r="P21" s="5"/>
      <c r="Q21" s="5"/>
      <c r="R21" s="5"/>
      <c r="S21" s="5"/>
      <c r="T21" s="5"/>
      <c r="U21" s="5"/>
      <c r="V21" s="5"/>
      <c r="W21" s="5"/>
      <c r="X21" s="5"/>
      <c r="Y21" s="5"/>
      <c r="Z21" s="5"/>
    </row>
    <row r="22" customHeight="1" spans="1:26">
      <c r="A22" s="1" t="s">
        <v>3923</v>
      </c>
      <c r="B22" s="1" t="s">
        <v>3893</v>
      </c>
      <c r="C22" s="1" t="s">
        <v>3894</v>
      </c>
      <c r="D22" s="6" t="s">
        <v>3921</v>
      </c>
      <c r="E22" s="1" t="str">
        <f>TEXT(人物卡!$L$28*200,"[&lt;1000]0;[&lt;1000000]0\,000;0\,000\,000")</f>
        <v>4,000</v>
      </c>
      <c r="F22" s="1" t="s">
        <v>249</v>
      </c>
      <c r="G22" s="1" t="str">
        <f>TEXT(人物卡!$L$28*2000,"[&lt;1000]0;[&lt;1000000]0\,000;0\,000\,000")</f>
        <v>40,000</v>
      </c>
      <c r="H22" s="1" t="s">
        <v>3924</v>
      </c>
      <c r="I22" s="5"/>
      <c r="J22" s="5"/>
      <c r="K22" s="5"/>
      <c r="L22" s="5"/>
      <c r="M22" s="5"/>
      <c r="N22" s="5"/>
      <c r="O22" s="5"/>
      <c r="P22" s="5"/>
      <c r="Q22" s="5"/>
      <c r="R22" s="5"/>
      <c r="S22" s="5"/>
      <c r="T22" s="5"/>
      <c r="U22" s="5"/>
      <c r="V22" s="5"/>
      <c r="W22" s="5"/>
      <c r="X22" s="5"/>
      <c r="Y22" s="5"/>
      <c r="Z22" s="5"/>
    </row>
    <row r="23" customHeight="1" spans="1:26">
      <c r="A23" s="1" t="str">
        <f t="shared" ref="A23:A26" si="2">$A$20&amp;F23</f>
        <v>香港-现代-普通</v>
      </c>
      <c r="B23" s="1" t="s">
        <v>3896</v>
      </c>
      <c r="C23" s="1" t="s">
        <v>3897</v>
      </c>
      <c r="D23" s="6" t="s">
        <v>3921</v>
      </c>
      <c r="E23" s="1" t="str">
        <f>TEXT(人物卡!$L$28*400,"[&lt;1000]0;[&lt;1000000]0\,000;0\,000\,000")</f>
        <v>8,000</v>
      </c>
      <c r="F23" s="1" t="s">
        <v>435</v>
      </c>
      <c r="G23" s="1" t="str">
        <f>TEXT(人物卡!$L$28*10000,"[&lt;1000]0;[&lt;1000000]0\,000;0\,000\,000")</f>
        <v>200,000</v>
      </c>
      <c r="H23" s="1" t="s">
        <v>3925</v>
      </c>
      <c r="I23" s="5"/>
      <c r="J23" s="5"/>
      <c r="K23" s="5"/>
      <c r="L23" s="5"/>
      <c r="M23" s="5"/>
      <c r="N23" s="5"/>
      <c r="O23" s="5"/>
      <c r="P23" s="5"/>
      <c r="Q23" s="5"/>
      <c r="R23" s="5"/>
      <c r="S23" s="5"/>
      <c r="T23" s="5"/>
      <c r="U23" s="5"/>
      <c r="V23" s="5"/>
      <c r="W23" s="5"/>
      <c r="X23" s="5"/>
      <c r="Y23" s="5"/>
      <c r="Z23" s="5"/>
    </row>
    <row r="24" customHeight="1" spans="1:26">
      <c r="A24" s="1" t="str">
        <f t="shared" si="2"/>
        <v>香港-现代-小康</v>
      </c>
      <c r="B24" s="1" t="s">
        <v>3899</v>
      </c>
      <c r="C24" s="1" t="s">
        <v>3900</v>
      </c>
      <c r="D24" s="6" t="s">
        <v>3921</v>
      </c>
      <c r="E24" s="1" t="str">
        <f>TEXT(人物卡!$L$28*1000,"[&lt;1000]0;[&lt;1000000]0\,000;0\,000\,000")</f>
        <v>20,000</v>
      </c>
      <c r="F24" s="1" t="s">
        <v>253</v>
      </c>
      <c r="G24" s="1" t="str">
        <f>TEXT(人物卡!$L$28*100000,"[&lt;1000]0;[&lt;1000000]0\,000;0\,000\,000")</f>
        <v>2,000,000</v>
      </c>
      <c r="H24" s="1" t="s">
        <v>3926</v>
      </c>
      <c r="I24" s="5"/>
      <c r="J24" s="5"/>
      <c r="K24" s="5"/>
      <c r="L24" s="5"/>
      <c r="M24" s="5"/>
      <c r="N24" s="5"/>
      <c r="O24" s="5"/>
      <c r="P24" s="5"/>
      <c r="Q24" s="5"/>
      <c r="R24" s="5"/>
      <c r="S24" s="5"/>
      <c r="T24" s="5"/>
      <c r="U24" s="5"/>
      <c r="V24" s="5"/>
      <c r="W24" s="5"/>
      <c r="X24" s="5"/>
      <c r="Y24" s="5"/>
      <c r="Z24" s="5"/>
    </row>
    <row r="25" customHeight="1" spans="1:26">
      <c r="A25" s="1" t="str">
        <f t="shared" si="2"/>
        <v>香港-现代-富裕</v>
      </c>
      <c r="B25" s="1" t="s">
        <v>3902</v>
      </c>
      <c r="C25" s="1" t="s">
        <v>3903</v>
      </c>
      <c r="D25" s="6" t="s">
        <v>3921</v>
      </c>
      <c r="E25" s="1" t="str">
        <f>TEXT(人物卡!$L$28*4000,"[&lt;1000]0;[&lt;1000000]0\,000;0\,000\,000")</f>
        <v>80,000</v>
      </c>
      <c r="F25" s="1" t="s">
        <v>255</v>
      </c>
      <c r="G25" s="1" t="str">
        <f>TEXT(人物卡!$L$28*400000,"[&lt;1000]0;[&lt;1000000]0\,000;0\,000\,000")</f>
        <v>8,000,000</v>
      </c>
      <c r="H25" s="1" t="s">
        <v>3927</v>
      </c>
      <c r="I25" s="5"/>
      <c r="J25" s="5"/>
      <c r="K25" s="5"/>
      <c r="L25" s="5"/>
      <c r="M25" s="5"/>
      <c r="N25" s="5"/>
      <c r="O25" s="5"/>
      <c r="P25" s="5"/>
      <c r="Q25" s="5"/>
      <c r="R25" s="5"/>
      <c r="S25" s="5"/>
      <c r="T25" s="5"/>
      <c r="U25" s="5"/>
      <c r="V25" s="5"/>
      <c r="W25" s="5"/>
      <c r="X25" s="5"/>
      <c r="Y25" s="5"/>
      <c r="Z25" s="5"/>
    </row>
    <row r="26" customHeight="1" spans="1:26">
      <c r="A26" s="1" t="str">
        <f t="shared" si="2"/>
        <v>香港-现代-富豪</v>
      </c>
      <c r="B26" s="1" t="s">
        <v>3905</v>
      </c>
      <c r="C26" s="1" t="s">
        <v>3905</v>
      </c>
      <c r="D26" s="6" t="s">
        <v>3921</v>
      </c>
      <c r="E26" s="1" t="s">
        <v>3928</v>
      </c>
      <c r="F26" s="1" t="s">
        <v>3907</v>
      </c>
      <c r="G26" s="1" t="s">
        <v>3929</v>
      </c>
      <c r="H26" s="1" t="s">
        <v>3930</v>
      </c>
      <c r="I26" s="5"/>
      <c r="J26" s="5"/>
      <c r="K26" s="5"/>
      <c r="L26" s="5"/>
      <c r="M26" s="5"/>
      <c r="N26" s="5"/>
      <c r="O26" s="5"/>
      <c r="P26" s="5"/>
      <c r="Q26" s="5"/>
      <c r="R26" s="5"/>
      <c r="S26" s="5"/>
      <c r="T26" s="5"/>
      <c r="U26" s="5"/>
      <c r="V26" s="5"/>
      <c r="W26" s="5"/>
      <c r="X26" s="5"/>
      <c r="Y26" s="5"/>
      <c r="Z26" s="5"/>
    </row>
    <row r="27" ht="14.25" spans="1:26">
      <c r="A27" s="1"/>
      <c r="B27" s="1"/>
      <c r="C27" s="1"/>
      <c r="D27" s="1"/>
      <c r="E27" s="1"/>
      <c r="F27" s="1"/>
      <c r="G27" s="1"/>
      <c r="H27" s="1"/>
      <c r="I27" s="5"/>
      <c r="J27" s="5"/>
      <c r="K27" s="5"/>
      <c r="L27" s="5"/>
      <c r="M27" s="5"/>
      <c r="N27" s="5"/>
      <c r="O27" s="5"/>
      <c r="P27" s="5"/>
      <c r="Q27" s="5"/>
      <c r="R27" s="5"/>
      <c r="S27" s="5"/>
      <c r="T27" s="5"/>
      <c r="U27" s="5"/>
      <c r="V27" s="5"/>
      <c r="W27" s="5"/>
      <c r="X27" s="5"/>
      <c r="Y27" s="5"/>
      <c r="Z27" s="5"/>
    </row>
    <row r="28" ht="14.25" spans="1:26">
      <c r="A28" s="1"/>
      <c r="B28" s="1"/>
      <c r="C28" s="1"/>
      <c r="D28" s="1"/>
      <c r="E28" s="1"/>
      <c r="F28" s="1"/>
      <c r="G28" s="1"/>
      <c r="H28" s="1"/>
      <c r="I28" s="5"/>
      <c r="J28" s="5"/>
      <c r="K28" s="5"/>
      <c r="L28" s="5"/>
      <c r="M28" s="5"/>
      <c r="N28" s="5"/>
      <c r="O28" s="5"/>
      <c r="P28" s="5"/>
      <c r="Q28" s="5"/>
      <c r="R28" s="5"/>
      <c r="S28" s="5"/>
      <c r="T28" s="5"/>
      <c r="U28" s="5"/>
      <c r="V28" s="5"/>
      <c r="W28" s="5"/>
      <c r="X28" s="5"/>
      <c r="Y28" s="5"/>
      <c r="Z28" s="5"/>
    </row>
    <row r="29" ht="14.25" spans="1:26">
      <c r="A29" s="1" t="s">
        <v>3931</v>
      </c>
      <c r="B29" s="2" t="s">
        <v>3884</v>
      </c>
      <c r="C29" s="2" t="s">
        <v>3885</v>
      </c>
      <c r="D29" s="2" t="s">
        <v>3886</v>
      </c>
      <c r="E29" s="2" t="s">
        <v>436</v>
      </c>
      <c r="F29" s="3" t="s">
        <v>434</v>
      </c>
      <c r="G29" s="3" t="s">
        <v>438</v>
      </c>
      <c r="H29" s="4" t="s">
        <v>437</v>
      </c>
      <c r="I29" s="5"/>
      <c r="J29" s="5"/>
      <c r="K29" s="5"/>
      <c r="L29" s="5"/>
      <c r="M29" s="5"/>
      <c r="N29" s="5"/>
      <c r="O29" s="5"/>
      <c r="P29" s="5"/>
      <c r="Q29" s="5"/>
      <c r="R29" s="5"/>
      <c r="S29" s="5"/>
      <c r="T29" s="5"/>
      <c r="U29" s="5"/>
      <c r="V29" s="5"/>
      <c r="W29" s="5"/>
      <c r="X29" s="5"/>
      <c r="Y29" s="5"/>
      <c r="Z29" s="5"/>
    </row>
    <row r="30" ht="14.25" spans="1:26">
      <c r="A30" s="1" t="s">
        <v>3932</v>
      </c>
      <c r="B30" s="1" t="s">
        <v>3888</v>
      </c>
      <c r="C30" s="1" t="s">
        <v>3888</v>
      </c>
      <c r="D30" s="1" t="s">
        <v>3933</v>
      </c>
      <c r="E30" s="1" t="s">
        <v>3899</v>
      </c>
      <c r="F30" s="1" t="s">
        <v>247</v>
      </c>
      <c r="G30" s="1" t="s">
        <v>3891</v>
      </c>
      <c r="H30" s="1" t="s">
        <v>3899</v>
      </c>
      <c r="I30" s="5"/>
      <c r="J30" s="5"/>
      <c r="K30" s="5"/>
      <c r="L30" s="5"/>
      <c r="M30" s="5"/>
      <c r="N30" s="5"/>
      <c r="O30" s="5"/>
      <c r="P30" s="5"/>
      <c r="Q30" s="5"/>
      <c r="R30" s="5"/>
      <c r="S30" s="5"/>
      <c r="T30" s="5"/>
      <c r="U30" s="5"/>
      <c r="V30" s="5"/>
      <c r="W30" s="5"/>
      <c r="X30" s="5"/>
      <c r="Y30" s="5"/>
      <c r="Z30" s="5"/>
    </row>
    <row r="31" ht="14.25" spans="1:26">
      <c r="A31" s="1" t="s">
        <v>3934</v>
      </c>
      <c r="B31" s="1" t="s">
        <v>3893</v>
      </c>
      <c r="C31" s="1" t="s">
        <v>3894</v>
      </c>
      <c r="D31" s="1" t="s">
        <v>3933</v>
      </c>
      <c r="E31" s="1" t="str">
        <f>TEXT(人物卡!$L$28*100,"[&lt;1000]0;[&lt;1000000]0\,000;0\,000\,000")</f>
        <v>2,000</v>
      </c>
      <c r="F31" s="1" t="s">
        <v>249</v>
      </c>
      <c r="G31" s="1" t="str">
        <f>TEXT(人物卡!$L$28*1000,"[&lt;1000]0;[&lt;1000000]0\,000;0\,000\,000")</f>
        <v>20,000</v>
      </c>
      <c r="H31" s="1" t="s">
        <v>3915</v>
      </c>
      <c r="I31" s="5"/>
      <c r="J31" s="5"/>
      <c r="K31" s="5"/>
      <c r="L31" s="5"/>
      <c r="M31" s="5"/>
      <c r="N31" s="5"/>
      <c r="O31" s="5"/>
      <c r="P31" s="5"/>
      <c r="Q31" s="5"/>
      <c r="R31" s="5"/>
      <c r="S31" s="5"/>
      <c r="T31" s="5"/>
      <c r="U31" s="5"/>
      <c r="V31" s="5"/>
      <c r="W31" s="5"/>
      <c r="X31" s="5"/>
      <c r="Y31" s="5"/>
      <c r="Z31" s="5"/>
    </row>
    <row r="32" ht="14.25" spans="1:26">
      <c r="A32" s="1" t="str">
        <f t="shared" ref="A32:A35" si="3">$A$29&amp;F32</f>
        <v>中国-现代-普通</v>
      </c>
      <c r="B32" s="1" t="s">
        <v>3896</v>
      </c>
      <c r="C32" s="1" t="s">
        <v>3897</v>
      </c>
      <c r="D32" s="1" t="s">
        <v>3933</v>
      </c>
      <c r="E32" s="1" t="str">
        <f>TEXT(人物卡!$L$28*200,"[&lt;1000]0;[&lt;1000000]0\,000;0\,000\,000")</f>
        <v>4,000</v>
      </c>
      <c r="F32" s="1" t="s">
        <v>435</v>
      </c>
      <c r="G32" s="1" t="str">
        <f>TEXT(人物卡!$L$28*5000,"[&lt;1000]0;[&lt;1000000]0\,000;0\,000\,000")</f>
        <v>100,000</v>
      </c>
      <c r="H32" s="1" t="s">
        <v>3890</v>
      </c>
      <c r="I32" s="5"/>
      <c r="J32" s="5"/>
      <c r="K32" s="5"/>
      <c r="L32" s="5"/>
      <c r="M32" s="5"/>
      <c r="N32" s="5"/>
      <c r="O32" s="5"/>
      <c r="P32" s="5"/>
      <c r="Q32" s="5"/>
      <c r="R32" s="5"/>
      <c r="S32" s="5"/>
      <c r="T32" s="5"/>
      <c r="U32" s="5"/>
      <c r="V32" s="5"/>
      <c r="W32" s="5"/>
      <c r="X32" s="5"/>
      <c r="Y32" s="5"/>
      <c r="Z32" s="5"/>
    </row>
    <row r="33" ht="14.25" spans="1:26">
      <c r="A33" s="1" t="str">
        <f t="shared" si="3"/>
        <v>中国-现代-小康</v>
      </c>
      <c r="B33" s="1" t="s">
        <v>3899</v>
      </c>
      <c r="C33" s="1" t="s">
        <v>3900</v>
      </c>
      <c r="D33" s="1" t="s">
        <v>3933</v>
      </c>
      <c r="E33" s="1" t="str">
        <f>TEXT(人物卡!$L$28*500,"[&lt;1000]0;[&lt;1000000]0\,000;0\,000\,000")</f>
        <v>10,000</v>
      </c>
      <c r="F33" s="1" t="s">
        <v>253</v>
      </c>
      <c r="G33" s="1" t="str">
        <f>TEXT(人物卡!$L$28*50000,"[&lt;1000]0;[&lt;1000000]0\,000;0\,000\,000")</f>
        <v>1,000,000</v>
      </c>
      <c r="H33" s="1" t="s">
        <v>3935</v>
      </c>
      <c r="I33" s="5"/>
      <c r="J33" s="5"/>
      <c r="K33" s="5"/>
      <c r="L33" s="5"/>
      <c r="M33" s="5"/>
      <c r="N33" s="5"/>
      <c r="O33" s="5"/>
      <c r="P33" s="5"/>
      <c r="Q33" s="5"/>
      <c r="R33" s="5"/>
      <c r="S33" s="5"/>
      <c r="T33" s="5"/>
      <c r="U33" s="5"/>
      <c r="V33" s="5"/>
      <c r="W33" s="5"/>
      <c r="X33" s="5"/>
      <c r="Y33" s="5"/>
      <c r="Z33" s="5"/>
    </row>
    <row r="34" ht="14.25" spans="1:26">
      <c r="A34" s="1" t="str">
        <f t="shared" si="3"/>
        <v>中国-现代-富裕</v>
      </c>
      <c r="B34" s="1" t="s">
        <v>3902</v>
      </c>
      <c r="C34" s="1" t="s">
        <v>3903</v>
      </c>
      <c r="D34" s="1" t="s">
        <v>3933</v>
      </c>
      <c r="E34" s="1" t="str">
        <f>TEXT(人物卡!$L$28*2000,"[&lt;1000]0;[&lt;1000000]0\,000;0\,000\,000")</f>
        <v>40,000</v>
      </c>
      <c r="F34" s="1" t="s">
        <v>255</v>
      </c>
      <c r="G34" s="1" t="str">
        <f>TEXT(人物卡!$L$28*200000,"[&lt;1000]0;[&lt;1000000]0\,000;0\,000\,000")</f>
        <v>4,000,000</v>
      </c>
      <c r="H34" s="1" t="s">
        <v>3936</v>
      </c>
      <c r="I34" s="5"/>
      <c r="J34" s="5"/>
      <c r="K34" s="5"/>
      <c r="L34" s="5"/>
      <c r="M34" s="5"/>
      <c r="N34" s="5"/>
      <c r="O34" s="5"/>
      <c r="P34" s="5"/>
      <c r="Q34" s="5"/>
      <c r="R34" s="5"/>
      <c r="S34" s="5"/>
      <c r="T34" s="5"/>
      <c r="U34" s="5"/>
      <c r="V34" s="5"/>
      <c r="W34" s="5"/>
      <c r="X34" s="5"/>
      <c r="Y34" s="5"/>
      <c r="Z34" s="5"/>
    </row>
    <row r="35" ht="14.25" spans="1:26">
      <c r="A35" s="1" t="str">
        <f t="shared" si="3"/>
        <v>中国-现代-富豪</v>
      </c>
      <c r="B35" s="1" t="s">
        <v>3905</v>
      </c>
      <c r="C35" s="1" t="s">
        <v>3905</v>
      </c>
      <c r="D35" s="1" t="s">
        <v>3933</v>
      </c>
      <c r="E35" s="1" t="s">
        <v>3937</v>
      </c>
      <c r="F35" s="1" t="s">
        <v>3907</v>
      </c>
      <c r="G35" s="1" t="s">
        <v>3938</v>
      </c>
      <c r="H35" s="1" t="s">
        <v>3927</v>
      </c>
      <c r="I35" s="5"/>
      <c r="J35" s="5"/>
      <c r="K35" s="5"/>
      <c r="L35" s="5"/>
      <c r="M35" s="5"/>
      <c r="N35" s="5"/>
      <c r="O35" s="5"/>
      <c r="P35" s="5"/>
      <c r="Q35" s="5"/>
      <c r="R35" s="5"/>
      <c r="S35" s="5"/>
      <c r="T35" s="5"/>
      <c r="U35" s="5"/>
      <c r="V35" s="5"/>
      <c r="W35" s="5"/>
      <c r="X35" s="5"/>
      <c r="Y35" s="5"/>
      <c r="Z35" s="5"/>
    </row>
    <row r="36" ht="14.25" spans="1:26">
      <c r="A36" s="1"/>
      <c r="B36" s="1"/>
      <c r="C36" s="1"/>
      <c r="D36" s="1"/>
      <c r="E36" s="1"/>
      <c r="F36" s="1"/>
      <c r="G36" s="1"/>
      <c r="H36" s="1"/>
      <c r="I36" s="5"/>
      <c r="J36" s="5"/>
      <c r="K36" s="5"/>
      <c r="L36" s="5"/>
      <c r="M36" s="5"/>
      <c r="N36" s="5"/>
      <c r="O36" s="5"/>
      <c r="P36" s="5"/>
      <c r="Q36" s="5"/>
      <c r="R36" s="5"/>
      <c r="S36" s="5"/>
      <c r="T36" s="5"/>
      <c r="U36" s="5"/>
      <c r="V36" s="5"/>
      <c r="W36" s="5"/>
      <c r="X36" s="5"/>
      <c r="Y36" s="5"/>
      <c r="Z36" s="5"/>
    </row>
    <row r="37" ht="14.25" spans="1:26">
      <c r="A37" s="1"/>
      <c r="B37" s="1"/>
      <c r="C37" s="1"/>
      <c r="D37" s="1"/>
      <c r="E37" s="1"/>
      <c r="F37" s="5"/>
      <c r="G37" s="1"/>
      <c r="H37" s="1"/>
      <c r="I37" s="5"/>
      <c r="J37" s="5"/>
      <c r="K37" s="5"/>
      <c r="L37" s="5"/>
      <c r="M37" s="5"/>
      <c r="N37" s="5"/>
      <c r="O37" s="5"/>
      <c r="P37" s="5"/>
      <c r="Q37" s="5"/>
      <c r="R37" s="5"/>
      <c r="S37" s="5"/>
      <c r="T37" s="5"/>
      <c r="U37" s="5"/>
      <c r="V37" s="5"/>
      <c r="W37" s="5"/>
      <c r="X37" s="5"/>
      <c r="Y37" s="5"/>
      <c r="Z37" s="5"/>
    </row>
    <row r="38" ht="14.25" spans="1:26">
      <c r="A38" s="1" t="s">
        <v>3939</v>
      </c>
      <c r="B38" s="2" t="s">
        <v>3884</v>
      </c>
      <c r="C38" s="2" t="s">
        <v>3885</v>
      </c>
      <c r="D38" s="2" t="s">
        <v>3886</v>
      </c>
      <c r="E38" s="2" t="s">
        <v>436</v>
      </c>
      <c r="F38" s="3" t="s">
        <v>434</v>
      </c>
      <c r="G38" s="3" t="s">
        <v>438</v>
      </c>
      <c r="H38" s="4" t="s">
        <v>437</v>
      </c>
      <c r="I38" s="5"/>
      <c r="J38" s="5"/>
      <c r="K38" s="5"/>
      <c r="L38" s="5"/>
      <c r="M38" s="5"/>
      <c r="N38" s="5"/>
      <c r="O38" s="5"/>
      <c r="P38" s="5"/>
      <c r="Q38" s="5"/>
      <c r="R38" s="5"/>
      <c r="S38" s="5"/>
      <c r="T38" s="5"/>
      <c r="U38" s="5"/>
      <c r="V38" s="5"/>
      <c r="W38" s="5"/>
      <c r="X38" s="5"/>
      <c r="Y38" s="5"/>
      <c r="Z38" s="5"/>
    </row>
    <row r="39" ht="14.25" spans="1:26">
      <c r="A39" s="1" t="s">
        <v>3940</v>
      </c>
      <c r="B39" s="1" t="s">
        <v>3888</v>
      </c>
      <c r="C39" s="1" t="s">
        <v>3888</v>
      </c>
      <c r="D39" s="6" t="s">
        <v>3912</v>
      </c>
      <c r="E39" s="1" t="s">
        <v>3893</v>
      </c>
      <c r="F39" s="1" t="s">
        <v>247</v>
      </c>
      <c r="G39" s="1" t="s">
        <v>3891</v>
      </c>
      <c r="H39" s="1" t="s">
        <v>3893</v>
      </c>
      <c r="I39" s="5"/>
      <c r="J39" s="5"/>
      <c r="K39" s="5"/>
      <c r="L39" s="5"/>
      <c r="M39" s="5"/>
      <c r="N39" s="5"/>
      <c r="O39" s="5"/>
      <c r="P39" s="5"/>
      <c r="Q39" s="5"/>
      <c r="R39" s="5"/>
      <c r="S39" s="5"/>
      <c r="T39" s="5"/>
      <c r="U39" s="5"/>
      <c r="V39" s="5"/>
      <c r="W39" s="5"/>
      <c r="X39" s="5"/>
      <c r="Y39" s="5"/>
      <c r="Z39" s="5"/>
    </row>
    <row r="40" ht="14.25" spans="1:26">
      <c r="A40" s="1" t="s">
        <v>3941</v>
      </c>
      <c r="B40" s="1" t="s">
        <v>3893</v>
      </c>
      <c r="C40" s="1" t="s">
        <v>3894</v>
      </c>
      <c r="D40" s="6" t="s">
        <v>3912</v>
      </c>
      <c r="E40" s="1" t="str">
        <f>TEXT(人物卡!$L$28,"[&lt;1000]0;[&lt;1000000]0\,000;0\,000\,000")</f>
        <v>20</v>
      </c>
      <c r="F40" s="1" t="s">
        <v>249</v>
      </c>
      <c r="G40" s="1" t="str">
        <f>TEXT(人物卡!$L$28*10,"[&lt;1000]0;[&lt;1000000]0\,000;0\,000\,000")</f>
        <v>200</v>
      </c>
      <c r="H40" s="1" t="s">
        <v>3942</v>
      </c>
      <c r="I40" s="5"/>
      <c r="J40" s="5"/>
      <c r="K40" s="5"/>
      <c r="L40" s="5"/>
      <c r="M40" s="5"/>
      <c r="N40" s="5"/>
      <c r="O40" s="5"/>
      <c r="P40" s="5"/>
      <c r="Q40" s="5"/>
      <c r="R40" s="5"/>
      <c r="S40" s="5"/>
      <c r="T40" s="5"/>
      <c r="U40" s="5"/>
      <c r="V40" s="5"/>
      <c r="W40" s="5"/>
      <c r="X40" s="5"/>
      <c r="Y40" s="5"/>
      <c r="Z40" s="5"/>
    </row>
    <row r="41" ht="14.25" spans="1:26">
      <c r="A41" s="1" t="str">
        <f t="shared" ref="A41:A44" si="4">$A$38&amp;F41</f>
        <v>美国-1920-普通</v>
      </c>
      <c r="B41" s="1" t="s">
        <v>3896</v>
      </c>
      <c r="C41" s="1" t="s">
        <v>3897</v>
      </c>
      <c r="D41" s="6" t="s">
        <v>3912</v>
      </c>
      <c r="E41" s="1" t="str">
        <f>TEXT(人物卡!$L$28*2,"[&lt;1000]0;[&lt;1000000]0\,000;0\,000\,000")</f>
        <v>40</v>
      </c>
      <c r="F41" s="1" t="s">
        <v>435</v>
      </c>
      <c r="G41" s="1" t="str">
        <f>TEXT(人物卡!$L$28*50,"[&lt;1000]0;[&lt;1000000]0\,000;0\,000\,000")</f>
        <v>1,000</v>
      </c>
      <c r="H41" s="1" t="s">
        <v>3896</v>
      </c>
      <c r="I41" s="5"/>
      <c r="J41" s="5"/>
      <c r="K41" s="5"/>
      <c r="L41" s="5"/>
      <c r="M41" s="5"/>
      <c r="N41" s="5"/>
      <c r="O41" s="5"/>
      <c r="P41" s="5"/>
      <c r="Q41" s="5"/>
      <c r="R41" s="5"/>
      <c r="S41" s="5"/>
      <c r="T41" s="5"/>
      <c r="U41" s="5"/>
      <c r="V41" s="5"/>
      <c r="W41" s="5"/>
      <c r="X41" s="5"/>
      <c r="Y41" s="5"/>
      <c r="Z41" s="5"/>
    </row>
    <row r="42" ht="14.25" spans="1:26">
      <c r="A42" s="1" t="str">
        <f t="shared" si="4"/>
        <v>美国-1920-小康</v>
      </c>
      <c r="B42" s="1" t="s">
        <v>3899</v>
      </c>
      <c r="C42" s="1" t="s">
        <v>3900</v>
      </c>
      <c r="D42" s="6" t="s">
        <v>3912</v>
      </c>
      <c r="E42" s="1" t="str">
        <f>TEXT(人物卡!$L$28*5,"[&lt;1000]0;[&lt;1000000]0\,000;0\,000\,000")</f>
        <v>100</v>
      </c>
      <c r="F42" s="1" t="s">
        <v>253</v>
      </c>
      <c r="G42" s="1" t="str">
        <f>TEXT(人物卡!$L$28*500,"[&lt;1000]0;[&lt;1000000]0\,000;0\,000\,000")</f>
        <v>10,000</v>
      </c>
      <c r="H42" s="1" t="s">
        <v>3899</v>
      </c>
      <c r="I42" s="5"/>
      <c r="J42" s="5"/>
      <c r="K42" s="5"/>
      <c r="L42" s="5"/>
      <c r="M42" s="5"/>
      <c r="N42" s="5"/>
      <c r="O42" s="5"/>
      <c r="P42" s="5"/>
      <c r="Q42" s="5"/>
      <c r="R42" s="5"/>
      <c r="S42" s="5"/>
      <c r="T42" s="5"/>
      <c r="U42" s="5"/>
      <c r="V42" s="5"/>
      <c r="W42" s="5"/>
      <c r="X42" s="5"/>
      <c r="Y42" s="5"/>
      <c r="Z42" s="5"/>
    </row>
    <row r="43" ht="14.25" spans="1:26">
      <c r="A43" s="1" t="str">
        <f t="shared" si="4"/>
        <v>美国-1920-富裕</v>
      </c>
      <c r="B43" s="1" t="s">
        <v>3902</v>
      </c>
      <c r="C43" s="1" t="s">
        <v>3903</v>
      </c>
      <c r="D43" s="6" t="s">
        <v>3912</v>
      </c>
      <c r="E43" s="1" t="str">
        <f>TEXT(人物卡!$L$28*20,"[&lt;1000]0;[&lt;1000000]0\,000;0\,000\,000")</f>
        <v>400</v>
      </c>
      <c r="F43" s="1" t="s">
        <v>255</v>
      </c>
      <c r="G43" s="1" t="str">
        <f>TEXT(人物卡!$L$28*2000,"[&lt;1000]0;[&lt;1000000]0\,000;0\,000\,000")</f>
        <v>40,000</v>
      </c>
      <c r="H43" s="1" t="s">
        <v>3943</v>
      </c>
      <c r="I43" s="5"/>
      <c r="J43" s="5"/>
      <c r="K43" s="5"/>
      <c r="L43" s="5"/>
      <c r="M43" s="5"/>
      <c r="N43" s="5"/>
      <c r="O43" s="5"/>
      <c r="P43" s="5"/>
      <c r="Q43" s="5"/>
      <c r="R43" s="5"/>
      <c r="S43" s="5"/>
      <c r="T43" s="5"/>
      <c r="U43" s="5"/>
      <c r="V43" s="5"/>
      <c r="W43" s="5"/>
      <c r="X43" s="5"/>
      <c r="Y43" s="5"/>
      <c r="Z43" s="5"/>
    </row>
    <row r="44" ht="14.25" spans="1:26">
      <c r="A44" s="1" t="str">
        <f t="shared" si="4"/>
        <v>美国-1920-富豪</v>
      </c>
      <c r="B44" s="1" t="s">
        <v>3905</v>
      </c>
      <c r="C44" s="1" t="s">
        <v>3905</v>
      </c>
      <c r="D44" s="6" t="s">
        <v>3912</v>
      </c>
      <c r="E44" s="1" t="s">
        <v>3916</v>
      </c>
      <c r="F44" s="1" t="s">
        <v>3907</v>
      </c>
      <c r="G44" s="1" t="s">
        <v>3944</v>
      </c>
      <c r="H44" s="1" t="s">
        <v>3935</v>
      </c>
      <c r="I44" s="5"/>
      <c r="J44" s="5"/>
      <c r="K44" s="5"/>
      <c r="L44" s="5"/>
      <c r="M44" s="5"/>
      <c r="N44" s="5"/>
      <c r="O44" s="5"/>
      <c r="P44" s="5"/>
      <c r="Q44" s="5"/>
      <c r="R44" s="5"/>
      <c r="S44" s="5"/>
      <c r="T44" s="5"/>
      <c r="U44" s="5"/>
      <c r="V44" s="5"/>
      <c r="W44" s="5"/>
      <c r="X44" s="5"/>
      <c r="Y44" s="5"/>
      <c r="Z44" s="5"/>
    </row>
    <row r="45" ht="14.25" spans="1:26">
      <c r="A45" s="1"/>
      <c r="B45" s="1"/>
      <c r="C45" s="1"/>
      <c r="D45" s="1"/>
      <c r="E45" s="1"/>
      <c r="F45" s="1"/>
      <c r="G45" s="1"/>
      <c r="H45" s="1"/>
      <c r="I45" s="5"/>
      <c r="J45" s="5"/>
      <c r="K45" s="5"/>
      <c r="L45" s="5"/>
      <c r="M45" s="5"/>
      <c r="N45" s="5"/>
      <c r="O45" s="5"/>
      <c r="P45" s="5"/>
      <c r="Q45" s="5"/>
      <c r="R45" s="5"/>
      <c r="S45" s="5"/>
      <c r="T45" s="5"/>
      <c r="U45" s="5"/>
      <c r="V45" s="5"/>
      <c r="W45" s="5"/>
      <c r="X45" s="5"/>
      <c r="Y45" s="5"/>
      <c r="Z45" s="5"/>
    </row>
    <row r="46" ht="14.25" spans="1:26">
      <c r="A46" s="1"/>
      <c r="B46" s="1"/>
      <c r="C46" s="1"/>
      <c r="D46" s="1"/>
      <c r="E46" s="1"/>
      <c r="F46" s="5"/>
      <c r="G46" s="1"/>
      <c r="H46" s="1"/>
      <c r="I46" s="5"/>
      <c r="J46" s="5"/>
      <c r="K46" s="5"/>
      <c r="L46" s="5"/>
      <c r="M46" s="5"/>
      <c r="N46" s="5"/>
      <c r="O46" s="5"/>
      <c r="P46" s="5"/>
      <c r="Q46" s="5"/>
      <c r="R46" s="5"/>
      <c r="S46" s="5"/>
      <c r="T46" s="5"/>
      <c r="U46" s="5"/>
      <c r="V46" s="5"/>
      <c r="W46" s="5"/>
      <c r="X46" s="5"/>
      <c r="Y46" s="5"/>
      <c r="Z46" s="5"/>
    </row>
    <row r="47" ht="14.25" spans="1:26">
      <c r="A47" s="1" t="s">
        <v>3945</v>
      </c>
      <c r="B47" s="2" t="s">
        <v>3884</v>
      </c>
      <c r="C47" s="2" t="s">
        <v>3885</v>
      </c>
      <c r="D47" s="2" t="s">
        <v>3886</v>
      </c>
      <c r="E47" s="2" t="s">
        <v>436</v>
      </c>
      <c r="F47" s="3" t="s">
        <v>434</v>
      </c>
      <c r="G47" s="3" t="s">
        <v>438</v>
      </c>
      <c r="H47" s="4" t="s">
        <v>437</v>
      </c>
      <c r="I47" s="5"/>
      <c r="J47" s="5"/>
      <c r="K47" s="5"/>
      <c r="L47" s="5"/>
      <c r="M47" s="5"/>
      <c r="N47" s="5"/>
      <c r="O47" s="5"/>
      <c r="P47" s="5"/>
      <c r="Q47" s="5"/>
      <c r="R47" s="5"/>
      <c r="S47" s="5"/>
      <c r="T47" s="5"/>
      <c r="U47" s="5"/>
      <c r="V47" s="5"/>
      <c r="W47" s="5"/>
      <c r="X47" s="5"/>
      <c r="Y47" s="5"/>
      <c r="Z47" s="5"/>
    </row>
    <row r="48" ht="14.25" spans="1:26">
      <c r="A48" s="1" t="s">
        <v>3946</v>
      </c>
      <c r="B48" s="1" t="s">
        <v>3888</v>
      </c>
      <c r="C48" s="1" t="s">
        <v>3888</v>
      </c>
      <c r="D48" s="6" t="s">
        <v>3947</v>
      </c>
      <c r="E48" s="1" t="s">
        <v>3893</v>
      </c>
      <c r="F48" s="1" t="s">
        <v>247</v>
      </c>
      <c r="G48" s="1" t="s">
        <v>3891</v>
      </c>
      <c r="H48" s="1" t="s">
        <v>3893</v>
      </c>
      <c r="I48" s="1"/>
      <c r="J48" s="1"/>
      <c r="K48" s="1"/>
      <c r="L48" s="1"/>
      <c r="M48" s="5"/>
      <c r="N48" s="5"/>
      <c r="O48" s="5"/>
      <c r="P48" s="5"/>
      <c r="Q48" s="5"/>
      <c r="R48" s="5"/>
      <c r="S48" s="5"/>
      <c r="T48" s="5"/>
      <c r="U48" s="5"/>
      <c r="V48" s="5"/>
      <c r="W48" s="5"/>
      <c r="X48" s="5"/>
      <c r="Y48" s="5"/>
      <c r="Z48" s="5"/>
    </row>
    <row r="49" ht="14.25" spans="1:26">
      <c r="A49" s="1" t="s">
        <v>3948</v>
      </c>
      <c r="B49" s="1" t="s">
        <v>3893</v>
      </c>
      <c r="C49" s="1" t="s">
        <v>3894</v>
      </c>
      <c r="D49" s="6" t="s">
        <v>3947</v>
      </c>
      <c r="E49" s="1" t="str">
        <f>TEXT(人物卡!$L$28,"[&lt;1000]0;[&lt;1000000]0\,000;0\,000\,000")</f>
        <v>20</v>
      </c>
      <c r="F49" s="1" t="s">
        <v>249</v>
      </c>
      <c r="G49" s="1" t="str">
        <f>TEXT(人物卡!$L$28*10,"[&lt;1000]0;[&lt;1000000]0\,000;0\,000\,000")</f>
        <v>200</v>
      </c>
      <c r="H49" s="1" t="s">
        <v>3942</v>
      </c>
      <c r="I49" s="1"/>
      <c r="J49" s="1"/>
      <c r="K49" s="1"/>
      <c r="L49" s="1"/>
      <c r="M49" s="5"/>
      <c r="N49" s="5"/>
      <c r="O49" s="5"/>
      <c r="P49" s="5"/>
      <c r="Q49" s="5"/>
      <c r="R49" s="5"/>
      <c r="S49" s="5"/>
      <c r="T49" s="5"/>
      <c r="U49" s="5"/>
      <c r="V49" s="5"/>
      <c r="W49" s="5"/>
      <c r="X49" s="5"/>
      <c r="Y49" s="5"/>
      <c r="Z49" s="5"/>
    </row>
    <row r="50" ht="14.25" spans="1:26">
      <c r="A50" s="1" t="str">
        <f t="shared" ref="A50:A53" si="5">$A$47&amp;F50</f>
        <v>欧洲-1500-普通</v>
      </c>
      <c r="B50" s="1" t="s">
        <v>3896</v>
      </c>
      <c r="C50" s="1" t="s">
        <v>3897</v>
      </c>
      <c r="D50" s="6" t="s">
        <v>3947</v>
      </c>
      <c r="E50" s="1" t="str">
        <f>TEXT(人物卡!$L$28*2,"[&lt;1000]0;[&lt;1000000]0\,000;0\,000\,000")</f>
        <v>40</v>
      </c>
      <c r="F50" s="1" t="s">
        <v>435</v>
      </c>
      <c r="G50" s="1" t="str">
        <f>TEXT(人物卡!$L$28*50,"[&lt;1000]0;[&lt;1000000]0\,000;0\,000\,000")</f>
        <v>1,000</v>
      </c>
      <c r="H50" s="1" t="s">
        <v>3896</v>
      </c>
      <c r="I50" s="1"/>
      <c r="J50" s="1"/>
      <c r="K50" s="1"/>
      <c r="L50" s="1"/>
      <c r="M50" s="5"/>
      <c r="N50" s="5"/>
      <c r="O50" s="5"/>
      <c r="P50" s="5"/>
      <c r="Q50" s="5"/>
      <c r="R50" s="5"/>
      <c r="S50" s="5"/>
      <c r="T50" s="5"/>
      <c r="U50" s="5"/>
      <c r="V50" s="5"/>
      <c r="W50" s="5"/>
      <c r="X50" s="5"/>
      <c r="Y50" s="5"/>
      <c r="Z50" s="5"/>
    </row>
    <row r="51" ht="14.25" spans="1:26">
      <c r="A51" s="1" t="str">
        <f t="shared" si="5"/>
        <v>欧洲-1500-小康</v>
      </c>
      <c r="B51" s="1" t="s">
        <v>3899</v>
      </c>
      <c r="C51" s="1" t="s">
        <v>3900</v>
      </c>
      <c r="D51" s="6" t="s">
        <v>3947</v>
      </c>
      <c r="E51" s="1" t="str">
        <f>TEXT(人物卡!$L$28*5,"[&lt;1000]0;[&lt;1000000]0\,000;0\,000\,000")</f>
        <v>100</v>
      </c>
      <c r="F51" s="1" t="s">
        <v>253</v>
      </c>
      <c r="G51" s="1" t="str">
        <f>TEXT(人物卡!$L$28*500,"[&lt;1000]0;[&lt;1000000]0\,000;0\,000\,000")</f>
        <v>10,000</v>
      </c>
      <c r="H51" s="1" t="s">
        <v>3899</v>
      </c>
      <c r="I51" s="1"/>
      <c r="J51" s="1"/>
      <c r="K51" s="1"/>
      <c r="L51" s="1"/>
      <c r="M51" s="5"/>
      <c r="N51" s="5"/>
      <c r="O51" s="5"/>
      <c r="P51" s="5"/>
      <c r="Q51" s="5"/>
      <c r="R51" s="5"/>
      <c r="S51" s="5"/>
      <c r="T51" s="5"/>
      <c r="U51" s="5"/>
      <c r="V51" s="5"/>
      <c r="W51" s="5"/>
      <c r="X51" s="5"/>
      <c r="Y51" s="5"/>
      <c r="Z51" s="5"/>
    </row>
    <row r="52" ht="14.25" spans="1:26">
      <c r="A52" s="1" t="str">
        <f t="shared" si="5"/>
        <v>欧洲-1500-富裕</v>
      </c>
      <c r="B52" s="1" t="s">
        <v>3902</v>
      </c>
      <c r="C52" s="1" t="s">
        <v>3903</v>
      </c>
      <c r="D52" s="6" t="s">
        <v>3947</v>
      </c>
      <c r="E52" s="1" t="str">
        <f>TEXT(人物卡!$L$28*20,"[&lt;1000]0;[&lt;1000000]0\,000;0\,000\,000")</f>
        <v>400</v>
      </c>
      <c r="F52" s="1" t="s">
        <v>255</v>
      </c>
      <c r="G52" s="1" t="str">
        <f>TEXT(人物卡!$L$28*2000,"[&lt;1000]0;[&lt;1000000]0\,000;0\,000\,000")</f>
        <v>40,000</v>
      </c>
      <c r="H52" s="1" t="s">
        <v>3943</v>
      </c>
      <c r="I52" s="1"/>
      <c r="J52" s="1"/>
      <c r="K52" s="1"/>
      <c r="L52" s="1"/>
      <c r="M52" s="5"/>
      <c r="N52" s="5"/>
      <c r="O52" s="5"/>
      <c r="P52" s="5"/>
      <c r="Q52" s="5"/>
      <c r="R52" s="5"/>
      <c r="S52" s="5"/>
      <c r="T52" s="5"/>
      <c r="U52" s="5"/>
      <c r="V52" s="5"/>
      <c r="W52" s="5"/>
      <c r="X52" s="5"/>
      <c r="Y52" s="5"/>
      <c r="Z52" s="5"/>
    </row>
    <row r="53" ht="14.25" spans="1:26">
      <c r="A53" s="1" t="str">
        <f t="shared" si="5"/>
        <v>欧洲-1500-富豪</v>
      </c>
      <c r="B53" s="1" t="s">
        <v>3905</v>
      </c>
      <c r="C53" s="1" t="s">
        <v>3905</v>
      </c>
      <c r="D53" s="6" t="s">
        <v>3947</v>
      </c>
      <c r="E53" s="1" t="s">
        <v>3935</v>
      </c>
      <c r="F53" s="1" t="s">
        <v>3907</v>
      </c>
      <c r="G53" s="1" t="s">
        <v>3949</v>
      </c>
      <c r="H53" s="1" t="s">
        <v>3950</v>
      </c>
      <c r="I53" s="1"/>
      <c r="J53" s="1"/>
      <c r="K53" s="1"/>
      <c r="L53" s="1"/>
      <c r="M53" s="5"/>
      <c r="N53" s="5"/>
      <c r="O53" s="5"/>
      <c r="P53" s="5"/>
      <c r="Q53" s="5"/>
      <c r="R53" s="5"/>
      <c r="S53" s="5"/>
      <c r="T53" s="5"/>
      <c r="U53" s="5"/>
      <c r="V53" s="5"/>
      <c r="W53" s="5"/>
      <c r="X53" s="5"/>
      <c r="Y53" s="5"/>
      <c r="Z53" s="5"/>
    </row>
    <row r="54" ht="14.25" spans="1:26">
      <c r="A54" s="1"/>
      <c r="B54" s="1"/>
      <c r="C54" s="1"/>
      <c r="D54" s="1"/>
      <c r="E54" s="1"/>
      <c r="F54" s="1"/>
      <c r="G54" s="1"/>
      <c r="H54" s="1"/>
      <c r="I54" s="1"/>
      <c r="J54" s="1"/>
      <c r="K54" s="1"/>
      <c r="L54" s="1"/>
      <c r="M54" s="5"/>
      <c r="N54" s="5"/>
      <c r="O54" s="5"/>
      <c r="P54" s="5"/>
      <c r="Q54" s="5"/>
      <c r="R54" s="5"/>
      <c r="S54" s="5"/>
      <c r="T54" s="5"/>
      <c r="U54" s="5"/>
      <c r="V54" s="5"/>
      <c r="W54" s="5"/>
      <c r="X54" s="5"/>
      <c r="Y54" s="5"/>
      <c r="Z54" s="5"/>
    </row>
    <row r="55" ht="14.25" spans="1:26">
      <c r="A55" s="1"/>
      <c r="B55" s="1"/>
      <c r="C55" s="1"/>
      <c r="D55" s="1"/>
      <c r="E55" s="1"/>
      <c r="F55" s="5"/>
      <c r="G55" s="1"/>
      <c r="H55" s="1"/>
      <c r="I55" s="5"/>
      <c r="J55" s="5"/>
      <c r="K55" s="5"/>
      <c r="L55" s="5"/>
      <c r="M55" s="5"/>
      <c r="N55" s="5"/>
      <c r="O55" s="5"/>
      <c r="P55" s="5"/>
      <c r="Q55" s="5"/>
      <c r="R55" s="5"/>
      <c r="S55" s="5"/>
      <c r="T55" s="5"/>
      <c r="U55" s="5"/>
      <c r="V55" s="5"/>
      <c r="W55" s="5"/>
      <c r="X55" s="5"/>
      <c r="Y55" s="5"/>
      <c r="Z55" s="5"/>
    </row>
    <row r="56" ht="14.25" spans="1:26">
      <c r="A56" s="1" t="s">
        <v>3951</v>
      </c>
      <c r="B56" s="2" t="s">
        <v>3884</v>
      </c>
      <c r="C56" s="2" t="s">
        <v>3885</v>
      </c>
      <c r="D56" s="2" t="s">
        <v>3886</v>
      </c>
      <c r="E56" s="2" t="s">
        <v>436</v>
      </c>
      <c r="F56" s="3" t="s">
        <v>434</v>
      </c>
      <c r="G56" s="3" t="s">
        <v>438</v>
      </c>
      <c r="H56" s="4" t="s">
        <v>437</v>
      </c>
      <c r="I56" s="5"/>
      <c r="J56" s="5"/>
      <c r="K56" s="5"/>
      <c r="L56" s="5"/>
      <c r="M56" s="5"/>
      <c r="N56" s="5"/>
      <c r="O56" s="5"/>
      <c r="P56" s="5"/>
      <c r="Q56" s="5"/>
      <c r="R56" s="5"/>
      <c r="S56" s="5"/>
      <c r="T56" s="5"/>
      <c r="U56" s="5"/>
      <c r="V56" s="5"/>
      <c r="W56" s="5"/>
      <c r="X56" s="5"/>
      <c r="Y56" s="5"/>
      <c r="Z56" s="5"/>
    </row>
    <row r="57" ht="14.25" spans="1:26">
      <c r="A57" s="1" t="s">
        <v>3952</v>
      </c>
      <c r="B57" s="1" t="s">
        <v>3888</v>
      </c>
      <c r="C57" s="1" t="s">
        <v>3888</v>
      </c>
      <c r="D57" s="1" t="s">
        <v>3953</v>
      </c>
      <c r="E57" s="1" t="s">
        <v>3893</v>
      </c>
      <c r="F57" s="1" t="s">
        <v>247</v>
      </c>
      <c r="G57" s="1" t="s">
        <v>3891</v>
      </c>
      <c r="H57" s="1" t="s">
        <v>3893</v>
      </c>
      <c r="I57" s="5"/>
      <c r="J57" s="5"/>
      <c r="K57" s="5"/>
      <c r="L57" s="5"/>
      <c r="M57" s="5"/>
      <c r="N57" s="5"/>
      <c r="O57" s="5"/>
      <c r="P57" s="5"/>
      <c r="Q57" s="5"/>
      <c r="R57" s="5"/>
      <c r="S57" s="5"/>
      <c r="T57" s="5"/>
      <c r="U57" s="5"/>
      <c r="V57" s="5"/>
      <c r="W57" s="5"/>
      <c r="X57" s="5"/>
      <c r="Y57" s="5"/>
      <c r="Z57" s="5"/>
    </row>
    <row r="58" ht="14.25" spans="1:26">
      <c r="A58" s="1" t="s">
        <v>3954</v>
      </c>
      <c r="B58" s="1" t="s">
        <v>3893</v>
      </c>
      <c r="C58" s="1" t="s">
        <v>3894</v>
      </c>
      <c r="D58" s="1" t="s">
        <v>3953</v>
      </c>
      <c r="E58" s="1" t="str">
        <f>TEXT(人物卡!$L$28,"[&lt;1000]0;[&lt;1000000]0\,000;0\,000\,000")</f>
        <v>20</v>
      </c>
      <c r="F58" s="1" t="s">
        <v>249</v>
      </c>
      <c r="G58" s="1" t="str">
        <f>TEXT(人物卡!$L$28*10,"[&lt;1000]0;[&lt;1000000]0\,000;0\,000\,000")</f>
        <v>200</v>
      </c>
      <c r="H58" s="1" t="s">
        <v>3942</v>
      </c>
      <c r="I58" s="5"/>
      <c r="J58" s="5"/>
      <c r="K58" s="5"/>
      <c r="L58" s="5"/>
      <c r="M58" s="5"/>
      <c r="N58" s="5"/>
      <c r="O58" s="5"/>
      <c r="P58" s="5"/>
      <c r="Q58" s="5"/>
      <c r="R58" s="5"/>
      <c r="S58" s="5"/>
      <c r="T58" s="5"/>
      <c r="U58" s="5"/>
      <c r="V58" s="5"/>
      <c r="W58" s="5"/>
      <c r="X58" s="5"/>
      <c r="Y58" s="5"/>
      <c r="Z58" s="5"/>
    </row>
    <row r="59" ht="14.25" spans="1:26">
      <c r="A59" s="1" t="str">
        <f t="shared" ref="A59:A62" si="6">$A$56&amp;F59</f>
        <v>中国-古代-普通</v>
      </c>
      <c r="B59" s="1" t="s">
        <v>3896</v>
      </c>
      <c r="C59" s="1" t="s">
        <v>3897</v>
      </c>
      <c r="D59" s="1" t="s">
        <v>3953</v>
      </c>
      <c r="E59" s="1" t="str">
        <f>TEXT(人物卡!$L$28*2,"[&lt;1000]0;[&lt;1000000]0\,000;0\,000\,000")</f>
        <v>40</v>
      </c>
      <c r="F59" s="1" t="s">
        <v>435</v>
      </c>
      <c r="G59" s="1" t="str">
        <f>TEXT(人物卡!$L$28*50,"[&lt;1000]0;[&lt;1000000]0\,000;0\,000\,000")</f>
        <v>1,000</v>
      </c>
      <c r="H59" s="1" t="s">
        <v>3896</v>
      </c>
      <c r="I59" s="5"/>
      <c r="J59" s="5"/>
      <c r="K59" s="5"/>
      <c r="L59" s="5"/>
      <c r="M59" s="5"/>
      <c r="N59" s="5"/>
      <c r="O59" s="5"/>
      <c r="P59" s="5"/>
      <c r="Q59" s="5"/>
      <c r="R59" s="5"/>
      <c r="S59" s="5"/>
      <c r="T59" s="5"/>
      <c r="U59" s="5"/>
      <c r="V59" s="5"/>
      <c r="W59" s="5"/>
      <c r="X59" s="5"/>
      <c r="Y59" s="5"/>
      <c r="Z59" s="5"/>
    </row>
    <row r="60" ht="14.25" spans="1:26">
      <c r="A60" s="1" t="str">
        <f t="shared" si="6"/>
        <v>中国-古代-小康</v>
      </c>
      <c r="B60" s="1" t="s">
        <v>3899</v>
      </c>
      <c r="C60" s="1" t="s">
        <v>3900</v>
      </c>
      <c r="D60" s="1" t="s">
        <v>3953</v>
      </c>
      <c r="E60" s="1" t="str">
        <f>TEXT(人物卡!$L$28*5,"[&lt;1000]0;[&lt;1000000]0\,000;0\,000\,000")</f>
        <v>100</v>
      </c>
      <c r="F60" s="1" t="s">
        <v>253</v>
      </c>
      <c r="G60" s="1" t="str">
        <f>TEXT(人物卡!$L$28*500,"[&lt;1000]0;[&lt;1000000]0\,000;0\,000\,000")</f>
        <v>10,000</v>
      </c>
      <c r="H60" s="1" t="s">
        <v>3899</v>
      </c>
      <c r="I60" s="5"/>
      <c r="J60" s="5"/>
      <c r="K60" s="5"/>
      <c r="L60" s="5"/>
      <c r="M60" s="5"/>
      <c r="N60" s="5"/>
      <c r="O60" s="5"/>
      <c r="P60" s="5"/>
      <c r="Q60" s="5"/>
      <c r="R60" s="5"/>
      <c r="S60" s="5"/>
      <c r="T60" s="5"/>
      <c r="U60" s="5"/>
      <c r="V60" s="5"/>
      <c r="W60" s="5"/>
      <c r="X60" s="5"/>
      <c r="Y60" s="5"/>
      <c r="Z60" s="5"/>
    </row>
    <row r="61" ht="14.25" spans="1:26">
      <c r="A61" s="1" t="str">
        <f t="shared" si="6"/>
        <v>中国-古代-富裕</v>
      </c>
      <c r="B61" s="1" t="s">
        <v>3902</v>
      </c>
      <c r="C61" s="1" t="s">
        <v>3903</v>
      </c>
      <c r="D61" s="1" t="s">
        <v>3953</v>
      </c>
      <c r="E61" s="1" t="str">
        <f>TEXT(人物卡!$L$28*20,"[&lt;1000]0;[&lt;1000000]0\,000;0\,000\,000")</f>
        <v>400</v>
      </c>
      <c r="F61" s="1" t="s">
        <v>255</v>
      </c>
      <c r="G61" s="1" t="str">
        <f>TEXT(人物卡!$L$28*2000,"[&lt;1000]0;[&lt;1000000]0\,000;0\,000\,000")</f>
        <v>40,000</v>
      </c>
      <c r="H61" s="1" t="s">
        <v>3943</v>
      </c>
      <c r="I61" s="5"/>
      <c r="J61" s="5"/>
      <c r="K61" s="5"/>
      <c r="L61" s="5"/>
      <c r="M61" s="5"/>
      <c r="N61" s="5"/>
      <c r="O61" s="5"/>
      <c r="P61" s="5"/>
      <c r="Q61" s="5"/>
      <c r="R61" s="5"/>
      <c r="S61" s="5"/>
      <c r="T61" s="5"/>
      <c r="U61" s="5"/>
      <c r="V61" s="5"/>
      <c r="W61" s="5"/>
      <c r="X61" s="5"/>
      <c r="Y61" s="5"/>
      <c r="Z61" s="5"/>
    </row>
    <row r="62" ht="14.25" spans="1:26">
      <c r="A62" s="1" t="str">
        <f t="shared" si="6"/>
        <v>中国-古代-富豪</v>
      </c>
      <c r="B62" s="1" t="s">
        <v>3905</v>
      </c>
      <c r="C62" s="1" t="s">
        <v>3905</v>
      </c>
      <c r="D62" s="1" t="s">
        <v>3953</v>
      </c>
      <c r="E62" s="1" t="s">
        <v>3916</v>
      </c>
      <c r="F62" s="1" t="s">
        <v>3907</v>
      </c>
      <c r="G62" s="1" t="s">
        <v>3944</v>
      </c>
      <c r="H62" s="1" t="s">
        <v>3935</v>
      </c>
      <c r="I62" s="5"/>
      <c r="J62" s="5"/>
      <c r="K62" s="5"/>
      <c r="L62" s="5"/>
      <c r="M62" s="5"/>
      <c r="N62" s="5"/>
      <c r="O62" s="5"/>
      <c r="P62" s="5"/>
      <c r="Q62" s="5"/>
      <c r="R62" s="5"/>
      <c r="S62" s="5"/>
      <c r="T62" s="5"/>
      <c r="U62" s="5"/>
      <c r="V62" s="5"/>
      <c r="W62" s="5"/>
      <c r="X62" s="5"/>
      <c r="Y62" s="5"/>
      <c r="Z62" s="5"/>
    </row>
    <row r="63" ht="14.25" spans="1:26">
      <c r="A63" s="1"/>
      <c r="B63" s="1"/>
      <c r="C63" s="1"/>
      <c r="D63" s="1"/>
      <c r="E63" s="1"/>
      <c r="F63" s="1"/>
      <c r="G63" s="1"/>
      <c r="H63" s="1"/>
      <c r="I63" s="5"/>
      <c r="J63" s="5"/>
      <c r="K63" s="5"/>
      <c r="L63" s="5"/>
      <c r="M63" s="5"/>
      <c r="N63" s="5"/>
      <c r="O63" s="5"/>
      <c r="P63" s="5"/>
      <c r="Q63" s="5"/>
      <c r="R63" s="5"/>
      <c r="S63" s="5"/>
      <c r="T63" s="5"/>
      <c r="U63" s="5"/>
      <c r="V63" s="5"/>
      <c r="W63" s="5"/>
      <c r="X63" s="5"/>
      <c r="Y63" s="5"/>
      <c r="Z63" s="5"/>
    </row>
    <row r="64" ht="14.25" spans="1:26">
      <c r="A64" s="1"/>
      <c r="B64" s="1"/>
      <c r="C64" s="1"/>
      <c r="D64" s="1"/>
      <c r="E64" s="1"/>
      <c r="F64" s="1"/>
      <c r="G64" s="1"/>
      <c r="H64" s="1"/>
      <c r="I64" s="5"/>
      <c r="J64" s="5"/>
      <c r="K64" s="5"/>
      <c r="L64" s="5"/>
      <c r="M64" s="5"/>
      <c r="N64" s="5"/>
      <c r="O64" s="5"/>
      <c r="P64" s="5"/>
      <c r="Q64" s="5"/>
      <c r="R64" s="5"/>
      <c r="S64" s="5"/>
      <c r="T64" s="5"/>
      <c r="U64" s="5"/>
      <c r="V64" s="5"/>
      <c r="W64" s="5"/>
      <c r="X64" s="5"/>
      <c r="Y64" s="5"/>
      <c r="Z64" s="5"/>
    </row>
    <row r="65" ht="14.25" spans="1:26">
      <c r="A65" s="1" t="s">
        <v>3955</v>
      </c>
      <c r="B65" s="2" t="s">
        <v>3884</v>
      </c>
      <c r="C65" s="2" t="s">
        <v>3885</v>
      </c>
      <c r="D65" s="2" t="s">
        <v>3886</v>
      </c>
      <c r="E65" s="2" t="s">
        <v>436</v>
      </c>
      <c r="F65" s="3" t="s">
        <v>434</v>
      </c>
      <c r="G65" s="3" t="s">
        <v>438</v>
      </c>
      <c r="H65" s="4" t="s">
        <v>437</v>
      </c>
      <c r="I65" s="5"/>
      <c r="J65" s="5"/>
      <c r="K65" s="5"/>
      <c r="L65" s="5"/>
      <c r="M65" s="5"/>
      <c r="N65" s="5"/>
      <c r="O65" s="5"/>
      <c r="P65" s="5"/>
      <c r="Q65" s="5"/>
      <c r="R65" s="5"/>
      <c r="S65" s="5"/>
      <c r="T65" s="5"/>
      <c r="U65" s="5"/>
      <c r="V65" s="5"/>
      <c r="W65" s="5"/>
      <c r="X65" s="5"/>
      <c r="Y65" s="5"/>
      <c r="Z65" s="5"/>
    </row>
    <row r="66" ht="14.25" spans="1:26">
      <c r="A66" s="1" t="s">
        <v>3956</v>
      </c>
      <c r="B66" s="1" t="s">
        <v>3888</v>
      </c>
      <c r="C66" s="1" t="s">
        <v>3888</v>
      </c>
      <c r="D66" s="1" t="s">
        <v>3957</v>
      </c>
      <c r="E66" s="1" t="s">
        <v>3893</v>
      </c>
      <c r="F66" s="1" t="s">
        <v>247</v>
      </c>
      <c r="G66" s="1" t="s">
        <v>3891</v>
      </c>
      <c r="H66" s="1" t="s">
        <v>3893</v>
      </c>
      <c r="I66" s="5"/>
      <c r="J66" s="5"/>
      <c r="K66" s="5"/>
      <c r="L66" s="5"/>
      <c r="M66" s="5"/>
      <c r="N66" s="5"/>
      <c r="O66" s="5"/>
      <c r="P66" s="5"/>
      <c r="Q66" s="5"/>
      <c r="R66" s="5"/>
      <c r="S66" s="5"/>
      <c r="T66" s="5"/>
      <c r="U66" s="5"/>
      <c r="V66" s="5"/>
      <c r="W66" s="5"/>
      <c r="X66" s="5"/>
      <c r="Y66" s="5"/>
      <c r="Z66" s="5"/>
    </row>
    <row r="67" ht="14.25" spans="1:26">
      <c r="A67" s="1" t="s">
        <v>3958</v>
      </c>
      <c r="B67" s="1" t="s">
        <v>3893</v>
      </c>
      <c r="C67" s="1" t="s">
        <v>3894</v>
      </c>
      <c r="D67" s="1" t="s">
        <v>3957</v>
      </c>
      <c r="E67" s="1" t="str">
        <f>TEXT(人物卡!$L$28*100/50,"[&lt;1000]0;[&lt;1000000]0\,000;0\,000\,000")</f>
        <v>40</v>
      </c>
      <c r="F67" s="1" t="s">
        <v>249</v>
      </c>
      <c r="G67" s="1" t="str">
        <f>TEXT(人物卡!$L$28*20,"[&lt;1000]0;[&lt;1000000]0\,000;0\,000\,000")</f>
        <v>400</v>
      </c>
      <c r="H67" s="1" t="s">
        <v>3959</v>
      </c>
      <c r="I67" s="5"/>
      <c r="J67" s="5"/>
      <c r="K67" s="5"/>
      <c r="L67" s="5"/>
      <c r="M67" s="5"/>
      <c r="N67" s="5"/>
      <c r="O67" s="5"/>
      <c r="P67" s="5"/>
      <c r="Q67" s="5"/>
      <c r="R67" s="5"/>
      <c r="S67" s="5"/>
      <c r="T67" s="5"/>
      <c r="U67" s="5"/>
      <c r="V67" s="5"/>
      <c r="W67" s="5"/>
      <c r="X67" s="5"/>
      <c r="Y67" s="5"/>
      <c r="Z67" s="5"/>
    </row>
    <row r="68" ht="14.25" spans="1:26">
      <c r="A68" s="1" t="str">
        <f t="shared" ref="A68:A71" si="7">$A$65&amp;F68</f>
        <v>中国上海-1920-普通</v>
      </c>
      <c r="B68" s="1" t="s">
        <v>3896</v>
      </c>
      <c r="C68" s="1" t="s">
        <v>3897</v>
      </c>
      <c r="D68" s="1" t="s">
        <v>3957</v>
      </c>
      <c r="E68" s="1" t="str">
        <f>TEXT(人物卡!$L$28*200/50,"[&lt;1000]0;[&lt;1000000]0\,000;0\,000\,000")</f>
        <v>80</v>
      </c>
      <c r="F68" s="1" t="s">
        <v>435</v>
      </c>
      <c r="G68" s="1" t="str">
        <f>TEXT(人物卡!$L$28*5000/50,"[&lt;1000]0;[&lt;1000000]0\,000;0\,000\,000")</f>
        <v>2,000</v>
      </c>
      <c r="H68" s="1" t="s">
        <v>3960</v>
      </c>
      <c r="I68" s="5"/>
      <c r="J68" s="5"/>
      <c r="K68" s="5"/>
      <c r="L68" s="5"/>
      <c r="M68" s="5"/>
      <c r="N68" s="5"/>
      <c r="O68" s="5"/>
      <c r="P68" s="5"/>
      <c r="Q68" s="5"/>
      <c r="R68" s="5"/>
      <c r="S68" s="5"/>
      <c r="T68" s="5"/>
      <c r="U68" s="5"/>
      <c r="V68" s="5"/>
      <c r="W68" s="5"/>
      <c r="X68" s="5"/>
      <c r="Y68" s="5"/>
      <c r="Z68" s="5"/>
    </row>
    <row r="69" ht="14.25" spans="1:26">
      <c r="A69" s="1" t="str">
        <f t="shared" si="7"/>
        <v>中国上海-1920-小康</v>
      </c>
      <c r="B69" s="1" t="s">
        <v>3899</v>
      </c>
      <c r="C69" s="1" t="s">
        <v>3900</v>
      </c>
      <c r="D69" s="1" t="s">
        <v>3957</v>
      </c>
      <c r="E69" s="1" t="str">
        <f>TEXT(人物卡!$L$28*500/50,"[&lt;1000]0;[&lt;1000000]0\,000;0\,000\,000")</f>
        <v>200</v>
      </c>
      <c r="F69" s="1" t="s">
        <v>253</v>
      </c>
      <c r="G69" s="1" t="str">
        <f>TEXT(人物卡!$L$28*50000/50,"[&lt;1000]0;[&lt;1000000]0\,000;0\,000\,000")</f>
        <v>20,000</v>
      </c>
      <c r="H69" s="1" t="s">
        <v>3922</v>
      </c>
      <c r="I69" s="5"/>
      <c r="J69" s="5"/>
      <c r="K69" s="5"/>
      <c r="L69" s="5"/>
      <c r="M69" s="5"/>
      <c r="N69" s="5"/>
      <c r="O69" s="5"/>
      <c r="P69" s="5"/>
      <c r="Q69" s="5"/>
      <c r="R69" s="5"/>
      <c r="S69" s="5"/>
      <c r="T69" s="5"/>
      <c r="U69" s="5"/>
      <c r="V69" s="5"/>
      <c r="W69" s="5"/>
      <c r="X69" s="5"/>
      <c r="Y69" s="5"/>
      <c r="Z69" s="5"/>
    </row>
    <row r="70" ht="14.25" spans="1:26">
      <c r="A70" s="1" t="str">
        <f t="shared" si="7"/>
        <v>中国上海-1920-富裕</v>
      </c>
      <c r="B70" s="1" t="s">
        <v>3902</v>
      </c>
      <c r="C70" s="1" t="s">
        <v>3903</v>
      </c>
      <c r="D70" s="1" t="s">
        <v>3957</v>
      </c>
      <c r="E70" s="1" t="str">
        <f>TEXT(人物卡!$L$28*2000/50,"[&lt;1000]0;[&lt;1000000]0\,000;0\,000\,000")</f>
        <v>800</v>
      </c>
      <c r="F70" s="1" t="s">
        <v>255</v>
      </c>
      <c r="G70" s="1" t="str">
        <f>TEXT(人物卡!$L$28*200000/50,"[&lt;1000]0;[&lt;1000000]0\,000;0\,000\,000")</f>
        <v>80,000</v>
      </c>
      <c r="H70" s="1" t="s">
        <v>3950</v>
      </c>
      <c r="I70" s="5"/>
      <c r="J70" s="5"/>
      <c r="K70" s="5"/>
      <c r="L70" s="5"/>
      <c r="M70" s="5"/>
      <c r="N70" s="5"/>
      <c r="O70" s="5"/>
      <c r="P70" s="5"/>
      <c r="Q70" s="5"/>
      <c r="R70" s="5"/>
      <c r="S70" s="5"/>
      <c r="T70" s="5"/>
      <c r="U70" s="5"/>
      <c r="V70" s="5"/>
      <c r="W70" s="5"/>
      <c r="X70" s="5"/>
      <c r="Y70" s="5"/>
      <c r="Z70" s="5"/>
    </row>
    <row r="71" ht="14.25" spans="1:26">
      <c r="A71" s="1" t="str">
        <f t="shared" si="7"/>
        <v>中国上海-1920-富豪</v>
      </c>
      <c r="B71" s="1" t="s">
        <v>3905</v>
      </c>
      <c r="C71" s="1" t="s">
        <v>3905</v>
      </c>
      <c r="D71" s="1" t="s">
        <v>3957</v>
      </c>
      <c r="E71" s="1" t="s">
        <v>3961</v>
      </c>
      <c r="F71" s="1" t="s">
        <v>3907</v>
      </c>
      <c r="G71" s="1" t="s">
        <v>3962</v>
      </c>
      <c r="H71" s="1" t="s">
        <v>3926</v>
      </c>
      <c r="I71" s="5"/>
      <c r="J71" s="5"/>
      <c r="K71" s="5"/>
      <c r="L71" s="5"/>
      <c r="M71" s="5"/>
      <c r="N71" s="5"/>
      <c r="O71" s="5"/>
      <c r="P71" s="5"/>
      <c r="Q71" s="5"/>
      <c r="R71" s="5"/>
      <c r="S71" s="5"/>
      <c r="T71" s="5"/>
      <c r="U71" s="5"/>
      <c r="V71" s="5"/>
      <c r="W71" s="5"/>
      <c r="X71" s="5"/>
      <c r="Y71" s="5"/>
      <c r="Z71" s="5"/>
    </row>
    <row r="72" ht="14.25" spans="1:26">
      <c r="A72" s="1"/>
      <c r="B72" s="1"/>
      <c r="C72" s="1"/>
      <c r="D72" s="1"/>
      <c r="E72" s="1"/>
      <c r="F72" s="1"/>
      <c r="G72" s="1"/>
      <c r="H72" s="1"/>
      <c r="I72" s="5"/>
      <c r="J72" s="5"/>
      <c r="K72" s="5"/>
      <c r="L72" s="5"/>
      <c r="M72" s="5"/>
      <c r="N72" s="5"/>
      <c r="O72" s="5"/>
      <c r="P72" s="5"/>
      <c r="Q72" s="5"/>
      <c r="R72" s="5"/>
      <c r="S72" s="5"/>
      <c r="T72" s="5"/>
      <c r="U72" s="5"/>
      <c r="V72" s="5"/>
      <c r="W72" s="5"/>
      <c r="X72" s="5"/>
      <c r="Y72" s="5"/>
      <c r="Z72" s="5"/>
    </row>
    <row r="73" ht="14.25" spans="1:26">
      <c r="A73" s="1"/>
      <c r="B73" s="1"/>
      <c r="C73" s="1"/>
      <c r="D73" s="1"/>
      <c r="E73" s="1"/>
      <c r="F73" s="5"/>
      <c r="G73" s="1"/>
      <c r="H73" s="1"/>
      <c r="I73" s="5"/>
      <c r="J73" s="5"/>
      <c r="K73" s="5"/>
      <c r="L73" s="5"/>
      <c r="M73" s="5"/>
      <c r="N73" s="5"/>
      <c r="O73" s="5"/>
      <c r="P73" s="5"/>
      <c r="Q73" s="5"/>
      <c r="R73" s="5"/>
      <c r="S73" s="5"/>
      <c r="T73" s="5"/>
      <c r="U73" s="5"/>
      <c r="V73" s="5"/>
      <c r="W73" s="5"/>
      <c r="X73" s="5"/>
      <c r="Y73" s="5"/>
      <c r="Z73" s="5"/>
    </row>
    <row r="74" ht="14.25"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使用说明</vt:lpstr>
      <vt:lpstr>人物卡</vt:lpstr>
      <vt:lpstr>Roll20 格式</vt:lpstr>
      <vt:lpstr>职业介绍</vt:lpstr>
      <vt:lpstr>附表.技能</vt:lpstr>
      <vt:lpstr>RP備忘</vt:lpstr>
      <vt:lpstr>附表.武器列表</vt:lpstr>
      <vt:lpstr>「特征」</vt:lpstr>
      <vt:lpstr>经验包</vt:lpstr>
      <vt:lpstr>附表.疯狂</vt:lpstr>
      <vt:lpstr>附表.神话典籍</vt:lpstr>
      <vt:lpstr>附表.魔法</vt:lpstr>
      <vt:lpstr>附表.年收入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与天争锋灬战神</cp:lastModifiedBy>
  <dcterms:created xsi:type="dcterms:W3CDTF">2019-08-23T17:39:03Z</dcterms:created>
  <dcterms:modified xsi:type="dcterms:W3CDTF">2019-08-23T18:06:47Z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