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level" sheetId="9" r:id="rId1"/>
    <sheet name="skin" sheetId="11" r:id="rId2"/>
    <sheet name="page" sheetId="12" r:id="rId3"/>
    <sheet name="mainconfig" sheetId="13" r:id="rId4"/>
    <sheet name="!导出忽略" sheetId="14" r:id="rId5"/>
  </sheets>
  <calcPr calcId="144525"/>
</workbook>
</file>

<file path=xl/sharedStrings.xml><?xml version="1.0" encoding="utf-8"?>
<sst xmlns="http://schemas.openxmlformats.org/spreadsheetml/2006/main" count="565" uniqueCount="348">
  <si>
    <t>关卡数据</t>
  </si>
  <si>
    <t>单元格为红色则代表没有开启</t>
  </si>
  <si>
    <t>关卡id</t>
  </si>
  <si>
    <t>关卡获取方式
0:金币
1：视频/可多次默认1次
2：分享/只能一次</t>
  </si>
  <si>
    <t>地图名称描述</t>
  </si>
  <si>
    <t>地图对应数据</t>
  </si>
  <si>
    <t>地图预览图片</t>
  </si>
  <si>
    <t>解锁关卡所需金币</t>
  </si>
  <si>
    <t>金币奖励基数</t>
  </si>
  <si>
    <t>双倍奖励</t>
  </si>
  <si>
    <t>最大价格出售</t>
  </si>
  <si>
    <t>炫耀一下
与双倍奖励互斥
0：关闭
1：开启</t>
  </si>
  <si>
    <t>控制双倍奖励</t>
  </si>
  <si>
    <t>控制最大价格</t>
  </si>
  <si>
    <t>解锁模式
0金币
1视频
2分享</t>
  </si>
  <si>
    <t>模式
说明</t>
  </si>
  <si>
    <t>金币解锁关卡消耗</t>
  </si>
  <si>
    <t>id</t>
  </si>
  <si>
    <t>gettype</t>
  </si>
  <si>
    <t>name</t>
  </si>
  <si>
    <t>tiled</t>
  </si>
  <si>
    <t>icon</t>
  </si>
  <si>
    <t>unlockprice</t>
  </si>
  <si>
    <t>prize</t>
  </si>
  <si>
    <t>double#{}</t>
  </si>
  <si>
    <t>maxsell#{}</t>
  </si>
  <si>
    <t>share</t>
  </si>
  <si>
    <t>爱心</t>
  </si>
  <si>
    <t>pix32_tmx1</t>
  </si>
  <si>
    <t>pix32_pvw1</t>
  </si>
  <si>
    <t>炫耀、双倍不显示</t>
  </si>
  <si>
    <t>显示视频</t>
  </si>
  <si>
    <t>笑脸</t>
  </si>
  <si>
    <t>pix32_tmx2</t>
  </si>
  <si>
    <t>pix32_pvw2</t>
  </si>
  <si>
    <t>不显示视频</t>
  </si>
  <si>
    <t>草莓</t>
  </si>
  <si>
    <t>pix32_tmx3</t>
  </si>
  <si>
    <t>pix32_pvw3</t>
  </si>
  <si>
    <t>大象</t>
  </si>
  <si>
    <t>pix32_tmx4</t>
  </si>
  <si>
    <t>pix32_pvw4</t>
  </si>
  <si>
    <t>西瓜</t>
  </si>
  <si>
    <t>pix32_tmx5</t>
  </si>
  <si>
    <t>pix32_pvw5</t>
  </si>
  <si>
    <t>帽子</t>
  </si>
  <si>
    <t>pix32_tmx6</t>
  </si>
  <si>
    <t>pix32_pvw6</t>
  </si>
  <si>
    <t>面具</t>
  </si>
  <si>
    <t>pix32_tmx7</t>
  </si>
  <si>
    <t>pix32_pvw7</t>
  </si>
  <si>
    <t>杯子</t>
  </si>
  <si>
    <t>pix32_tmx8</t>
  </si>
  <si>
    <t>pix32_pvw8</t>
  </si>
  <si>
    <t>口红</t>
  </si>
  <si>
    <t>pix32_tmx9</t>
  </si>
  <si>
    <t>pix32_pvw9</t>
  </si>
  <si>
    <t>玉米</t>
  </si>
  <si>
    <t>pix32_tmx10</t>
  </si>
  <si>
    <t>pix32_pvw10</t>
  </si>
  <si>
    <t>糖果</t>
  </si>
  <si>
    <t>pix32_tmx11</t>
  </si>
  <si>
    <t>pix32_pvw11</t>
  </si>
  <si>
    <t>猫咪</t>
  </si>
  <si>
    <t>pix32_tmx12</t>
  </si>
  <si>
    <t>pix32_pvw12</t>
  </si>
  <si>
    <t>月亮</t>
  </si>
  <si>
    <t>pix32_tmx13</t>
  </si>
  <si>
    <t>pix32_pvw13</t>
  </si>
  <si>
    <t>果树</t>
  </si>
  <si>
    <t>pix32_tmx14</t>
  </si>
  <si>
    <t>pix32_pvw14</t>
  </si>
  <si>
    <t>荷花</t>
  </si>
  <si>
    <t>pix32_tmx15</t>
  </si>
  <si>
    <t>pix32_pvw15</t>
  </si>
  <si>
    <t>书</t>
  </si>
  <si>
    <t>pix32_tmx16</t>
  </si>
  <si>
    <t>pix32_pvw16</t>
  </si>
  <si>
    <t>刺猬</t>
  </si>
  <si>
    <t>pix32_tmx17</t>
  </si>
  <si>
    <t>pix32_pvw17</t>
  </si>
  <si>
    <t>仙人掌</t>
  </si>
  <si>
    <t>pix32_tmx18</t>
  </si>
  <si>
    <t>pix32_pvw18</t>
  </si>
  <si>
    <t>奖杯</t>
  </si>
  <si>
    <t>pix32_tmx19</t>
  </si>
  <si>
    <t>pix32_pvw19</t>
  </si>
  <si>
    <t>小鸡</t>
  </si>
  <si>
    <t>pix32_tmx20</t>
  </si>
  <si>
    <t>pix32_pvw20</t>
  </si>
  <si>
    <t>狮子</t>
  </si>
  <si>
    <t>pix32_tmx21</t>
  </si>
  <si>
    <t>pix32_pvw21</t>
  </si>
  <si>
    <t>恐龙</t>
  </si>
  <si>
    <t>pix32_tmx22</t>
  </si>
  <si>
    <t>pix32_pvw22</t>
  </si>
  <si>
    <t>胡萝卜</t>
  </si>
  <si>
    <t>pix24_tmx1</t>
  </si>
  <si>
    <t>pix24_pvw1</t>
  </si>
  <si>
    <t>企鹅</t>
  </si>
  <si>
    <t>pix24_tmx2</t>
  </si>
  <si>
    <t>pix24_pvw2</t>
  </si>
  <si>
    <t>狐狸</t>
  </si>
  <si>
    <t>pix24_tmx3</t>
  </si>
  <si>
    <t>pix24_pvw3</t>
  </si>
  <si>
    <t>蜗牛</t>
  </si>
  <si>
    <t>pix24_tmx4</t>
  </si>
  <si>
    <t>pix24_pvw4</t>
  </si>
  <si>
    <t>鱼缸</t>
  </si>
  <si>
    <t>pix24_tmx5</t>
  </si>
  <si>
    <t>pix24_pvw5</t>
  </si>
  <si>
    <t>饮料</t>
  </si>
  <si>
    <t>pix24_tmx6</t>
  </si>
  <si>
    <t>pix24_pvw6</t>
  </si>
  <si>
    <t>南瓜灯</t>
  </si>
  <si>
    <t>pix24_tmx7</t>
  </si>
  <si>
    <t>pix24_pvw7</t>
  </si>
  <si>
    <t>冰激凌</t>
  </si>
  <si>
    <t>pix24_tmx8</t>
  </si>
  <si>
    <t>pix24_pvw8</t>
  </si>
  <si>
    <t>房子</t>
  </si>
  <si>
    <t>pix24_tmx9</t>
  </si>
  <si>
    <t>pix24_pvw9</t>
  </si>
  <si>
    <t>棒棒糖</t>
  </si>
  <si>
    <t>pix24_tmx10</t>
  </si>
  <si>
    <t>pix24_pvw10</t>
  </si>
  <si>
    <t>螃蟹</t>
  </si>
  <si>
    <t>pix16_tmx1</t>
  </si>
  <si>
    <t>pix16_pvw1</t>
  </si>
  <si>
    <t>菠萝</t>
  </si>
  <si>
    <t>pix16_tmx2</t>
  </si>
  <si>
    <t>pix16_pvw2</t>
  </si>
  <si>
    <t>奶牛</t>
  </si>
  <si>
    <t>pix16_tmx3</t>
  </si>
  <si>
    <t>pix16_pvw3</t>
  </si>
  <si>
    <t>pix16_tmx4</t>
  </si>
  <si>
    <t>pix16_pvw4</t>
  </si>
  <si>
    <t>信封</t>
  </si>
  <si>
    <t>pix16_tmx5</t>
  </si>
  <si>
    <t>pix16_pvw5</t>
  </si>
  <si>
    <t>pix16_tmx6</t>
  </si>
  <si>
    <t>pix16_pvw6</t>
  </si>
  <si>
    <t>汽车</t>
  </si>
  <si>
    <t>pix16_tmx7</t>
  </si>
  <si>
    <t>pix16_pvw7</t>
  </si>
  <si>
    <t>青蛙</t>
  </si>
  <si>
    <t>pix16_tmx8</t>
  </si>
  <si>
    <t>pix16_pvw8</t>
  </si>
  <si>
    <t>长颈鹿</t>
  </si>
  <si>
    <t>pix16_tmx9</t>
  </si>
  <si>
    <t>pix16_pvw9</t>
  </si>
  <si>
    <t>UFO</t>
  </si>
  <si>
    <t>pix16_tmx10</t>
  </si>
  <si>
    <t>pix16_pvw10</t>
  </si>
  <si>
    <t>鱼</t>
  </si>
  <si>
    <t>pix16_tmx11</t>
  </si>
  <si>
    <t>pix16_pvw11</t>
  </si>
  <si>
    <t>水果</t>
  </si>
  <si>
    <t>pix16_tmx12</t>
  </si>
  <si>
    <t>pix16_pvw12</t>
  </si>
  <si>
    <t>火箭</t>
  </si>
  <si>
    <t>pix16_tmx13</t>
  </si>
  <si>
    <t>pix16_pvw13</t>
  </si>
  <si>
    <t>鲸鱼</t>
  </si>
  <si>
    <t>pix16_tmx14</t>
  </si>
  <si>
    <t>pix16_pvw14</t>
  </si>
  <si>
    <t>小鸭子</t>
  </si>
  <si>
    <t>pix16_tmx15</t>
  </si>
  <si>
    <t>pix16_pvw15</t>
  </si>
  <si>
    <t>蘑菇</t>
  </si>
  <si>
    <t>pix16_tmx16</t>
  </si>
  <si>
    <t>pix16_pvw16</t>
  </si>
  <si>
    <t>花</t>
  </si>
  <si>
    <t>pix16_tmx17</t>
  </si>
  <si>
    <t>pix16_pvw17</t>
  </si>
  <si>
    <t>蝴蝶</t>
  </si>
  <si>
    <t>pix16_tmx18</t>
  </si>
  <si>
    <t>pix16_pvw18</t>
  </si>
  <si>
    <t>小猪</t>
  </si>
  <si>
    <t>pix16_tmx19</t>
  </si>
  <si>
    <t>pix16_pvw19</t>
  </si>
  <si>
    <t>ET</t>
  </si>
  <si>
    <t>pix16_tmx20</t>
  </si>
  <si>
    <t>pix16_pvw20</t>
  </si>
  <si>
    <t>摩托</t>
  </si>
  <si>
    <t>pix16_tmx21</t>
  </si>
  <si>
    <t>pix16_pvw21</t>
  </si>
  <si>
    <t>热气球</t>
  </si>
  <si>
    <t>pix16_tmx22</t>
  </si>
  <si>
    <t>pix16_pvw22</t>
  </si>
  <si>
    <t>帆船</t>
  </si>
  <si>
    <t>pix16_tmx23</t>
  </si>
  <si>
    <t>pix16_pvw23</t>
  </si>
  <si>
    <t>pix16_tmx24</t>
  </si>
  <si>
    <t>pix16_pvw24</t>
  </si>
  <si>
    <t>森林</t>
  </si>
  <si>
    <t>pix16_tmx25</t>
  </si>
  <si>
    <t>pix16_pvw25</t>
  </si>
  <si>
    <t>小狗</t>
  </si>
  <si>
    <t>pix16_tmx26</t>
  </si>
  <si>
    <t>pix16_pvw26</t>
  </si>
  <si>
    <t>福字</t>
  </si>
  <si>
    <t>pix16_tmx27</t>
  </si>
  <si>
    <t>pix16_pvw27</t>
  </si>
  <si>
    <t>古建筑</t>
  </si>
  <si>
    <t>pix16_tmx28</t>
  </si>
  <si>
    <t>pix16_pvw28</t>
  </si>
  <si>
    <t>盆栽</t>
  </si>
  <si>
    <t>pix16_tmx29</t>
  </si>
  <si>
    <t>pix16_pvw29</t>
  </si>
  <si>
    <t>礼物</t>
  </si>
  <si>
    <t>pix16_tmx30</t>
  </si>
  <si>
    <t>pix16_pvw30</t>
  </si>
  <si>
    <t>绵羊</t>
  </si>
  <si>
    <t>pix16_tmx31</t>
  </si>
  <si>
    <t>pix16_pvw31</t>
  </si>
  <si>
    <t>猫头鹰</t>
  </si>
  <si>
    <t>pix16_tmx32</t>
  </si>
  <si>
    <t>pix16_pvw32</t>
  </si>
  <si>
    <t>裙子</t>
  </si>
  <si>
    <t>pix16_tmx33</t>
  </si>
  <si>
    <t>pix16_pvw33</t>
  </si>
  <si>
    <t>公鸡</t>
  </si>
  <si>
    <t>pix16_tmx34</t>
  </si>
  <si>
    <t>pix16_pvw34</t>
  </si>
  <si>
    <t>麋鹿</t>
  </si>
  <si>
    <t>pix16_tmx35</t>
  </si>
  <si>
    <t>pix16_pvw35</t>
  </si>
  <si>
    <t>美人鱼</t>
  </si>
  <si>
    <t>pix16_tmx36</t>
  </si>
  <si>
    <t>pix16_pvw36</t>
  </si>
  <si>
    <t>相机</t>
  </si>
  <si>
    <t>pix16_tmx37</t>
  </si>
  <si>
    <t>pix16_pvw37</t>
  </si>
  <si>
    <t>蛋糕</t>
  </si>
  <si>
    <t>pix16_tmx38</t>
  </si>
  <si>
    <t>pix16_pvw38</t>
  </si>
  <si>
    <t>拖拉机</t>
  </si>
  <si>
    <t>pix16_tmx39</t>
  </si>
  <si>
    <t>pix16_pvw39</t>
  </si>
  <si>
    <t>水杯</t>
  </si>
  <si>
    <t>pix16_tmx40</t>
  </si>
  <si>
    <t>pix16_pvw40</t>
  </si>
  <si>
    <t>皮肤数据</t>
  </si>
  <si>
    <t>皮肤id</t>
  </si>
  <si>
    <t>皮肤获取方式
0:金币:-1
1：视频/可多次默认1次
2：分享/只能一次</t>
  </si>
  <si>
    <t>解锁皮肤消耗金币数量</t>
  </si>
  <si>
    <t>解锁指定关卡开启购买权限
填入关卡ID(通关关卡后才能开启)</t>
  </si>
  <si>
    <t>使用图片</t>
  </si>
  <si>
    <t>buff 金币加成百分比</t>
  </si>
  <si>
    <t>相应消耗</t>
  </si>
  <si>
    <t>gettype#{}</t>
  </si>
  <si>
    <t>lvid</t>
  </si>
  <si>
    <t>image</t>
  </si>
  <si>
    <t>buff</t>
  </si>
  <si>
    <t>skin1</t>
  </si>
  <si>
    <t>次</t>
  </si>
  <si>
    <t>默认解锁不用修改</t>
  </si>
  <si>
    <t>skin2</t>
  </si>
  <si>
    <t>skin3</t>
  </si>
  <si>
    <t>视频</t>
  </si>
  <si>
    <t>3</t>
  </si>
  <si>
    <t>skin4</t>
  </si>
  <si>
    <t>4</t>
  </si>
  <si>
    <t>skin5</t>
  </si>
  <si>
    <t>5</t>
  </si>
  <si>
    <t>skin6</t>
  </si>
  <si>
    <t>视频2</t>
  </si>
  <si>
    <t>11</t>
  </si>
  <si>
    <t>skin7</t>
  </si>
  <si>
    <t>12</t>
  </si>
  <si>
    <t>skin8</t>
  </si>
  <si>
    <t>17</t>
  </si>
  <si>
    <t>skin9</t>
  </si>
  <si>
    <t>18</t>
  </si>
  <si>
    <t>skin10</t>
  </si>
  <si>
    <t>23</t>
  </si>
  <si>
    <t>skin11</t>
  </si>
  <si>
    <t>24</t>
  </si>
  <si>
    <t>skin12</t>
  </si>
  <si>
    <t>视频4</t>
  </si>
  <si>
    <t>skin13</t>
  </si>
  <si>
    <t>页数据</t>
  </si>
  <si>
    <t>页id</t>
  </si>
  <si>
    <t>下一页获取方式
0:金币
1：视频
2：分享</t>
  </si>
  <si>
    <t>解锁需要对应金币</t>
  </si>
  <si>
    <t>ulock#[]</t>
  </si>
  <si>
    <t>0:1000</t>
  </si>
  <si>
    <t>0,2000,1500,1200,800,300,0</t>
  </si>
  <si>
    <t>2000,2000,1500,1200,800,300,0</t>
  </si>
  <si>
    <t>6</t>
  </si>
  <si>
    <t>7</t>
  </si>
  <si>
    <t>8</t>
  </si>
  <si>
    <t>9</t>
  </si>
  <si>
    <t>10</t>
  </si>
  <si>
    <t>Config,Key=0,Value=1</t>
  </si>
  <si>
    <t>新添加的数据</t>
  </si>
  <si>
    <t>Key</t>
  </si>
  <si>
    <t>Value</t>
  </si>
  <si>
    <t>signin#[{}]</t>
  </si>
  <si>
    <t>gold:10,
gold:10,
gold:10,
gold:10,
gold:10,
gold:10,
gold:10,</t>
  </si>
  <si>
    <t>签到</t>
  </si>
  <si>
    <t>bidding#[{}]</t>
  </si>
  <si>
    <t>min:70;max:89,
min:90;max:100,
min:101;max:120,</t>
  </si>
  <si>
    <t>竞价百分比</t>
  </si>
  <si>
    <t>showGoldPlus</t>
  </si>
  <si>
    <t>是否显示金币的加号0 不显示，1 显示</t>
  </si>
  <si>
    <t>控制条件</t>
  </si>
  <si>
    <t>LackShow#{}</t>
  </si>
  <si>
    <t>金币不足 视频/分享 获取金币</t>
  </si>
  <si>
    <t>MoreGold#{}</t>
  </si>
  <si>
    <t>更多金币，入口为金币旁边的加号
获取更多金币</t>
  </si>
  <si>
    <t>showMaxSell</t>
  </si>
  <si>
    <t>总控制： 是否显示 最高价售出按钮（结算页）</t>
  </si>
  <si>
    <t>showSettlementDouble</t>
  </si>
  <si>
    <t>总控制：结算双倍领取</t>
  </si>
  <si>
    <t>hesbanner</t>
  </si>
  <si>
    <t>LackShowSkin#{}</t>
  </si>
  <si>
    <t>后台参数控制</t>
  </si>
  <si>
    <t>配图</t>
  </si>
  <si>
    <t>key</t>
  </si>
  <si>
    <t>位置描述</t>
  </si>
  <si>
    <t>控制开关</t>
  </si>
  <si>
    <t>是否显示金币加号</t>
  </si>
  <si>
    <t>不显示</t>
  </si>
  <si>
    <t>金币不足界面</t>
  </si>
  <si>
    <t>show:</t>
  </si>
  <si>
    <t>是否显示金币不足</t>
  </si>
  <si>
    <t>type:</t>
  </si>
  <si>
    <t>该界面，按钮类型</t>
  </si>
  <si>
    <t>value:</t>
  </si>
  <si>
    <t>奖励金币数值</t>
  </si>
  <si>
    <t>更多金币</t>
  </si>
  <si>
    <t>最高价卖，是否显示</t>
  </si>
  <si>
    <t>双倍领取，是否显示</t>
  </si>
  <si>
    <t>banner</t>
  </si>
  <si>
    <t>显示</t>
  </si>
  <si>
    <t>皮肤金币不足时，是否显示更多金币</t>
  </si>
  <si>
    <t>金币+号显示</t>
  </si>
  <si>
    <t>分享</t>
  </si>
  <si>
    <t>金币</t>
  </si>
  <si>
    <t>个</t>
  </si>
  <si>
    <t>显示分享</t>
  </si>
  <si>
    <t>show:1;type:2</t>
  </si>
  <si>
    <t>show:1;type:1</t>
  </si>
  <si>
    <t>不显示分享</t>
  </si>
  <si>
    <t>show:0;type:2</t>
  </si>
  <si>
    <t>show:0;type:1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</si>
</sst>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36"/>
      <color theme="1"/>
      <name val="宋体"/>
      <charset val="134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8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15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0" fontId="3" fillId="0" borderId="16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0" fillId="21" borderId="22" applyNumberFormat="0" applyAlignment="0" applyProtection="0">
      <alignment vertical="center"/>
    </xf>
    <xf numFmtId="0" fontId="14" fillId="21" borderId="18" applyNumberFormat="0" applyAlignment="0" applyProtection="0">
      <alignment vertical="center"/>
    </xf>
    <xf numFmtId="0" fontId="19" fillId="27" borderId="21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</xf>
    <xf numFmtId="0" fontId="1" fillId="2" borderId="0" xfId="0" applyFont="1" applyFill="1" applyAlignment="1" applyProtection="1">
      <alignment horizontal="center" vertical="center"/>
      <protection locked="0"/>
    </xf>
    <xf numFmtId="0" fontId="0" fillId="0" borderId="0" xfId="0" applyBorder="1">
      <alignment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 wrapText="1"/>
    </xf>
    <xf numFmtId="0" fontId="0" fillId="0" borderId="0" xfId="0" applyFill="1" applyAlignment="1" applyProtection="1">
      <alignment horizontal="center" vertical="center" wrapText="1"/>
    </xf>
    <xf numFmtId="0" fontId="0" fillId="0" borderId="0" xfId="0" applyFont="1" applyFill="1" applyAlignment="1" applyProtection="1">
      <alignment horizontal="left" vertical="center" wrapText="1"/>
    </xf>
    <xf numFmtId="0" fontId="0" fillId="0" borderId="0" xfId="0" applyFont="1" applyFill="1" applyAlignment="1" applyProtection="1">
      <alignment horizontal="center" vertical="center" wrapText="1"/>
    </xf>
    <xf numFmtId="49" fontId="0" fillId="0" borderId="0" xfId="0" applyNumberFormat="1" applyFont="1" applyFill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49" fontId="0" fillId="0" borderId="0" xfId="0" applyNumberFormat="1" applyAlignment="1" applyProtection="1">
      <alignment horizontal="center" vertical="center" wrapText="1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5" borderId="0" xfId="0" applyNumberFormat="1" applyFill="1" applyAlignment="1" applyProtection="1">
      <alignment horizontal="center" vertical="center" wrapText="1"/>
    </xf>
    <xf numFmtId="0" fontId="0" fillId="0" borderId="0" xfId="0" applyNumberFormat="1" applyAlignment="1" applyProtection="1">
      <alignment horizontal="center" vertical="center"/>
    </xf>
    <xf numFmtId="0" fontId="0" fillId="0" borderId="0" xfId="0" applyNumberFormat="1" applyFont="1" applyFill="1" applyAlignment="1" applyProtection="1">
      <alignment horizontal="center" vertical="center" wrapText="1"/>
    </xf>
    <xf numFmtId="0" fontId="0" fillId="0" borderId="0" xfId="0" applyNumberFormat="1" applyAlignment="1" applyProtection="1">
      <alignment horizontal="center" vertical="center" wrapText="1"/>
    </xf>
    <xf numFmtId="0" fontId="0" fillId="6" borderId="0" xfId="0" applyFill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0" fillId="0" borderId="0" xfId="0" applyNumberFormat="1" applyFont="1" applyFill="1" applyAlignment="1" applyProtection="1">
      <alignment horizontal="left" vertical="center" wrapText="1"/>
    </xf>
    <xf numFmtId="0" fontId="0" fillId="6" borderId="0" xfId="0" applyNumberFormat="1" applyFill="1" applyAlignment="1" applyProtection="1">
      <alignment horizontal="center" vertical="center" wrapText="1"/>
    </xf>
    <xf numFmtId="0" fontId="0" fillId="4" borderId="0" xfId="0" applyNumberFormat="1" applyFill="1" applyAlignment="1" applyProtection="1">
      <alignment horizontal="center" vertical="center" wrapText="1"/>
    </xf>
    <xf numFmtId="0" fontId="0" fillId="6" borderId="0" xfId="0" applyNumberFormat="1" applyFill="1" applyAlignment="1" applyProtection="1">
      <alignment horizontal="center" vertical="center"/>
    </xf>
    <xf numFmtId="0" fontId="0" fillId="4" borderId="0" xfId="0" applyNumberFormat="1" applyFill="1" applyAlignment="1" applyProtection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rgb="FFFF0000"/>
        </patternFill>
      </fill>
    </dxf>
    <dxf>
      <fill>
        <patternFill patternType="solid">
          <bgColor theme="4" tint="0.799768059327982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bgColor theme="6" tint="0.6"/>
        </patternFill>
      </fill>
    </dxf>
    <dxf>
      <fill>
        <patternFill patternType="solid">
          <bgColor theme="9" tint="-0.25"/>
        </patternFill>
      </fill>
    </dxf>
    <dxf>
      <fill>
        <patternFill patternType="solid">
          <bgColor theme="4" tint="0.4"/>
        </patternFill>
      </fill>
    </dxf>
  </dxfs>
  <tableStyles count="0" defaultTableStyle="TableStyleMedium9" defaultPivotStyle="PivotStyleLight16"/>
  <colors>
    <mruColors>
      <color rgb="00FFFEA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114300</xdr:colOff>
      <xdr:row>11</xdr:row>
      <xdr:rowOff>123825</xdr:rowOff>
    </xdr:from>
    <xdr:to>
      <xdr:col>6</xdr:col>
      <xdr:colOff>897890</xdr:colOff>
      <xdr:row>11</xdr:row>
      <xdr:rowOff>381000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10750" y="3708400"/>
          <a:ext cx="783590" cy="25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190500</xdr:colOff>
      <xdr:row>13</xdr:row>
      <xdr:rowOff>47625</xdr:rowOff>
    </xdr:from>
    <xdr:to>
      <xdr:col>6</xdr:col>
      <xdr:colOff>791845</xdr:colOff>
      <xdr:row>14</xdr:row>
      <xdr:rowOff>307340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86950" y="4889500"/>
          <a:ext cx="601345" cy="6026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142875</xdr:colOff>
      <xdr:row>15</xdr:row>
      <xdr:rowOff>276225</xdr:rowOff>
    </xdr:from>
    <xdr:to>
      <xdr:col>6</xdr:col>
      <xdr:colOff>828675</xdr:colOff>
      <xdr:row>16</xdr:row>
      <xdr:rowOff>589280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39325" y="5842000"/>
          <a:ext cx="685800" cy="668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190500</xdr:colOff>
      <xdr:row>17</xdr:row>
      <xdr:rowOff>37465</xdr:rowOff>
    </xdr:from>
    <xdr:to>
      <xdr:col>6</xdr:col>
      <xdr:colOff>762000</xdr:colOff>
      <xdr:row>17</xdr:row>
      <xdr:rowOff>603885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886950" y="6593840"/>
          <a:ext cx="571500" cy="566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288925</xdr:colOff>
      <xdr:row>17</xdr:row>
      <xdr:rowOff>625475</xdr:rowOff>
    </xdr:from>
    <xdr:to>
      <xdr:col>6</xdr:col>
      <xdr:colOff>752475</xdr:colOff>
      <xdr:row>18</xdr:row>
      <xdr:rowOff>633095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985375" y="7181850"/>
          <a:ext cx="463550" cy="6426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6"/>
  <sheetViews>
    <sheetView tabSelected="1" workbookViewId="0">
      <pane ySplit="3" topLeftCell="A49" activePane="bottomLeft" state="frozen"/>
      <selection/>
      <selection pane="bottomLeft" activeCell="C4" sqref="C4:E75"/>
    </sheetView>
  </sheetViews>
  <sheetFormatPr defaultColWidth="9" defaultRowHeight="13.5"/>
  <cols>
    <col min="1" max="1" width="8.125" style="29" customWidth="1"/>
    <col min="2" max="2" width="9.5" style="39" customWidth="1"/>
    <col min="3" max="3" width="8.375" style="29" customWidth="1"/>
    <col min="4" max="4" width="26" style="29" customWidth="1"/>
    <col min="5" max="5" width="37.875" style="29" customWidth="1"/>
    <col min="6" max="6" width="9.625" style="29" customWidth="1"/>
    <col min="7" max="7" width="9" style="29"/>
    <col min="8" max="8" width="16.625" style="29" customWidth="1"/>
    <col min="9" max="9" width="15.875" style="29" customWidth="1"/>
    <col min="10" max="10" width="12.5" style="29" customWidth="1"/>
    <col min="11" max="11" width="6" style="29" customWidth="1"/>
    <col min="12" max="12" width="15.875" style="29" customWidth="1"/>
    <col min="13" max="13" width="13.625" style="29" customWidth="1"/>
    <col min="14" max="15" width="9" style="44"/>
    <col min="16" max="16" width="9" style="45"/>
    <col min="17" max="17" width="13.75" style="29" customWidth="1"/>
    <col min="18" max="18" width="12.375" style="29" customWidth="1"/>
    <col min="19" max="19" width="8.25" style="29" customWidth="1"/>
    <col min="20" max="21" width="13.375" style="29" customWidth="1"/>
    <col min="22" max="16384" width="9" style="29"/>
  </cols>
  <sheetData>
    <row r="1" spans="1:12">
      <c r="A1" s="30" t="s">
        <v>0</v>
      </c>
      <c r="B1" s="40"/>
      <c r="C1" s="30"/>
      <c r="D1" s="30"/>
      <c r="E1" s="30"/>
      <c r="F1" s="30"/>
      <c r="L1" s="29" t="s">
        <v>1</v>
      </c>
    </row>
    <row r="2" ht="64" customHeight="1" spans="1:17">
      <c r="A2" s="31" t="s">
        <v>2</v>
      </c>
      <c r="B2" s="46" t="s">
        <v>3</v>
      </c>
      <c r="C2" s="32" t="s">
        <v>4</v>
      </c>
      <c r="D2" s="32" t="s">
        <v>5</v>
      </c>
      <c r="E2" s="32" t="s">
        <v>6</v>
      </c>
      <c r="F2" s="32" t="s">
        <v>7</v>
      </c>
      <c r="G2" s="35" t="s">
        <v>8</v>
      </c>
      <c r="H2" s="35" t="s">
        <v>9</v>
      </c>
      <c r="I2" s="35" t="s">
        <v>10</v>
      </c>
      <c r="J2" s="35" t="s">
        <v>11</v>
      </c>
      <c r="K2" s="35"/>
      <c r="L2" s="35" t="s">
        <v>12</v>
      </c>
      <c r="M2" s="29" t="s">
        <v>13</v>
      </c>
      <c r="N2" s="47" t="s">
        <v>14</v>
      </c>
      <c r="O2" s="47" t="s">
        <v>15</v>
      </c>
      <c r="P2" s="48" t="s">
        <v>16</v>
      </c>
      <c r="Q2" s="41"/>
    </row>
    <row r="3" ht="27" spans="1:17">
      <c r="A3" s="33" t="s">
        <v>17</v>
      </c>
      <c r="B3" s="42" t="s">
        <v>18</v>
      </c>
      <c r="C3" s="34" t="s">
        <v>19</v>
      </c>
      <c r="D3" s="34" t="s">
        <v>20</v>
      </c>
      <c r="E3" s="34" t="s">
        <v>21</v>
      </c>
      <c r="F3" s="34" t="s">
        <v>22</v>
      </c>
      <c r="G3" s="29" t="s">
        <v>23</v>
      </c>
      <c r="H3" s="29" t="s">
        <v>24</v>
      </c>
      <c r="I3" s="29" t="s">
        <v>25</v>
      </c>
      <c r="J3" s="29" t="s">
        <v>26</v>
      </c>
      <c r="N3" s="49"/>
      <c r="O3" s="49"/>
      <c r="P3" s="50"/>
      <c r="Q3" s="41"/>
    </row>
    <row r="4" ht="18" customHeight="1" spans="1:17">
      <c r="A4" s="35">
        <v>1</v>
      </c>
      <c r="B4" s="43">
        <f>N4</f>
        <v>0</v>
      </c>
      <c r="C4" s="29" t="s">
        <v>27</v>
      </c>
      <c r="D4" s="35" t="s">
        <v>28</v>
      </c>
      <c r="E4" s="35" t="s">
        <v>29</v>
      </c>
      <c r="F4" s="35">
        <f>P4</f>
        <v>0</v>
      </c>
      <c r="G4" s="29">
        <v>200</v>
      </c>
      <c r="H4" s="29" t="str">
        <f>VLOOKUP(L4,'!导出忽略'!$C$13:$D$17,2,FALSE)</f>
        <v>show:0;type:1</v>
      </c>
      <c r="I4" s="29" t="str">
        <f>VLOOKUP(M4,'!导出忽略'!$C$13:$D$16,2,FALSE)</f>
        <v>show:1;type:1</v>
      </c>
      <c r="J4" s="29">
        <f>IF(ISNUMBER(FIND("不显示",L4)),IF(ISNUMBER(FIND("炫耀",L4)),0,1),0)</f>
        <v>0</v>
      </c>
      <c r="L4" s="29" t="s">
        <v>30</v>
      </c>
      <c r="M4" s="29" t="s">
        <v>31</v>
      </c>
      <c r="N4" s="49">
        <v>0</v>
      </c>
      <c r="O4" s="49" t="str">
        <f>VLOOKUP(N4,'!导出忽略'!$G$8:$H$10,2)</f>
        <v>金币</v>
      </c>
      <c r="P4" s="51">
        <v>0</v>
      </c>
      <c r="Q4" s="41"/>
    </row>
    <row r="5" ht="14.25" spans="1:17">
      <c r="A5" s="35">
        <v>2</v>
      </c>
      <c r="B5" s="43">
        <f t="shared" ref="B5:B45" si="0">N5</f>
        <v>0</v>
      </c>
      <c r="C5" s="29" t="s">
        <v>32</v>
      </c>
      <c r="D5" s="35" t="s">
        <v>33</v>
      </c>
      <c r="E5" s="35" t="s">
        <v>34</v>
      </c>
      <c r="F5" s="35">
        <f t="shared" ref="F5:F45" si="1">P5</f>
        <v>100</v>
      </c>
      <c r="G5" s="29">
        <v>200</v>
      </c>
      <c r="H5" s="29" t="str">
        <f>VLOOKUP(L5,'!导出忽略'!$C$13:$D$17,2,FALSE)</f>
        <v>show:0;type:1</v>
      </c>
      <c r="I5" s="29" t="str">
        <f>VLOOKUP(M5,'!导出忽略'!$C$13:$D$16,2,FALSE)</f>
        <v>show:1;type:1</v>
      </c>
      <c r="J5" s="29">
        <f t="shared" ref="J5:J45" si="2">IF(ISNUMBER(FIND("不显示",L5)),IF(ISNUMBER(FIND("炫耀",L5)),0,1),0)</f>
        <v>1</v>
      </c>
      <c r="L5" s="29" t="s">
        <v>35</v>
      </c>
      <c r="M5" s="29" t="s">
        <v>31</v>
      </c>
      <c r="N5" s="49">
        <v>0</v>
      </c>
      <c r="O5" s="49" t="str">
        <f>VLOOKUP(N5,'!导出忽略'!$G$8:$H$10,2)</f>
        <v>金币</v>
      </c>
      <c r="P5" s="51">
        <v>100</v>
      </c>
      <c r="Q5" s="41"/>
    </row>
    <row r="6" ht="14.25" spans="1:17">
      <c r="A6" s="35">
        <v>3</v>
      </c>
      <c r="B6" s="43">
        <f t="shared" si="0"/>
        <v>0</v>
      </c>
      <c r="C6" s="29" t="s">
        <v>36</v>
      </c>
      <c r="D6" s="35" t="s">
        <v>37</v>
      </c>
      <c r="E6" s="35" t="s">
        <v>38</v>
      </c>
      <c r="F6" s="35">
        <f t="shared" si="1"/>
        <v>200</v>
      </c>
      <c r="G6" s="29">
        <v>200</v>
      </c>
      <c r="H6" s="29" t="str">
        <f>VLOOKUP(L6,'!导出忽略'!$C$13:$D$17,2,FALSE)</f>
        <v>show:1;type:1</v>
      </c>
      <c r="I6" s="29" t="str">
        <f>VLOOKUP(M6,'!导出忽略'!$C$13:$D$16,2,FALSE)</f>
        <v>show:1;type:1</v>
      </c>
      <c r="J6" s="29">
        <f t="shared" si="2"/>
        <v>0</v>
      </c>
      <c r="L6" s="29" t="s">
        <v>31</v>
      </c>
      <c r="M6" s="29" t="s">
        <v>31</v>
      </c>
      <c r="N6" s="49">
        <v>0</v>
      </c>
      <c r="O6" s="49" t="str">
        <f>VLOOKUP(N6,'!导出忽略'!$G$8:$H$10,2)</f>
        <v>金币</v>
      </c>
      <c r="P6" s="51">
        <v>200</v>
      </c>
      <c r="Q6" s="41"/>
    </row>
    <row r="7" ht="14.25" spans="1:17">
      <c r="A7" s="35">
        <v>4</v>
      </c>
      <c r="B7" s="43">
        <f t="shared" si="0"/>
        <v>0</v>
      </c>
      <c r="C7" s="29" t="s">
        <v>39</v>
      </c>
      <c r="D7" s="35" t="s">
        <v>40</v>
      </c>
      <c r="E7" s="35" t="s">
        <v>41</v>
      </c>
      <c r="F7" s="35">
        <f t="shared" si="1"/>
        <v>300</v>
      </c>
      <c r="G7" s="29">
        <v>200</v>
      </c>
      <c r="H7" s="29" t="str">
        <f>VLOOKUP(L7,'!导出忽略'!$C$13:$D$17,2,FALSE)</f>
        <v>show:0;type:1</v>
      </c>
      <c r="I7" s="29" t="str">
        <f>VLOOKUP(M7,'!导出忽略'!$C$13:$D$16,2,FALSE)</f>
        <v>show:1;type:1</v>
      </c>
      <c r="J7" s="29">
        <f t="shared" si="2"/>
        <v>1</v>
      </c>
      <c r="L7" s="29" t="s">
        <v>35</v>
      </c>
      <c r="M7" s="29" t="s">
        <v>31</v>
      </c>
      <c r="N7" s="49">
        <v>0</v>
      </c>
      <c r="O7" s="49" t="str">
        <f>VLOOKUP(N7,'!导出忽略'!$G$8:$H$10,2)</f>
        <v>金币</v>
      </c>
      <c r="P7" s="51">
        <v>300</v>
      </c>
      <c r="Q7" s="41"/>
    </row>
    <row r="8" ht="14.25" spans="1:17">
      <c r="A8" s="35">
        <v>5</v>
      </c>
      <c r="B8" s="43">
        <f t="shared" si="0"/>
        <v>0</v>
      </c>
      <c r="C8" s="29" t="s">
        <v>42</v>
      </c>
      <c r="D8" s="35" t="s">
        <v>43</v>
      </c>
      <c r="E8" s="35" t="s">
        <v>44</v>
      </c>
      <c r="F8" s="35">
        <f t="shared" si="1"/>
        <v>400</v>
      </c>
      <c r="G8" s="29">
        <v>200</v>
      </c>
      <c r="H8" s="29" t="str">
        <f>VLOOKUP(L8,'!导出忽略'!$C$13:$D$17,2,FALSE)</f>
        <v>show:1;type:1</v>
      </c>
      <c r="I8" s="29" t="str">
        <f>VLOOKUP(M8,'!导出忽略'!$C$13:$D$16,2,FALSE)</f>
        <v>show:1;type:1</v>
      </c>
      <c r="J8" s="29">
        <f t="shared" si="2"/>
        <v>0</v>
      </c>
      <c r="L8" s="29" t="s">
        <v>31</v>
      </c>
      <c r="M8" s="29" t="s">
        <v>31</v>
      </c>
      <c r="N8" s="49">
        <v>0</v>
      </c>
      <c r="O8" s="49" t="str">
        <f>VLOOKUP(N8,'!导出忽略'!$G$8:$H$10,2)</f>
        <v>金币</v>
      </c>
      <c r="P8" s="51">
        <v>400</v>
      </c>
      <c r="Q8" s="41"/>
    </row>
    <row r="9" ht="14.25" spans="1:17">
      <c r="A9" s="35">
        <v>6</v>
      </c>
      <c r="B9" s="43">
        <f t="shared" si="0"/>
        <v>0</v>
      </c>
      <c r="C9" s="29" t="s">
        <v>45</v>
      </c>
      <c r="D9" s="35" t="s">
        <v>46</v>
      </c>
      <c r="E9" s="35" t="s">
        <v>47</v>
      </c>
      <c r="F9" s="35">
        <f t="shared" si="1"/>
        <v>500</v>
      </c>
      <c r="G9" s="29">
        <v>200</v>
      </c>
      <c r="H9" s="29" t="str">
        <f>VLOOKUP(L9,'!导出忽略'!$C$13:$D$17,2,FALSE)</f>
        <v>show:0;type:1</v>
      </c>
      <c r="I9" s="29" t="str">
        <f>VLOOKUP(M9,'!导出忽略'!$C$13:$D$16,2,FALSE)</f>
        <v>show:1;type:1</v>
      </c>
      <c r="J9" s="29">
        <f t="shared" si="2"/>
        <v>1</v>
      </c>
      <c r="L9" s="29" t="s">
        <v>35</v>
      </c>
      <c r="M9" s="29" t="s">
        <v>31</v>
      </c>
      <c r="N9" s="49">
        <v>0</v>
      </c>
      <c r="O9" s="49" t="str">
        <f>VLOOKUP(N9,'!导出忽略'!$G$8:$H$10,2)</f>
        <v>金币</v>
      </c>
      <c r="P9" s="51">
        <v>500</v>
      </c>
      <c r="Q9" s="41"/>
    </row>
    <row r="10" spans="1:17">
      <c r="A10" s="35">
        <v>7</v>
      </c>
      <c r="B10" s="43">
        <f t="shared" si="0"/>
        <v>0</v>
      </c>
      <c r="C10" s="29" t="s">
        <v>48</v>
      </c>
      <c r="D10" s="35" t="s">
        <v>49</v>
      </c>
      <c r="E10" s="35" t="s">
        <v>50</v>
      </c>
      <c r="F10" s="35">
        <f t="shared" si="1"/>
        <v>200</v>
      </c>
      <c r="G10" s="29">
        <v>200</v>
      </c>
      <c r="H10" s="29" t="str">
        <f>VLOOKUP(L10,'!导出忽略'!$C$13:$D$17,2,FALSE)</f>
        <v>show:1;type:1</v>
      </c>
      <c r="I10" s="29" t="str">
        <f>VLOOKUP(M10,'!导出忽略'!$C$13:$D$16,2,FALSE)</f>
        <v>show:1;type:1</v>
      </c>
      <c r="J10" s="29">
        <f t="shared" si="2"/>
        <v>0</v>
      </c>
      <c r="L10" s="29" t="s">
        <v>31</v>
      </c>
      <c r="M10" s="29" t="s">
        <v>31</v>
      </c>
      <c r="N10" s="49">
        <v>0</v>
      </c>
      <c r="O10" s="49" t="str">
        <f>VLOOKUP(N10,'!导出忽略'!$G$8:$H$10,2)</f>
        <v>金币</v>
      </c>
      <c r="P10" s="52">
        <v>200</v>
      </c>
      <c r="Q10" s="41"/>
    </row>
    <row r="11" spans="1:17">
      <c r="A11" s="35">
        <v>8</v>
      </c>
      <c r="B11" s="43">
        <f t="shared" si="0"/>
        <v>0</v>
      </c>
      <c r="C11" s="29" t="s">
        <v>51</v>
      </c>
      <c r="D11" s="35" t="s">
        <v>52</v>
      </c>
      <c r="E11" s="35" t="s">
        <v>53</v>
      </c>
      <c r="F11" s="35">
        <f t="shared" si="1"/>
        <v>300</v>
      </c>
      <c r="G11" s="29">
        <v>200</v>
      </c>
      <c r="H11" s="29" t="str">
        <f>VLOOKUP(L11,'!导出忽略'!$C$13:$D$17,2,FALSE)</f>
        <v>show:0;type:1</v>
      </c>
      <c r="I11" s="29" t="str">
        <f>VLOOKUP(M11,'!导出忽略'!$C$13:$D$16,2,FALSE)</f>
        <v>show:1;type:1</v>
      </c>
      <c r="J11" s="29">
        <f t="shared" si="2"/>
        <v>1</v>
      </c>
      <c r="L11" s="29" t="s">
        <v>35</v>
      </c>
      <c r="M11" s="29" t="s">
        <v>31</v>
      </c>
      <c r="N11" s="49">
        <v>0</v>
      </c>
      <c r="O11" s="49" t="str">
        <f>VLOOKUP(N11,'!导出忽略'!$G$8:$H$10,2)</f>
        <v>金币</v>
      </c>
      <c r="P11" s="52">
        <v>300</v>
      </c>
      <c r="Q11" s="41"/>
    </row>
    <row r="12" spans="1:17">
      <c r="A12" s="35">
        <v>9</v>
      </c>
      <c r="B12" s="43">
        <f t="shared" si="0"/>
        <v>0</v>
      </c>
      <c r="C12" s="29" t="s">
        <v>54</v>
      </c>
      <c r="D12" s="35" t="s">
        <v>55</v>
      </c>
      <c r="E12" s="35" t="s">
        <v>56</v>
      </c>
      <c r="F12" s="35">
        <f t="shared" si="1"/>
        <v>400</v>
      </c>
      <c r="G12" s="29">
        <v>200</v>
      </c>
      <c r="H12" s="29" t="str">
        <f>VLOOKUP(L12,'!导出忽略'!$C$13:$D$17,2,FALSE)</f>
        <v>show:1;type:1</v>
      </c>
      <c r="I12" s="29" t="str">
        <f>VLOOKUP(M12,'!导出忽略'!$C$13:$D$16,2,FALSE)</f>
        <v>show:1;type:1</v>
      </c>
      <c r="J12" s="29">
        <f t="shared" si="2"/>
        <v>0</v>
      </c>
      <c r="L12" s="29" t="s">
        <v>31</v>
      </c>
      <c r="M12" s="29" t="s">
        <v>31</v>
      </c>
      <c r="N12" s="49">
        <v>0</v>
      </c>
      <c r="O12" s="49" t="str">
        <f>VLOOKUP(N12,'!导出忽略'!$G$8:$H$10,2)</f>
        <v>金币</v>
      </c>
      <c r="P12" s="52">
        <v>400</v>
      </c>
      <c r="Q12" s="41"/>
    </row>
    <row r="13" spans="1:17">
      <c r="A13" s="35">
        <v>10</v>
      </c>
      <c r="B13" s="43">
        <f t="shared" si="0"/>
        <v>0</v>
      </c>
      <c r="C13" s="29" t="s">
        <v>57</v>
      </c>
      <c r="D13" s="35" t="s">
        <v>58</v>
      </c>
      <c r="E13" s="35" t="s">
        <v>59</v>
      </c>
      <c r="F13" s="35">
        <f t="shared" si="1"/>
        <v>500</v>
      </c>
      <c r="G13" s="29">
        <v>200</v>
      </c>
      <c r="H13" s="29" t="str">
        <f>VLOOKUP(L13,'!导出忽略'!$C$13:$D$17,2,FALSE)</f>
        <v>show:0;type:1</v>
      </c>
      <c r="I13" s="29" t="str">
        <f>VLOOKUP(M13,'!导出忽略'!$C$13:$D$16,2,FALSE)</f>
        <v>show:1;type:1</v>
      </c>
      <c r="J13" s="29">
        <f t="shared" si="2"/>
        <v>1</v>
      </c>
      <c r="L13" s="29" t="s">
        <v>35</v>
      </c>
      <c r="M13" s="29" t="s">
        <v>31</v>
      </c>
      <c r="N13" s="49">
        <v>0</v>
      </c>
      <c r="O13" s="49" t="str">
        <f>VLOOKUP(N13,'!导出忽略'!$G$8:$H$10,2)</f>
        <v>金币</v>
      </c>
      <c r="P13" s="52">
        <v>500</v>
      </c>
      <c r="Q13" s="41"/>
    </row>
    <row r="14" spans="1:17">
      <c r="A14" s="35">
        <v>11</v>
      </c>
      <c r="B14" s="43">
        <f t="shared" si="0"/>
        <v>0</v>
      </c>
      <c r="C14" s="29" t="s">
        <v>60</v>
      </c>
      <c r="D14" s="35" t="s">
        <v>61</v>
      </c>
      <c r="E14" s="35" t="s">
        <v>62</v>
      </c>
      <c r="F14" s="35">
        <f t="shared" si="1"/>
        <v>600</v>
      </c>
      <c r="G14" s="29">
        <v>200</v>
      </c>
      <c r="H14" s="29" t="str">
        <f>VLOOKUP(L14,'!导出忽略'!$C$13:$D$17,2,FALSE)</f>
        <v>show:1;type:1</v>
      </c>
      <c r="I14" s="29" t="str">
        <f>VLOOKUP(M14,'!导出忽略'!$C$13:$D$16,2,FALSE)</f>
        <v>show:1;type:1</v>
      </c>
      <c r="J14" s="29">
        <f t="shared" si="2"/>
        <v>0</v>
      </c>
      <c r="L14" s="29" t="s">
        <v>31</v>
      </c>
      <c r="M14" s="29" t="s">
        <v>31</v>
      </c>
      <c r="N14" s="49">
        <v>0</v>
      </c>
      <c r="O14" s="49" t="str">
        <f>VLOOKUP(N14,'!导出忽略'!$G$8:$H$10,2)</f>
        <v>金币</v>
      </c>
      <c r="P14" s="52">
        <v>600</v>
      </c>
      <c r="Q14" s="41"/>
    </row>
    <row r="15" spans="1:17">
      <c r="A15" s="35">
        <v>12</v>
      </c>
      <c r="B15" s="43">
        <f t="shared" si="0"/>
        <v>0</v>
      </c>
      <c r="C15" s="29" t="s">
        <v>63</v>
      </c>
      <c r="D15" s="35" t="s">
        <v>64</v>
      </c>
      <c r="E15" s="35" t="s">
        <v>65</v>
      </c>
      <c r="F15" s="35">
        <f t="shared" si="1"/>
        <v>700</v>
      </c>
      <c r="G15" s="29">
        <v>200</v>
      </c>
      <c r="H15" s="29" t="str">
        <f>VLOOKUP(L15,'!导出忽略'!$C$13:$D$17,2,FALSE)</f>
        <v>show:0;type:1</v>
      </c>
      <c r="I15" s="29" t="str">
        <f>VLOOKUP(M15,'!导出忽略'!$C$13:$D$16,2,FALSE)</f>
        <v>show:1;type:1</v>
      </c>
      <c r="J15" s="29">
        <f t="shared" si="2"/>
        <v>1</v>
      </c>
      <c r="L15" s="29" t="s">
        <v>35</v>
      </c>
      <c r="M15" s="29" t="s">
        <v>31</v>
      </c>
      <c r="N15" s="49">
        <v>0</v>
      </c>
      <c r="O15" s="49" t="str">
        <f>VLOOKUP(N15,'!导出忽略'!$G$8:$H$10,2)</f>
        <v>金币</v>
      </c>
      <c r="P15" s="52">
        <v>700</v>
      </c>
      <c r="Q15" s="41"/>
    </row>
    <row r="16" spans="1:17">
      <c r="A16" s="35">
        <v>13</v>
      </c>
      <c r="B16" s="43">
        <f t="shared" si="0"/>
        <v>0</v>
      </c>
      <c r="C16" s="29" t="s">
        <v>66</v>
      </c>
      <c r="D16" s="35" t="s">
        <v>67</v>
      </c>
      <c r="E16" s="35" t="s">
        <v>68</v>
      </c>
      <c r="F16" s="35">
        <f t="shared" si="1"/>
        <v>200</v>
      </c>
      <c r="G16" s="29">
        <v>200</v>
      </c>
      <c r="H16" s="29" t="str">
        <f>VLOOKUP(L16,'!导出忽略'!$C$13:$D$17,2,FALSE)</f>
        <v>show:1;type:1</v>
      </c>
      <c r="I16" s="29" t="str">
        <f>VLOOKUP(M16,'!导出忽略'!$C$13:$D$16,2,FALSE)</f>
        <v>show:1;type:1</v>
      </c>
      <c r="J16" s="29">
        <f t="shared" si="2"/>
        <v>0</v>
      </c>
      <c r="L16" s="29" t="s">
        <v>31</v>
      </c>
      <c r="M16" s="29" t="s">
        <v>31</v>
      </c>
      <c r="N16" s="49">
        <v>0</v>
      </c>
      <c r="O16" s="49" t="str">
        <f>VLOOKUP(N16,'!导出忽略'!$G$8:$H$10,2)</f>
        <v>金币</v>
      </c>
      <c r="P16" s="52">
        <v>200</v>
      </c>
      <c r="Q16" s="41"/>
    </row>
    <row r="17" spans="1:17">
      <c r="A17" s="35">
        <v>14</v>
      </c>
      <c r="B17" s="43">
        <f t="shared" si="0"/>
        <v>0</v>
      </c>
      <c r="C17" s="29" t="s">
        <v>69</v>
      </c>
      <c r="D17" s="35" t="s">
        <v>70</v>
      </c>
      <c r="E17" s="35" t="s">
        <v>71</v>
      </c>
      <c r="F17" s="35">
        <f t="shared" si="1"/>
        <v>300</v>
      </c>
      <c r="G17" s="29">
        <v>200</v>
      </c>
      <c r="H17" s="29" t="str">
        <f>VLOOKUP(L17,'!导出忽略'!$C$13:$D$17,2,FALSE)</f>
        <v>show:0;type:1</v>
      </c>
      <c r="I17" s="29" t="str">
        <f>VLOOKUP(M17,'!导出忽略'!$C$13:$D$16,2,FALSE)</f>
        <v>show:1;type:1</v>
      </c>
      <c r="J17" s="29">
        <f t="shared" si="2"/>
        <v>1</v>
      </c>
      <c r="L17" s="29" t="s">
        <v>35</v>
      </c>
      <c r="M17" s="29" t="s">
        <v>31</v>
      </c>
      <c r="N17" s="49">
        <v>0</v>
      </c>
      <c r="O17" s="49" t="str">
        <f>VLOOKUP(N17,'!导出忽略'!$G$8:$H$10,2)</f>
        <v>金币</v>
      </c>
      <c r="P17" s="52">
        <v>300</v>
      </c>
      <c r="Q17" s="41"/>
    </row>
    <row r="18" spans="1:17">
      <c r="A18" s="35">
        <v>15</v>
      </c>
      <c r="B18" s="43">
        <f t="shared" si="0"/>
        <v>0</v>
      </c>
      <c r="C18" s="29" t="s">
        <v>72</v>
      </c>
      <c r="D18" s="35" t="s">
        <v>73</v>
      </c>
      <c r="E18" s="35" t="s">
        <v>74</v>
      </c>
      <c r="F18" s="35">
        <f t="shared" si="1"/>
        <v>400</v>
      </c>
      <c r="G18" s="29">
        <v>200</v>
      </c>
      <c r="H18" s="29" t="str">
        <f>VLOOKUP(L18,'!导出忽略'!$C$13:$D$17,2,FALSE)</f>
        <v>show:1;type:1</v>
      </c>
      <c r="I18" s="29" t="str">
        <f>VLOOKUP(M18,'!导出忽略'!$C$13:$D$16,2,FALSE)</f>
        <v>show:1;type:1</v>
      </c>
      <c r="J18" s="29">
        <f t="shared" si="2"/>
        <v>0</v>
      </c>
      <c r="L18" s="29" t="s">
        <v>31</v>
      </c>
      <c r="M18" s="29" t="s">
        <v>31</v>
      </c>
      <c r="N18" s="49">
        <v>0</v>
      </c>
      <c r="O18" s="49" t="str">
        <f>VLOOKUP(N18,'!导出忽略'!$G$8:$H$10,2)</f>
        <v>金币</v>
      </c>
      <c r="P18" s="52">
        <v>400</v>
      </c>
      <c r="Q18" s="41"/>
    </row>
    <row r="19" spans="1:17">
      <c r="A19" s="35">
        <v>16</v>
      </c>
      <c r="B19" s="43">
        <f t="shared" si="0"/>
        <v>0</v>
      </c>
      <c r="C19" s="29" t="s">
        <v>75</v>
      </c>
      <c r="D19" s="35" t="s">
        <v>76</v>
      </c>
      <c r="E19" s="35" t="s">
        <v>77</v>
      </c>
      <c r="F19" s="35">
        <f t="shared" si="1"/>
        <v>500</v>
      </c>
      <c r="G19" s="29">
        <v>200</v>
      </c>
      <c r="H19" s="29" t="str">
        <f>VLOOKUP(L19,'!导出忽略'!$C$13:$D$17,2,FALSE)</f>
        <v>show:0;type:1</v>
      </c>
      <c r="I19" s="29" t="str">
        <f>VLOOKUP(M19,'!导出忽略'!$C$13:$D$16,2,FALSE)</f>
        <v>show:1;type:1</v>
      </c>
      <c r="J19" s="29">
        <f t="shared" si="2"/>
        <v>1</v>
      </c>
      <c r="L19" s="29" t="s">
        <v>35</v>
      </c>
      <c r="M19" s="29" t="s">
        <v>31</v>
      </c>
      <c r="N19" s="49">
        <v>0</v>
      </c>
      <c r="O19" s="49" t="str">
        <f>VLOOKUP(N19,'!导出忽略'!$G$8:$H$10,2)</f>
        <v>金币</v>
      </c>
      <c r="P19" s="52">
        <v>500</v>
      </c>
      <c r="Q19" s="41"/>
    </row>
    <row r="20" spans="1:17">
      <c r="A20" s="35">
        <v>17</v>
      </c>
      <c r="B20" s="43">
        <f t="shared" si="0"/>
        <v>0</v>
      </c>
      <c r="C20" s="29" t="s">
        <v>78</v>
      </c>
      <c r="D20" s="35" t="s">
        <v>79</v>
      </c>
      <c r="E20" s="35" t="s">
        <v>80</v>
      </c>
      <c r="F20" s="35">
        <f t="shared" si="1"/>
        <v>600</v>
      </c>
      <c r="G20" s="29">
        <v>200</v>
      </c>
      <c r="H20" s="29" t="str">
        <f>VLOOKUP(L20,'!导出忽略'!$C$13:$D$17,2,FALSE)</f>
        <v>show:1;type:1</v>
      </c>
      <c r="I20" s="29" t="str">
        <f>VLOOKUP(M20,'!导出忽略'!$C$13:$D$16,2,FALSE)</f>
        <v>show:1;type:1</v>
      </c>
      <c r="J20" s="29">
        <f t="shared" si="2"/>
        <v>0</v>
      </c>
      <c r="L20" s="29" t="s">
        <v>31</v>
      </c>
      <c r="M20" s="29" t="s">
        <v>31</v>
      </c>
      <c r="N20" s="49">
        <v>0</v>
      </c>
      <c r="O20" s="49" t="str">
        <f>VLOOKUP(N20,'!导出忽略'!$G$8:$H$10,2)</f>
        <v>金币</v>
      </c>
      <c r="P20" s="52">
        <v>600</v>
      </c>
      <c r="Q20" s="41"/>
    </row>
    <row r="21" spans="1:17">
      <c r="A21" s="35">
        <v>18</v>
      </c>
      <c r="B21" s="43">
        <f t="shared" si="0"/>
        <v>0</v>
      </c>
      <c r="C21" s="29" t="s">
        <v>81</v>
      </c>
      <c r="D21" s="35" t="s">
        <v>82</v>
      </c>
      <c r="E21" s="35" t="s">
        <v>83</v>
      </c>
      <c r="F21" s="35">
        <f t="shared" si="1"/>
        <v>700</v>
      </c>
      <c r="G21" s="29">
        <v>200</v>
      </c>
      <c r="H21" s="29" t="str">
        <f>VLOOKUP(L21,'!导出忽略'!$C$13:$D$17,2,FALSE)</f>
        <v>show:0;type:1</v>
      </c>
      <c r="I21" s="29" t="str">
        <f>VLOOKUP(M21,'!导出忽略'!$C$13:$D$16,2,FALSE)</f>
        <v>show:1;type:1</v>
      </c>
      <c r="J21" s="29">
        <f t="shared" si="2"/>
        <v>1</v>
      </c>
      <c r="L21" s="29" t="s">
        <v>35</v>
      </c>
      <c r="M21" s="29" t="s">
        <v>31</v>
      </c>
      <c r="N21" s="49">
        <v>0</v>
      </c>
      <c r="O21" s="49" t="str">
        <f>VLOOKUP(N21,'!导出忽略'!$G$8:$H$10,2)</f>
        <v>金币</v>
      </c>
      <c r="P21" s="52">
        <v>700</v>
      </c>
      <c r="Q21" s="41"/>
    </row>
    <row r="22" spans="1:17">
      <c r="A22" s="35">
        <v>19</v>
      </c>
      <c r="B22" s="43">
        <f t="shared" si="0"/>
        <v>0</v>
      </c>
      <c r="C22" s="29" t="s">
        <v>84</v>
      </c>
      <c r="D22" s="35" t="s">
        <v>85</v>
      </c>
      <c r="E22" s="35" t="s">
        <v>86</v>
      </c>
      <c r="F22" s="35">
        <f t="shared" si="1"/>
        <v>300</v>
      </c>
      <c r="G22" s="29">
        <v>200</v>
      </c>
      <c r="H22" s="29" t="str">
        <f>VLOOKUP(L22,'!导出忽略'!$C$13:$D$17,2,FALSE)</f>
        <v>show:1;type:1</v>
      </c>
      <c r="I22" s="29" t="str">
        <f>VLOOKUP(M22,'!导出忽略'!$C$13:$D$16,2,FALSE)</f>
        <v>show:1;type:1</v>
      </c>
      <c r="J22" s="29">
        <f t="shared" si="2"/>
        <v>0</v>
      </c>
      <c r="L22" s="29" t="s">
        <v>31</v>
      </c>
      <c r="M22" s="29" t="s">
        <v>31</v>
      </c>
      <c r="N22" s="49">
        <v>0</v>
      </c>
      <c r="O22" s="49" t="str">
        <f>VLOOKUP(N22,'!导出忽略'!$G$8:$H$10,2)</f>
        <v>金币</v>
      </c>
      <c r="P22" s="52">
        <v>300</v>
      </c>
      <c r="Q22" s="41"/>
    </row>
    <row r="23" spans="1:17">
      <c r="A23" s="35">
        <v>20</v>
      </c>
      <c r="B23" s="43">
        <f t="shared" si="0"/>
        <v>0</v>
      </c>
      <c r="C23" s="29" t="s">
        <v>87</v>
      </c>
      <c r="D23" s="35" t="s">
        <v>88</v>
      </c>
      <c r="E23" s="35" t="s">
        <v>89</v>
      </c>
      <c r="F23" s="35">
        <f t="shared" si="1"/>
        <v>400</v>
      </c>
      <c r="G23" s="29">
        <v>200</v>
      </c>
      <c r="H23" s="29" t="str">
        <f>VLOOKUP(L23,'!导出忽略'!$C$13:$D$17,2,FALSE)</f>
        <v>show:0;type:1</v>
      </c>
      <c r="I23" s="29" t="str">
        <f>VLOOKUP(M23,'!导出忽略'!$C$13:$D$16,2,FALSE)</f>
        <v>show:1;type:1</v>
      </c>
      <c r="J23" s="29">
        <f t="shared" si="2"/>
        <v>1</v>
      </c>
      <c r="L23" s="29" t="s">
        <v>35</v>
      </c>
      <c r="M23" s="29" t="s">
        <v>31</v>
      </c>
      <c r="N23" s="49">
        <v>0</v>
      </c>
      <c r="O23" s="49" t="str">
        <f>VLOOKUP(N23,'!导出忽略'!$G$8:$H$10,2)</f>
        <v>金币</v>
      </c>
      <c r="P23" s="52">
        <v>400</v>
      </c>
      <c r="Q23" s="41"/>
    </row>
    <row r="24" spans="1:17">
      <c r="A24" s="35">
        <v>21</v>
      </c>
      <c r="B24" s="43">
        <f t="shared" si="0"/>
        <v>0</v>
      </c>
      <c r="C24" s="29" t="s">
        <v>90</v>
      </c>
      <c r="D24" s="35" t="s">
        <v>91</v>
      </c>
      <c r="E24" s="35" t="s">
        <v>92</v>
      </c>
      <c r="F24" s="35">
        <f t="shared" si="1"/>
        <v>500</v>
      </c>
      <c r="G24" s="29">
        <v>200</v>
      </c>
      <c r="H24" s="29" t="str">
        <f>VLOOKUP(L24,'!导出忽略'!$C$13:$D$17,2,FALSE)</f>
        <v>show:1;type:1</v>
      </c>
      <c r="I24" s="29" t="str">
        <f>VLOOKUP(M24,'!导出忽略'!$C$13:$D$16,2,FALSE)</f>
        <v>show:1;type:1</v>
      </c>
      <c r="J24" s="29">
        <f t="shared" si="2"/>
        <v>0</v>
      </c>
      <c r="L24" s="29" t="s">
        <v>31</v>
      </c>
      <c r="M24" s="29" t="s">
        <v>31</v>
      </c>
      <c r="N24" s="49">
        <v>0</v>
      </c>
      <c r="O24" s="49" t="str">
        <f>VLOOKUP(N24,'!导出忽略'!$G$8:$H$10,2)</f>
        <v>金币</v>
      </c>
      <c r="P24" s="52">
        <v>500</v>
      </c>
      <c r="Q24" s="41"/>
    </row>
    <row r="25" spans="1:17">
      <c r="A25" s="35">
        <v>22</v>
      </c>
      <c r="B25" s="43">
        <f t="shared" si="0"/>
        <v>0</v>
      </c>
      <c r="C25" s="29" t="s">
        <v>93</v>
      </c>
      <c r="D25" s="35" t="s">
        <v>94</v>
      </c>
      <c r="E25" s="35" t="s">
        <v>95</v>
      </c>
      <c r="F25" s="35">
        <f t="shared" si="1"/>
        <v>600</v>
      </c>
      <c r="G25" s="29">
        <v>200</v>
      </c>
      <c r="H25" s="29" t="str">
        <f>VLOOKUP(L25,'!导出忽略'!$C$13:$D$17,2,FALSE)</f>
        <v>show:0;type:1</v>
      </c>
      <c r="I25" s="29" t="str">
        <f>VLOOKUP(M25,'!导出忽略'!$C$13:$D$16,2,FALSE)</f>
        <v>show:1;type:1</v>
      </c>
      <c r="J25" s="29">
        <f t="shared" si="2"/>
        <v>1</v>
      </c>
      <c r="L25" s="29" t="s">
        <v>35</v>
      </c>
      <c r="M25" s="29" t="s">
        <v>31</v>
      </c>
      <c r="N25" s="49">
        <v>0</v>
      </c>
      <c r="O25" s="49" t="str">
        <f>VLOOKUP(N25,'!导出忽略'!$G$8:$H$10,2)</f>
        <v>金币</v>
      </c>
      <c r="P25" s="52">
        <v>600</v>
      </c>
      <c r="Q25" s="41"/>
    </row>
    <row r="26" spans="1:17">
      <c r="A26" s="35">
        <v>23</v>
      </c>
      <c r="B26" s="43">
        <f t="shared" si="0"/>
        <v>0</v>
      </c>
      <c r="C26" s="29" t="s">
        <v>96</v>
      </c>
      <c r="D26" s="29" t="s">
        <v>97</v>
      </c>
      <c r="E26" s="29" t="s">
        <v>98</v>
      </c>
      <c r="F26" s="35">
        <f t="shared" si="1"/>
        <v>700</v>
      </c>
      <c r="G26" s="29">
        <v>200</v>
      </c>
      <c r="H26" s="29" t="str">
        <f>VLOOKUP(L26,'!导出忽略'!$C$13:$D$17,2,FALSE)</f>
        <v>show:1;type:1</v>
      </c>
      <c r="I26" s="29" t="str">
        <f>VLOOKUP(M26,'!导出忽略'!$C$13:$D$16,2,FALSE)</f>
        <v>show:1;type:1</v>
      </c>
      <c r="J26" s="29">
        <f t="shared" si="2"/>
        <v>0</v>
      </c>
      <c r="L26" s="29" t="s">
        <v>31</v>
      </c>
      <c r="M26" s="29" t="s">
        <v>31</v>
      </c>
      <c r="N26" s="49">
        <v>0</v>
      </c>
      <c r="O26" s="49" t="str">
        <f>VLOOKUP(N26,'!导出忽略'!$G$8:$H$10,2)</f>
        <v>金币</v>
      </c>
      <c r="P26" s="52">
        <v>700</v>
      </c>
      <c r="Q26" s="41"/>
    </row>
    <row r="27" spans="1:17">
      <c r="A27" s="35">
        <v>24</v>
      </c>
      <c r="B27" s="43">
        <f t="shared" si="0"/>
        <v>0</v>
      </c>
      <c r="C27" s="29" t="s">
        <v>99</v>
      </c>
      <c r="D27" s="29" t="s">
        <v>100</v>
      </c>
      <c r="E27" s="29" t="s">
        <v>101</v>
      </c>
      <c r="F27" s="35">
        <f t="shared" si="1"/>
        <v>800</v>
      </c>
      <c r="G27" s="29">
        <v>200</v>
      </c>
      <c r="H27" s="29" t="str">
        <f>VLOOKUP(L27,'!导出忽略'!$C$13:$D$17,2,FALSE)</f>
        <v>show:0;type:1</v>
      </c>
      <c r="I27" s="29" t="str">
        <f>VLOOKUP(M27,'!导出忽略'!$C$13:$D$16,2,FALSE)</f>
        <v>show:1;type:1</v>
      </c>
      <c r="J27" s="29">
        <f t="shared" si="2"/>
        <v>1</v>
      </c>
      <c r="L27" s="29" t="s">
        <v>35</v>
      </c>
      <c r="M27" s="29" t="s">
        <v>31</v>
      </c>
      <c r="N27" s="49">
        <v>0</v>
      </c>
      <c r="O27" s="49" t="str">
        <f>VLOOKUP(N27,'!导出忽略'!$G$8:$H$10,2)</f>
        <v>金币</v>
      </c>
      <c r="P27" s="52">
        <v>800</v>
      </c>
      <c r="Q27" s="41"/>
    </row>
    <row r="28" spans="1:17">
      <c r="A28" s="35">
        <v>25</v>
      </c>
      <c r="B28" s="43">
        <f t="shared" si="0"/>
        <v>0</v>
      </c>
      <c r="C28" s="29" t="s">
        <v>102</v>
      </c>
      <c r="D28" s="29" t="s">
        <v>103</v>
      </c>
      <c r="E28" s="29" t="s">
        <v>104</v>
      </c>
      <c r="F28" s="35">
        <f t="shared" si="1"/>
        <v>400</v>
      </c>
      <c r="G28" s="29">
        <v>200</v>
      </c>
      <c r="H28" s="29" t="str">
        <f>VLOOKUP(L28,'!导出忽略'!$C$13:$D$17,2,FALSE)</f>
        <v>show:1;type:1</v>
      </c>
      <c r="I28" s="29" t="str">
        <f>VLOOKUP(M28,'!导出忽略'!$C$13:$D$16,2,FALSE)</f>
        <v>show:1;type:1</v>
      </c>
      <c r="J28" s="29">
        <f t="shared" si="2"/>
        <v>0</v>
      </c>
      <c r="L28" s="29" t="s">
        <v>31</v>
      </c>
      <c r="M28" s="29" t="s">
        <v>31</v>
      </c>
      <c r="N28" s="49">
        <v>0</v>
      </c>
      <c r="O28" s="49" t="str">
        <f>VLOOKUP(N28,'!导出忽略'!$G$8:$H$10,2)</f>
        <v>金币</v>
      </c>
      <c r="P28" s="52">
        <v>400</v>
      </c>
      <c r="Q28" s="41"/>
    </row>
    <row r="29" spans="1:17">
      <c r="A29" s="35">
        <v>26</v>
      </c>
      <c r="B29" s="43">
        <f t="shared" si="0"/>
        <v>0</v>
      </c>
      <c r="C29" s="29" t="s">
        <v>105</v>
      </c>
      <c r="D29" s="29" t="s">
        <v>106</v>
      </c>
      <c r="E29" s="29" t="s">
        <v>107</v>
      </c>
      <c r="F29" s="35">
        <f t="shared" si="1"/>
        <v>500</v>
      </c>
      <c r="G29" s="29">
        <v>200</v>
      </c>
      <c r="H29" s="29" t="str">
        <f>VLOOKUP(L29,'!导出忽略'!$C$13:$D$17,2,FALSE)</f>
        <v>show:0;type:1</v>
      </c>
      <c r="I29" s="29" t="str">
        <f>VLOOKUP(M29,'!导出忽略'!$C$13:$D$16,2,FALSE)</f>
        <v>show:1;type:1</v>
      </c>
      <c r="J29" s="29">
        <f t="shared" si="2"/>
        <v>1</v>
      </c>
      <c r="L29" s="29" t="s">
        <v>35</v>
      </c>
      <c r="M29" s="29" t="s">
        <v>31</v>
      </c>
      <c r="N29" s="49">
        <v>0</v>
      </c>
      <c r="O29" s="49" t="str">
        <f>VLOOKUP(N29,'!导出忽略'!$G$8:$H$10,2)</f>
        <v>金币</v>
      </c>
      <c r="P29" s="52">
        <v>500</v>
      </c>
      <c r="Q29" s="41"/>
    </row>
    <row r="30" spans="1:17">
      <c r="A30" s="35">
        <v>27</v>
      </c>
      <c r="B30" s="43">
        <f t="shared" si="0"/>
        <v>0</v>
      </c>
      <c r="C30" s="29" t="s">
        <v>108</v>
      </c>
      <c r="D30" s="29" t="s">
        <v>109</v>
      </c>
      <c r="E30" s="29" t="s">
        <v>110</v>
      </c>
      <c r="F30" s="35">
        <f t="shared" si="1"/>
        <v>600</v>
      </c>
      <c r="G30" s="29">
        <v>200</v>
      </c>
      <c r="H30" s="29" t="str">
        <f>VLOOKUP(L30,'!导出忽略'!$C$13:$D$17,2,FALSE)</f>
        <v>show:1;type:1</v>
      </c>
      <c r="I30" s="29" t="str">
        <f>VLOOKUP(M30,'!导出忽略'!$C$13:$D$16,2,FALSE)</f>
        <v>show:1;type:1</v>
      </c>
      <c r="J30" s="29">
        <f t="shared" si="2"/>
        <v>0</v>
      </c>
      <c r="L30" s="29" t="s">
        <v>31</v>
      </c>
      <c r="M30" s="29" t="s">
        <v>31</v>
      </c>
      <c r="N30" s="49">
        <v>0</v>
      </c>
      <c r="O30" s="49" t="str">
        <f>VLOOKUP(N30,'!导出忽略'!$G$8:$H$10,2)</f>
        <v>金币</v>
      </c>
      <c r="P30" s="52">
        <v>600</v>
      </c>
      <c r="Q30" s="41"/>
    </row>
    <row r="31" spans="1:17">
      <c r="A31" s="35">
        <v>28</v>
      </c>
      <c r="B31" s="43">
        <f t="shared" si="0"/>
        <v>0</v>
      </c>
      <c r="C31" s="29" t="s">
        <v>111</v>
      </c>
      <c r="D31" s="29" t="s">
        <v>112</v>
      </c>
      <c r="E31" s="29" t="s">
        <v>113</v>
      </c>
      <c r="F31" s="35">
        <f t="shared" si="1"/>
        <v>700</v>
      </c>
      <c r="G31" s="29">
        <v>200</v>
      </c>
      <c r="H31" s="29" t="str">
        <f>VLOOKUP(L31,'!导出忽略'!$C$13:$D$17,2,FALSE)</f>
        <v>show:0;type:1</v>
      </c>
      <c r="I31" s="29" t="str">
        <f>VLOOKUP(M31,'!导出忽略'!$C$13:$D$16,2,FALSE)</f>
        <v>show:1;type:1</v>
      </c>
      <c r="J31" s="29">
        <f t="shared" si="2"/>
        <v>1</v>
      </c>
      <c r="L31" s="29" t="s">
        <v>35</v>
      </c>
      <c r="M31" s="29" t="s">
        <v>31</v>
      </c>
      <c r="N31" s="49">
        <v>0</v>
      </c>
      <c r="O31" s="49" t="str">
        <f>VLOOKUP(N31,'!导出忽略'!$G$8:$H$10,2)</f>
        <v>金币</v>
      </c>
      <c r="P31" s="52">
        <v>700</v>
      </c>
      <c r="Q31" s="41"/>
    </row>
    <row r="32" spans="1:17">
      <c r="A32" s="35">
        <v>29</v>
      </c>
      <c r="B32" s="43">
        <f t="shared" si="0"/>
        <v>0</v>
      </c>
      <c r="C32" s="29" t="s">
        <v>114</v>
      </c>
      <c r="D32" s="29" t="s">
        <v>115</v>
      </c>
      <c r="E32" s="29" t="s">
        <v>116</v>
      </c>
      <c r="F32" s="35">
        <f t="shared" si="1"/>
        <v>800</v>
      </c>
      <c r="G32" s="29">
        <v>200</v>
      </c>
      <c r="H32" s="29" t="str">
        <f>VLOOKUP(L32,'!导出忽略'!$C$13:$D$17,2,FALSE)</f>
        <v>show:1;type:1</v>
      </c>
      <c r="I32" s="29" t="str">
        <f>VLOOKUP(M32,'!导出忽略'!$C$13:$D$16,2,FALSE)</f>
        <v>show:1;type:1</v>
      </c>
      <c r="J32" s="29">
        <f t="shared" si="2"/>
        <v>0</v>
      </c>
      <c r="L32" s="29" t="s">
        <v>31</v>
      </c>
      <c r="M32" s="29" t="s">
        <v>31</v>
      </c>
      <c r="N32" s="49">
        <v>0</v>
      </c>
      <c r="O32" s="49" t="str">
        <f>VLOOKUP(N32,'!导出忽略'!$G$8:$H$10,2)</f>
        <v>金币</v>
      </c>
      <c r="P32" s="52">
        <v>800</v>
      </c>
      <c r="Q32" s="41"/>
    </row>
    <row r="33" spans="1:17">
      <c r="A33" s="35">
        <v>30</v>
      </c>
      <c r="B33" s="43">
        <f t="shared" si="0"/>
        <v>0</v>
      </c>
      <c r="C33" s="29" t="s">
        <v>117</v>
      </c>
      <c r="D33" s="29" t="s">
        <v>118</v>
      </c>
      <c r="E33" s="29" t="s">
        <v>119</v>
      </c>
      <c r="F33" s="35">
        <f t="shared" si="1"/>
        <v>900</v>
      </c>
      <c r="G33" s="29">
        <v>200</v>
      </c>
      <c r="H33" s="29" t="str">
        <f>VLOOKUP(L33,'!导出忽略'!$C$13:$D$17,2,FALSE)</f>
        <v>show:0;type:1</v>
      </c>
      <c r="I33" s="29" t="str">
        <f>VLOOKUP(M33,'!导出忽略'!$C$13:$D$16,2,FALSE)</f>
        <v>show:1;type:1</v>
      </c>
      <c r="J33" s="29">
        <f t="shared" si="2"/>
        <v>1</v>
      </c>
      <c r="L33" s="29" t="s">
        <v>35</v>
      </c>
      <c r="M33" s="29" t="s">
        <v>31</v>
      </c>
      <c r="N33" s="49">
        <v>0</v>
      </c>
      <c r="O33" s="49" t="str">
        <f>VLOOKUP(N33,'!导出忽略'!$G$8:$H$10,2)</f>
        <v>金币</v>
      </c>
      <c r="P33" s="52">
        <v>900</v>
      </c>
      <c r="Q33" s="41"/>
    </row>
    <row r="34" spans="1:17">
      <c r="A34" s="35">
        <v>31</v>
      </c>
      <c r="B34" s="43">
        <f t="shared" si="0"/>
        <v>0</v>
      </c>
      <c r="C34" s="29" t="s">
        <v>120</v>
      </c>
      <c r="D34" s="29" t="s">
        <v>121</v>
      </c>
      <c r="E34" s="29" t="s">
        <v>122</v>
      </c>
      <c r="F34" s="35">
        <f t="shared" si="1"/>
        <v>400</v>
      </c>
      <c r="G34" s="29">
        <v>200</v>
      </c>
      <c r="H34" s="29" t="str">
        <f>VLOOKUP(L34,'!导出忽略'!$C$13:$D$17,2,FALSE)</f>
        <v>show:1;type:1</v>
      </c>
      <c r="I34" s="29" t="str">
        <f>VLOOKUP(M34,'!导出忽略'!$C$13:$D$16,2,FALSE)</f>
        <v>show:1;type:1</v>
      </c>
      <c r="J34" s="29">
        <f t="shared" si="2"/>
        <v>0</v>
      </c>
      <c r="L34" s="29" t="s">
        <v>31</v>
      </c>
      <c r="M34" s="29" t="s">
        <v>31</v>
      </c>
      <c r="N34" s="49">
        <v>0</v>
      </c>
      <c r="O34" s="49" t="str">
        <f>VLOOKUP(N34,'!导出忽略'!$G$8:$H$10,2)</f>
        <v>金币</v>
      </c>
      <c r="P34" s="52">
        <v>400</v>
      </c>
      <c r="Q34" s="41"/>
    </row>
    <row r="35" spans="1:17">
      <c r="A35" s="35">
        <v>32</v>
      </c>
      <c r="B35" s="43">
        <f t="shared" si="0"/>
        <v>0</v>
      </c>
      <c r="C35" s="29" t="s">
        <v>123</v>
      </c>
      <c r="D35" s="29" t="s">
        <v>124</v>
      </c>
      <c r="E35" s="29" t="s">
        <v>125</v>
      </c>
      <c r="F35" s="35">
        <f t="shared" si="1"/>
        <v>500</v>
      </c>
      <c r="G35" s="29">
        <v>200</v>
      </c>
      <c r="H35" s="29" t="str">
        <f>VLOOKUP(L35,'!导出忽略'!$C$13:$D$17,2,FALSE)</f>
        <v>show:0;type:1</v>
      </c>
      <c r="I35" s="29" t="str">
        <f>VLOOKUP(M35,'!导出忽略'!$C$13:$D$16,2,FALSE)</f>
        <v>show:1;type:1</v>
      </c>
      <c r="J35" s="29">
        <f t="shared" si="2"/>
        <v>1</v>
      </c>
      <c r="L35" s="29" t="s">
        <v>35</v>
      </c>
      <c r="M35" s="29" t="s">
        <v>31</v>
      </c>
      <c r="N35" s="49">
        <v>0</v>
      </c>
      <c r="O35" s="49" t="str">
        <f>VLOOKUP(N35,'!导出忽略'!$G$8:$H$10,2)</f>
        <v>金币</v>
      </c>
      <c r="P35" s="52">
        <v>500</v>
      </c>
      <c r="Q35" s="41"/>
    </row>
    <row r="36" spans="1:17">
      <c r="A36" s="35">
        <v>33</v>
      </c>
      <c r="B36" s="43">
        <f t="shared" si="0"/>
        <v>0</v>
      </c>
      <c r="C36" s="35" t="s">
        <v>126</v>
      </c>
      <c r="D36" s="35" t="s">
        <v>127</v>
      </c>
      <c r="E36" s="35" t="s">
        <v>128</v>
      </c>
      <c r="F36" s="35">
        <f t="shared" si="1"/>
        <v>600</v>
      </c>
      <c r="G36" s="29">
        <v>200</v>
      </c>
      <c r="H36" s="29" t="str">
        <f>VLOOKUP(L36,'!导出忽略'!$C$13:$D$17,2,FALSE)</f>
        <v>show:1;type:1</v>
      </c>
      <c r="I36" s="29" t="str">
        <f>VLOOKUP(M36,'!导出忽略'!$C$13:$D$16,2,FALSE)</f>
        <v>show:1;type:1</v>
      </c>
      <c r="J36" s="29">
        <f t="shared" si="2"/>
        <v>0</v>
      </c>
      <c r="L36" s="29" t="s">
        <v>31</v>
      </c>
      <c r="M36" s="29" t="s">
        <v>31</v>
      </c>
      <c r="N36" s="49">
        <v>0</v>
      </c>
      <c r="O36" s="49" t="str">
        <f>VLOOKUP(N36,'!导出忽略'!$G$8:$H$10,2)</f>
        <v>金币</v>
      </c>
      <c r="P36" s="52">
        <v>600</v>
      </c>
      <c r="Q36" s="41"/>
    </row>
    <row r="37" spans="1:17">
      <c r="A37" s="35">
        <v>34</v>
      </c>
      <c r="B37" s="43">
        <f t="shared" si="0"/>
        <v>0</v>
      </c>
      <c r="C37" s="35" t="s">
        <v>129</v>
      </c>
      <c r="D37" s="35" t="s">
        <v>130</v>
      </c>
      <c r="E37" s="35" t="s">
        <v>131</v>
      </c>
      <c r="F37" s="35">
        <f t="shared" si="1"/>
        <v>700</v>
      </c>
      <c r="G37" s="29">
        <v>200</v>
      </c>
      <c r="H37" s="29" t="str">
        <f>VLOOKUP(L37,'!导出忽略'!$C$13:$D$17,2,FALSE)</f>
        <v>show:0;type:1</v>
      </c>
      <c r="I37" s="29" t="str">
        <f>VLOOKUP(M37,'!导出忽略'!$C$13:$D$16,2,FALSE)</f>
        <v>show:1;type:1</v>
      </c>
      <c r="J37" s="29">
        <f t="shared" si="2"/>
        <v>1</v>
      </c>
      <c r="L37" s="29" t="s">
        <v>35</v>
      </c>
      <c r="M37" s="29" t="s">
        <v>31</v>
      </c>
      <c r="N37" s="49">
        <v>0</v>
      </c>
      <c r="O37" s="49" t="str">
        <f>VLOOKUP(N37,'!导出忽略'!$G$8:$H$10,2)</f>
        <v>金币</v>
      </c>
      <c r="P37" s="52">
        <v>700</v>
      </c>
      <c r="Q37" s="41"/>
    </row>
    <row r="38" spans="1:17">
      <c r="A38" s="35">
        <v>35</v>
      </c>
      <c r="B38" s="43">
        <f t="shared" si="0"/>
        <v>0</v>
      </c>
      <c r="C38" s="35" t="s">
        <v>132</v>
      </c>
      <c r="D38" s="35" t="s">
        <v>133</v>
      </c>
      <c r="E38" s="35" t="s">
        <v>134</v>
      </c>
      <c r="F38" s="35">
        <f t="shared" si="1"/>
        <v>800</v>
      </c>
      <c r="G38" s="29">
        <v>200</v>
      </c>
      <c r="H38" s="29" t="str">
        <f>VLOOKUP(L38,'!导出忽略'!$C$13:$D$17,2,FALSE)</f>
        <v>show:1;type:1</v>
      </c>
      <c r="I38" s="29" t="str">
        <f>VLOOKUP(M38,'!导出忽略'!$C$13:$D$16,2,FALSE)</f>
        <v>show:1;type:1</v>
      </c>
      <c r="J38" s="29">
        <f t="shared" si="2"/>
        <v>0</v>
      </c>
      <c r="L38" s="29" t="s">
        <v>31</v>
      </c>
      <c r="M38" s="29" t="s">
        <v>31</v>
      </c>
      <c r="N38" s="49">
        <v>0</v>
      </c>
      <c r="O38" s="49" t="str">
        <f>VLOOKUP(N38,'!导出忽略'!$G$8:$H$10,2)</f>
        <v>金币</v>
      </c>
      <c r="P38" s="52">
        <v>800</v>
      </c>
      <c r="Q38" s="41"/>
    </row>
    <row r="39" spans="1:17">
      <c r="A39" s="35">
        <v>36</v>
      </c>
      <c r="B39" s="43">
        <f t="shared" si="0"/>
        <v>0</v>
      </c>
      <c r="C39" s="35" t="s">
        <v>42</v>
      </c>
      <c r="D39" s="35" t="s">
        <v>135</v>
      </c>
      <c r="E39" s="35" t="s">
        <v>136</v>
      </c>
      <c r="F39" s="35">
        <f t="shared" si="1"/>
        <v>900</v>
      </c>
      <c r="G39" s="29">
        <v>200</v>
      </c>
      <c r="H39" s="29" t="str">
        <f>VLOOKUP(L39,'!导出忽略'!$C$13:$D$17,2,FALSE)</f>
        <v>show:0;type:1</v>
      </c>
      <c r="I39" s="29" t="str">
        <f>VLOOKUP(M39,'!导出忽略'!$C$13:$D$16,2,FALSE)</f>
        <v>show:1;type:1</v>
      </c>
      <c r="J39" s="29">
        <f t="shared" si="2"/>
        <v>1</v>
      </c>
      <c r="L39" s="29" t="s">
        <v>35</v>
      </c>
      <c r="M39" s="29" t="s">
        <v>31</v>
      </c>
      <c r="N39" s="49">
        <v>0</v>
      </c>
      <c r="O39" s="49" t="str">
        <f>VLOOKUP(N39,'!导出忽略'!$G$8:$H$10,2)</f>
        <v>金币</v>
      </c>
      <c r="P39" s="52">
        <v>900</v>
      </c>
      <c r="Q39" s="41"/>
    </row>
    <row r="40" spans="1:17">
      <c r="A40" s="35">
        <v>37</v>
      </c>
      <c r="B40" s="43">
        <f t="shared" si="0"/>
        <v>0</v>
      </c>
      <c r="C40" s="35" t="s">
        <v>137</v>
      </c>
      <c r="D40" s="35" t="s">
        <v>138</v>
      </c>
      <c r="E40" s="35" t="s">
        <v>139</v>
      </c>
      <c r="F40" s="35">
        <f t="shared" si="1"/>
        <v>500</v>
      </c>
      <c r="G40" s="29">
        <v>200</v>
      </c>
      <c r="H40" s="29" t="str">
        <f>VLOOKUP(L40,'!导出忽略'!$C$13:$D$17,2,FALSE)</f>
        <v>show:1;type:1</v>
      </c>
      <c r="I40" s="29" t="str">
        <f>VLOOKUP(M40,'!导出忽略'!$C$13:$D$16,2,FALSE)</f>
        <v>show:1;type:1</v>
      </c>
      <c r="J40" s="29">
        <f t="shared" si="2"/>
        <v>0</v>
      </c>
      <c r="L40" s="29" t="s">
        <v>31</v>
      </c>
      <c r="M40" s="29" t="s">
        <v>31</v>
      </c>
      <c r="N40" s="49">
        <v>0</v>
      </c>
      <c r="O40" s="49" t="str">
        <f>VLOOKUP(N40,'!导出忽略'!$G$8:$H$10,2)</f>
        <v>金币</v>
      </c>
      <c r="P40" s="52">
        <v>500</v>
      </c>
      <c r="Q40" s="41"/>
    </row>
    <row r="41" spans="1:17">
      <c r="A41" s="35">
        <v>38</v>
      </c>
      <c r="B41" s="43">
        <f t="shared" si="0"/>
        <v>0</v>
      </c>
      <c r="C41" s="35" t="s">
        <v>63</v>
      </c>
      <c r="D41" s="35" t="s">
        <v>140</v>
      </c>
      <c r="E41" s="35" t="s">
        <v>141</v>
      </c>
      <c r="F41" s="35">
        <f t="shared" si="1"/>
        <v>600</v>
      </c>
      <c r="G41" s="29">
        <v>200</v>
      </c>
      <c r="H41" s="29" t="str">
        <f>VLOOKUP(L41,'!导出忽略'!$C$13:$D$17,2,FALSE)</f>
        <v>show:0;type:1</v>
      </c>
      <c r="I41" s="29" t="str">
        <f>VLOOKUP(M41,'!导出忽略'!$C$13:$D$16,2,FALSE)</f>
        <v>show:1;type:1</v>
      </c>
      <c r="J41" s="29">
        <f t="shared" si="2"/>
        <v>1</v>
      </c>
      <c r="L41" s="29" t="s">
        <v>35</v>
      </c>
      <c r="M41" s="29" t="s">
        <v>31</v>
      </c>
      <c r="N41" s="49">
        <v>0</v>
      </c>
      <c r="O41" s="49" t="str">
        <f>VLOOKUP(N41,'!导出忽略'!$G$8:$H$10,2)</f>
        <v>金币</v>
      </c>
      <c r="P41" s="52">
        <v>600</v>
      </c>
      <c r="Q41" s="41"/>
    </row>
    <row r="42" spans="1:17">
      <c r="A42" s="35">
        <v>39</v>
      </c>
      <c r="B42" s="43">
        <f t="shared" si="0"/>
        <v>0</v>
      </c>
      <c r="C42" s="35" t="s">
        <v>142</v>
      </c>
      <c r="D42" s="35" t="s">
        <v>143</v>
      </c>
      <c r="E42" s="35" t="s">
        <v>144</v>
      </c>
      <c r="F42" s="35">
        <f t="shared" si="1"/>
        <v>700</v>
      </c>
      <c r="G42" s="29">
        <v>200</v>
      </c>
      <c r="H42" s="29" t="str">
        <f>VLOOKUP(L42,'!导出忽略'!$C$13:$D$17,2,FALSE)</f>
        <v>show:1;type:1</v>
      </c>
      <c r="I42" s="29" t="str">
        <f>VLOOKUP(M42,'!导出忽略'!$C$13:$D$16,2,FALSE)</f>
        <v>show:1;type:1</v>
      </c>
      <c r="J42" s="29">
        <f t="shared" si="2"/>
        <v>0</v>
      </c>
      <c r="L42" s="29" t="s">
        <v>31</v>
      </c>
      <c r="M42" s="29" t="s">
        <v>31</v>
      </c>
      <c r="N42" s="49">
        <v>0</v>
      </c>
      <c r="O42" s="49" t="str">
        <f>VLOOKUP(N42,'!导出忽略'!$G$8:$H$10,2)</f>
        <v>金币</v>
      </c>
      <c r="P42" s="52">
        <v>700</v>
      </c>
      <c r="Q42" s="41"/>
    </row>
    <row r="43" spans="1:17">
      <c r="A43" s="35">
        <v>40</v>
      </c>
      <c r="B43" s="43">
        <f t="shared" si="0"/>
        <v>0</v>
      </c>
      <c r="C43" s="35" t="s">
        <v>145</v>
      </c>
      <c r="D43" s="35" t="s">
        <v>146</v>
      </c>
      <c r="E43" s="35" t="s">
        <v>147</v>
      </c>
      <c r="F43" s="35">
        <f t="shared" si="1"/>
        <v>800</v>
      </c>
      <c r="G43" s="29">
        <v>200</v>
      </c>
      <c r="H43" s="29" t="str">
        <f>VLOOKUP(L43,'!导出忽略'!$C$13:$D$17,2,FALSE)</f>
        <v>show:0;type:1</v>
      </c>
      <c r="I43" s="29" t="str">
        <f>VLOOKUP(M43,'!导出忽略'!$C$13:$D$16,2,FALSE)</f>
        <v>show:1;type:1</v>
      </c>
      <c r="J43" s="29">
        <f t="shared" si="2"/>
        <v>1</v>
      </c>
      <c r="L43" s="29" t="s">
        <v>35</v>
      </c>
      <c r="M43" s="29" t="s">
        <v>31</v>
      </c>
      <c r="N43" s="49">
        <v>0</v>
      </c>
      <c r="O43" s="49" t="str">
        <f>VLOOKUP(N43,'!导出忽略'!$G$8:$H$10,2)</f>
        <v>金币</v>
      </c>
      <c r="P43" s="52">
        <v>800</v>
      </c>
      <c r="Q43" s="41"/>
    </row>
    <row r="44" spans="1:17">
      <c r="A44" s="35">
        <v>41</v>
      </c>
      <c r="B44" s="43">
        <f t="shared" si="0"/>
        <v>0</v>
      </c>
      <c r="C44" s="35" t="s">
        <v>148</v>
      </c>
      <c r="D44" s="35" t="s">
        <v>149</v>
      </c>
      <c r="E44" s="35" t="s">
        <v>150</v>
      </c>
      <c r="F44" s="35">
        <f t="shared" si="1"/>
        <v>900</v>
      </c>
      <c r="G44" s="29">
        <v>200</v>
      </c>
      <c r="H44" s="29" t="str">
        <f>VLOOKUP(L44,'!导出忽略'!$C$13:$D$17,2,FALSE)</f>
        <v>show:1;type:1</v>
      </c>
      <c r="I44" s="29" t="str">
        <f>VLOOKUP(M44,'!导出忽略'!$C$13:$D$16,2,FALSE)</f>
        <v>show:1;type:1</v>
      </c>
      <c r="J44" s="29">
        <f t="shared" si="2"/>
        <v>0</v>
      </c>
      <c r="L44" s="29" t="s">
        <v>31</v>
      </c>
      <c r="M44" s="29" t="s">
        <v>31</v>
      </c>
      <c r="N44" s="49">
        <v>0</v>
      </c>
      <c r="O44" s="49" t="str">
        <f>VLOOKUP(N44,'!导出忽略'!$G$8:$H$10,2)</f>
        <v>金币</v>
      </c>
      <c r="P44" s="52">
        <v>900</v>
      </c>
      <c r="Q44" s="41"/>
    </row>
    <row r="45" spans="1:17">
      <c r="A45" s="35">
        <v>42</v>
      </c>
      <c r="B45" s="43">
        <f t="shared" si="0"/>
        <v>0</v>
      </c>
      <c r="C45" s="35" t="s">
        <v>151</v>
      </c>
      <c r="D45" s="35" t="s">
        <v>152</v>
      </c>
      <c r="E45" s="35" t="s">
        <v>153</v>
      </c>
      <c r="F45" s="35">
        <f t="shared" si="1"/>
        <v>1000</v>
      </c>
      <c r="G45" s="29">
        <v>200</v>
      </c>
      <c r="H45" s="29" t="str">
        <f>VLOOKUP(L45,'!导出忽略'!$C$13:$D$17,2,FALSE)</f>
        <v>show:0;type:1</v>
      </c>
      <c r="I45" s="29" t="str">
        <f>VLOOKUP(M45,'!导出忽略'!$C$13:$D$16,2,FALSE)</f>
        <v>show:1;type:1</v>
      </c>
      <c r="J45" s="29">
        <f t="shared" si="2"/>
        <v>1</v>
      </c>
      <c r="L45" s="29" t="s">
        <v>35</v>
      </c>
      <c r="M45" s="29" t="s">
        <v>31</v>
      </c>
      <c r="N45" s="49">
        <v>0</v>
      </c>
      <c r="O45" s="49" t="str">
        <f>VLOOKUP(N45,'!导出忽略'!$G$8:$H$10,2)</f>
        <v>金币</v>
      </c>
      <c r="P45" s="52">
        <v>1000</v>
      </c>
      <c r="Q45" s="41"/>
    </row>
    <row r="46" spans="1:16">
      <c r="A46" s="35">
        <v>43</v>
      </c>
      <c r="B46" s="43">
        <f t="shared" ref="B46:B75" si="3">N46</f>
        <v>0</v>
      </c>
      <c r="C46" s="35" t="s">
        <v>154</v>
      </c>
      <c r="D46" s="35" t="s">
        <v>155</v>
      </c>
      <c r="E46" s="35" t="s">
        <v>156</v>
      </c>
      <c r="F46" s="35">
        <f t="shared" ref="F46:F75" si="4">P46</f>
        <v>500</v>
      </c>
      <c r="G46" s="29">
        <v>200</v>
      </c>
      <c r="H46" s="29" t="str">
        <f>VLOOKUP(L46,'!导出忽略'!$C$13:$D$17,2,FALSE)</f>
        <v>show:1;type:1</v>
      </c>
      <c r="I46" s="29" t="str">
        <f>VLOOKUP(M46,'!导出忽略'!$C$13:$D$16,2,FALSE)</f>
        <v>show:1;type:1</v>
      </c>
      <c r="J46" s="29">
        <f t="shared" ref="J46:J75" si="5">IF(ISNUMBER(FIND("不显示",L46)),IF(ISNUMBER(FIND("炫耀",L46)),0,1),0)</f>
        <v>0</v>
      </c>
      <c r="L46" s="29" t="s">
        <v>31</v>
      </c>
      <c r="M46" s="29" t="s">
        <v>31</v>
      </c>
      <c r="N46" s="49">
        <v>0</v>
      </c>
      <c r="O46" s="49" t="str">
        <f>VLOOKUP(N46,'!导出忽略'!$G$8:$H$10,2)</f>
        <v>金币</v>
      </c>
      <c r="P46" s="52">
        <v>500</v>
      </c>
    </row>
    <row r="47" spans="1:16">
      <c r="A47" s="35">
        <v>44</v>
      </c>
      <c r="B47" s="43">
        <f t="shared" si="3"/>
        <v>0</v>
      </c>
      <c r="C47" s="35" t="s">
        <v>157</v>
      </c>
      <c r="D47" s="35" t="s">
        <v>158</v>
      </c>
      <c r="E47" s="35" t="s">
        <v>159</v>
      </c>
      <c r="F47" s="35">
        <f t="shared" si="4"/>
        <v>600</v>
      </c>
      <c r="G47" s="29">
        <v>200</v>
      </c>
      <c r="H47" s="29" t="str">
        <f>VLOOKUP(L47,'!导出忽略'!$C$13:$D$17,2,FALSE)</f>
        <v>show:0;type:1</v>
      </c>
      <c r="I47" s="29" t="str">
        <f>VLOOKUP(M47,'!导出忽略'!$C$13:$D$16,2,FALSE)</f>
        <v>show:1;type:1</v>
      </c>
      <c r="J47" s="29">
        <f t="shared" si="5"/>
        <v>1</v>
      </c>
      <c r="L47" s="29" t="s">
        <v>35</v>
      </c>
      <c r="M47" s="29" t="s">
        <v>31</v>
      </c>
      <c r="N47" s="49">
        <v>0</v>
      </c>
      <c r="O47" s="49" t="str">
        <f>VLOOKUP(N47,'!导出忽略'!$G$8:$H$10,2)</f>
        <v>金币</v>
      </c>
      <c r="P47" s="52">
        <v>600</v>
      </c>
    </row>
    <row r="48" spans="1:16">
      <c r="A48" s="35">
        <v>45</v>
      </c>
      <c r="B48" s="43">
        <f t="shared" si="3"/>
        <v>0</v>
      </c>
      <c r="C48" s="35" t="s">
        <v>160</v>
      </c>
      <c r="D48" s="35" t="s">
        <v>161</v>
      </c>
      <c r="E48" s="35" t="s">
        <v>162</v>
      </c>
      <c r="F48" s="35">
        <f t="shared" si="4"/>
        <v>700</v>
      </c>
      <c r="G48" s="29">
        <v>200</v>
      </c>
      <c r="H48" s="29" t="str">
        <f>VLOOKUP(L48,'!导出忽略'!$C$13:$D$17,2,FALSE)</f>
        <v>show:1;type:1</v>
      </c>
      <c r="I48" s="29" t="str">
        <f>VLOOKUP(M48,'!导出忽略'!$C$13:$D$16,2,FALSE)</f>
        <v>show:1;type:1</v>
      </c>
      <c r="J48" s="29">
        <f t="shared" si="5"/>
        <v>0</v>
      </c>
      <c r="L48" s="29" t="s">
        <v>31</v>
      </c>
      <c r="M48" s="29" t="s">
        <v>31</v>
      </c>
      <c r="N48" s="49">
        <v>0</v>
      </c>
      <c r="O48" s="49" t="str">
        <f>VLOOKUP(N48,'!导出忽略'!$G$8:$H$10,2)</f>
        <v>金币</v>
      </c>
      <c r="P48" s="52">
        <v>700</v>
      </c>
    </row>
    <row r="49" spans="1:16">
      <c r="A49" s="35">
        <v>46</v>
      </c>
      <c r="B49" s="43">
        <f t="shared" si="3"/>
        <v>0</v>
      </c>
      <c r="C49" s="35" t="s">
        <v>163</v>
      </c>
      <c r="D49" s="35" t="s">
        <v>164</v>
      </c>
      <c r="E49" s="35" t="s">
        <v>165</v>
      </c>
      <c r="F49" s="35">
        <f t="shared" si="4"/>
        <v>800</v>
      </c>
      <c r="G49" s="29">
        <v>200</v>
      </c>
      <c r="H49" s="29" t="str">
        <f>VLOOKUP(L49,'!导出忽略'!$C$13:$D$17,2,FALSE)</f>
        <v>show:0;type:1</v>
      </c>
      <c r="I49" s="29" t="str">
        <f>VLOOKUP(M49,'!导出忽略'!$C$13:$D$16,2,FALSE)</f>
        <v>show:1;type:1</v>
      </c>
      <c r="J49" s="29">
        <f t="shared" si="5"/>
        <v>1</v>
      </c>
      <c r="L49" s="29" t="s">
        <v>35</v>
      </c>
      <c r="M49" s="29" t="s">
        <v>31</v>
      </c>
      <c r="N49" s="49">
        <v>0</v>
      </c>
      <c r="O49" s="49" t="str">
        <f>VLOOKUP(N49,'!导出忽略'!$G$8:$H$10,2)</f>
        <v>金币</v>
      </c>
      <c r="P49" s="52">
        <v>800</v>
      </c>
    </row>
    <row r="50" spans="1:16">
      <c r="A50" s="35">
        <v>47</v>
      </c>
      <c r="B50" s="43">
        <f t="shared" si="3"/>
        <v>0</v>
      </c>
      <c r="C50" s="35" t="s">
        <v>166</v>
      </c>
      <c r="D50" s="35" t="s">
        <v>167</v>
      </c>
      <c r="E50" s="35" t="s">
        <v>168</v>
      </c>
      <c r="F50" s="35">
        <f t="shared" si="4"/>
        <v>900</v>
      </c>
      <c r="G50" s="29">
        <v>200</v>
      </c>
      <c r="H50" s="29" t="str">
        <f>VLOOKUP(L50,'!导出忽略'!$C$13:$D$17,2,FALSE)</f>
        <v>show:1;type:1</v>
      </c>
      <c r="I50" s="29" t="str">
        <f>VLOOKUP(M50,'!导出忽略'!$C$13:$D$16,2,FALSE)</f>
        <v>show:1;type:1</v>
      </c>
      <c r="J50" s="29">
        <f t="shared" si="5"/>
        <v>0</v>
      </c>
      <c r="L50" s="29" t="s">
        <v>31</v>
      </c>
      <c r="M50" s="29" t="s">
        <v>31</v>
      </c>
      <c r="N50" s="49">
        <v>0</v>
      </c>
      <c r="O50" s="49" t="str">
        <f>VLOOKUP(N50,'!导出忽略'!$G$8:$H$10,2)</f>
        <v>金币</v>
      </c>
      <c r="P50" s="52">
        <v>900</v>
      </c>
    </row>
    <row r="51" spans="1:16">
      <c r="A51" s="35">
        <v>48</v>
      </c>
      <c r="B51" s="43">
        <f t="shared" si="3"/>
        <v>0</v>
      </c>
      <c r="C51" s="35" t="s">
        <v>169</v>
      </c>
      <c r="D51" s="35" t="s">
        <v>170</v>
      </c>
      <c r="E51" s="35" t="s">
        <v>171</v>
      </c>
      <c r="F51" s="35">
        <f t="shared" si="4"/>
        <v>1000</v>
      </c>
      <c r="G51" s="29">
        <v>200</v>
      </c>
      <c r="H51" s="29" t="str">
        <f>VLOOKUP(L51,'!导出忽略'!$C$13:$D$17,2,FALSE)</f>
        <v>show:0;type:1</v>
      </c>
      <c r="I51" s="29" t="str">
        <f>VLOOKUP(M51,'!导出忽略'!$C$13:$D$16,2,FALSE)</f>
        <v>show:1;type:1</v>
      </c>
      <c r="J51" s="29">
        <f t="shared" si="5"/>
        <v>1</v>
      </c>
      <c r="L51" s="29" t="s">
        <v>35</v>
      </c>
      <c r="M51" s="29" t="s">
        <v>31</v>
      </c>
      <c r="N51" s="49">
        <v>0</v>
      </c>
      <c r="O51" s="49" t="str">
        <f>VLOOKUP(N51,'!导出忽略'!$G$8:$H$10,2)</f>
        <v>金币</v>
      </c>
      <c r="P51" s="52">
        <v>1000</v>
      </c>
    </row>
    <row r="52" ht="14.25" spans="1:16">
      <c r="A52" s="35">
        <v>49</v>
      </c>
      <c r="B52" s="43">
        <f t="shared" si="3"/>
        <v>0</v>
      </c>
      <c r="C52" s="35" t="s">
        <v>172</v>
      </c>
      <c r="D52" s="35" t="s">
        <v>173</v>
      </c>
      <c r="E52" s="35" t="s">
        <v>174</v>
      </c>
      <c r="F52" s="35">
        <f t="shared" si="4"/>
        <v>600</v>
      </c>
      <c r="G52" s="29">
        <v>200</v>
      </c>
      <c r="H52" s="29" t="str">
        <f>VLOOKUP(L52,'!导出忽略'!$C$13:$D$17,2,FALSE)</f>
        <v>show:1;type:1</v>
      </c>
      <c r="I52" s="29" t="str">
        <f>VLOOKUP(M52,'!导出忽略'!$C$13:$D$16,2,FALSE)</f>
        <v>show:1;type:1</v>
      </c>
      <c r="J52" s="29">
        <f t="shared" si="5"/>
        <v>0</v>
      </c>
      <c r="L52" s="29" t="s">
        <v>31</v>
      </c>
      <c r="M52" s="29" t="s">
        <v>31</v>
      </c>
      <c r="N52" s="49">
        <v>0</v>
      </c>
      <c r="O52" s="49" t="str">
        <f>VLOOKUP(N52,'!导出忽略'!$G$8:$H$10,2)</f>
        <v>金币</v>
      </c>
      <c r="P52" s="51">
        <v>600</v>
      </c>
    </row>
    <row r="53" ht="14.25" spans="1:16">
      <c r="A53" s="35">
        <v>50</v>
      </c>
      <c r="B53" s="43">
        <f t="shared" si="3"/>
        <v>0</v>
      </c>
      <c r="C53" s="35" t="s">
        <v>175</v>
      </c>
      <c r="D53" s="35" t="s">
        <v>176</v>
      </c>
      <c r="E53" s="35" t="s">
        <v>177</v>
      </c>
      <c r="F53" s="35">
        <f t="shared" si="4"/>
        <v>800</v>
      </c>
      <c r="G53" s="29">
        <v>200</v>
      </c>
      <c r="H53" s="29" t="str">
        <f>VLOOKUP(L53,'!导出忽略'!$C$13:$D$17,2,FALSE)</f>
        <v>show:0;type:1</v>
      </c>
      <c r="I53" s="29" t="str">
        <f>VLOOKUP(M53,'!导出忽略'!$C$13:$D$16,2,FALSE)</f>
        <v>show:1;type:1</v>
      </c>
      <c r="J53" s="29">
        <f t="shared" si="5"/>
        <v>1</v>
      </c>
      <c r="L53" s="29" t="s">
        <v>35</v>
      </c>
      <c r="M53" s="29" t="s">
        <v>31</v>
      </c>
      <c r="N53" s="49">
        <v>0</v>
      </c>
      <c r="O53" s="49" t="str">
        <f>VLOOKUP(N53,'!导出忽略'!$G$8:$H$10,2)</f>
        <v>金币</v>
      </c>
      <c r="P53" s="51">
        <v>800</v>
      </c>
    </row>
    <row r="54" ht="14.25" spans="1:16">
      <c r="A54" s="35">
        <v>51</v>
      </c>
      <c r="B54" s="43">
        <f t="shared" si="3"/>
        <v>0</v>
      </c>
      <c r="C54" s="35" t="s">
        <v>178</v>
      </c>
      <c r="D54" s="35" t="s">
        <v>179</v>
      </c>
      <c r="E54" s="35" t="s">
        <v>180</v>
      </c>
      <c r="F54" s="35">
        <f t="shared" si="4"/>
        <v>1000</v>
      </c>
      <c r="G54" s="29">
        <v>200</v>
      </c>
      <c r="H54" s="29" t="str">
        <f>VLOOKUP(L54,'!导出忽略'!$C$13:$D$17,2,FALSE)</f>
        <v>show:1;type:1</v>
      </c>
      <c r="I54" s="29" t="str">
        <f>VLOOKUP(M54,'!导出忽略'!$C$13:$D$16,2,FALSE)</f>
        <v>show:1;type:1</v>
      </c>
      <c r="J54" s="29">
        <f t="shared" si="5"/>
        <v>0</v>
      </c>
      <c r="L54" s="29" t="s">
        <v>31</v>
      </c>
      <c r="M54" s="29" t="s">
        <v>31</v>
      </c>
      <c r="N54" s="49">
        <v>0</v>
      </c>
      <c r="O54" s="49" t="str">
        <f>VLOOKUP(N54,'!导出忽略'!$G$8:$H$10,2)</f>
        <v>金币</v>
      </c>
      <c r="P54" s="51">
        <v>1000</v>
      </c>
    </row>
    <row r="55" ht="14.25" spans="1:16">
      <c r="A55" s="35">
        <v>52</v>
      </c>
      <c r="B55" s="43">
        <f t="shared" si="3"/>
        <v>0</v>
      </c>
      <c r="C55" s="35" t="s">
        <v>181</v>
      </c>
      <c r="D55" s="35" t="s">
        <v>182</v>
      </c>
      <c r="E55" s="35" t="s">
        <v>183</v>
      </c>
      <c r="F55" s="35">
        <f t="shared" si="4"/>
        <v>1200</v>
      </c>
      <c r="G55" s="29">
        <v>200</v>
      </c>
      <c r="H55" s="29" t="str">
        <f>VLOOKUP(L55,'!导出忽略'!$C$13:$D$17,2,FALSE)</f>
        <v>show:0;type:1</v>
      </c>
      <c r="I55" s="29" t="str">
        <f>VLOOKUP(M55,'!导出忽略'!$C$13:$D$16,2,FALSE)</f>
        <v>show:1;type:1</v>
      </c>
      <c r="J55" s="29">
        <f t="shared" si="5"/>
        <v>1</v>
      </c>
      <c r="L55" s="29" t="s">
        <v>35</v>
      </c>
      <c r="M55" s="29" t="s">
        <v>31</v>
      </c>
      <c r="N55" s="49">
        <v>0</v>
      </c>
      <c r="O55" s="49" t="str">
        <f>VLOOKUP(N55,'!导出忽略'!$G$8:$H$10,2)</f>
        <v>金币</v>
      </c>
      <c r="P55" s="51">
        <v>1200</v>
      </c>
    </row>
    <row r="56" ht="14.25" spans="1:16">
      <c r="A56" s="35">
        <v>53</v>
      </c>
      <c r="B56" s="43">
        <f t="shared" si="3"/>
        <v>0</v>
      </c>
      <c r="C56" s="35" t="s">
        <v>184</v>
      </c>
      <c r="D56" s="35" t="s">
        <v>185</v>
      </c>
      <c r="E56" s="35" t="s">
        <v>186</v>
      </c>
      <c r="F56" s="35">
        <f t="shared" si="4"/>
        <v>1400</v>
      </c>
      <c r="G56" s="29">
        <v>200</v>
      </c>
      <c r="H56" s="29" t="str">
        <f>VLOOKUP(L56,'!导出忽略'!$C$13:$D$17,2,FALSE)</f>
        <v>show:1;type:1</v>
      </c>
      <c r="I56" s="29" t="str">
        <f>VLOOKUP(M56,'!导出忽略'!$C$13:$D$16,2,FALSE)</f>
        <v>show:1;type:1</v>
      </c>
      <c r="J56" s="29">
        <f t="shared" si="5"/>
        <v>0</v>
      </c>
      <c r="L56" s="29" t="s">
        <v>31</v>
      </c>
      <c r="M56" s="29" t="s">
        <v>31</v>
      </c>
      <c r="N56" s="49">
        <v>0</v>
      </c>
      <c r="O56" s="49" t="str">
        <f>VLOOKUP(N56,'!导出忽略'!$G$8:$H$10,2)</f>
        <v>金币</v>
      </c>
      <c r="P56" s="51">
        <v>1400</v>
      </c>
    </row>
    <row r="57" ht="14.25" spans="1:16">
      <c r="A57" s="35">
        <v>54</v>
      </c>
      <c r="B57" s="43">
        <f t="shared" si="3"/>
        <v>0</v>
      </c>
      <c r="C57" s="35" t="s">
        <v>187</v>
      </c>
      <c r="D57" s="35" t="s">
        <v>188</v>
      </c>
      <c r="E57" s="35" t="s">
        <v>189</v>
      </c>
      <c r="F57" s="35">
        <f t="shared" si="4"/>
        <v>1600</v>
      </c>
      <c r="G57" s="29">
        <v>200</v>
      </c>
      <c r="H57" s="29" t="str">
        <f>VLOOKUP(L57,'!导出忽略'!$C$13:$D$17,2,FALSE)</f>
        <v>show:0;type:1</v>
      </c>
      <c r="I57" s="29" t="str">
        <f>VLOOKUP(M57,'!导出忽略'!$C$13:$D$16,2,FALSE)</f>
        <v>show:1;type:1</v>
      </c>
      <c r="J57" s="29">
        <f t="shared" si="5"/>
        <v>1</v>
      </c>
      <c r="L57" s="29" t="s">
        <v>35</v>
      </c>
      <c r="M57" s="29" t="s">
        <v>31</v>
      </c>
      <c r="N57" s="49">
        <v>0</v>
      </c>
      <c r="O57" s="49" t="str">
        <f>VLOOKUP(N57,'!导出忽略'!$G$8:$H$10,2)</f>
        <v>金币</v>
      </c>
      <c r="P57" s="51">
        <v>1600</v>
      </c>
    </row>
    <row r="58" ht="14.25" spans="1:16">
      <c r="A58" s="35">
        <v>55</v>
      </c>
      <c r="B58" s="43">
        <f t="shared" si="3"/>
        <v>0</v>
      </c>
      <c r="C58" s="35" t="s">
        <v>190</v>
      </c>
      <c r="D58" s="35" t="s">
        <v>191</v>
      </c>
      <c r="E58" s="35" t="s">
        <v>192</v>
      </c>
      <c r="F58" s="35">
        <f t="shared" si="4"/>
        <v>600</v>
      </c>
      <c r="G58" s="29">
        <v>200</v>
      </c>
      <c r="H58" s="29" t="str">
        <f>VLOOKUP(L58,'!导出忽略'!$C$13:$D$17,2,FALSE)</f>
        <v>show:1;type:1</v>
      </c>
      <c r="I58" s="29" t="str">
        <f>VLOOKUP(M58,'!导出忽略'!$C$13:$D$16,2,FALSE)</f>
        <v>show:1;type:1</v>
      </c>
      <c r="J58" s="29">
        <f t="shared" si="5"/>
        <v>0</v>
      </c>
      <c r="L58" s="29" t="s">
        <v>31</v>
      </c>
      <c r="M58" s="29" t="s">
        <v>31</v>
      </c>
      <c r="N58" s="49">
        <v>0</v>
      </c>
      <c r="O58" s="49" t="str">
        <f>VLOOKUP(N58,'!导出忽略'!$G$8:$H$10,2)</f>
        <v>金币</v>
      </c>
      <c r="P58" s="51">
        <v>600</v>
      </c>
    </row>
    <row r="59" ht="14.25" spans="1:16">
      <c r="A59" s="35">
        <v>56</v>
      </c>
      <c r="B59" s="43">
        <f t="shared" si="3"/>
        <v>0</v>
      </c>
      <c r="C59" s="35" t="s">
        <v>117</v>
      </c>
      <c r="D59" s="35" t="s">
        <v>193</v>
      </c>
      <c r="E59" s="35" t="s">
        <v>194</v>
      </c>
      <c r="F59" s="35">
        <f t="shared" si="4"/>
        <v>800</v>
      </c>
      <c r="G59" s="29">
        <v>200</v>
      </c>
      <c r="H59" s="29" t="str">
        <f>VLOOKUP(L59,'!导出忽略'!$C$13:$D$17,2,FALSE)</f>
        <v>show:0;type:1</v>
      </c>
      <c r="I59" s="29" t="str">
        <f>VLOOKUP(M59,'!导出忽略'!$C$13:$D$16,2,FALSE)</f>
        <v>show:1;type:1</v>
      </c>
      <c r="J59" s="29">
        <f t="shared" si="5"/>
        <v>1</v>
      </c>
      <c r="L59" s="29" t="s">
        <v>35</v>
      </c>
      <c r="M59" s="29" t="s">
        <v>31</v>
      </c>
      <c r="N59" s="49">
        <v>0</v>
      </c>
      <c r="O59" s="49" t="str">
        <f>VLOOKUP(N59,'!导出忽略'!$G$8:$H$10,2)</f>
        <v>金币</v>
      </c>
      <c r="P59" s="51">
        <v>800</v>
      </c>
    </row>
    <row r="60" ht="14.25" spans="1:16">
      <c r="A60" s="35">
        <v>57</v>
      </c>
      <c r="B60" s="43">
        <f t="shared" si="3"/>
        <v>0</v>
      </c>
      <c r="C60" s="35" t="s">
        <v>195</v>
      </c>
      <c r="D60" s="35" t="s">
        <v>196</v>
      </c>
      <c r="E60" s="35" t="s">
        <v>197</v>
      </c>
      <c r="F60" s="35">
        <f t="shared" si="4"/>
        <v>1000</v>
      </c>
      <c r="G60" s="29">
        <v>200</v>
      </c>
      <c r="H60" s="29" t="str">
        <f>VLOOKUP(L60,'!导出忽略'!$C$13:$D$17,2,FALSE)</f>
        <v>show:1;type:1</v>
      </c>
      <c r="I60" s="29" t="str">
        <f>VLOOKUP(M60,'!导出忽略'!$C$13:$D$16,2,FALSE)</f>
        <v>show:1;type:1</v>
      </c>
      <c r="J60" s="29">
        <f t="shared" si="5"/>
        <v>0</v>
      </c>
      <c r="L60" s="29" t="s">
        <v>31</v>
      </c>
      <c r="M60" s="29" t="s">
        <v>31</v>
      </c>
      <c r="N60" s="49">
        <v>0</v>
      </c>
      <c r="O60" s="49" t="str">
        <f>VLOOKUP(N60,'!导出忽略'!$G$8:$H$10,2)</f>
        <v>金币</v>
      </c>
      <c r="P60" s="51">
        <v>1000</v>
      </c>
    </row>
    <row r="61" ht="14.25" spans="1:16">
      <c r="A61" s="35">
        <v>58</v>
      </c>
      <c r="B61" s="43">
        <f t="shared" si="3"/>
        <v>0</v>
      </c>
      <c r="C61" s="35" t="s">
        <v>198</v>
      </c>
      <c r="D61" s="35" t="s">
        <v>199</v>
      </c>
      <c r="E61" s="35" t="s">
        <v>200</v>
      </c>
      <c r="F61" s="35">
        <f t="shared" si="4"/>
        <v>1200</v>
      </c>
      <c r="G61" s="29">
        <v>200</v>
      </c>
      <c r="H61" s="29" t="str">
        <f>VLOOKUP(L61,'!导出忽略'!$C$13:$D$17,2,FALSE)</f>
        <v>show:0;type:1</v>
      </c>
      <c r="I61" s="29" t="str">
        <f>VLOOKUP(M61,'!导出忽略'!$C$13:$D$16,2,FALSE)</f>
        <v>show:1;type:1</v>
      </c>
      <c r="J61" s="29">
        <f t="shared" si="5"/>
        <v>1</v>
      </c>
      <c r="L61" s="29" t="s">
        <v>35</v>
      </c>
      <c r="M61" s="29" t="s">
        <v>31</v>
      </c>
      <c r="N61" s="49">
        <v>0</v>
      </c>
      <c r="O61" s="49" t="str">
        <f>VLOOKUP(N61,'!导出忽略'!$G$8:$H$10,2)</f>
        <v>金币</v>
      </c>
      <c r="P61" s="51">
        <v>1200</v>
      </c>
    </row>
    <row r="62" ht="14.25" spans="1:16">
      <c r="A62" s="35">
        <v>59</v>
      </c>
      <c r="B62" s="43">
        <f t="shared" si="3"/>
        <v>0</v>
      </c>
      <c r="C62" s="35" t="s">
        <v>201</v>
      </c>
      <c r="D62" s="35" t="s">
        <v>202</v>
      </c>
      <c r="E62" s="35" t="s">
        <v>203</v>
      </c>
      <c r="F62" s="35">
        <f t="shared" si="4"/>
        <v>1400</v>
      </c>
      <c r="G62" s="29">
        <v>200</v>
      </c>
      <c r="H62" s="29" t="str">
        <f>VLOOKUP(L62,'!导出忽略'!$C$13:$D$17,2,FALSE)</f>
        <v>show:1;type:1</v>
      </c>
      <c r="I62" s="29" t="str">
        <f>VLOOKUP(M62,'!导出忽略'!$C$13:$D$16,2,FALSE)</f>
        <v>show:1;type:1</v>
      </c>
      <c r="J62" s="29">
        <f t="shared" si="5"/>
        <v>0</v>
      </c>
      <c r="L62" s="29" t="s">
        <v>31</v>
      </c>
      <c r="M62" s="29" t="s">
        <v>31</v>
      </c>
      <c r="N62" s="49">
        <v>0</v>
      </c>
      <c r="O62" s="49" t="str">
        <f>VLOOKUP(N62,'!导出忽略'!$G$8:$H$10,2)</f>
        <v>金币</v>
      </c>
      <c r="P62" s="51">
        <v>1400</v>
      </c>
    </row>
    <row r="63" ht="14.25" spans="1:16">
      <c r="A63" s="35">
        <v>60</v>
      </c>
      <c r="B63" s="43">
        <f t="shared" si="3"/>
        <v>0</v>
      </c>
      <c r="C63" s="35" t="s">
        <v>204</v>
      </c>
      <c r="D63" s="35" t="s">
        <v>205</v>
      </c>
      <c r="E63" s="35" t="s">
        <v>206</v>
      </c>
      <c r="F63" s="35">
        <f t="shared" si="4"/>
        <v>1600</v>
      </c>
      <c r="G63" s="29">
        <v>200</v>
      </c>
      <c r="H63" s="29" t="str">
        <f>VLOOKUP(L63,'!导出忽略'!$C$13:$D$17,2,FALSE)</f>
        <v>show:0;type:1</v>
      </c>
      <c r="I63" s="29" t="str">
        <f>VLOOKUP(M63,'!导出忽略'!$C$13:$D$16,2,FALSE)</f>
        <v>show:1;type:1</v>
      </c>
      <c r="J63" s="29">
        <f t="shared" si="5"/>
        <v>1</v>
      </c>
      <c r="L63" s="29" t="s">
        <v>35</v>
      </c>
      <c r="M63" s="29" t="s">
        <v>31</v>
      </c>
      <c r="N63" s="49">
        <v>0</v>
      </c>
      <c r="O63" s="49" t="str">
        <f>VLOOKUP(N63,'!导出忽略'!$G$8:$H$10,2)</f>
        <v>金币</v>
      </c>
      <c r="P63" s="51">
        <v>1600</v>
      </c>
    </row>
    <row r="64" ht="14.25" spans="1:16">
      <c r="A64" s="35">
        <v>61</v>
      </c>
      <c r="B64" s="43">
        <f t="shared" si="3"/>
        <v>0</v>
      </c>
      <c r="C64" s="35" t="s">
        <v>207</v>
      </c>
      <c r="D64" s="35" t="s">
        <v>208</v>
      </c>
      <c r="E64" s="35" t="s">
        <v>209</v>
      </c>
      <c r="F64" s="35">
        <f t="shared" si="4"/>
        <v>600</v>
      </c>
      <c r="G64" s="29">
        <v>200</v>
      </c>
      <c r="H64" s="29" t="str">
        <f>VLOOKUP(L64,'!导出忽略'!$C$13:$D$17,2,FALSE)</f>
        <v>show:1;type:1</v>
      </c>
      <c r="I64" s="29" t="str">
        <f>VLOOKUP(M64,'!导出忽略'!$C$13:$D$16,2,FALSE)</f>
        <v>show:1;type:1</v>
      </c>
      <c r="J64" s="29">
        <f t="shared" si="5"/>
        <v>0</v>
      </c>
      <c r="L64" s="29" t="s">
        <v>31</v>
      </c>
      <c r="M64" s="29" t="s">
        <v>31</v>
      </c>
      <c r="N64" s="49">
        <v>0</v>
      </c>
      <c r="O64" s="49" t="str">
        <f>VLOOKUP(N64,'!导出忽略'!$G$8:$H$10,2)</f>
        <v>金币</v>
      </c>
      <c r="P64" s="51">
        <v>600</v>
      </c>
    </row>
    <row r="65" ht="14.25" spans="1:16">
      <c r="A65" s="35">
        <v>62</v>
      </c>
      <c r="B65" s="43">
        <f t="shared" si="3"/>
        <v>0</v>
      </c>
      <c r="C65" s="29" t="s">
        <v>210</v>
      </c>
      <c r="D65" s="35" t="s">
        <v>211</v>
      </c>
      <c r="E65" s="35" t="s">
        <v>212</v>
      </c>
      <c r="F65" s="35">
        <f t="shared" si="4"/>
        <v>800</v>
      </c>
      <c r="G65" s="29">
        <v>200</v>
      </c>
      <c r="H65" s="29" t="str">
        <f>VLOOKUP(L65,'!导出忽略'!$C$13:$D$17,2,FALSE)</f>
        <v>show:0;type:1</v>
      </c>
      <c r="I65" s="29" t="str">
        <f>VLOOKUP(M65,'!导出忽略'!$C$13:$D$16,2,FALSE)</f>
        <v>show:1;type:1</v>
      </c>
      <c r="J65" s="29">
        <f t="shared" si="5"/>
        <v>1</v>
      </c>
      <c r="L65" s="29" t="s">
        <v>35</v>
      </c>
      <c r="M65" s="29" t="s">
        <v>31</v>
      </c>
      <c r="N65" s="49">
        <v>0</v>
      </c>
      <c r="O65" s="49" t="str">
        <f>VLOOKUP(N65,'!导出忽略'!$G$8:$H$10,2)</f>
        <v>金币</v>
      </c>
      <c r="P65" s="51">
        <v>800</v>
      </c>
    </row>
    <row r="66" ht="14.25" spans="1:16">
      <c r="A66" s="35">
        <v>63</v>
      </c>
      <c r="B66" s="43">
        <f t="shared" si="3"/>
        <v>0</v>
      </c>
      <c r="C66" s="29" t="s">
        <v>213</v>
      </c>
      <c r="D66" s="35" t="s">
        <v>214</v>
      </c>
      <c r="E66" s="35" t="s">
        <v>215</v>
      </c>
      <c r="F66" s="35">
        <f t="shared" si="4"/>
        <v>1000</v>
      </c>
      <c r="G66" s="29">
        <v>200</v>
      </c>
      <c r="H66" s="29" t="str">
        <f>VLOOKUP(L66,'!导出忽略'!$C$13:$D$17,2,FALSE)</f>
        <v>show:1;type:1</v>
      </c>
      <c r="I66" s="29" t="str">
        <f>VLOOKUP(M66,'!导出忽略'!$C$13:$D$16,2,FALSE)</f>
        <v>show:1;type:1</v>
      </c>
      <c r="J66" s="29">
        <f t="shared" si="5"/>
        <v>0</v>
      </c>
      <c r="L66" s="29" t="s">
        <v>31</v>
      </c>
      <c r="M66" s="29" t="s">
        <v>31</v>
      </c>
      <c r="N66" s="49">
        <v>0</v>
      </c>
      <c r="O66" s="49" t="str">
        <f>VLOOKUP(N66,'!导出忽略'!$G$8:$H$10,2)</f>
        <v>金币</v>
      </c>
      <c r="P66" s="51">
        <v>1000</v>
      </c>
    </row>
    <row r="67" ht="14.25" spans="1:16">
      <c r="A67" s="35">
        <v>64</v>
      </c>
      <c r="B67" s="43">
        <f t="shared" si="3"/>
        <v>0</v>
      </c>
      <c r="C67" s="29" t="s">
        <v>216</v>
      </c>
      <c r="D67" s="35" t="s">
        <v>217</v>
      </c>
      <c r="E67" s="35" t="s">
        <v>218</v>
      </c>
      <c r="F67" s="35">
        <f t="shared" si="4"/>
        <v>1200</v>
      </c>
      <c r="G67" s="29">
        <v>200</v>
      </c>
      <c r="H67" s="29" t="str">
        <f>VLOOKUP(L67,'!导出忽略'!$C$13:$D$17,2,FALSE)</f>
        <v>show:0;type:1</v>
      </c>
      <c r="I67" s="29" t="str">
        <f>VLOOKUP(M67,'!导出忽略'!$C$13:$D$16,2,FALSE)</f>
        <v>show:1;type:1</v>
      </c>
      <c r="J67" s="29">
        <f t="shared" si="5"/>
        <v>1</v>
      </c>
      <c r="L67" s="29" t="s">
        <v>35</v>
      </c>
      <c r="M67" s="29" t="s">
        <v>31</v>
      </c>
      <c r="N67" s="49">
        <v>0</v>
      </c>
      <c r="O67" s="49" t="str">
        <f>VLOOKUP(N67,'!导出忽略'!$G$8:$H$10,2)</f>
        <v>金币</v>
      </c>
      <c r="P67" s="51">
        <v>1200</v>
      </c>
    </row>
    <row r="68" ht="14.25" spans="1:16">
      <c r="A68" s="35">
        <v>65</v>
      </c>
      <c r="B68" s="43">
        <f t="shared" si="3"/>
        <v>0</v>
      </c>
      <c r="C68" s="29" t="s">
        <v>219</v>
      </c>
      <c r="D68" s="35" t="s">
        <v>220</v>
      </c>
      <c r="E68" s="35" t="s">
        <v>221</v>
      </c>
      <c r="F68" s="35">
        <f t="shared" si="4"/>
        <v>1400</v>
      </c>
      <c r="G68" s="29">
        <v>200</v>
      </c>
      <c r="H68" s="29" t="str">
        <f>VLOOKUP(L68,'!导出忽略'!$C$13:$D$17,2,FALSE)</f>
        <v>show:1;type:1</v>
      </c>
      <c r="I68" s="29" t="str">
        <f>VLOOKUP(M68,'!导出忽略'!$C$13:$D$16,2,FALSE)</f>
        <v>show:1;type:1</v>
      </c>
      <c r="J68" s="29">
        <f t="shared" si="5"/>
        <v>0</v>
      </c>
      <c r="L68" s="29" t="s">
        <v>31</v>
      </c>
      <c r="M68" s="29" t="s">
        <v>31</v>
      </c>
      <c r="N68" s="49">
        <v>0</v>
      </c>
      <c r="O68" s="49" t="str">
        <f>VLOOKUP(N68,'!导出忽略'!$G$8:$H$10,2)</f>
        <v>金币</v>
      </c>
      <c r="P68" s="51">
        <v>1400</v>
      </c>
    </row>
    <row r="69" ht="14.25" spans="1:16">
      <c r="A69" s="35">
        <v>66</v>
      </c>
      <c r="B69" s="43">
        <f t="shared" si="3"/>
        <v>0</v>
      </c>
      <c r="C69" s="29" t="s">
        <v>222</v>
      </c>
      <c r="D69" s="35" t="s">
        <v>223</v>
      </c>
      <c r="E69" s="35" t="s">
        <v>224</v>
      </c>
      <c r="F69" s="35">
        <f t="shared" si="4"/>
        <v>1600</v>
      </c>
      <c r="G69" s="29">
        <v>200</v>
      </c>
      <c r="H69" s="29" t="str">
        <f>VLOOKUP(L69,'!导出忽略'!$C$13:$D$17,2,FALSE)</f>
        <v>show:0;type:1</v>
      </c>
      <c r="I69" s="29" t="str">
        <f>VLOOKUP(M69,'!导出忽略'!$C$13:$D$16,2,FALSE)</f>
        <v>show:1;type:1</v>
      </c>
      <c r="J69" s="29">
        <f t="shared" si="5"/>
        <v>1</v>
      </c>
      <c r="L69" s="29" t="s">
        <v>35</v>
      </c>
      <c r="M69" s="29" t="s">
        <v>31</v>
      </c>
      <c r="N69" s="49">
        <v>0</v>
      </c>
      <c r="O69" s="49" t="str">
        <f>VLOOKUP(N69,'!导出忽略'!$G$8:$H$10,2)</f>
        <v>金币</v>
      </c>
      <c r="P69" s="51">
        <v>1600</v>
      </c>
    </row>
    <row r="70" ht="14.25" spans="1:16">
      <c r="A70" s="35">
        <v>67</v>
      </c>
      <c r="B70" s="43">
        <f t="shared" si="3"/>
        <v>0</v>
      </c>
      <c r="C70" s="29" t="s">
        <v>225</v>
      </c>
      <c r="D70" s="35" t="s">
        <v>226</v>
      </c>
      <c r="E70" s="35" t="s">
        <v>227</v>
      </c>
      <c r="F70" s="35">
        <f t="shared" si="4"/>
        <v>600</v>
      </c>
      <c r="G70" s="29">
        <v>200</v>
      </c>
      <c r="H70" s="29" t="str">
        <f>VLOOKUP(L70,'!导出忽略'!$C$13:$D$17,2,FALSE)</f>
        <v>show:1;type:1</v>
      </c>
      <c r="I70" s="29" t="str">
        <f>VLOOKUP(M70,'!导出忽略'!$C$13:$D$16,2,FALSE)</f>
        <v>show:1;type:1</v>
      </c>
      <c r="J70" s="29">
        <f t="shared" si="5"/>
        <v>0</v>
      </c>
      <c r="L70" s="29" t="s">
        <v>31</v>
      </c>
      <c r="M70" s="29" t="s">
        <v>31</v>
      </c>
      <c r="N70" s="49">
        <v>0</v>
      </c>
      <c r="O70" s="49" t="str">
        <f>VLOOKUP(N70,'!导出忽略'!$G$8:$H$10,2)</f>
        <v>金币</v>
      </c>
      <c r="P70" s="51">
        <v>600</v>
      </c>
    </row>
    <row r="71" ht="14.25" spans="1:16">
      <c r="A71" s="35">
        <v>68</v>
      </c>
      <c r="B71" s="43">
        <f t="shared" si="3"/>
        <v>0</v>
      </c>
      <c r="C71" s="29" t="s">
        <v>228</v>
      </c>
      <c r="D71" s="35" t="s">
        <v>229</v>
      </c>
      <c r="E71" s="35" t="s">
        <v>230</v>
      </c>
      <c r="F71" s="35">
        <f t="shared" si="4"/>
        <v>800</v>
      </c>
      <c r="G71" s="29">
        <v>200</v>
      </c>
      <c r="H71" s="29" t="str">
        <f>VLOOKUP(L71,'!导出忽略'!$C$13:$D$17,2,FALSE)</f>
        <v>show:0;type:1</v>
      </c>
      <c r="I71" s="29" t="str">
        <f>VLOOKUP(M71,'!导出忽略'!$C$13:$D$16,2,FALSE)</f>
        <v>show:1;type:1</v>
      </c>
      <c r="J71" s="29">
        <f t="shared" si="5"/>
        <v>1</v>
      </c>
      <c r="L71" s="29" t="s">
        <v>35</v>
      </c>
      <c r="M71" s="29" t="s">
        <v>31</v>
      </c>
      <c r="N71" s="49">
        <v>0</v>
      </c>
      <c r="O71" s="49" t="str">
        <f>VLOOKUP(N71,'!导出忽略'!$G$8:$H$10,2)</f>
        <v>金币</v>
      </c>
      <c r="P71" s="51">
        <v>800</v>
      </c>
    </row>
    <row r="72" ht="14.25" spans="1:16">
      <c r="A72" s="35">
        <v>69</v>
      </c>
      <c r="B72" s="43">
        <f t="shared" si="3"/>
        <v>0</v>
      </c>
      <c r="C72" s="29" t="s">
        <v>231</v>
      </c>
      <c r="D72" s="35" t="s">
        <v>232</v>
      </c>
      <c r="E72" s="35" t="s">
        <v>233</v>
      </c>
      <c r="F72" s="35">
        <f t="shared" si="4"/>
        <v>1000</v>
      </c>
      <c r="G72" s="29">
        <v>200</v>
      </c>
      <c r="H72" s="29" t="str">
        <f>VLOOKUP(L72,'!导出忽略'!$C$13:$D$17,2,FALSE)</f>
        <v>show:1;type:1</v>
      </c>
      <c r="I72" s="29" t="str">
        <f>VLOOKUP(M72,'!导出忽略'!$C$13:$D$16,2,FALSE)</f>
        <v>show:1;type:1</v>
      </c>
      <c r="J72" s="29">
        <f t="shared" si="5"/>
        <v>0</v>
      </c>
      <c r="L72" s="29" t="s">
        <v>31</v>
      </c>
      <c r="M72" s="29" t="s">
        <v>31</v>
      </c>
      <c r="N72" s="49">
        <v>0</v>
      </c>
      <c r="O72" s="49" t="str">
        <f>VLOOKUP(N72,'!导出忽略'!$G$8:$H$10,2)</f>
        <v>金币</v>
      </c>
      <c r="P72" s="51">
        <v>1000</v>
      </c>
    </row>
    <row r="73" ht="14.25" spans="1:16">
      <c r="A73" s="35">
        <v>70</v>
      </c>
      <c r="B73" s="43">
        <f t="shared" si="3"/>
        <v>0</v>
      </c>
      <c r="C73" s="29" t="s">
        <v>234</v>
      </c>
      <c r="D73" s="35" t="s">
        <v>235</v>
      </c>
      <c r="E73" s="35" t="s">
        <v>236</v>
      </c>
      <c r="F73" s="35">
        <f t="shared" si="4"/>
        <v>1200</v>
      </c>
      <c r="G73" s="29">
        <v>200</v>
      </c>
      <c r="H73" s="29" t="str">
        <f>VLOOKUP(L73,'!导出忽略'!$C$13:$D$17,2,FALSE)</f>
        <v>show:0;type:1</v>
      </c>
      <c r="I73" s="29" t="str">
        <f>VLOOKUP(M73,'!导出忽略'!$C$13:$D$16,2,FALSE)</f>
        <v>show:1;type:1</v>
      </c>
      <c r="J73" s="29">
        <f t="shared" si="5"/>
        <v>1</v>
      </c>
      <c r="L73" s="29" t="s">
        <v>35</v>
      </c>
      <c r="M73" s="29" t="s">
        <v>31</v>
      </c>
      <c r="N73" s="49">
        <v>0</v>
      </c>
      <c r="O73" s="49" t="str">
        <f>VLOOKUP(N73,'!导出忽略'!$G$8:$H$10,2)</f>
        <v>金币</v>
      </c>
      <c r="P73" s="51">
        <v>1200</v>
      </c>
    </row>
    <row r="74" ht="14.25" spans="1:16">
      <c r="A74" s="35">
        <v>71</v>
      </c>
      <c r="B74" s="43">
        <f t="shared" si="3"/>
        <v>0</v>
      </c>
      <c r="C74" s="29" t="s">
        <v>237</v>
      </c>
      <c r="D74" s="35" t="s">
        <v>238</v>
      </c>
      <c r="E74" s="35" t="s">
        <v>239</v>
      </c>
      <c r="F74" s="35">
        <f t="shared" si="4"/>
        <v>1400</v>
      </c>
      <c r="G74" s="29">
        <v>200</v>
      </c>
      <c r="H74" s="29" t="str">
        <f>VLOOKUP(L74,'!导出忽略'!$C$13:$D$17,2,FALSE)</f>
        <v>show:1;type:1</v>
      </c>
      <c r="I74" s="29" t="str">
        <f>VLOOKUP(M74,'!导出忽略'!$C$13:$D$16,2,FALSE)</f>
        <v>show:1;type:1</v>
      </c>
      <c r="J74" s="29">
        <f t="shared" si="5"/>
        <v>0</v>
      </c>
      <c r="L74" s="29" t="s">
        <v>31</v>
      </c>
      <c r="M74" s="29" t="s">
        <v>31</v>
      </c>
      <c r="N74" s="49">
        <v>0</v>
      </c>
      <c r="O74" s="49" t="str">
        <f>VLOOKUP(N74,'!导出忽略'!$G$8:$H$10,2)</f>
        <v>金币</v>
      </c>
      <c r="P74" s="51">
        <v>1400</v>
      </c>
    </row>
    <row r="75" ht="14.25" spans="1:16">
      <c r="A75" s="35">
        <v>72</v>
      </c>
      <c r="B75" s="43">
        <f t="shared" si="3"/>
        <v>0</v>
      </c>
      <c r="C75" s="29" t="s">
        <v>240</v>
      </c>
      <c r="D75" s="35" t="s">
        <v>241</v>
      </c>
      <c r="E75" s="35" t="s">
        <v>242</v>
      </c>
      <c r="F75" s="35">
        <f t="shared" si="4"/>
        <v>1600</v>
      </c>
      <c r="G75" s="29">
        <v>200</v>
      </c>
      <c r="H75" s="29" t="str">
        <f>VLOOKUP(L75,'!导出忽略'!$C$13:$D$17,2,FALSE)</f>
        <v>show:0;type:1</v>
      </c>
      <c r="I75" s="29" t="str">
        <f>VLOOKUP(M75,'!导出忽略'!$C$13:$D$16,2,FALSE)</f>
        <v>show:1;type:1</v>
      </c>
      <c r="J75" s="29">
        <f t="shared" si="5"/>
        <v>1</v>
      </c>
      <c r="L75" s="29" t="s">
        <v>35</v>
      </c>
      <c r="M75" s="29" t="s">
        <v>31</v>
      </c>
      <c r="N75" s="49">
        <v>0</v>
      </c>
      <c r="O75" s="49" t="str">
        <f>VLOOKUP(N75,'!导出忽略'!$G$8:$H$10,2)</f>
        <v>金币</v>
      </c>
      <c r="P75" s="51">
        <v>1600</v>
      </c>
    </row>
    <row r="76" spans="14:15">
      <c r="N76" s="49"/>
      <c r="O76" s="49"/>
    </row>
  </sheetData>
  <sheetProtection selectLockedCells="1"/>
  <mergeCells count="2">
    <mergeCell ref="A1:D1"/>
    <mergeCell ref="L1:M1"/>
  </mergeCells>
  <conditionalFormatting sqref="L2">
    <cfRule type="expression" dxfId="0" priority="4">
      <formula>IF(ISNUMBER(FIND("不显示",mainconfig!$J$19)),TRUE,FALSE)</formula>
    </cfRule>
  </conditionalFormatting>
  <conditionalFormatting sqref="M2">
    <cfRule type="expression" dxfId="0" priority="3">
      <formula>IF(ISNUMBER(FIND("不显示",mainconfig!$J$18)),TRUE,FALSE)</formula>
    </cfRule>
  </conditionalFormatting>
  <conditionalFormatting sqref="A4:A75">
    <cfRule type="expression" dxfId="1" priority="77">
      <formula>IF(MOD(A4,6)=0,TRUE,FALSE)</formula>
    </cfRule>
  </conditionalFormatting>
  <conditionalFormatting sqref="L46:L75">
    <cfRule type="expression" dxfId="2" priority="2">
      <formula>IF(ISNUMBER(FIND("显示分享",L46)),FALSE,TRUE)</formula>
    </cfRule>
    <cfRule type="expression" dxfId="3" priority="1">
      <formula>IF(ISNUMBER(FIND("显示视频",L46)),FALSE,TRUE)</formula>
    </cfRule>
  </conditionalFormatting>
  <conditionalFormatting sqref="O4:O33">
    <cfRule type="cellIs" dxfId="4" priority="25" operator="equal">
      <formula>"分享"</formula>
    </cfRule>
    <cfRule type="cellIs" dxfId="5" priority="26" operator="equal">
      <formula>"视频"</formula>
    </cfRule>
  </conditionalFormatting>
  <conditionalFormatting sqref="O34:O39">
    <cfRule type="cellIs" dxfId="4" priority="23" operator="equal">
      <formula>"分享"</formula>
    </cfRule>
    <cfRule type="cellIs" dxfId="5" priority="24" operator="equal">
      <formula>"视频"</formula>
    </cfRule>
  </conditionalFormatting>
  <conditionalFormatting sqref="O40:O76">
    <cfRule type="cellIs" dxfId="4" priority="21" operator="equal">
      <formula>"分享"</formula>
    </cfRule>
    <cfRule type="cellIs" dxfId="5" priority="22" operator="equal">
      <formula>"视频"</formula>
    </cfRule>
  </conditionalFormatting>
  <conditionalFormatting sqref="L4:M45 M46:M75">
    <cfRule type="expression" dxfId="3" priority="5">
      <formula>IF(ISNUMBER(FIND("显示视频",L4)),FALSE,TRUE)</formula>
    </cfRule>
    <cfRule type="expression" dxfId="2" priority="6">
      <formula>IF(ISNUMBER(FIND("显示分享",L4)),FALSE,TRUE)</formula>
    </cfRule>
  </conditionalFormatting>
  <dataValidations count="2">
    <dataValidation type="list" allowBlank="1" showInputMessage="1" showErrorMessage="1" sqref="L45 L4:L6 L7:L8 L9:L10 L11:L12 L13:L14 L15:L16 L17:L18 L19:L20 L21:L22 L23:L24 L25:L26 L27:L28 L29:L30 L31:L32 L33:L34 L35:L36 L37:L38 L39:L40 L41:L42 L43:L44 L46:L75">
      <formula1>'!导出忽略'!$C$13:$C$17</formula1>
    </dataValidation>
    <dataValidation type="list" allowBlank="1" showInputMessage="1" showErrorMessage="1" sqref="M4:M44 M45:M75">
      <formula1>'!导出忽略'!$C$13:$C$16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H17" sqref="H17"/>
    </sheetView>
  </sheetViews>
  <sheetFormatPr defaultColWidth="9" defaultRowHeight="13.5"/>
  <cols>
    <col min="1" max="1" width="11.375" customWidth="1"/>
    <col min="2" max="2" width="33.125" style="38" customWidth="1"/>
    <col min="3" max="3" width="21.25" style="38" customWidth="1"/>
    <col min="4" max="4" width="16.5" customWidth="1"/>
    <col min="5" max="5" width="12.25" customWidth="1"/>
    <col min="6" max="6" width="6.5" customWidth="1"/>
    <col min="8" max="11" width="9" style="39"/>
    <col min="12" max="12" width="32.5" customWidth="1"/>
  </cols>
  <sheetData>
    <row r="1" s="29" customFormat="1" spans="1:11">
      <c r="A1" s="30" t="s">
        <v>243</v>
      </c>
      <c r="B1" s="40"/>
      <c r="C1" s="40"/>
      <c r="D1" s="30"/>
      <c r="E1" s="30"/>
      <c r="H1" s="41"/>
      <c r="I1" s="41"/>
      <c r="J1" s="41"/>
      <c r="K1" s="41"/>
    </row>
    <row r="2" s="29" customFormat="1" ht="75" customHeight="1" spans="1:11">
      <c r="A2" s="31" t="s">
        <v>244</v>
      </c>
      <c r="B2" s="42" t="s">
        <v>245</v>
      </c>
      <c r="C2" s="42" t="s">
        <v>246</v>
      </c>
      <c r="D2" s="33" t="s">
        <v>247</v>
      </c>
      <c r="E2" s="33" t="s">
        <v>248</v>
      </c>
      <c r="F2" s="35" t="s">
        <v>249</v>
      </c>
      <c r="H2" s="43" t="s">
        <v>14</v>
      </c>
      <c r="I2" s="43" t="s">
        <v>15</v>
      </c>
      <c r="J2" s="41" t="s">
        <v>250</v>
      </c>
      <c r="K2" s="41"/>
    </row>
    <row r="3" s="29" customFormat="1" ht="18" customHeight="1" spans="1:11">
      <c r="A3" s="33" t="s">
        <v>17</v>
      </c>
      <c r="B3" s="42" t="s">
        <v>251</v>
      </c>
      <c r="C3" s="42" t="s">
        <v>22</v>
      </c>
      <c r="D3" s="34" t="s">
        <v>252</v>
      </c>
      <c r="E3" s="34" t="s">
        <v>253</v>
      </c>
      <c r="F3" s="29" t="s">
        <v>254</v>
      </c>
      <c r="H3" s="41"/>
      <c r="I3" s="41"/>
      <c r="J3" s="41"/>
      <c r="K3" s="41"/>
    </row>
    <row r="4" s="29" customFormat="1" spans="1:15">
      <c r="A4" s="35">
        <v>1</v>
      </c>
      <c r="B4" s="43" t="str">
        <f>H4&amp;":"&amp;IF(ISNUMBER(FIND("金币",I4)),"-1",J4)</f>
        <v>0:-1</v>
      </c>
      <c r="C4" s="41">
        <v>500</v>
      </c>
      <c r="D4" s="36"/>
      <c r="E4" s="36" t="s">
        <v>255</v>
      </c>
      <c r="F4" s="29">
        <v>5</v>
      </c>
      <c r="H4" s="41">
        <v>0</v>
      </c>
      <c r="I4" s="41" t="str">
        <f>VLOOKUP(H4,'!导出忽略'!$G$8:$H$10,2)</f>
        <v>金币</v>
      </c>
      <c r="J4" s="41">
        <v>500</v>
      </c>
      <c r="K4" s="41" t="s">
        <v>256</v>
      </c>
      <c r="L4" s="29" t="s">
        <v>257</v>
      </c>
      <c r="O4" s="41"/>
    </row>
    <row r="5" s="29" customFormat="1" spans="1:15">
      <c r="A5" s="35">
        <v>2</v>
      </c>
      <c r="B5" s="43" t="str">
        <f t="shared" ref="B5:B16" si="0">H5&amp;":"&amp;IF(ISNUMBER(FIND("金币",I5)),"-1",J5)</f>
        <v>0:-1</v>
      </c>
      <c r="C5" s="41">
        <v>500</v>
      </c>
      <c r="D5" s="36"/>
      <c r="E5" s="36" t="s">
        <v>258</v>
      </c>
      <c r="F5" s="29">
        <v>10</v>
      </c>
      <c r="H5" s="41">
        <v>0</v>
      </c>
      <c r="I5" s="41" t="str">
        <f>VLOOKUP(H5,'!导出忽略'!$G$8:$H$10,2)</f>
        <v>金币</v>
      </c>
      <c r="J5" s="41">
        <v>500</v>
      </c>
      <c r="K5" s="41" t="s">
        <v>256</v>
      </c>
      <c r="O5" s="41"/>
    </row>
    <row r="6" s="29" customFormat="1" spans="1:15">
      <c r="A6" s="35">
        <v>3</v>
      </c>
      <c r="B6" s="43" t="str">
        <f t="shared" si="0"/>
        <v>1:2</v>
      </c>
      <c r="C6" s="41">
        <v>1000</v>
      </c>
      <c r="D6" s="36"/>
      <c r="E6" s="36" t="s">
        <v>259</v>
      </c>
      <c r="F6" s="29">
        <v>10</v>
      </c>
      <c r="H6" s="41">
        <v>1</v>
      </c>
      <c r="I6" s="41" t="str">
        <f>VLOOKUP(H6,'!导出忽略'!$G$8:$H$10,2)</f>
        <v>视频</v>
      </c>
      <c r="J6" s="41">
        <v>2</v>
      </c>
      <c r="K6" s="41" t="s">
        <v>256</v>
      </c>
      <c r="L6" s="29" t="s">
        <v>260</v>
      </c>
      <c r="O6" s="41"/>
    </row>
    <row r="7" s="29" customFormat="1" spans="1:15">
      <c r="A7" s="35">
        <v>4</v>
      </c>
      <c r="B7" s="43" t="str">
        <f t="shared" si="0"/>
        <v>0:-1</v>
      </c>
      <c r="C7" s="41">
        <v>1500</v>
      </c>
      <c r="D7" s="36" t="s">
        <v>261</v>
      </c>
      <c r="E7" s="36" t="s">
        <v>262</v>
      </c>
      <c r="F7" s="29">
        <v>15</v>
      </c>
      <c r="H7" s="41">
        <v>0</v>
      </c>
      <c r="I7" s="41" t="str">
        <f>VLOOKUP(H7,'!导出忽略'!$G$8:$H$10,2)</f>
        <v>金币</v>
      </c>
      <c r="J7" s="41">
        <v>1500</v>
      </c>
      <c r="K7" s="41" t="s">
        <v>256</v>
      </c>
      <c r="O7" s="41"/>
    </row>
    <row r="8" s="29" customFormat="1" spans="1:15">
      <c r="A8" s="35">
        <v>5</v>
      </c>
      <c r="B8" s="43" t="str">
        <f t="shared" si="0"/>
        <v>0:-1</v>
      </c>
      <c r="C8" s="41">
        <v>1500</v>
      </c>
      <c r="D8" s="36" t="s">
        <v>263</v>
      </c>
      <c r="E8" s="36" t="s">
        <v>264</v>
      </c>
      <c r="F8" s="29">
        <v>15</v>
      </c>
      <c r="H8" s="41">
        <v>0</v>
      </c>
      <c r="I8" s="41" t="str">
        <f>VLOOKUP(H8,'!导出忽略'!$G$8:$H$10,2)</f>
        <v>金币</v>
      </c>
      <c r="J8" s="41">
        <v>1500</v>
      </c>
      <c r="K8" s="41" t="s">
        <v>256</v>
      </c>
      <c r="O8" s="41"/>
    </row>
    <row r="9" s="29" customFormat="1" spans="1:15">
      <c r="A9" s="35">
        <v>6</v>
      </c>
      <c r="B9" s="43" t="str">
        <f t="shared" si="0"/>
        <v>1:2</v>
      </c>
      <c r="C9" s="41">
        <v>2000</v>
      </c>
      <c r="D9" s="36" t="s">
        <v>265</v>
      </c>
      <c r="E9" s="36" t="s">
        <v>266</v>
      </c>
      <c r="F9" s="29">
        <v>15</v>
      </c>
      <c r="H9" s="41">
        <v>1</v>
      </c>
      <c r="I9" s="41" t="str">
        <f>VLOOKUP(H9,'!导出忽略'!$G$8:$H$10,2)</f>
        <v>视频</v>
      </c>
      <c r="J9" s="41">
        <v>2</v>
      </c>
      <c r="K9" s="41" t="s">
        <v>256</v>
      </c>
      <c r="L9" s="29" t="s">
        <v>267</v>
      </c>
      <c r="O9" s="41"/>
    </row>
    <row r="10" s="29" customFormat="1" spans="1:15">
      <c r="A10" s="35">
        <v>7</v>
      </c>
      <c r="B10" s="43" t="str">
        <f t="shared" si="0"/>
        <v>0:-1</v>
      </c>
      <c r="C10" s="41">
        <v>3500</v>
      </c>
      <c r="D10" s="36" t="s">
        <v>268</v>
      </c>
      <c r="E10" s="36" t="s">
        <v>269</v>
      </c>
      <c r="F10" s="29">
        <v>20</v>
      </c>
      <c r="H10" s="41">
        <v>0</v>
      </c>
      <c r="I10" s="41" t="str">
        <f>VLOOKUP(H10,'!导出忽略'!$G$8:$H$10,2)</f>
        <v>金币</v>
      </c>
      <c r="J10" s="41">
        <v>3500</v>
      </c>
      <c r="K10" s="41" t="s">
        <v>256</v>
      </c>
      <c r="O10" s="41"/>
    </row>
    <row r="11" s="29" customFormat="1" spans="1:15">
      <c r="A11" s="35">
        <v>8</v>
      </c>
      <c r="B11" s="43" t="str">
        <f t="shared" si="0"/>
        <v>0:-1</v>
      </c>
      <c r="C11" s="41">
        <v>3500</v>
      </c>
      <c r="D11" s="36" t="s">
        <v>270</v>
      </c>
      <c r="E11" s="36" t="s">
        <v>271</v>
      </c>
      <c r="F11" s="29">
        <v>20</v>
      </c>
      <c r="H11" s="41">
        <v>0</v>
      </c>
      <c r="I11" s="41" t="str">
        <f>VLOOKUP(H11,'!导出忽略'!$G$8:$H$10,2)</f>
        <v>金币</v>
      </c>
      <c r="J11" s="41">
        <v>3500</v>
      </c>
      <c r="K11" s="41" t="s">
        <v>256</v>
      </c>
      <c r="O11" s="41"/>
    </row>
    <row r="12" s="29" customFormat="1" spans="1:15">
      <c r="A12" s="35">
        <v>9</v>
      </c>
      <c r="B12" s="43" t="str">
        <f t="shared" si="0"/>
        <v>1:4</v>
      </c>
      <c r="C12" s="41">
        <v>4000</v>
      </c>
      <c r="D12" s="36" t="s">
        <v>272</v>
      </c>
      <c r="E12" s="36" t="s">
        <v>273</v>
      </c>
      <c r="F12" s="29">
        <v>20</v>
      </c>
      <c r="H12" s="41">
        <v>1</v>
      </c>
      <c r="I12" s="41" t="str">
        <f>VLOOKUP(H12,'!导出忽略'!$G$8:$H$10,2)</f>
        <v>视频</v>
      </c>
      <c r="J12" s="41">
        <v>4</v>
      </c>
      <c r="K12" s="41" t="s">
        <v>256</v>
      </c>
      <c r="L12" s="29" t="s">
        <v>267</v>
      </c>
      <c r="O12" s="41"/>
    </row>
    <row r="13" s="29" customFormat="1" spans="1:15">
      <c r="A13" s="35">
        <v>10</v>
      </c>
      <c r="B13" s="43" t="str">
        <f t="shared" si="0"/>
        <v>1:4</v>
      </c>
      <c r="C13" s="41">
        <v>4000</v>
      </c>
      <c r="D13" s="36" t="s">
        <v>274</v>
      </c>
      <c r="E13" s="36" t="s">
        <v>275</v>
      </c>
      <c r="F13" s="29">
        <v>20</v>
      </c>
      <c r="H13" s="41">
        <v>1</v>
      </c>
      <c r="I13" s="41" t="str">
        <f>VLOOKUP(H13,'!导出忽略'!$G$8:$H$10,2)</f>
        <v>视频</v>
      </c>
      <c r="J13" s="41">
        <v>4</v>
      </c>
      <c r="K13" s="41" t="s">
        <v>256</v>
      </c>
      <c r="L13" s="29" t="s">
        <v>267</v>
      </c>
      <c r="O13" s="41"/>
    </row>
    <row r="14" s="29" customFormat="1" spans="1:15">
      <c r="A14" s="35">
        <v>11</v>
      </c>
      <c r="B14" s="43" t="str">
        <f t="shared" si="0"/>
        <v>0:-1</v>
      </c>
      <c r="C14" s="41">
        <v>5000</v>
      </c>
      <c r="D14" s="36" t="s">
        <v>276</v>
      </c>
      <c r="E14" s="36" t="s">
        <v>277</v>
      </c>
      <c r="F14" s="29">
        <v>25</v>
      </c>
      <c r="H14" s="41">
        <v>0</v>
      </c>
      <c r="I14" s="41" t="str">
        <f>VLOOKUP(H14,'!导出忽略'!$G$8:$H$10,2)</f>
        <v>金币</v>
      </c>
      <c r="J14" s="41">
        <v>8000</v>
      </c>
      <c r="K14" s="41" t="s">
        <v>256</v>
      </c>
      <c r="O14" s="41"/>
    </row>
    <row r="15" spans="1:15">
      <c r="A15" s="35">
        <v>12</v>
      </c>
      <c r="B15" s="43" t="str">
        <f t="shared" si="0"/>
        <v>1:6</v>
      </c>
      <c r="C15" s="41">
        <v>6000</v>
      </c>
      <c r="D15" s="36" t="s">
        <v>278</v>
      </c>
      <c r="E15" s="36" t="s">
        <v>279</v>
      </c>
      <c r="F15" s="29">
        <v>25</v>
      </c>
      <c r="H15" s="41">
        <v>1</v>
      </c>
      <c r="I15" s="41" t="str">
        <f>VLOOKUP(H15,'!导出忽略'!$G$8:$H$10,2)</f>
        <v>视频</v>
      </c>
      <c r="J15" s="41">
        <v>6</v>
      </c>
      <c r="K15" s="41" t="s">
        <v>256</v>
      </c>
      <c r="L15" s="29" t="s">
        <v>280</v>
      </c>
      <c r="N15" s="29"/>
      <c r="O15" s="41"/>
    </row>
    <row r="16" spans="1:15">
      <c r="A16" s="1">
        <v>13</v>
      </c>
      <c r="B16" s="43" t="str">
        <f t="shared" si="0"/>
        <v>0:-1</v>
      </c>
      <c r="C16" s="41">
        <v>8000</v>
      </c>
      <c r="D16" s="1">
        <v>29</v>
      </c>
      <c r="E16" s="36" t="s">
        <v>281</v>
      </c>
      <c r="F16" s="1">
        <v>25</v>
      </c>
      <c r="H16" s="41">
        <v>0</v>
      </c>
      <c r="I16" s="41" t="str">
        <f>VLOOKUP(H16,'!导出忽略'!$G$8:$H$10,2)</f>
        <v>金币</v>
      </c>
      <c r="J16" s="41">
        <v>14000</v>
      </c>
      <c r="K16" s="41" t="s">
        <v>256</v>
      </c>
      <c r="N16" s="29"/>
      <c r="O16" s="41"/>
    </row>
  </sheetData>
  <mergeCells count="1">
    <mergeCell ref="A1:B1"/>
  </mergeCells>
  <conditionalFormatting sqref="A4:A15">
    <cfRule type="expression" dxfId="1" priority="5">
      <formula>IF(MOD(A4,3)=0,TRUE,FALSE)</formula>
    </cfRule>
  </conditionalFormatting>
  <conditionalFormatting sqref="C4:C16">
    <cfRule type="cellIs" dxfId="4" priority="1" operator="equal">
      <formula>"分享"</formula>
    </cfRule>
  </conditionalFormatting>
  <conditionalFormatting sqref="I4:I16">
    <cfRule type="cellIs" dxfId="5" priority="4" operator="equal">
      <formula>"视频"</formula>
    </cfRule>
  </conditionalFormatting>
  <conditionalFormatting sqref="O4:O16">
    <cfRule type="cellIs" dxfId="4" priority="2" operator="equal">
      <formula>"分享"</formula>
    </cfRule>
  </conditionalFormatting>
  <conditionalFormatting sqref="I4:K16">
    <cfRule type="cellIs" dxfId="4" priority="3" operator="equal">
      <formula>"分享"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C11" sqref="C11"/>
    </sheetView>
  </sheetViews>
  <sheetFormatPr defaultColWidth="9" defaultRowHeight="13.5" outlineLevelCol="2"/>
  <cols>
    <col min="1" max="1" width="20.5" style="29" customWidth="1"/>
    <col min="2" max="2" width="63.375" customWidth="1"/>
    <col min="3" max="3" width="36.875" customWidth="1"/>
  </cols>
  <sheetData>
    <row r="1" spans="1:2">
      <c r="A1" s="30" t="s">
        <v>282</v>
      </c>
      <c r="B1" s="30"/>
    </row>
    <row r="2" ht="54" spans="1:3">
      <c r="A2" s="31" t="s">
        <v>283</v>
      </c>
      <c r="B2" s="32" t="s">
        <v>284</v>
      </c>
      <c r="C2" t="s">
        <v>285</v>
      </c>
    </row>
    <row r="3" spans="1:3">
      <c r="A3" s="33" t="s">
        <v>17</v>
      </c>
      <c r="B3" s="34" t="s">
        <v>251</v>
      </c>
      <c r="C3" t="s">
        <v>286</v>
      </c>
    </row>
    <row r="4" spans="1:3">
      <c r="A4" s="35">
        <v>1</v>
      </c>
      <c r="B4" s="36" t="s">
        <v>287</v>
      </c>
      <c r="C4" s="37" t="s">
        <v>288</v>
      </c>
    </row>
    <row r="5" spans="1:3">
      <c r="A5" s="35">
        <v>2</v>
      </c>
      <c r="B5" s="36" t="s">
        <v>287</v>
      </c>
      <c r="C5" s="37" t="s">
        <v>289</v>
      </c>
    </row>
    <row r="6" spans="1:3">
      <c r="A6" s="36">
        <v>3</v>
      </c>
      <c r="B6" s="36" t="s">
        <v>287</v>
      </c>
      <c r="C6" s="37" t="s">
        <v>289</v>
      </c>
    </row>
    <row r="7" spans="1:3">
      <c r="A7" s="36" t="s">
        <v>263</v>
      </c>
      <c r="B7" s="36" t="s">
        <v>287</v>
      </c>
      <c r="C7" s="37" t="s">
        <v>289</v>
      </c>
    </row>
    <row r="8" spans="1:3">
      <c r="A8" s="36" t="s">
        <v>265</v>
      </c>
      <c r="B8" s="36" t="s">
        <v>287</v>
      </c>
      <c r="C8" s="37" t="s">
        <v>289</v>
      </c>
    </row>
    <row r="9" spans="1:3">
      <c r="A9" s="36" t="s">
        <v>290</v>
      </c>
      <c r="B9" s="36" t="s">
        <v>287</v>
      </c>
      <c r="C9" s="37" t="s">
        <v>289</v>
      </c>
    </row>
    <row r="10" spans="1:3">
      <c r="A10" s="36" t="s">
        <v>291</v>
      </c>
      <c r="B10" s="36" t="s">
        <v>287</v>
      </c>
      <c r="C10" s="37" t="s">
        <v>289</v>
      </c>
    </row>
    <row r="11" spans="1:3">
      <c r="A11" s="36" t="s">
        <v>292</v>
      </c>
      <c r="B11" s="36" t="s">
        <v>287</v>
      </c>
      <c r="C11" s="37" t="s">
        <v>289</v>
      </c>
    </row>
    <row r="12" spans="1:3">
      <c r="A12" s="36" t="s">
        <v>293</v>
      </c>
      <c r="B12" s="36" t="s">
        <v>287</v>
      </c>
      <c r="C12" s="37" t="s">
        <v>289</v>
      </c>
    </row>
    <row r="13" spans="1:3">
      <c r="A13" s="36" t="s">
        <v>294</v>
      </c>
      <c r="B13" s="36" t="s">
        <v>287</v>
      </c>
      <c r="C13" s="37" t="s">
        <v>289</v>
      </c>
    </row>
    <row r="14" spans="1:3">
      <c r="A14" s="36" t="s">
        <v>268</v>
      </c>
      <c r="B14" s="36" t="s">
        <v>287</v>
      </c>
      <c r="C14" s="37" t="s">
        <v>289</v>
      </c>
    </row>
    <row r="15" spans="1:3">
      <c r="A15" s="36" t="s">
        <v>270</v>
      </c>
      <c r="B15" s="36" t="s">
        <v>287</v>
      </c>
      <c r="C15" s="37" t="s">
        <v>289</v>
      </c>
    </row>
  </sheetData>
  <conditionalFormatting sqref="A4:A5">
    <cfRule type="expression" dxfId="1" priority="1">
      <formula>IF(MOD(A4,3)=0,TRUE,FALSE)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topLeftCell="A4" workbookViewId="0">
      <selection activeCell="K19" sqref="K19"/>
    </sheetView>
  </sheetViews>
  <sheetFormatPr defaultColWidth="9" defaultRowHeight="13.5"/>
  <cols>
    <col min="1" max="1" width="22.625" customWidth="1"/>
    <col min="2" max="2" width="41.5" style="1" customWidth="1"/>
    <col min="3" max="3" width="36.125" customWidth="1"/>
    <col min="4" max="4" width="8.875" customWidth="1"/>
    <col min="5" max="5" width="5.125" customWidth="1"/>
    <col min="6" max="8" width="13" customWidth="1"/>
    <col min="9" max="9" width="24" customWidth="1"/>
    <col min="10" max="10" width="12.75" customWidth="1"/>
  </cols>
  <sheetData>
    <row r="1" ht="46.5" spans="1:16">
      <c r="A1" s="2" t="s">
        <v>295</v>
      </c>
      <c r="B1" s="3" t="s">
        <v>296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297</v>
      </c>
      <c r="B2" s="6" t="s">
        <v>298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ht="47" customHeight="1" spans="1:16">
      <c r="A3" t="s">
        <v>299</v>
      </c>
      <c r="B3" s="1" t="s">
        <v>300</v>
      </c>
      <c r="C3" t="s">
        <v>301</v>
      </c>
      <c r="E3" s="4"/>
      <c r="F3" s="7"/>
      <c r="G3" s="7"/>
      <c r="H3" s="7"/>
      <c r="I3" s="7"/>
      <c r="J3" s="4"/>
      <c r="K3" s="4"/>
      <c r="L3" s="4"/>
      <c r="M3" s="4"/>
      <c r="N3" s="4"/>
      <c r="O3" s="4"/>
      <c r="P3" s="4"/>
    </row>
    <row r="4" ht="40.5" spans="1:16">
      <c r="A4" t="s">
        <v>302</v>
      </c>
      <c r="B4" s="8" t="s">
        <v>303</v>
      </c>
      <c r="C4" t="s">
        <v>304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>
      <c r="A5" t="s">
        <v>305</v>
      </c>
      <c r="B5" s="1">
        <f>VLOOKUP(J12,'!导出忽略'!C3:D4,2,FALSE)</f>
        <v>0</v>
      </c>
      <c r="C5" s="6" t="s">
        <v>306</v>
      </c>
      <c r="D5" s="9" t="s">
        <v>307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ht="26" customHeight="1" spans="1:16">
      <c r="A6" t="s">
        <v>308</v>
      </c>
      <c r="B6" s="1" t="str">
        <f>H13&amp;VLOOKUP(J13,'!导出忽略'!$C$3:$D$4,2,FALSE)&amp;";"&amp;H14&amp;VLOOKUP(J14,'!导出忽略'!$C$6:$D$7,2,FALSE)&amp;";"&amp;H15&amp;J15</f>
        <v>show:0;type:1;value:1000</v>
      </c>
      <c r="C6" t="s">
        <v>309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ht="27" spans="1:16">
      <c r="A7" t="s">
        <v>310</v>
      </c>
      <c r="B7" s="1" t="str">
        <f>H16&amp;VLOOKUP(J16,'!导出忽略'!$C$6:$D$7,2,FALSE)&amp;";"&amp;H17&amp;J17</f>
        <v>type:1;value:1000</v>
      </c>
      <c r="C7" s="10" t="s">
        <v>311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ht="27" spans="1:16">
      <c r="A8" t="s">
        <v>312</v>
      </c>
      <c r="B8" s="1">
        <f>VLOOKUP(J18,'!导出忽略'!C3:D4,2,FALSE)</f>
        <v>0</v>
      </c>
      <c r="C8" s="10" t="s">
        <v>313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>
      <c r="A9" t="s">
        <v>314</v>
      </c>
      <c r="B9" s="1">
        <f>VLOOKUP(J19,'!导出忽略'!C3:D4,2,FALSE)</f>
        <v>0</v>
      </c>
      <c r="C9" s="10" t="s">
        <v>315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t="s">
        <v>316</v>
      </c>
      <c r="B10" s="1">
        <f>VLOOKUP(J20,'!导出忽略'!C3:D4,2,FALSE)</f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ht="14.25" spans="1:16">
      <c r="A11" t="s">
        <v>317</v>
      </c>
      <c r="B11" s="1" t="str">
        <f>H21&amp;VLOOKUP(J21,'!导出忽略'!$C$3:$D$4,2,FALSE)&amp;";"&amp;H22&amp;VLOOKUP(J22,'!导出忽略'!$C$6:$D$7,2,FALSE)&amp;";"&amp;H23&amp;J23</f>
        <v>show:0;type:1;value:1000</v>
      </c>
      <c r="E11" s="4"/>
      <c r="F11" s="11" t="s">
        <v>318</v>
      </c>
      <c r="G11" s="12" t="s">
        <v>319</v>
      </c>
      <c r="H11" s="12" t="s">
        <v>320</v>
      </c>
      <c r="I11" s="12" t="s">
        <v>321</v>
      </c>
      <c r="J11" s="12" t="s">
        <v>322</v>
      </c>
      <c r="K11" s="11"/>
      <c r="L11" s="11"/>
      <c r="M11" s="11"/>
      <c r="N11" s="4"/>
      <c r="O11" s="4"/>
      <c r="P11" s="4"/>
    </row>
    <row r="12" ht="46" customHeight="1" spans="5:16">
      <c r="E12" s="4"/>
      <c r="F12" s="13"/>
      <c r="G12" s="14"/>
      <c r="H12" s="15"/>
      <c r="I12" s="24" t="s">
        <v>323</v>
      </c>
      <c r="J12" s="25" t="s">
        <v>324</v>
      </c>
      <c r="K12" s="13"/>
      <c r="L12" s="13"/>
      <c r="M12" s="13"/>
      <c r="N12" s="4"/>
      <c r="O12" s="4"/>
      <c r="P12" s="4"/>
    </row>
    <row r="13" ht="53" customHeight="1" spans="5:16">
      <c r="E13" s="4"/>
      <c r="F13" s="4"/>
      <c r="G13" s="16" t="s">
        <v>325</v>
      </c>
      <c r="H13" s="17" t="s">
        <v>326</v>
      </c>
      <c r="I13" s="17" t="s">
        <v>327</v>
      </c>
      <c r="J13" s="26" t="s">
        <v>324</v>
      </c>
      <c r="K13" s="4"/>
      <c r="L13" s="4"/>
      <c r="M13" s="4"/>
      <c r="N13" s="4"/>
      <c r="O13" s="4"/>
      <c r="P13" s="4"/>
    </row>
    <row r="14" ht="27" customHeight="1" spans="7:10">
      <c r="G14" s="18"/>
      <c r="H14" s="13" t="s">
        <v>328</v>
      </c>
      <c r="I14" s="13" t="s">
        <v>329</v>
      </c>
      <c r="J14" s="27" t="s">
        <v>260</v>
      </c>
    </row>
    <row r="15" ht="30" customHeight="1" spans="7:10">
      <c r="G15" s="19"/>
      <c r="H15" s="20" t="s">
        <v>330</v>
      </c>
      <c r="I15" s="20" t="s">
        <v>331</v>
      </c>
      <c r="J15" s="28">
        <v>1000</v>
      </c>
    </row>
    <row r="16" ht="28" customHeight="1" spans="7:10">
      <c r="G16" s="16" t="s">
        <v>332</v>
      </c>
      <c r="H16" s="17" t="s">
        <v>328</v>
      </c>
      <c r="I16" s="17" t="s">
        <v>329</v>
      </c>
      <c r="J16" s="26" t="s">
        <v>260</v>
      </c>
    </row>
    <row r="17" ht="50" customHeight="1" spans="7:10">
      <c r="G17" s="19"/>
      <c r="H17" s="20" t="s">
        <v>330</v>
      </c>
      <c r="I17" s="20" t="s">
        <v>331</v>
      </c>
      <c r="J17" s="28">
        <v>1000</v>
      </c>
    </row>
    <row r="18" ht="50" customHeight="1" spans="7:10">
      <c r="G18" s="14"/>
      <c r="H18" s="15"/>
      <c r="I18" s="24" t="s">
        <v>333</v>
      </c>
      <c r="J18" s="25" t="s">
        <v>324</v>
      </c>
    </row>
    <row r="19" ht="50" customHeight="1" spans="7:10">
      <c r="G19" s="14"/>
      <c r="H19" s="15"/>
      <c r="I19" s="24" t="s">
        <v>334</v>
      </c>
      <c r="J19" s="25" t="s">
        <v>324</v>
      </c>
    </row>
    <row r="20" ht="33" customHeight="1" spans="7:10">
      <c r="G20" s="14"/>
      <c r="H20" s="15"/>
      <c r="I20" s="24" t="s">
        <v>335</v>
      </c>
      <c r="J20" s="25" t="s">
        <v>336</v>
      </c>
    </row>
    <row r="21" spans="7:10">
      <c r="G21" s="21" t="s">
        <v>337</v>
      </c>
      <c r="H21" s="17" t="s">
        <v>326</v>
      </c>
      <c r="I21" s="17" t="s">
        <v>327</v>
      </c>
      <c r="J21" s="26" t="s">
        <v>324</v>
      </c>
    </row>
    <row r="22" spans="7:10">
      <c r="G22" s="22"/>
      <c r="H22" s="13" t="s">
        <v>328</v>
      </c>
      <c r="I22" s="13" t="s">
        <v>329</v>
      </c>
      <c r="J22" s="27" t="s">
        <v>260</v>
      </c>
    </row>
    <row r="23" ht="14.25" spans="7:10">
      <c r="G23" s="23"/>
      <c r="H23" s="20" t="s">
        <v>330</v>
      </c>
      <c r="I23" s="20" t="s">
        <v>331</v>
      </c>
      <c r="J23" s="28">
        <v>1000</v>
      </c>
    </row>
  </sheetData>
  <mergeCells count="5">
    <mergeCell ref="G12:H12"/>
    <mergeCell ref="G18:H18"/>
    <mergeCell ref="G19:H19"/>
    <mergeCell ref="G20:H20"/>
    <mergeCell ref="G21:G23"/>
  </mergeCells>
  <dataValidations count="2">
    <dataValidation type="list" allowBlank="1" showInputMessage="1" showErrorMessage="1" sqref="J12 J13 J18 J19 J20 J21">
      <formula1>'!导出忽略'!$C$3:$C$4</formula1>
    </dataValidation>
    <dataValidation type="list" allowBlank="1" showInputMessage="1" showErrorMessage="1" sqref="J14 J16 J22">
      <formula1>'!导出忽略'!$C$6:$C$7</formula1>
    </dataValidation>
  </dataValidation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17"/>
  <sheetViews>
    <sheetView workbookViewId="0">
      <selection activeCell="D17" sqref="D17"/>
    </sheetView>
  </sheetViews>
  <sheetFormatPr defaultColWidth="9" defaultRowHeight="13.5"/>
  <cols>
    <col min="2" max="2" width="11.125" customWidth="1"/>
    <col min="3" max="3" width="16.5" customWidth="1"/>
    <col min="4" max="4" width="23.375" customWidth="1"/>
  </cols>
  <sheetData>
    <row r="3" spans="2:4">
      <c r="B3" t="s">
        <v>338</v>
      </c>
      <c r="C3" t="s">
        <v>336</v>
      </c>
      <c r="D3">
        <v>1</v>
      </c>
    </row>
    <row r="4" spans="3:4">
      <c r="C4" t="s">
        <v>324</v>
      </c>
      <c r="D4">
        <v>0</v>
      </c>
    </row>
    <row r="6" spans="3:4">
      <c r="C6" t="s">
        <v>260</v>
      </c>
      <c r="D6">
        <v>1</v>
      </c>
    </row>
    <row r="7" spans="3:4">
      <c r="C7" t="s">
        <v>339</v>
      </c>
      <c r="D7">
        <v>2</v>
      </c>
    </row>
    <row r="8" spans="7:9">
      <c r="G8">
        <v>0</v>
      </c>
      <c r="H8" t="s">
        <v>340</v>
      </c>
      <c r="I8" t="s">
        <v>341</v>
      </c>
    </row>
    <row r="9" spans="7:9">
      <c r="G9">
        <v>1</v>
      </c>
      <c r="H9" t="s">
        <v>260</v>
      </c>
      <c r="I9" t="s">
        <v>256</v>
      </c>
    </row>
    <row r="10" spans="7:9">
      <c r="G10">
        <v>2</v>
      </c>
      <c r="H10" t="s">
        <v>339</v>
      </c>
      <c r="I10" t="s">
        <v>256</v>
      </c>
    </row>
    <row r="13" spans="3:4">
      <c r="C13" t="s">
        <v>342</v>
      </c>
      <c r="D13" t="s">
        <v>343</v>
      </c>
    </row>
    <row r="14" spans="3:4">
      <c r="C14" t="s">
        <v>31</v>
      </c>
      <c r="D14" t="s">
        <v>344</v>
      </c>
    </row>
    <row r="15" spans="3:4">
      <c r="C15" t="s">
        <v>345</v>
      </c>
      <c r="D15" t="s">
        <v>346</v>
      </c>
    </row>
    <row r="16" spans="3:4">
      <c r="C16" t="s">
        <v>35</v>
      </c>
      <c r="D16" t="s">
        <v>347</v>
      </c>
    </row>
    <row r="17" spans="3:4">
      <c r="C17" t="s">
        <v>30</v>
      </c>
      <c r="D17" t="s">
        <v>347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level</vt:lpstr>
      <vt:lpstr>skin</vt:lpstr>
      <vt:lpstr>page</vt:lpstr>
      <vt:lpstr>mainconfig</vt:lpstr>
      <vt:lpstr>!导出忽略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'</cp:lastModifiedBy>
  <dcterms:created xsi:type="dcterms:W3CDTF">2006-09-13T11:21:00Z</dcterms:created>
  <dcterms:modified xsi:type="dcterms:W3CDTF">2020-03-20T11:48:07Z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