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desc-my.sharepoint.com/personal/08573384980_edu_udesc_br/Documents/UDESC/TCC/Blade_Element_Prop_Calc/"/>
    </mc:Choice>
  </mc:AlternateContent>
  <xr:revisionPtr revIDLastSave="242" documentId="11_AD4D361C20488DEA4E38A09044D953C65BDEDD8D" xr6:coauthVersionLast="47" xr6:coauthVersionMax="47" xr10:uidLastSave="{32784429-322A-4D9B-B91C-EE46D13CE8EC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  <c r="L5" i="1"/>
  <c r="L6" i="1"/>
  <c r="L7" i="1"/>
  <c r="L8" i="1"/>
  <c r="L9" i="1"/>
  <c r="L10" i="1"/>
  <c r="L4" i="1"/>
  <c r="A13" i="1"/>
  <c r="D13" i="1" s="1"/>
  <c r="F18" i="1"/>
  <c r="D14" i="1"/>
  <c r="D16" i="1"/>
  <c r="D19" i="1"/>
  <c r="F16" i="1"/>
  <c r="F15" i="1"/>
  <c r="F17" i="1"/>
  <c r="F14" i="1"/>
  <c r="F13" i="1"/>
  <c r="C14" i="1"/>
  <c r="C15" i="1"/>
  <c r="C16" i="1"/>
  <c r="C17" i="1"/>
  <c r="C18" i="1"/>
  <c r="C19" i="1"/>
  <c r="C13" i="1"/>
  <c r="B14" i="1"/>
  <c r="B15" i="1"/>
  <c r="B16" i="1"/>
  <c r="B17" i="1"/>
  <c r="B18" i="1"/>
  <c r="B19" i="1"/>
  <c r="B13" i="1"/>
  <c r="A14" i="1"/>
  <c r="A15" i="1"/>
  <c r="D15" i="1" s="1"/>
  <c r="A16" i="1"/>
  <c r="A17" i="1"/>
  <c r="D17" i="1" s="1"/>
  <c r="A18" i="1"/>
  <c r="D18" i="1" s="1"/>
  <c r="A19" i="1"/>
</calcChain>
</file>

<file path=xl/sharedStrings.xml><?xml version="1.0" encoding="utf-8"?>
<sst xmlns="http://schemas.openxmlformats.org/spreadsheetml/2006/main" count="45" uniqueCount="29">
  <si>
    <t>r</t>
  </si>
  <si>
    <t>c</t>
  </si>
  <si>
    <t>beta</t>
  </si>
  <si>
    <t>B</t>
  </si>
  <si>
    <t>hub_diameter</t>
  </si>
  <si>
    <t>D</t>
  </si>
  <si>
    <t>airfoil</t>
  </si>
  <si>
    <t>NACA4415</t>
  </si>
  <si>
    <t>Vax</t>
  </si>
  <si>
    <t>ft</t>
  </si>
  <si>
    <t>mph</t>
  </si>
  <si>
    <t>rpm</t>
  </si>
  <si>
    <t>m</t>
  </si>
  <si>
    <t>m/s</t>
  </si>
  <si>
    <t>r/R</t>
  </si>
  <si>
    <t>thurst</t>
  </si>
  <si>
    <t>lb</t>
  </si>
  <si>
    <t>N</t>
  </si>
  <si>
    <t>Cl linearirado</t>
  </si>
  <si>
    <t>Cd linearizado</t>
  </si>
  <si>
    <t>a</t>
  </si>
  <si>
    <t>r [ft]</t>
  </si>
  <si>
    <t>r[m]</t>
  </si>
  <si>
    <t>phi</t>
  </si>
  <si>
    <t>a'</t>
  </si>
  <si>
    <t>Literatura</t>
  </si>
  <si>
    <t>Calculado</t>
  </si>
  <si>
    <t>Posição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</si>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</sst>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39230482487065E-2"/>
          <c:y val="7.3868882733148664E-2"/>
          <c:w val="0.88393965331593027"/>
          <c:h val="0.8421132607731513"/>
        </c:manualLayout>
      </c:layout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Plan1!$A$40:$A$43</c:f>
              <c:numCache>
                <c:formatCode>General</c:formatCode>
                <c:ptCount val="4"/>
                <c:pt idx="0">
                  <c:v>0</c:v>
                </c:pt>
                <c:pt idx="1">
                  <c:v>4.2328042328042299</c:v>
                </c:pt>
                <c:pt idx="2">
                  <c:v>8.2539682539682602</c:v>
                </c:pt>
                <c:pt idx="3">
                  <c:v>10.4761904761904</c:v>
                </c:pt>
              </c:numCache>
            </c:numRef>
          </c:xVal>
          <c:yVal>
            <c:numRef>
              <c:f>Plan1!$B$40:$B$43</c:f>
              <c:numCache>
                <c:formatCode>General</c:formatCode>
                <c:ptCount val="4"/>
                <c:pt idx="0">
                  <c:v>0.334728033472803</c:v>
                </c:pt>
                <c:pt idx="1">
                  <c:v>0.74058577405857695</c:v>
                </c:pt>
                <c:pt idx="2">
                  <c:v>1.1087866108786599</c:v>
                </c:pt>
                <c:pt idx="3">
                  <c:v>1.2510460251046001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F-4329-875A-63C771901D6A}"/>
            </c:ext>
          </c:extLst>
        </c:ser>
        <c:ser>
          <c:idx val="1"/>
          <c:order val="1"/>
          <c:tx>
            <c:v>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Plan1!$D$40:$D$43</c:f>
              <c:numCache>
                <c:formatCode>General</c:formatCode>
                <c:ptCount val="4"/>
                <c:pt idx="0">
                  <c:v>0</c:v>
                </c:pt>
                <c:pt idx="1">
                  <c:v>4.0211640211640098</c:v>
                </c:pt>
                <c:pt idx="2">
                  <c:v>8.3597883597883609</c:v>
                </c:pt>
                <c:pt idx="3">
                  <c:v>10.1587301587301</c:v>
                </c:pt>
              </c:numCache>
            </c:numRef>
          </c:xVal>
          <c:yVal>
            <c:numRef>
              <c:f>Plan1!$E$40:$E$43</c:f>
              <c:numCache>
                <c:formatCode>General</c:formatCode>
                <c:ptCount val="4"/>
                <c:pt idx="0">
                  <c:v>1.6736401673639899E-2</c:v>
                </c:pt>
                <c:pt idx="1">
                  <c:v>2.9288702928869901E-2</c:v>
                </c:pt>
                <c:pt idx="2">
                  <c:v>3.7656903765690398E-2</c:v>
                </c:pt>
                <c:pt idx="3">
                  <c:v>4.1841004184100403E-2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F-4329-875A-63C77190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81999"/>
        <c:axId val="1683779919"/>
      </c:scatterChart>
      <c:valAx>
        <c:axId val="16837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779919"/>
        <c:crosses val="autoZero"/>
        <c:crossBetween val="midCat"/>
      </c:valAx>
      <c:valAx>
        <c:axId val="16837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7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Plan1!$N$4:$N$10</c:f>
              <c:numCache>
                <c:formatCode>General</c:formatCode>
                <c:ptCount val="7"/>
                <c:pt idx="0">
                  <c:v>54.811599999999999</c:v>
                </c:pt>
                <c:pt idx="1">
                  <c:v>38.363799999999998</c:v>
                </c:pt>
                <c:pt idx="2">
                  <c:v>28.766100000000002</c:v>
                </c:pt>
                <c:pt idx="3">
                  <c:v>22.7927</c:v>
                </c:pt>
                <c:pt idx="4">
                  <c:v>18.7971</c:v>
                </c:pt>
                <c:pt idx="5">
                  <c:v>15.9619</c:v>
                </c:pt>
                <c:pt idx="6">
                  <c:v>12.568199999999999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1BF-AE01-D8413AA42B0F}"/>
            </c:ext>
          </c:extLst>
        </c:ser>
        <c:ser>
          <c:idx val="1"/>
          <c:order val="1"/>
          <c:tx>
            <c:v>Calculado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Plan1!$Q$4:$Q$10</c:f>
              <c:numCache>
                <c:formatCode>General</c:formatCode>
                <c:ptCount val="7"/>
                <c:pt idx="0">
                  <c:v>54.808539479790397</c:v>
                </c:pt>
                <c:pt idx="1">
                  <c:v>38.360455450939398</c:v>
                </c:pt>
                <c:pt idx="2">
                  <c:v>28.7639926100093</c:v>
                </c:pt>
                <c:pt idx="3">
                  <c:v>22.790971624112998</c:v>
                </c:pt>
                <c:pt idx="4">
                  <c:v>18.7958945385456</c:v>
                </c:pt>
                <c:pt idx="5">
                  <c:v>15.961020856742</c:v>
                </c:pt>
                <c:pt idx="6">
                  <c:v>12.586452794944901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0-41BF-AE01-D8413AA4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phi [graus]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Plan1!$O$4:$O$10</c:f>
              <c:numCache>
                <c:formatCode>General</c:formatCode>
                <c:ptCount val="7"/>
                <c:pt idx="0">
                  <c:v>3.4799999999999998E-2</c:v>
                </c:pt>
                <c:pt idx="1">
                  <c:v>6.4399999999999999E-2</c:v>
                </c:pt>
                <c:pt idx="2">
                  <c:v>8.0399999999999999E-2</c:v>
                </c:pt>
                <c:pt idx="3">
                  <c:v>8.8999999999999996E-2</c:v>
                </c:pt>
                <c:pt idx="4">
                  <c:v>9.3799999999999994E-2</c:v>
                </c:pt>
                <c:pt idx="5">
                  <c:v>9.6799999999999997E-2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3-416B-8A80-6B59021B1116}"/>
            </c:ext>
          </c:extLst>
        </c:ser>
        <c:ser>
          <c:idx val="1"/>
          <c:order val="1"/>
          <c:tx>
            <c:v>Calculado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Plan1!$R$4:$R$10</c:f>
              <c:numCache>
                <c:formatCode>General</c:formatCode>
                <c:ptCount val="7"/>
                <c:pt idx="0">
                  <c:v>3.33087158122954E-2</c:v>
                </c:pt>
                <c:pt idx="1">
                  <c:v>6.2814354297126507E-2</c:v>
                </c:pt>
                <c:pt idx="2">
                  <c:v>7.9087049135955406E-2</c:v>
                </c:pt>
                <c:pt idx="3">
                  <c:v>8.7806558910872204E-2</c:v>
                </c:pt>
                <c:pt idx="4">
                  <c:v>9.2813050518084694E-2</c:v>
                </c:pt>
                <c:pt idx="5">
                  <c:v>9.5892800800678302E-2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3-416B-8A80-6B59021B1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Plan1!$P$4:$P$10</c:f>
              <c:numCache>
                <c:formatCode>General</c:formatCode>
                <c:ptCount val="7"/>
                <c:pt idx="0">
                  <c:v>6.3299999999999995E-2</c:v>
                </c:pt>
                <c:pt idx="1">
                  <c:v>3.6499999999999998E-2</c:v>
                </c:pt>
                <c:pt idx="2">
                  <c:v>2.1899999999999999E-2</c:v>
                </c:pt>
                <c:pt idx="3">
                  <c:v>1.4200000000000001E-2</c:v>
                </c:pt>
                <c:pt idx="4">
                  <c:v>9.7999999999999997E-3</c:v>
                </c:pt>
                <c:pt idx="5">
                  <c:v>7.1999999999999998E-3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8F4-86AA-EA496AB3F9DA}"/>
            </c:ext>
          </c:extLst>
        </c:ser>
        <c:ser>
          <c:idx val="1"/>
          <c:order val="1"/>
          <c:tx>
            <c:v>Calculado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Plan1!$M$4:$M$10</c:f>
              <c:numCache>
                <c:formatCode>General</c:formatCode>
                <c:ptCount val="7"/>
                <c:pt idx="0">
                  <c:v>0.17391304347826086</c:v>
                </c:pt>
                <c:pt idx="1">
                  <c:v>0.31158260869565219</c:v>
                </c:pt>
                <c:pt idx="2">
                  <c:v>0.44928695652173911</c:v>
                </c:pt>
                <c:pt idx="3">
                  <c:v>0.58695652173913038</c:v>
                </c:pt>
                <c:pt idx="4">
                  <c:v>0.72462608695652175</c:v>
                </c:pt>
                <c:pt idx="5">
                  <c:v>0.86233043478260862</c:v>
                </c:pt>
                <c:pt idx="6">
                  <c:v>1</c:v>
                </c:pt>
              </c:numCache>
            </c:numRef>
          </c:xVal>
          <c:yVal>
            <c:numRef>
              <c:f>Plan1!$S$4:$S$10</c:f>
              <c:numCache>
                <c:formatCode>General</c:formatCode>
                <c:ptCount val="7"/>
                <c:pt idx="0">
                  <c:v>6.44739382266587E-2</c:v>
                </c:pt>
                <c:pt idx="1">
                  <c:v>3.7764421577759402E-2</c:v>
                </c:pt>
                <c:pt idx="2">
                  <c:v>2.3060091834671202E-2</c:v>
                </c:pt>
                <c:pt idx="3">
                  <c:v>1.5170977972972699E-2</c:v>
                </c:pt>
                <c:pt idx="4">
                  <c:v>1.06539058869179E-2</c:v>
                </c:pt>
                <c:pt idx="5">
                  <c:v>7.8751580272458897E-3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E-48F4-86AA-EA496AB3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80735"/>
        <c:axId val="984785535"/>
      </c:scatterChart>
      <c:valAx>
        <c:axId val="9847807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785535"/>
        <c:crosses val="autoZero"/>
        <c:crossBetween val="midCat"/>
      </c:valAx>
      <c:valAx>
        <c:axId val="984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7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43</xdr:row>
      <xdr:rowOff>67627</xdr:rowOff>
    </xdr:from>
    <xdr:to>
      <xdr:col>7</xdr:col>
      <xdr:colOff>110490</xdr:colOff>
      <xdr:row>58</xdr:row>
      <xdr:rowOff>103822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7B8304-4E13-DDB5-9D7A-1CFB4FD4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19</xdr:row>
      <xdr:rowOff>106680</xdr:rowOff>
    </xdr:from>
    <xdr:to>
      <xdr:col>12</xdr:col>
      <xdr:colOff>97155</xdr:colOff>
      <xdr:row>36</xdr:row>
      <xdr:rowOff>78737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571BD5F-9064-F584-7926-919BF706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3581400"/>
          <a:ext cx="7597140" cy="3081017"/>
        </a:xfrm>
        <a:prstGeom prst="rect">
          <a:avLst/>
        </a:prstGeom>
      </xdr:spPr>
    </xdr:pic>
    <xdr:clientData/>
  </xdr:twoCellAnchor>
  <xdr:twoCellAnchor>
    <xdr:from>
      <xdr:col>12</xdr:col>
      <xdr:colOff>480060</xdr:colOff>
      <xdr:row>11</xdr:row>
      <xdr:rowOff>140970</xdr:rowOff>
    </xdr:from>
    <xdr:to>
      <xdr:col>20</xdr:col>
      <xdr:colOff>175260</xdr:colOff>
      <xdr:row>26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D2793-1B1D-FEB3-1E05-1DCD6FDCE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27</xdr:row>
      <xdr:rowOff>114300</xdr:rowOff>
    </xdr:from>
    <xdr:to>
      <xdr:col>20</xdr:col>
      <xdr:colOff>190500</xdr:colOff>
      <xdr:row>42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00C62E5-9836-4736-82BC-4F2CBC72A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480060</xdr:colOff>
      <xdr:row>43</xdr:row>
      <xdr:rowOff>30480</xdr:rowOff>
    </xdr:from>
    <xdr:to>
      <xdr:col>20</xdr:col>
      <xdr:colOff>175260</xdr:colOff>
      <xdr:row>58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FD2151-8CD4-42BD-B12E-6A3A38F55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3"/>
  <sheetViews>
    <sheetView tabSelected="1" topLeftCell="B1" workbookViewId="0">
      <selection activeCell="V5" sqref="V5"/>
    </sheetView>
  </sheetViews>
  <sheetFormatPr defaultRowHeight="14.4" x14ac:dyDescent="0.3"/>
  <cols>
    <col min="5" max="5" width="12.33203125" bestFit="1" customWidth="1"/>
    <col min="6" max="6" width="9.6640625" bestFit="1" customWidth="1"/>
  </cols>
  <sheetData>
    <row r="2" spans="1:19" x14ac:dyDescent="0.3">
      <c r="A2" t="s">
        <v>0</v>
      </c>
      <c r="B2" t="s">
        <v>1</v>
      </c>
      <c r="C2" t="s">
        <v>2</v>
      </c>
      <c r="E2" t="s">
        <v>3</v>
      </c>
      <c r="F2">
        <v>2</v>
      </c>
      <c r="K2" s="4" t="s">
        <v>27</v>
      </c>
      <c r="L2" s="4"/>
      <c r="M2" s="4"/>
      <c r="N2" s="3" t="s">
        <v>25</v>
      </c>
      <c r="O2" s="3"/>
      <c r="P2" s="3"/>
      <c r="Q2" s="3" t="s">
        <v>26</v>
      </c>
      <c r="R2" s="3"/>
      <c r="S2" s="3"/>
    </row>
    <row r="3" spans="1:19" x14ac:dyDescent="0.3">
      <c r="A3">
        <v>0.5</v>
      </c>
      <c r="B3">
        <v>0.34239999999999998</v>
      </c>
      <c r="C3">
        <v>58.3125</v>
      </c>
      <c r="E3" t="s">
        <v>4</v>
      </c>
      <c r="F3">
        <v>1</v>
      </c>
      <c r="G3" t="s">
        <v>9</v>
      </c>
      <c r="K3" s="2" t="s">
        <v>21</v>
      </c>
      <c r="L3" s="2" t="s">
        <v>22</v>
      </c>
      <c r="M3" s="2" t="s">
        <v>14</v>
      </c>
      <c r="N3" s="2" t="s">
        <v>23</v>
      </c>
      <c r="O3" s="2" t="s">
        <v>20</v>
      </c>
      <c r="P3" s="2" t="s">
        <v>24</v>
      </c>
      <c r="Q3" s="2" t="s">
        <v>23</v>
      </c>
      <c r="R3" s="2" t="s">
        <v>20</v>
      </c>
      <c r="S3" s="2" t="s">
        <v>24</v>
      </c>
    </row>
    <row r="4" spans="1:19" x14ac:dyDescent="0.3">
      <c r="A4">
        <v>0.89580000000000004</v>
      </c>
      <c r="B4">
        <v>0.46050000000000002</v>
      </c>
      <c r="C4">
        <v>41.8645</v>
      </c>
      <c r="E4" t="s">
        <v>5</v>
      </c>
      <c r="F4">
        <v>5.75</v>
      </c>
      <c r="G4" t="s">
        <v>9</v>
      </c>
      <c r="K4" s="2">
        <v>0.5</v>
      </c>
      <c r="L4" s="2">
        <f>K4*0.3048</f>
        <v>0.15240000000000001</v>
      </c>
      <c r="M4" s="2">
        <f>L4/$L$10</f>
        <v>0.17391304347826086</v>
      </c>
      <c r="N4" s="2">
        <v>54.811599999999999</v>
      </c>
      <c r="O4" s="2">
        <v>3.4799999999999998E-2</v>
      </c>
      <c r="P4" s="2">
        <v>6.3299999999999995E-2</v>
      </c>
      <c r="Q4" s="2">
        <v>54.808539479790397</v>
      </c>
      <c r="R4" s="2">
        <v>3.33087158122954E-2</v>
      </c>
      <c r="S4" s="2">
        <v>6.44739382266587E-2</v>
      </c>
    </row>
    <row r="5" spans="1:19" x14ac:dyDescent="0.3">
      <c r="A5">
        <v>1.2917000000000001</v>
      </c>
      <c r="B5">
        <v>0.4269</v>
      </c>
      <c r="C5">
        <v>32.2669</v>
      </c>
      <c r="E5" t="s">
        <v>6</v>
      </c>
      <c r="F5" t="s">
        <v>7</v>
      </c>
      <c r="K5" s="2">
        <v>0.89580000000000004</v>
      </c>
      <c r="L5" s="2">
        <f t="shared" ref="L5:L10" si="0">K5*0.3048</f>
        <v>0.27303984000000003</v>
      </c>
      <c r="M5" s="2">
        <f t="shared" ref="M5:M10" si="1">L5/$L$10</f>
        <v>0.31158260869565219</v>
      </c>
      <c r="N5" s="2">
        <v>38.363799999999998</v>
      </c>
      <c r="O5" s="2">
        <v>6.4399999999999999E-2</v>
      </c>
      <c r="P5" s="2">
        <v>3.6499999999999998E-2</v>
      </c>
      <c r="Q5" s="2">
        <v>38.360455450939398</v>
      </c>
      <c r="R5" s="2">
        <v>6.2814354297126507E-2</v>
      </c>
      <c r="S5" s="2">
        <v>3.7764421577759402E-2</v>
      </c>
    </row>
    <row r="6" spans="1:19" x14ac:dyDescent="0.3">
      <c r="A6">
        <v>1.6875</v>
      </c>
      <c r="B6">
        <v>0.3569</v>
      </c>
      <c r="C6">
        <v>22.297799999999999</v>
      </c>
      <c r="E6" t="s">
        <v>8</v>
      </c>
      <c r="F6">
        <v>110</v>
      </c>
      <c r="G6" t="s">
        <v>10</v>
      </c>
      <c r="K6" s="2">
        <v>1.2917000000000001</v>
      </c>
      <c r="L6" s="2">
        <f t="shared" si="0"/>
        <v>0.39371016000000003</v>
      </c>
      <c r="M6" s="2">
        <f t="shared" si="1"/>
        <v>0.44928695652173911</v>
      </c>
      <c r="N6" s="2">
        <v>28.766100000000002</v>
      </c>
      <c r="O6" s="2">
        <v>8.0399999999999999E-2</v>
      </c>
      <c r="P6" s="2">
        <v>2.1899999999999999E-2</v>
      </c>
      <c r="Q6" s="2">
        <v>28.7639926100093</v>
      </c>
      <c r="R6" s="2">
        <v>7.9087049135955406E-2</v>
      </c>
      <c r="S6" s="2">
        <v>2.3060091834671202E-2</v>
      </c>
    </row>
    <row r="7" spans="1:19" x14ac:dyDescent="0.3">
      <c r="A7">
        <v>2.0832999999999999</v>
      </c>
      <c r="B7">
        <v>0.27960000000000002</v>
      </c>
      <c r="C7">
        <v>18.7971</v>
      </c>
      <c r="E7" t="s">
        <v>11</v>
      </c>
      <c r="F7">
        <v>2400</v>
      </c>
      <c r="K7" s="2">
        <v>1.6875</v>
      </c>
      <c r="L7" s="2">
        <f t="shared" si="0"/>
        <v>0.51434999999999997</v>
      </c>
      <c r="M7" s="2">
        <f t="shared" si="1"/>
        <v>0.58695652173913038</v>
      </c>
      <c r="N7" s="2">
        <v>22.7927</v>
      </c>
      <c r="O7" s="2">
        <v>8.8999999999999996E-2</v>
      </c>
      <c r="P7" s="2">
        <v>1.4200000000000001E-2</v>
      </c>
      <c r="Q7" s="2">
        <v>22.790971624112998</v>
      </c>
      <c r="R7" s="2">
        <v>8.7806558910872204E-2</v>
      </c>
      <c r="S7" s="2">
        <v>1.5170977972972699E-2</v>
      </c>
    </row>
    <row r="8" spans="1:19" x14ac:dyDescent="0.3">
      <c r="A8">
        <v>2.4792000000000001</v>
      </c>
      <c r="B8">
        <v>0.1913</v>
      </c>
      <c r="C8">
        <v>15.9619</v>
      </c>
      <c r="E8" t="s">
        <v>15</v>
      </c>
      <c r="F8">
        <v>207.61</v>
      </c>
      <c r="G8" t="s">
        <v>16</v>
      </c>
      <c r="K8" s="2">
        <v>2.0832999999999999</v>
      </c>
      <c r="L8" s="2">
        <f t="shared" si="0"/>
        <v>0.63498984000000003</v>
      </c>
      <c r="M8" s="2">
        <f t="shared" si="1"/>
        <v>0.72462608695652175</v>
      </c>
      <c r="N8" s="2">
        <v>18.7971</v>
      </c>
      <c r="O8" s="2">
        <v>9.3799999999999994E-2</v>
      </c>
      <c r="P8" s="2">
        <v>9.7999999999999997E-3</v>
      </c>
      <c r="Q8" s="2">
        <v>18.7958945385456</v>
      </c>
      <c r="R8" s="2">
        <v>9.2813050518084694E-2</v>
      </c>
      <c r="S8" s="2">
        <v>1.06539058869179E-2</v>
      </c>
    </row>
    <row r="9" spans="1:19" x14ac:dyDescent="0.3">
      <c r="A9">
        <v>2.875</v>
      </c>
      <c r="B9">
        <v>0</v>
      </c>
      <c r="C9">
        <v>13.8552</v>
      </c>
      <c r="K9" s="2">
        <v>2.4792000000000001</v>
      </c>
      <c r="L9" s="2">
        <f t="shared" si="0"/>
        <v>0.75566016000000003</v>
      </c>
      <c r="M9" s="2">
        <f t="shared" si="1"/>
        <v>0.86233043478260862</v>
      </c>
      <c r="N9" s="2">
        <v>15.9619</v>
      </c>
      <c r="O9" s="2">
        <v>9.6799999999999997E-2</v>
      </c>
      <c r="P9" s="2">
        <v>7.1999999999999998E-3</v>
      </c>
      <c r="Q9" s="2">
        <v>15.961020856742</v>
      </c>
      <c r="R9" s="2">
        <v>9.5892800800678302E-2</v>
      </c>
      <c r="S9" s="2">
        <v>7.8751580272458897E-3</v>
      </c>
    </row>
    <row r="10" spans="1:19" x14ac:dyDescent="0.3">
      <c r="K10" s="2">
        <v>2.875</v>
      </c>
      <c r="L10" s="2">
        <f t="shared" si="0"/>
        <v>0.87630000000000008</v>
      </c>
      <c r="M10" s="2">
        <f t="shared" si="1"/>
        <v>1</v>
      </c>
      <c r="N10" s="2">
        <v>12.568199999999999</v>
      </c>
      <c r="O10" s="2">
        <v>0</v>
      </c>
      <c r="P10" s="2">
        <v>0</v>
      </c>
      <c r="Q10" s="2">
        <v>12.586452794944901</v>
      </c>
      <c r="R10" s="2">
        <v>0</v>
      </c>
      <c r="S10" s="2">
        <v>0</v>
      </c>
    </row>
    <row r="12" spans="1:19" x14ac:dyDescent="0.3">
      <c r="A12" t="s">
        <v>0</v>
      </c>
      <c r="B12" t="s">
        <v>1</v>
      </c>
      <c r="C12" t="s">
        <v>2</v>
      </c>
      <c r="D12" t="s">
        <v>14</v>
      </c>
      <c r="E12" t="s">
        <v>3</v>
      </c>
      <c r="F12">
        <v>2</v>
      </c>
    </row>
    <row r="13" spans="1:19" x14ac:dyDescent="0.3">
      <c r="A13">
        <f>A3*0.3048</f>
        <v>0.15240000000000001</v>
      </c>
      <c r="B13">
        <f>B3*0.3048</f>
        <v>0.10436352</v>
      </c>
      <c r="C13">
        <f>C3</f>
        <v>58.3125</v>
      </c>
      <c r="D13">
        <f>A13/($F$14/2)</f>
        <v>0.17391304347826086</v>
      </c>
      <c r="E13" t="s">
        <v>4</v>
      </c>
      <c r="F13">
        <f>F3*0.3048</f>
        <v>0.30480000000000002</v>
      </c>
      <c r="G13" t="s">
        <v>12</v>
      </c>
    </row>
    <row r="14" spans="1:19" x14ac:dyDescent="0.3">
      <c r="A14">
        <f t="shared" ref="A14:B19" si="2">A4*0.3048</f>
        <v>0.27303984000000003</v>
      </c>
      <c r="B14">
        <f t="shared" si="2"/>
        <v>0.14036040000000002</v>
      </c>
      <c r="C14">
        <f t="shared" ref="C14:C19" si="3">C4</f>
        <v>41.8645</v>
      </c>
      <c r="D14">
        <f t="shared" ref="D14:D19" si="4">A14/($F$14/2)</f>
        <v>0.31158260869565219</v>
      </c>
      <c r="E14" t="s">
        <v>5</v>
      </c>
      <c r="F14">
        <f>F4*0.3048</f>
        <v>1.7526000000000002</v>
      </c>
      <c r="G14" t="s">
        <v>12</v>
      </c>
    </row>
    <row r="15" spans="1:19" x14ac:dyDescent="0.3">
      <c r="A15">
        <f t="shared" si="2"/>
        <v>0.39371016000000003</v>
      </c>
      <c r="B15">
        <f t="shared" si="2"/>
        <v>0.13011912</v>
      </c>
      <c r="C15">
        <f t="shared" si="3"/>
        <v>32.2669</v>
      </c>
      <c r="D15">
        <f t="shared" si="4"/>
        <v>0.44928695652173911</v>
      </c>
      <c r="E15" t="s">
        <v>6</v>
      </c>
      <c r="F15" t="str">
        <f>F5</f>
        <v>NACA4415</v>
      </c>
    </row>
    <row r="16" spans="1:19" x14ac:dyDescent="0.3">
      <c r="A16">
        <f t="shared" si="2"/>
        <v>0.51434999999999997</v>
      </c>
      <c r="B16">
        <f t="shared" si="2"/>
        <v>0.10878312</v>
      </c>
      <c r="C16">
        <f t="shared" si="3"/>
        <v>22.297799999999999</v>
      </c>
      <c r="D16">
        <f t="shared" si="4"/>
        <v>0.58695652173913038</v>
      </c>
      <c r="E16" t="s">
        <v>8</v>
      </c>
      <c r="F16">
        <f>F6*0.44704</f>
        <v>49.174399999999999</v>
      </c>
      <c r="G16" t="s">
        <v>13</v>
      </c>
    </row>
    <row r="17" spans="1:13" x14ac:dyDescent="0.3">
      <c r="A17">
        <f t="shared" si="2"/>
        <v>0.63498984000000003</v>
      </c>
      <c r="B17">
        <f t="shared" si="2"/>
        <v>8.5222080000000006E-2</v>
      </c>
      <c r="C17">
        <f t="shared" si="3"/>
        <v>18.7971</v>
      </c>
      <c r="D17">
        <f t="shared" si="4"/>
        <v>0.72462608695652175</v>
      </c>
      <c r="E17" t="s">
        <v>11</v>
      </c>
      <c r="F17">
        <f>F7</f>
        <v>2400</v>
      </c>
    </row>
    <row r="18" spans="1:13" x14ac:dyDescent="0.3">
      <c r="A18">
        <f t="shared" si="2"/>
        <v>0.75566016000000003</v>
      </c>
      <c r="B18">
        <f t="shared" si="2"/>
        <v>5.8308240000000004E-2</v>
      </c>
      <c r="C18">
        <f t="shared" si="3"/>
        <v>15.9619</v>
      </c>
      <c r="D18">
        <f t="shared" si="4"/>
        <v>0.86233043478260862</v>
      </c>
      <c r="E18" t="s">
        <v>15</v>
      </c>
      <c r="F18">
        <f>F8*4.44822</f>
        <v>923.49495420000005</v>
      </c>
      <c r="G18" t="s">
        <v>17</v>
      </c>
    </row>
    <row r="19" spans="1:13" x14ac:dyDescent="0.3">
      <c r="A19">
        <f t="shared" si="2"/>
        <v>0.87630000000000008</v>
      </c>
      <c r="B19">
        <f t="shared" si="2"/>
        <v>0</v>
      </c>
      <c r="C19">
        <f t="shared" si="3"/>
        <v>13.8552</v>
      </c>
      <c r="D19">
        <f t="shared" si="4"/>
        <v>1</v>
      </c>
      <c r="E19" t="s">
        <v>28</v>
      </c>
      <c r="F19">
        <v>0.86995999999999996</v>
      </c>
    </row>
    <row r="21" spans="1:13" x14ac:dyDescent="0.3">
      <c r="M21" s="1"/>
    </row>
    <row r="39" spans="1:5" x14ac:dyDescent="0.3">
      <c r="A39" t="s">
        <v>18</v>
      </c>
      <c r="D39" t="s">
        <v>19</v>
      </c>
    </row>
    <row r="40" spans="1:5" x14ac:dyDescent="0.3">
      <c r="A40">
        <v>0</v>
      </c>
      <c r="B40">
        <v>0.334728033472803</v>
      </c>
      <c r="D40">
        <v>0</v>
      </c>
      <c r="E40">
        <v>1.6736401673639899E-2</v>
      </c>
    </row>
    <row r="41" spans="1:5" x14ac:dyDescent="0.3">
      <c r="A41">
        <v>4.2328042328042299</v>
      </c>
      <c r="B41">
        <v>0.74058577405857695</v>
      </c>
      <c r="D41">
        <v>4.0211640211640098</v>
      </c>
      <c r="E41">
        <v>2.9288702928869901E-2</v>
      </c>
    </row>
    <row r="42" spans="1:5" x14ac:dyDescent="0.3">
      <c r="A42">
        <v>8.2539682539682602</v>
      </c>
      <c r="B42">
        <v>1.1087866108786599</v>
      </c>
      <c r="D42">
        <v>8.3597883597883609</v>
      </c>
      <c r="E42">
        <v>3.7656903765690398E-2</v>
      </c>
    </row>
    <row r="43" spans="1:5" x14ac:dyDescent="0.3">
      <c r="A43">
        <v>10.4761904761904</v>
      </c>
      <c r="B43">
        <v>1.2510460251046001</v>
      </c>
      <c r="D43">
        <v>10.1587301587301</v>
      </c>
      <c r="E43">
        <v>4.1841004184100403E-2</v>
      </c>
    </row>
  </sheetData>
  <mergeCells count="3">
    <mergeCell ref="N2:P2"/>
    <mergeCell ref="Q2:S2"/>
    <mergeCell ref="K2:M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Eike Daufenbach</dc:creator>
  <cp:lastModifiedBy>Eike Daufenbach</cp:lastModifiedBy>
  <dcterms:created xsi:type="dcterms:W3CDTF">2015-06-05T18:19:34Z</dcterms:created>
  <dcterms:modified xsi:type="dcterms:W3CDTF">2023-05-16T00:58:30Z</dcterms:modified>
</cp:coreProperties>
</file>