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elena/Downloads/"/>
    </mc:Choice>
  </mc:AlternateContent>
  <xr:revisionPtr revIDLastSave="0" documentId="8_{A822CCCB-E3AE-6B44-8F5F-D01F87AC4667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Ecommerce November 22" sheetId="3" r:id="rId1"/>
    <sheet name="Ecommerce December 22" sheetId="2" r:id="rId2"/>
    <sheet name="Consolidated Table" sheetId="4" r:id="rId3"/>
    <sheet name="Dashboard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K36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I36" i="4"/>
  <c r="I35" i="4"/>
  <c r="I34" i="4"/>
  <c r="I33" i="4"/>
  <c r="H36" i="4"/>
  <c r="H35" i="4"/>
  <c r="H34" i="4"/>
  <c r="H33" i="4"/>
  <c r="B33" i="4"/>
  <c r="C36" i="4"/>
  <c r="C35" i="4"/>
  <c r="B36" i="4"/>
  <c r="B35" i="4"/>
  <c r="C34" i="4"/>
  <c r="B34" i="4"/>
  <c r="C3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J33" i="4" l="1"/>
  <c r="B38" i="4"/>
  <c r="J36" i="4"/>
  <c r="J34" i="4"/>
  <c r="K34" i="4"/>
  <c r="B39" i="4"/>
  <c r="K35" i="4"/>
  <c r="J35" i="4"/>
  <c r="K33" i="4"/>
  <c r="B40" i="4" s="1"/>
  <c r="B42" i="4"/>
</calcChain>
</file>

<file path=xl/sharedStrings.xml><?xml version="1.0" encoding="utf-8"?>
<sst xmlns="http://schemas.openxmlformats.org/spreadsheetml/2006/main" count="32" uniqueCount="24">
  <si>
    <t>E-commerce Conversion Rate</t>
  </si>
  <si>
    <t>Date</t>
  </si>
  <si>
    <t>Total</t>
  </si>
  <si>
    <t>Avg. Order Value £</t>
  </si>
  <si>
    <t>Revenue £</t>
  </si>
  <si>
    <t>Visits</t>
  </si>
  <si>
    <t>Day</t>
  </si>
  <si>
    <t>Revenue £ (Nov)</t>
  </si>
  <si>
    <t>Revenue £ (Dec)</t>
  </si>
  <si>
    <t>Avg. Order Value £ (Nov)</t>
  </si>
  <si>
    <t>Avg. Order Value £ (Dec)</t>
  </si>
  <si>
    <t>Visits (Nov)</t>
  </si>
  <si>
    <t>Visits (Dec)</t>
  </si>
  <si>
    <t>E-commerce Conversion Rate (Nov)</t>
  </si>
  <si>
    <t>E-commerce Conversion Rate (Dec)</t>
  </si>
  <si>
    <t>Average</t>
  </si>
  <si>
    <t>Minimum</t>
  </si>
  <si>
    <t>Maximum</t>
  </si>
  <si>
    <t>What is the average revenue for November(VLOOKUP Demo)</t>
  </si>
  <si>
    <t>MoM Growth % (Revenue)</t>
  </si>
  <si>
    <t>MoM Growth % (Visits)</t>
  </si>
  <si>
    <t>Number of Transactions (Nov)</t>
  </si>
  <si>
    <t>Number of Transactions (Dec)</t>
  </si>
  <si>
    <t>MoM Growth % (Transactions)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</si>
</sst>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  <font>
      <sz val="12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1" fillId="3" borderId="1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left"/>
    </xf>
    <xf numFmtId="164" fontId="1" fillId="4" borderId="1" xfId="0" applyNumberFormat="1" applyFont="1" applyFill="1" applyBorder="1" applyAlignment="1">
      <alignment horizontal="left" vertical="center" wrapText="1"/>
    </xf>
    <xf numFmtId="164" fontId="0" fillId="0" borderId="8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5" borderId="1" xfId="0" applyNumberFormat="1" applyFont="1" applyFill="1" applyBorder="1" applyAlignment="1">
      <alignment horizontal="left" vertical="center" wrapText="1"/>
    </xf>
    <xf numFmtId="164" fontId="0" fillId="0" borderId="9" xfId="0" applyNumberFormat="1" applyBorder="1" applyAlignment="1">
      <alignment horizontal="left"/>
    </xf>
    <xf numFmtId="0" fontId="1" fillId="6" borderId="10" xfId="0" applyFont="1" applyFill="1" applyBorder="1" applyAlignment="1">
      <alignment horizontal="left" vertical="center" wrapText="1"/>
    </xf>
    <xf numFmtId="10" fontId="0" fillId="0" borderId="0" xfId="0" applyNumberFormat="1" applyAlignment="1">
      <alignment horizontal="left"/>
    </xf>
    <xf numFmtId="10" fontId="0" fillId="0" borderId="10" xfId="0" applyNumberFormat="1" applyBorder="1" applyAlignment="1">
      <alignment horizontal="left"/>
    </xf>
    <xf numFmtId="10" fontId="1" fillId="0" borderId="5" xfId="0" applyNumberFormat="1" applyFont="1" applyBorder="1" applyAlignment="1">
      <alignment horizontal="left"/>
    </xf>
    <xf numFmtId="0" fontId="1" fillId="7" borderId="1" xfId="0" applyFont="1" applyFill="1" applyBorder="1" applyAlignment="1">
      <alignment horizontal="left" vertical="center" wrapText="1"/>
    </xf>
    <xf numFmtId="10" fontId="0" fillId="0" borderId="8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10" fontId="0" fillId="0" borderId="9" xfId="0" applyNumberFormat="1" applyBorder="1" applyAlignment="1">
      <alignment horizontal="left"/>
    </xf>
    <xf numFmtId="10" fontId="1" fillId="0" borderId="0" xfId="0" applyNumberFormat="1" applyFont="1" applyAlignment="1">
      <alignment horizontal="left"/>
    </xf>
    <xf numFmtId="164" fontId="1" fillId="8" borderId="11" xfId="0" applyNumberFormat="1" applyFont="1" applyFill="1" applyBorder="1" applyAlignment="1">
      <alignment horizontal="left" vertical="center" wrapText="1"/>
    </xf>
    <xf numFmtId="164" fontId="0" fillId="0" borderId="2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9" borderId="1" xfId="0" applyNumberFormat="1" applyFont="1" applyFill="1" applyBorder="1" applyAlignment="1">
      <alignment horizontal="left" vertical="center" wrapText="1"/>
    </xf>
    <xf numFmtId="2" fontId="1" fillId="10" borderId="12" xfId="0" applyNumberFormat="1" applyFont="1" applyFill="1" applyBorder="1" applyAlignment="1">
      <alignment horizontal="left" vertical="center" wrapText="1"/>
    </xf>
    <xf numFmtId="2" fontId="0" fillId="0" borderId="3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1" fillId="0" borderId="6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3" borderId="12" xfId="0" applyNumberFormat="1" applyFont="1" applyFill="1" applyBorder="1" applyAlignment="1">
      <alignment horizontal="left" vertical="center" wrapText="1"/>
    </xf>
    <xf numFmtId="2" fontId="0" fillId="0" borderId="6" xfId="0" applyNumberFormat="1" applyBorder="1" applyAlignment="1">
      <alignment horizontal="left"/>
    </xf>
    <xf numFmtId="9" fontId="0" fillId="0" borderId="0" xfId="1" applyFont="1" applyAlignment="1">
      <alignment horizontal="left"/>
    </xf>
    <xf numFmtId="2" fontId="1" fillId="4" borderId="0" xfId="0" applyNumberFormat="1" applyFont="1" applyFill="1" applyAlignment="1">
      <alignment horizontal="left"/>
    </xf>
    <xf numFmtId="2" fontId="1" fillId="9" borderId="0" xfId="0" applyNumberFormat="1" applyFont="1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Medium4"/>
  <colors>
    <mruColors>
      <color rgb="FFD64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£</a:t>
            </a:r>
            <a:endParaRPr lang="en-GB"/>
          </a:p>
        </c:rich>
      </c:tx>
      <c:layout>
        <c:manualLayout>
          <c:xMode val="edge"/>
          <c:yMode val="edge"/>
          <c:x val="0.43782587409734403"/>
          <c:y val="5.895631747095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Table'!$B$1</c:f>
              <c:strCache>
                <c:ptCount val="1"/>
                <c:pt idx="0">
                  <c:v>Revenue £ (Nov)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'Consolidated Table'!$B$2:$B$32</c:f>
              <c:numCache>
                <c:formatCode>"£"#,##0.00</c:formatCode>
                <c:ptCount val="31"/>
                <c:pt idx="0">
                  <c:v>149479.58900000001</c:v>
                </c:pt>
                <c:pt idx="1">
                  <c:v>138731.00530399999</c:v>
                </c:pt>
                <c:pt idx="2">
                  <c:v>157709.27581200001</c:v>
                </c:pt>
                <c:pt idx="3">
                  <c:v>136939.510576</c:v>
                </c:pt>
                <c:pt idx="4">
                  <c:v>138182.682535</c:v>
                </c:pt>
                <c:pt idx="5">
                  <c:v>162500.53431300001</c:v>
                </c:pt>
                <c:pt idx="6">
                  <c:v>162854.92023300001</c:v>
                </c:pt>
                <c:pt idx="7">
                  <c:v>169368.099869</c:v>
                </c:pt>
                <c:pt idx="8">
                  <c:v>161658.274156</c:v>
                </c:pt>
                <c:pt idx="9">
                  <c:v>161646.47773799999</c:v>
                </c:pt>
                <c:pt idx="10">
                  <c:v>154284.202632</c:v>
                </c:pt>
                <c:pt idx="11">
                  <c:v>140279.68653499999</c:v>
                </c:pt>
                <c:pt idx="12">
                  <c:v>158018.74461699999</c:v>
                </c:pt>
                <c:pt idx="13">
                  <c:v>169185.37739000001</c:v>
                </c:pt>
                <c:pt idx="14">
                  <c:v>190700.06958499999</c:v>
                </c:pt>
                <c:pt idx="15">
                  <c:v>158964.40277700001</c:v>
                </c:pt>
                <c:pt idx="16">
                  <c:v>235700.035879</c:v>
                </c:pt>
                <c:pt idx="17">
                  <c:v>253775.551236</c:v>
                </c:pt>
                <c:pt idx="18">
                  <c:v>198227.090027</c:v>
                </c:pt>
                <c:pt idx="19">
                  <c:v>212564.73761099999</c:v>
                </c:pt>
                <c:pt idx="20">
                  <c:v>221420.240456</c:v>
                </c:pt>
                <c:pt idx="21">
                  <c:v>211826.35425100001</c:v>
                </c:pt>
                <c:pt idx="22">
                  <c:v>223975.17810600001</c:v>
                </c:pt>
                <c:pt idx="23">
                  <c:v>217026.59738600001</c:v>
                </c:pt>
                <c:pt idx="24">
                  <c:v>330607.51549000002</c:v>
                </c:pt>
                <c:pt idx="25">
                  <c:v>266834.46410099999</c:v>
                </c:pt>
                <c:pt idx="26">
                  <c:v>281736.57832500001</c:v>
                </c:pt>
                <c:pt idx="27">
                  <c:v>279793.45971000002</c:v>
                </c:pt>
                <c:pt idx="28">
                  <c:v>237434.226028</c:v>
                </c:pt>
                <c:pt idx="29">
                  <c:v>217679.05364100001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6-0640-96E7-0A592BF6B46E}"/>
            </c:ext>
          </c:extLst>
        </c:ser>
        <c:ser>
          <c:idx val="1"/>
          <c:order val="1"/>
          <c:tx>
            <c:strRef>
              <c:f>'Consolidated Table'!$C$1</c:f>
              <c:strCache>
                <c:ptCount val="1"/>
                <c:pt idx="0">
                  <c:v>Revenue £ (Dec)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'Consolidated Table'!$C$2:$C$32</c:f>
              <c:numCache>
                <c:formatCode>"£"#,##0.00</c:formatCode>
                <c:ptCount val="31"/>
                <c:pt idx="0">
                  <c:v>185323.31770300001</c:v>
                </c:pt>
                <c:pt idx="1">
                  <c:v>170915.38464599999</c:v>
                </c:pt>
                <c:pt idx="2">
                  <c:v>175647.69958399999</c:v>
                </c:pt>
                <c:pt idx="3">
                  <c:v>237228.62350099999</c:v>
                </c:pt>
                <c:pt idx="4">
                  <c:v>188606.03956500001</c:v>
                </c:pt>
                <c:pt idx="5">
                  <c:v>163233.76982799999</c:v>
                </c:pt>
                <c:pt idx="6">
                  <c:v>171305.14267</c:v>
                </c:pt>
                <c:pt idx="7">
                  <c:v>152639.48688800001</c:v>
                </c:pt>
                <c:pt idx="8">
                  <c:v>138383.021343</c:v>
                </c:pt>
                <c:pt idx="9">
                  <c:v>145374.61404799999</c:v>
                </c:pt>
                <c:pt idx="10">
                  <c:v>156252.87300600001</c:v>
                </c:pt>
                <c:pt idx="11">
                  <c:v>176217.25053200001</c:v>
                </c:pt>
                <c:pt idx="12">
                  <c:v>164400.01757500001</c:v>
                </c:pt>
                <c:pt idx="13">
                  <c:v>151576.97704699999</c:v>
                </c:pt>
                <c:pt idx="14">
                  <c:v>140888.287576</c:v>
                </c:pt>
                <c:pt idx="15">
                  <c:v>131459.62139399999</c:v>
                </c:pt>
                <c:pt idx="16">
                  <c:v>113617.51196800001</c:v>
                </c:pt>
                <c:pt idx="17">
                  <c:v>129403.36436000001</c:v>
                </c:pt>
                <c:pt idx="18">
                  <c:v>129964.450174</c:v>
                </c:pt>
                <c:pt idx="19">
                  <c:v>117751.35794</c:v>
                </c:pt>
                <c:pt idx="20">
                  <c:v>110988.978269</c:v>
                </c:pt>
                <c:pt idx="21">
                  <c:v>98121.633457000004</c:v>
                </c:pt>
                <c:pt idx="22">
                  <c:v>87575.099082000001</c:v>
                </c:pt>
                <c:pt idx="23">
                  <c:v>68685.769631999996</c:v>
                </c:pt>
                <c:pt idx="24">
                  <c:v>49708.186781999997</c:v>
                </c:pt>
                <c:pt idx="25">
                  <c:v>105904.215587</c:v>
                </c:pt>
                <c:pt idx="26">
                  <c:v>123260.271138</c:v>
                </c:pt>
                <c:pt idx="27">
                  <c:v>122203.277107</c:v>
                </c:pt>
                <c:pt idx="28">
                  <c:v>115425.38320700001</c:v>
                </c:pt>
                <c:pt idx="29">
                  <c:v>110133.277563</c:v>
                </c:pt>
                <c:pt idx="30">
                  <c:v>105178.201342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6-0640-96E7-0A592BF6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942015"/>
        <c:axId val="1232989887"/>
      </c:lineChart>
      <c:catAx>
        <c:axId val="12329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89887"/>
        <c:crosses val="autoZero"/>
        <c:auto val="1"/>
        <c:lblAlgn val="ctr"/>
        <c:lblOffset val="100"/>
        <c:noMultiLvlLbl val="0"/>
      </c:catAx>
      <c:valAx>
        <c:axId val="12329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'Consolidated Table'!$H$1</c:f>
              <c:strCache>
                <c:ptCount val="1"/>
                <c:pt idx="0">
                  <c:v>Visits (Nov)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'Consolidated Table'!$H$2:$H$31</c:f>
              <c:numCache>
                <c:formatCode>0.00</c:formatCode>
                <c:ptCount val="30"/>
                <c:pt idx="0">
                  <c:v>195132</c:v>
                </c:pt>
                <c:pt idx="1">
                  <c:v>194001</c:v>
                </c:pt>
                <c:pt idx="2">
                  <c:v>199129</c:v>
                </c:pt>
                <c:pt idx="3">
                  <c:v>176543</c:v>
                </c:pt>
                <c:pt idx="4">
                  <c:v>216653</c:v>
                </c:pt>
                <c:pt idx="5">
                  <c:v>239865</c:v>
                </c:pt>
                <c:pt idx="6">
                  <c:v>211875</c:v>
                </c:pt>
                <c:pt idx="7">
                  <c:v>209962</c:v>
                </c:pt>
                <c:pt idx="8">
                  <c:v>194314</c:v>
                </c:pt>
                <c:pt idx="9">
                  <c:v>199604</c:v>
                </c:pt>
                <c:pt idx="10">
                  <c:v>189517</c:v>
                </c:pt>
                <c:pt idx="11">
                  <c:v>223884</c:v>
                </c:pt>
                <c:pt idx="12">
                  <c:v>235122</c:v>
                </c:pt>
                <c:pt idx="13">
                  <c:v>212207</c:v>
                </c:pt>
                <c:pt idx="14">
                  <c:v>224324</c:v>
                </c:pt>
                <c:pt idx="15">
                  <c:v>192434</c:v>
                </c:pt>
                <c:pt idx="16">
                  <c:v>250697</c:v>
                </c:pt>
                <c:pt idx="17">
                  <c:v>243064</c:v>
                </c:pt>
                <c:pt idx="18">
                  <c:v>243712</c:v>
                </c:pt>
                <c:pt idx="19">
                  <c:v>247421</c:v>
                </c:pt>
                <c:pt idx="20">
                  <c:v>227412</c:v>
                </c:pt>
                <c:pt idx="21">
                  <c:v>219278</c:v>
                </c:pt>
                <c:pt idx="22">
                  <c:v>232790</c:v>
                </c:pt>
                <c:pt idx="23">
                  <c:v>222567</c:v>
                </c:pt>
                <c:pt idx="24">
                  <c:v>251383</c:v>
                </c:pt>
                <c:pt idx="25">
                  <c:v>284539</c:v>
                </c:pt>
                <c:pt idx="26">
                  <c:v>289121</c:v>
                </c:pt>
                <c:pt idx="27">
                  <c:v>254092</c:v>
                </c:pt>
                <c:pt idx="28">
                  <c:v>245458</c:v>
                </c:pt>
                <c:pt idx="29">
                  <c:v>211789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A-D544-B461-78232CA6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24847"/>
        <c:axId val="1252045599"/>
      </c:scatterChart>
      <c:valAx>
        <c:axId val="1233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45599"/>
        <c:crosses val="autoZero"/>
        <c:crossBetween val="midCat"/>
      </c:valAx>
      <c:valAx>
        <c:axId val="12520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2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'Consolidated Table'!$H$1</c:f>
              <c:strCache>
                <c:ptCount val="1"/>
                <c:pt idx="0">
                  <c:v>Visits (Nov)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'Consolidated Table'!$H$2:$H$31</c:f>
              <c:numCache>
                <c:formatCode>0.00</c:formatCode>
                <c:ptCount val="30"/>
                <c:pt idx="0">
                  <c:v>195132</c:v>
                </c:pt>
                <c:pt idx="1">
                  <c:v>194001</c:v>
                </c:pt>
                <c:pt idx="2">
                  <c:v>199129</c:v>
                </c:pt>
                <c:pt idx="3">
                  <c:v>176543</c:v>
                </c:pt>
                <c:pt idx="4">
                  <c:v>216653</c:v>
                </c:pt>
                <c:pt idx="5">
                  <c:v>239865</c:v>
                </c:pt>
                <c:pt idx="6">
                  <c:v>211875</c:v>
                </c:pt>
                <c:pt idx="7">
                  <c:v>209962</c:v>
                </c:pt>
                <c:pt idx="8">
                  <c:v>194314</c:v>
                </c:pt>
                <c:pt idx="9">
                  <c:v>199604</c:v>
                </c:pt>
                <c:pt idx="10">
                  <c:v>189517</c:v>
                </c:pt>
                <c:pt idx="11">
                  <c:v>223884</c:v>
                </c:pt>
                <c:pt idx="12">
                  <c:v>235122</c:v>
                </c:pt>
                <c:pt idx="13">
                  <c:v>212207</c:v>
                </c:pt>
                <c:pt idx="14">
                  <c:v>224324</c:v>
                </c:pt>
                <c:pt idx="15">
                  <c:v>192434</c:v>
                </c:pt>
                <c:pt idx="16">
                  <c:v>250697</c:v>
                </c:pt>
                <c:pt idx="17">
                  <c:v>243064</c:v>
                </c:pt>
                <c:pt idx="18">
                  <c:v>243712</c:v>
                </c:pt>
                <c:pt idx="19">
                  <c:v>247421</c:v>
                </c:pt>
                <c:pt idx="20">
                  <c:v>227412</c:v>
                </c:pt>
                <c:pt idx="21">
                  <c:v>219278</c:v>
                </c:pt>
                <c:pt idx="22">
                  <c:v>232790</c:v>
                </c:pt>
                <c:pt idx="23">
                  <c:v>222567</c:v>
                </c:pt>
                <c:pt idx="24">
                  <c:v>251383</c:v>
                </c:pt>
                <c:pt idx="25">
                  <c:v>284539</c:v>
                </c:pt>
                <c:pt idx="26">
                  <c:v>289121</c:v>
                </c:pt>
                <c:pt idx="27">
                  <c:v>254092</c:v>
                </c:pt>
                <c:pt idx="28">
                  <c:v>245458</c:v>
                </c:pt>
                <c:pt idx="29">
                  <c:v>211789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EC4F-93B7-52DC246C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24847"/>
        <c:axId val="1252045599"/>
      </c:scatterChart>
      <c:valAx>
        <c:axId val="1233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45599"/>
        <c:crosses val="autoZero"/>
        <c:crossBetween val="midCat"/>
      </c:valAx>
      <c:valAx>
        <c:axId val="12520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2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'Consolidated Table'!$I$1</c:f>
              <c:strCache>
                <c:ptCount val="1"/>
                <c:pt idx="0">
                  <c:v>Visits (Dec)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'Consolidated Table'!$I$2:$I$32</c:f>
              <c:numCache>
                <c:formatCode>0.00</c:formatCode>
                <c:ptCount val="31"/>
                <c:pt idx="0">
                  <c:v>200770</c:v>
                </c:pt>
                <c:pt idx="1">
                  <c:v>182229</c:v>
                </c:pt>
                <c:pt idx="2">
                  <c:v>217976</c:v>
                </c:pt>
                <c:pt idx="3">
                  <c:v>251149</c:v>
                </c:pt>
                <c:pt idx="4">
                  <c:v>197462</c:v>
                </c:pt>
                <c:pt idx="5">
                  <c:v>184322</c:v>
                </c:pt>
                <c:pt idx="6">
                  <c:v>162481</c:v>
                </c:pt>
                <c:pt idx="7">
                  <c:v>152084</c:v>
                </c:pt>
                <c:pt idx="8">
                  <c:v>146180</c:v>
                </c:pt>
                <c:pt idx="9">
                  <c:v>164550</c:v>
                </c:pt>
                <c:pt idx="10">
                  <c:v>167666</c:v>
                </c:pt>
                <c:pt idx="11">
                  <c:v>160291</c:v>
                </c:pt>
                <c:pt idx="12">
                  <c:v>172658</c:v>
                </c:pt>
                <c:pt idx="13">
                  <c:v>163086</c:v>
                </c:pt>
                <c:pt idx="14">
                  <c:v>151181</c:v>
                </c:pt>
                <c:pt idx="15">
                  <c:v>138427</c:v>
                </c:pt>
                <c:pt idx="16">
                  <c:v>152164</c:v>
                </c:pt>
                <c:pt idx="17">
                  <c:v>164458</c:v>
                </c:pt>
                <c:pt idx="18">
                  <c:v>153749</c:v>
                </c:pt>
                <c:pt idx="19">
                  <c:v>151952</c:v>
                </c:pt>
                <c:pt idx="20">
                  <c:v>129408</c:v>
                </c:pt>
                <c:pt idx="21">
                  <c:v>127632</c:v>
                </c:pt>
                <c:pt idx="22">
                  <c:v>110688</c:v>
                </c:pt>
                <c:pt idx="23">
                  <c:v>96821</c:v>
                </c:pt>
                <c:pt idx="24">
                  <c:v>96212</c:v>
                </c:pt>
                <c:pt idx="25">
                  <c:v>143612</c:v>
                </c:pt>
                <c:pt idx="26">
                  <c:v>163021</c:v>
                </c:pt>
                <c:pt idx="27">
                  <c:v>153058</c:v>
                </c:pt>
                <c:pt idx="28">
                  <c:v>160653</c:v>
                </c:pt>
                <c:pt idx="29">
                  <c:v>145451</c:v>
                </c:pt>
                <c:pt idx="30">
                  <c:v>128803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5-2D4B-A0CC-9C69E506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87023"/>
        <c:axId val="1251485743"/>
      </c:scatterChart>
      <c:valAx>
        <c:axId val="12007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85743"/>
        <c:crosses val="autoZero"/>
        <c:crossBetween val="midCat"/>
      </c:valAx>
      <c:valAx>
        <c:axId val="1251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8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Order Value £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Table'!$F$1</c:f>
              <c:strCache>
                <c:ptCount val="1"/>
                <c:pt idx="0">
                  <c:v>Avg. Order Value £ (Nov)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'Consolidated Table'!$F$2:$F$32</c:f>
              <c:numCache>
                <c:formatCode>"£"#,##0.00</c:formatCode>
                <c:ptCount val="31"/>
                <c:pt idx="0">
                  <c:v>33.887914078440261</c:v>
                </c:pt>
                <c:pt idx="1">
                  <c:v>32.233040265799261</c:v>
                </c:pt>
                <c:pt idx="2">
                  <c:v>35.916482762924161</c:v>
                </c:pt>
                <c:pt idx="3">
                  <c:v>35.112695019487177</c:v>
                </c:pt>
                <c:pt idx="4">
                  <c:v>31.305546564340734</c:v>
                </c:pt>
                <c:pt idx="5">
                  <c:v>30.210175555493585</c:v>
                </c:pt>
                <c:pt idx="6">
                  <c:v>32.70835915505122</c:v>
                </c:pt>
                <c:pt idx="7">
                  <c:v>34.678153126330876</c:v>
                </c:pt>
                <c:pt idx="8">
                  <c:v>34.675734482196482</c:v>
                </c:pt>
                <c:pt idx="9">
                  <c:v>34.254392400508586</c:v>
                </c:pt>
                <c:pt idx="10">
                  <c:v>35.016841269178393</c:v>
                </c:pt>
                <c:pt idx="11">
                  <c:v>31.78062676370639</c:v>
                </c:pt>
                <c:pt idx="12">
                  <c:v>30.242821936267941</c:v>
                </c:pt>
                <c:pt idx="13">
                  <c:v>32.281125241366155</c:v>
                </c:pt>
                <c:pt idx="14">
                  <c:v>34.528348648379506</c:v>
                </c:pt>
                <c:pt idx="15">
                  <c:v>32.303272257061572</c:v>
                </c:pt>
                <c:pt idx="16">
                  <c:v>34.164376848673726</c:v>
                </c:pt>
                <c:pt idx="17">
                  <c:v>34.215390486180397</c:v>
                </c:pt>
                <c:pt idx="18">
                  <c:v>30.833269564006844</c:v>
                </c:pt>
                <c:pt idx="19">
                  <c:v>30.96354517276038</c:v>
                </c:pt>
                <c:pt idx="20">
                  <c:v>32.324122694306574</c:v>
                </c:pt>
                <c:pt idx="21">
                  <c:v>32.780308612039612</c:v>
                </c:pt>
                <c:pt idx="22">
                  <c:v>33.645062055881034</c:v>
                </c:pt>
                <c:pt idx="23">
                  <c:v>32.615959931770362</c:v>
                </c:pt>
                <c:pt idx="24">
                  <c:v>38.198441997689194</c:v>
                </c:pt>
                <c:pt idx="25">
                  <c:v>33.287732547529941</c:v>
                </c:pt>
                <c:pt idx="26">
                  <c:v>31.820259580415634</c:v>
                </c:pt>
                <c:pt idx="27">
                  <c:v>33.460112378617552</c:v>
                </c:pt>
                <c:pt idx="28">
                  <c:v>33.110336916469109</c:v>
                </c:pt>
                <c:pt idx="29">
                  <c:v>31.383946603373701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F-2D49-B1EE-A6274E3BC626}"/>
            </c:ext>
          </c:extLst>
        </c:ser>
        <c:ser>
          <c:idx val="1"/>
          <c:order val="1"/>
          <c:tx>
            <c:strRef>
              <c:f>'Consolidated Table'!$G$1</c:f>
              <c:strCache>
                <c:ptCount val="1"/>
                <c:pt idx="0">
                  <c:v>Avg. Order Value £ (Dec)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'Consolidated Table'!$G$2:$G$32</c:f>
              <c:numCache>
                <c:formatCode>"£"#,##0.00</c:formatCode>
                <c:ptCount val="31"/>
                <c:pt idx="0">
                  <c:v>29.857148010794262</c:v>
                </c:pt>
                <c:pt idx="1">
                  <c:v>30.773385784299606</c:v>
                </c:pt>
                <c:pt idx="2">
                  <c:v>29.953564049113233</c:v>
                </c:pt>
                <c:pt idx="3">
                  <c:v>29.668412143696848</c:v>
                </c:pt>
                <c:pt idx="4">
                  <c:v>31.210663505709086</c:v>
                </c:pt>
                <c:pt idx="5">
                  <c:v>30.206101004441152</c:v>
                </c:pt>
                <c:pt idx="6">
                  <c:v>31.334395952076093</c:v>
                </c:pt>
                <c:pt idx="7">
                  <c:v>31.29140772611726</c:v>
                </c:pt>
                <c:pt idx="8">
                  <c:v>30.47412934221537</c:v>
                </c:pt>
                <c:pt idx="9">
                  <c:v>30.135699429519072</c:v>
                </c:pt>
                <c:pt idx="10">
                  <c:v>29.266318225510396</c:v>
                </c:pt>
                <c:pt idx="11">
                  <c:v>31.013243669834566</c:v>
                </c:pt>
                <c:pt idx="12">
                  <c:v>29.478217244934552</c:v>
                </c:pt>
                <c:pt idx="13">
                  <c:v>30.140580045138197</c:v>
                </c:pt>
                <c:pt idx="14">
                  <c:v>31.35030876190476</c:v>
                </c:pt>
                <c:pt idx="15">
                  <c:v>32.307599261243546</c:v>
                </c:pt>
                <c:pt idx="16">
                  <c:v>29.087944692268305</c:v>
                </c:pt>
                <c:pt idx="17">
                  <c:v>29.523925247547343</c:v>
                </c:pt>
                <c:pt idx="18">
                  <c:v>30.848433461666271</c:v>
                </c:pt>
                <c:pt idx="19">
                  <c:v>31.184151996822035</c:v>
                </c:pt>
                <c:pt idx="20">
                  <c:v>31.414938655250499</c:v>
                </c:pt>
                <c:pt idx="21">
                  <c:v>31.764853822272581</c:v>
                </c:pt>
                <c:pt idx="22">
                  <c:v>30.956203281018027</c:v>
                </c:pt>
                <c:pt idx="23">
                  <c:v>31.206619551113128</c:v>
                </c:pt>
                <c:pt idx="24">
                  <c:v>30.533284264127765</c:v>
                </c:pt>
                <c:pt idx="25">
                  <c:v>33.556468817173638</c:v>
                </c:pt>
                <c:pt idx="26">
                  <c:v>34.087464363384953</c:v>
                </c:pt>
                <c:pt idx="27">
                  <c:v>35.575917643959244</c:v>
                </c:pt>
                <c:pt idx="28">
                  <c:v>32.679893320215179</c:v>
                </c:pt>
                <c:pt idx="29">
                  <c:v>31.720414044642858</c:v>
                </c:pt>
                <c:pt idx="30">
                  <c:v>38.911654214576394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F-2D49-B1EE-A6274E3B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066079"/>
        <c:axId val="1251944671"/>
      </c:barChart>
      <c:catAx>
        <c:axId val="125106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44671"/>
        <c:crosses val="autoZero"/>
        <c:auto val="1"/>
        <c:lblAlgn val="ctr"/>
        <c:lblOffset val="100"/>
        <c:noMultiLvlLbl val="0"/>
      </c:catAx>
      <c:valAx>
        <c:axId val="1251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E-commerce Conversion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Table'!$D$1</c:f>
              <c:strCache>
                <c:ptCount val="1"/>
                <c:pt idx="0">
                  <c:v>E-commerce Conversion Rate (Nov)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'Consolidated Table'!$D$2:$D$32</c:f>
              <c:numCache>
                <c:formatCode>0.00%</c:formatCode>
                <c:ptCount val="31"/>
                <c:pt idx="0">
                  <c:v>2.2605210831642169E-2</c:v>
                </c:pt>
                <c:pt idx="1">
                  <c:v>2.2185452652305915E-2</c:v>
                </c:pt>
                <c:pt idx="2">
                  <c:v>2.2051032245428842E-2</c:v>
                </c:pt>
                <c:pt idx="3">
                  <c:v>2.2090935352860209E-2</c:v>
                </c:pt>
                <c:pt idx="4">
                  <c:v>2.0373592795853279E-2</c:v>
                </c:pt>
                <c:pt idx="5">
                  <c:v>2.2425114126696268E-2</c:v>
                </c:pt>
                <c:pt idx="6">
                  <c:v>2.3499705014749264E-2</c:v>
                </c:pt>
                <c:pt idx="7">
                  <c:v>2.3261352054181231E-2</c:v>
                </c:pt>
                <c:pt idx="8">
                  <c:v>2.399209526848297E-2</c:v>
                </c:pt>
                <c:pt idx="9">
                  <c:v>2.3641810785355002E-2</c:v>
                </c:pt>
                <c:pt idx="10">
                  <c:v>2.3248574006553502E-2</c:v>
                </c:pt>
                <c:pt idx="11">
                  <c:v>1.9715566990048419E-2</c:v>
                </c:pt>
                <c:pt idx="12">
                  <c:v>2.2222505762965611E-2</c:v>
                </c:pt>
                <c:pt idx="13">
                  <c:v>2.469758302035277E-2</c:v>
                </c:pt>
                <c:pt idx="14">
                  <c:v>2.4620638005741696E-2</c:v>
                </c:pt>
                <c:pt idx="15">
                  <c:v>2.5572404045023228E-2</c:v>
                </c:pt>
                <c:pt idx="16">
                  <c:v>2.7519276257793272E-2</c:v>
                </c:pt>
                <c:pt idx="17">
                  <c:v>3.0514596978573543E-2</c:v>
                </c:pt>
                <c:pt idx="18">
                  <c:v>2.637949711134454E-2</c:v>
                </c:pt>
                <c:pt idx="19">
                  <c:v>2.7746230109812829E-2</c:v>
                </c:pt>
                <c:pt idx="20">
                  <c:v>3.0121541519356938E-2</c:v>
                </c:pt>
                <c:pt idx="21">
                  <c:v>2.9469440618757923E-2</c:v>
                </c:pt>
                <c:pt idx="22">
                  <c:v>2.8596589200567034E-2</c:v>
                </c:pt>
                <c:pt idx="23">
                  <c:v>2.9896615401205029E-2</c:v>
                </c:pt>
                <c:pt idx="24">
                  <c:v>3.4429535807910638E-2</c:v>
                </c:pt>
                <c:pt idx="25">
                  <c:v>2.8171885049149678E-2</c:v>
                </c:pt>
                <c:pt idx="26">
                  <c:v>3.0623856447646487E-2</c:v>
                </c:pt>
                <c:pt idx="27">
                  <c:v>3.2909339924121969E-2</c:v>
                </c:pt>
                <c:pt idx="28">
                  <c:v>2.921477401429165E-2</c:v>
                </c:pt>
                <c:pt idx="29">
                  <c:v>3.274957622917149E-2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8-2642-988E-722ACBE1DD81}"/>
            </c:ext>
          </c:extLst>
        </c:ser>
        <c:ser>
          <c:idx val="1"/>
          <c:order val="1"/>
          <c:tx>
            <c:strRef>
              <c:f>'Consolidated Table'!$E$1</c:f>
              <c:strCache>
                <c:ptCount val="1"/>
                <c:pt idx="0">
                  <c:v>E-commerce Conversion Rate (Dec)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'Consolidated Table'!$E$2:$E$32</c:f>
              <c:numCache>
                <c:formatCode>0.00%</c:formatCode>
                <c:ptCount val="31"/>
                <c:pt idx="0">
                  <c:v>3.0915973502017233E-2</c:v>
                </c:pt>
                <c:pt idx="1">
                  <c:v>3.0478134654747597E-2</c:v>
                </c:pt>
                <c:pt idx="2">
                  <c:v>2.6902044261753588E-2</c:v>
                </c:pt>
                <c:pt idx="3">
                  <c:v>3.1837674050065899E-2</c:v>
                </c:pt>
                <c:pt idx="4">
                  <c:v>3.0603356595193001E-2</c:v>
                </c:pt>
                <c:pt idx="5">
                  <c:v>2.9318258265426809E-2</c:v>
                </c:pt>
                <c:pt idx="6">
                  <c:v>3.3647011035136419E-2</c:v>
                </c:pt>
                <c:pt idx="7">
                  <c:v>3.2074379947923518E-2</c:v>
                </c:pt>
                <c:pt idx="8">
                  <c:v>3.1064441100013683E-2</c:v>
                </c:pt>
                <c:pt idx="9">
                  <c:v>2.9316317228805833E-2</c:v>
                </c:pt>
                <c:pt idx="10">
                  <c:v>3.1843068958524685E-2</c:v>
                </c:pt>
                <c:pt idx="11">
                  <c:v>3.5448028897442779E-2</c:v>
                </c:pt>
                <c:pt idx="12">
                  <c:v>3.2300849077366821E-2</c:v>
                </c:pt>
                <c:pt idx="13">
                  <c:v>3.083649117643452E-2</c:v>
                </c:pt>
                <c:pt idx="14">
                  <c:v>2.9725957626950475E-2</c:v>
                </c:pt>
                <c:pt idx="15">
                  <c:v>2.9394554530546787E-2</c:v>
                </c:pt>
                <c:pt idx="16">
                  <c:v>2.5669672195788754E-2</c:v>
                </c:pt>
                <c:pt idx="17">
                  <c:v>2.6651181456663706E-2</c:v>
                </c:pt>
                <c:pt idx="18">
                  <c:v>2.7401804239377166E-2</c:v>
                </c:pt>
                <c:pt idx="19">
                  <c:v>2.4849952616615774E-2</c:v>
                </c:pt>
                <c:pt idx="20">
                  <c:v>2.7301248763600395E-2</c:v>
                </c:pt>
                <c:pt idx="21">
                  <c:v>2.4202394383853579E-2</c:v>
                </c:pt>
                <c:pt idx="22">
                  <c:v>2.5558326105810929E-2</c:v>
                </c:pt>
                <c:pt idx="23">
                  <c:v>2.2732671631154399E-2</c:v>
                </c:pt>
                <c:pt idx="24">
                  <c:v>1.6920966199642458E-2</c:v>
                </c:pt>
                <c:pt idx="25">
                  <c:v>2.1975879452970505E-2</c:v>
                </c:pt>
                <c:pt idx="26">
                  <c:v>2.2181191380251625E-2</c:v>
                </c:pt>
                <c:pt idx="27">
                  <c:v>2.2442472788093401E-2</c:v>
                </c:pt>
                <c:pt idx="28">
                  <c:v>2.1985272606176044E-2</c:v>
                </c:pt>
                <c:pt idx="29">
                  <c:v>2.3870581845432483E-2</c:v>
                </c:pt>
                <c:pt idx="30">
                  <c:v>2.0985536051178932E-2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8-2642-988E-722ACBE1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85727"/>
        <c:axId val="1262909583"/>
      </c:lineChart>
      <c:catAx>
        <c:axId val="1230785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09583"/>
        <c:crosses val="autoZero"/>
        <c:auto val="1"/>
        <c:lblAlgn val="ctr"/>
        <c:lblOffset val="100"/>
        <c:noMultiLvlLbl val="0"/>
      </c:catAx>
      <c:valAx>
        <c:axId val="126290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Order Value £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Table'!$F$1</c:f>
              <c:strCache>
                <c:ptCount val="1"/>
                <c:pt idx="0">
                  <c:v>Avg. Order Value £ (Nov)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'Consolidated Table'!$F$2:$F$32</c:f>
              <c:numCache>
                <c:formatCode>"£"#,##0.00</c:formatCode>
                <c:ptCount val="31"/>
                <c:pt idx="0">
                  <c:v>33.887914078440261</c:v>
                </c:pt>
                <c:pt idx="1">
                  <c:v>32.233040265799261</c:v>
                </c:pt>
                <c:pt idx="2">
                  <c:v>35.916482762924161</c:v>
                </c:pt>
                <c:pt idx="3">
                  <c:v>35.112695019487177</c:v>
                </c:pt>
                <c:pt idx="4">
                  <c:v>31.305546564340734</c:v>
                </c:pt>
                <c:pt idx="5">
                  <c:v>30.210175555493585</c:v>
                </c:pt>
                <c:pt idx="6">
                  <c:v>32.70835915505122</c:v>
                </c:pt>
                <c:pt idx="7">
                  <c:v>34.678153126330876</c:v>
                </c:pt>
                <c:pt idx="8">
                  <c:v>34.675734482196482</c:v>
                </c:pt>
                <c:pt idx="9">
                  <c:v>34.254392400508586</c:v>
                </c:pt>
                <c:pt idx="10">
                  <c:v>35.016841269178393</c:v>
                </c:pt>
                <c:pt idx="11">
                  <c:v>31.78062676370639</c:v>
                </c:pt>
                <c:pt idx="12">
                  <c:v>30.242821936267941</c:v>
                </c:pt>
                <c:pt idx="13">
                  <c:v>32.281125241366155</c:v>
                </c:pt>
                <c:pt idx="14">
                  <c:v>34.528348648379506</c:v>
                </c:pt>
                <c:pt idx="15">
                  <c:v>32.303272257061572</c:v>
                </c:pt>
                <c:pt idx="16">
                  <c:v>34.164376848673726</c:v>
                </c:pt>
                <c:pt idx="17">
                  <c:v>34.215390486180397</c:v>
                </c:pt>
                <c:pt idx="18">
                  <c:v>30.833269564006844</c:v>
                </c:pt>
                <c:pt idx="19">
                  <c:v>30.96354517276038</c:v>
                </c:pt>
                <c:pt idx="20">
                  <c:v>32.324122694306574</c:v>
                </c:pt>
                <c:pt idx="21">
                  <c:v>32.780308612039612</c:v>
                </c:pt>
                <c:pt idx="22">
                  <c:v>33.645062055881034</c:v>
                </c:pt>
                <c:pt idx="23">
                  <c:v>32.615959931770362</c:v>
                </c:pt>
                <c:pt idx="24">
                  <c:v>38.198441997689194</c:v>
                </c:pt>
                <c:pt idx="25">
                  <c:v>33.287732547529941</c:v>
                </c:pt>
                <c:pt idx="26">
                  <c:v>31.820259580415634</c:v>
                </c:pt>
                <c:pt idx="27">
                  <c:v>33.460112378617552</c:v>
                </c:pt>
                <c:pt idx="28">
                  <c:v>33.110336916469109</c:v>
                </c:pt>
                <c:pt idx="29">
                  <c:v>31.383946603373701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3243-A167-26C7F2A2D939}"/>
            </c:ext>
          </c:extLst>
        </c:ser>
        <c:ser>
          <c:idx val="1"/>
          <c:order val="1"/>
          <c:tx>
            <c:strRef>
              <c:f>'Consolidated Table'!$G$1</c:f>
              <c:strCache>
                <c:ptCount val="1"/>
                <c:pt idx="0">
                  <c:v>Avg. Order Value £ (Dec)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'Consolidated Table'!$G$2:$G$32</c:f>
              <c:numCache>
                <c:formatCode>"£"#,##0.00</c:formatCode>
                <c:ptCount val="31"/>
                <c:pt idx="0">
                  <c:v>29.857148010794262</c:v>
                </c:pt>
                <c:pt idx="1">
                  <c:v>30.773385784299606</c:v>
                </c:pt>
                <c:pt idx="2">
                  <c:v>29.953564049113233</c:v>
                </c:pt>
                <c:pt idx="3">
                  <c:v>29.668412143696848</c:v>
                </c:pt>
                <c:pt idx="4">
                  <c:v>31.210663505709086</c:v>
                </c:pt>
                <c:pt idx="5">
                  <c:v>30.206101004441152</c:v>
                </c:pt>
                <c:pt idx="6">
                  <c:v>31.334395952076093</c:v>
                </c:pt>
                <c:pt idx="7">
                  <c:v>31.29140772611726</c:v>
                </c:pt>
                <c:pt idx="8">
                  <c:v>30.47412934221537</c:v>
                </c:pt>
                <c:pt idx="9">
                  <c:v>30.135699429519072</c:v>
                </c:pt>
                <c:pt idx="10">
                  <c:v>29.266318225510396</c:v>
                </c:pt>
                <c:pt idx="11">
                  <c:v>31.013243669834566</c:v>
                </c:pt>
                <c:pt idx="12">
                  <c:v>29.478217244934552</c:v>
                </c:pt>
                <c:pt idx="13">
                  <c:v>30.140580045138197</c:v>
                </c:pt>
                <c:pt idx="14">
                  <c:v>31.35030876190476</c:v>
                </c:pt>
                <c:pt idx="15">
                  <c:v>32.307599261243546</c:v>
                </c:pt>
                <c:pt idx="16">
                  <c:v>29.087944692268305</c:v>
                </c:pt>
                <c:pt idx="17">
                  <c:v>29.523925247547343</c:v>
                </c:pt>
                <c:pt idx="18">
                  <c:v>30.848433461666271</c:v>
                </c:pt>
                <c:pt idx="19">
                  <c:v>31.184151996822035</c:v>
                </c:pt>
                <c:pt idx="20">
                  <c:v>31.414938655250499</c:v>
                </c:pt>
                <c:pt idx="21">
                  <c:v>31.764853822272581</c:v>
                </c:pt>
                <c:pt idx="22">
                  <c:v>30.956203281018027</c:v>
                </c:pt>
                <c:pt idx="23">
                  <c:v>31.206619551113128</c:v>
                </c:pt>
                <c:pt idx="24">
                  <c:v>30.533284264127765</c:v>
                </c:pt>
                <c:pt idx="25">
                  <c:v>33.556468817173638</c:v>
                </c:pt>
                <c:pt idx="26">
                  <c:v>34.087464363384953</c:v>
                </c:pt>
                <c:pt idx="27">
                  <c:v>35.575917643959244</c:v>
                </c:pt>
                <c:pt idx="28">
                  <c:v>32.679893320215179</c:v>
                </c:pt>
                <c:pt idx="29">
                  <c:v>31.720414044642858</c:v>
                </c:pt>
                <c:pt idx="30">
                  <c:v>38.911654214576394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3243-A167-26C7F2A2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066079"/>
        <c:axId val="1251944671"/>
      </c:barChart>
      <c:catAx>
        <c:axId val="125106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44671"/>
        <c:crosses val="autoZero"/>
        <c:auto val="1"/>
        <c:lblAlgn val="ctr"/>
        <c:lblOffset val="100"/>
        <c:noMultiLvlLbl val="0"/>
      </c:catAx>
      <c:valAx>
        <c:axId val="1251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£</a:t>
            </a:r>
            <a:endParaRPr lang="en-GB"/>
          </a:p>
        </c:rich>
      </c:tx>
      <c:layout>
        <c:manualLayout>
          <c:xMode val="edge"/>
          <c:yMode val="edge"/>
          <c:x val="0.43782587409734403"/>
          <c:y val="5.895631747095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Table'!$B$1</c:f>
              <c:strCache>
                <c:ptCount val="1"/>
                <c:pt idx="0">
                  <c:v>Revenue £ (Nov)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'Consolidated Table'!$B$2:$B$32</c:f>
              <c:numCache>
                <c:formatCode>"£"#,##0.00</c:formatCode>
                <c:ptCount val="31"/>
                <c:pt idx="0">
                  <c:v>149479.58900000001</c:v>
                </c:pt>
                <c:pt idx="1">
                  <c:v>138731.00530399999</c:v>
                </c:pt>
                <c:pt idx="2">
                  <c:v>157709.27581200001</c:v>
                </c:pt>
                <c:pt idx="3">
                  <c:v>136939.510576</c:v>
                </c:pt>
                <c:pt idx="4">
                  <c:v>138182.682535</c:v>
                </c:pt>
                <c:pt idx="5">
                  <c:v>162500.53431300001</c:v>
                </c:pt>
                <c:pt idx="6">
                  <c:v>162854.92023300001</c:v>
                </c:pt>
                <c:pt idx="7">
                  <c:v>169368.099869</c:v>
                </c:pt>
                <c:pt idx="8">
                  <c:v>161658.274156</c:v>
                </c:pt>
                <c:pt idx="9">
                  <c:v>161646.47773799999</c:v>
                </c:pt>
                <c:pt idx="10">
                  <c:v>154284.202632</c:v>
                </c:pt>
                <c:pt idx="11">
                  <c:v>140279.68653499999</c:v>
                </c:pt>
                <c:pt idx="12">
                  <c:v>158018.74461699999</c:v>
                </c:pt>
                <c:pt idx="13">
                  <c:v>169185.37739000001</c:v>
                </c:pt>
                <c:pt idx="14">
                  <c:v>190700.06958499999</c:v>
                </c:pt>
                <c:pt idx="15">
                  <c:v>158964.40277700001</c:v>
                </c:pt>
                <c:pt idx="16">
                  <c:v>235700.035879</c:v>
                </c:pt>
                <c:pt idx="17">
                  <c:v>253775.551236</c:v>
                </c:pt>
                <c:pt idx="18">
                  <c:v>198227.090027</c:v>
                </c:pt>
                <c:pt idx="19">
                  <c:v>212564.73761099999</c:v>
                </c:pt>
                <c:pt idx="20">
                  <c:v>221420.240456</c:v>
                </c:pt>
                <c:pt idx="21">
                  <c:v>211826.35425100001</c:v>
                </c:pt>
                <c:pt idx="22">
                  <c:v>223975.17810600001</c:v>
                </c:pt>
                <c:pt idx="23">
                  <c:v>217026.59738600001</c:v>
                </c:pt>
                <c:pt idx="24">
                  <c:v>330607.51549000002</c:v>
                </c:pt>
                <c:pt idx="25">
                  <c:v>266834.46410099999</c:v>
                </c:pt>
                <c:pt idx="26">
                  <c:v>281736.57832500001</c:v>
                </c:pt>
                <c:pt idx="27">
                  <c:v>279793.45971000002</c:v>
                </c:pt>
                <c:pt idx="28">
                  <c:v>237434.226028</c:v>
                </c:pt>
                <c:pt idx="29">
                  <c:v>217679.05364100001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1-5143-829F-DD24AD92049D}"/>
            </c:ext>
          </c:extLst>
        </c:ser>
        <c:ser>
          <c:idx val="1"/>
          <c:order val="1"/>
          <c:tx>
            <c:strRef>
              <c:f>'Consolidated Table'!$C$1</c:f>
              <c:strCache>
                <c:ptCount val="1"/>
                <c:pt idx="0">
                  <c:v>Revenue £ (Dec)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'Consolidated Table'!$C$2:$C$32</c:f>
              <c:numCache>
                <c:formatCode>"£"#,##0.00</c:formatCode>
                <c:ptCount val="31"/>
                <c:pt idx="0">
                  <c:v>185323.31770300001</c:v>
                </c:pt>
                <c:pt idx="1">
                  <c:v>170915.38464599999</c:v>
                </c:pt>
                <c:pt idx="2">
                  <c:v>175647.69958399999</c:v>
                </c:pt>
                <c:pt idx="3">
                  <c:v>237228.62350099999</c:v>
                </c:pt>
                <c:pt idx="4">
                  <c:v>188606.03956500001</c:v>
                </c:pt>
                <c:pt idx="5">
                  <c:v>163233.76982799999</c:v>
                </c:pt>
                <c:pt idx="6">
                  <c:v>171305.14267</c:v>
                </c:pt>
                <c:pt idx="7">
                  <c:v>152639.48688800001</c:v>
                </c:pt>
                <c:pt idx="8">
                  <c:v>138383.021343</c:v>
                </c:pt>
                <c:pt idx="9">
                  <c:v>145374.61404799999</c:v>
                </c:pt>
                <c:pt idx="10">
                  <c:v>156252.87300600001</c:v>
                </c:pt>
                <c:pt idx="11">
                  <c:v>176217.25053200001</c:v>
                </c:pt>
                <c:pt idx="12">
                  <c:v>164400.01757500001</c:v>
                </c:pt>
                <c:pt idx="13">
                  <c:v>151576.97704699999</c:v>
                </c:pt>
                <c:pt idx="14">
                  <c:v>140888.287576</c:v>
                </c:pt>
                <c:pt idx="15">
                  <c:v>131459.62139399999</c:v>
                </c:pt>
                <c:pt idx="16">
                  <c:v>113617.51196800001</c:v>
                </c:pt>
                <c:pt idx="17">
                  <c:v>129403.36436000001</c:v>
                </c:pt>
                <c:pt idx="18">
                  <c:v>129964.450174</c:v>
                </c:pt>
                <c:pt idx="19">
                  <c:v>117751.35794</c:v>
                </c:pt>
                <c:pt idx="20">
                  <c:v>110988.978269</c:v>
                </c:pt>
                <c:pt idx="21">
                  <c:v>98121.633457000004</c:v>
                </c:pt>
                <c:pt idx="22">
                  <c:v>87575.099082000001</c:v>
                </c:pt>
                <c:pt idx="23">
                  <c:v>68685.769631999996</c:v>
                </c:pt>
                <c:pt idx="24">
                  <c:v>49708.186781999997</c:v>
                </c:pt>
                <c:pt idx="25">
                  <c:v>105904.215587</c:v>
                </c:pt>
                <c:pt idx="26">
                  <c:v>123260.271138</c:v>
                </c:pt>
                <c:pt idx="27">
                  <c:v>122203.277107</c:v>
                </c:pt>
                <c:pt idx="28">
                  <c:v>115425.38320700001</c:v>
                </c:pt>
                <c:pt idx="29">
                  <c:v>110133.277563</c:v>
                </c:pt>
                <c:pt idx="30">
                  <c:v>105178.201342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1-5143-829F-DD24AD92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942015"/>
        <c:axId val="1232989887"/>
      </c:lineChart>
      <c:catAx>
        <c:axId val="12329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89887"/>
        <c:crosses val="autoZero"/>
        <c:auto val="1"/>
        <c:lblAlgn val="ctr"/>
        <c:lblOffset val="100"/>
        <c:noMultiLvlLbl val="0"/>
      </c:catAx>
      <c:valAx>
        <c:axId val="12329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E-commerce Conversion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Table'!$D$1</c:f>
              <c:strCache>
                <c:ptCount val="1"/>
                <c:pt idx="0">
                  <c:v>E-commerce Conversion Rate (Nov)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'Consolidated Table'!$D$2:$D$32</c:f>
              <c:numCache>
                <c:formatCode>0.00%</c:formatCode>
                <c:ptCount val="31"/>
                <c:pt idx="0">
                  <c:v>2.2605210831642169E-2</c:v>
                </c:pt>
                <c:pt idx="1">
                  <c:v>2.2185452652305915E-2</c:v>
                </c:pt>
                <c:pt idx="2">
                  <c:v>2.2051032245428842E-2</c:v>
                </c:pt>
                <c:pt idx="3">
                  <c:v>2.2090935352860209E-2</c:v>
                </c:pt>
                <c:pt idx="4">
                  <c:v>2.0373592795853279E-2</c:v>
                </c:pt>
                <c:pt idx="5">
                  <c:v>2.2425114126696268E-2</c:v>
                </c:pt>
                <c:pt idx="6">
                  <c:v>2.3499705014749264E-2</c:v>
                </c:pt>
                <c:pt idx="7">
                  <c:v>2.3261352054181231E-2</c:v>
                </c:pt>
                <c:pt idx="8">
                  <c:v>2.399209526848297E-2</c:v>
                </c:pt>
                <c:pt idx="9">
                  <c:v>2.3641810785355002E-2</c:v>
                </c:pt>
                <c:pt idx="10">
                  <c:v>2.3248574006553502E-2</c:v>
                </c:pt>
                <c:pt idx="11">
                  <c:v>1.9715566990048419E-2</c:v>
                </c:pt>
                <c:pt idx="12">
                  <c:v>2.2222505762965611E-2</c:v>
                </c:pt>
                <c:pt idx="13">
                  <c:v>2.469758302035277E-2</c:v>
                </c:pt>
                <c:pt idx="14">
                  <c:v>2.4620638005741696E-2</c:v>
                </c:pt>
                <c:pt idx="15">
                  <c:v>2.5572404045023228E-2</c:v>
                </c:pt>
                <c:pt idx="16">
                  <c:v>2.7519276257793272E-2</c:v>
                </c:pt>
                <c:pt idx="17">
                  <c:v>3.0514596978573543E-2</c:v>
                </c:pt>
                <c:pt idx="18">
                  <c:v>2.637949711134454E-2</c:v>
                </c:pt>
                <c:pt idx="19">
                  <c:v>2.7746230109812829E-2</c:v>
                </c:pt>
                <c:pt idx="20">
                  <c:v>3.0121541519356938E-2</c:v>
                </c:pt>
                <c:pt idx="21">
                  <c:v>2.9469440618757923E-2</c:v>
                </c:pt>
                <c:pt idx="22">
                  <c:v>2.8596589200567034E-2</c:v>
                </c:pt>
                <c:pt idx="23">
                  <c:v>2.9896615401205029E-2</c:v>
                </c:pt>
                <c:pt idx="24">
                  <c:v>3.4429535807910638E-2</c:v>
                </c:pt>
                <c:pt idx="25">
                  <c:v>2.8171885049149678E-2</c:v>
                </c:pt>
                <c:pt idx="26">
                  <c:v>3.0623856447646487E-2</c:v>
                </c:pt>
                <c:pt idx="27">
                  <c:v>3.2909339924121969E-2</c:v>
                </c:pt>
                <c:pt idx="28">
                  <c:v>2.921477401429165E-2</c:v>
                </c:pt>
                <c:pt idx="29">
                  <c:v>3.274957622917149E-2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AA4D-B2A3-B423FB76F79D}"/>
            </c:ext>
          </c:extLst>
        </c:ser>
        <c:ser>
          <c:idx val="1"/>
          <c:order val="1"/>
          <c:tx>
            <c:strRef>
              <c:f>'Consolidated Table'!$E$1</c:f>
              <c:strCache>
                <c:ptCount val="1"/>
                <c:pt idx="0">
                  <c:v>E-commerce Conversion Rate (Dec)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'Consolidated Table'!$E$2:$E$32</c:f>
              <c:numCache>
                <c:formatCode>0.00%</c:formatCode>
                <c:ptCount val="31"/>
                <c:pt idx="0">
                  <c:v>3.0915973502017233E-2</c:v>
                </c:pt>
                <c:pt idx="1">
                  <c:v>3.0478134654747597E-2</c:v>
                </c:pt>
                <c:pt idx="2">
                  <c:v>2.6902044261753588E-2</c:v>
                </c:pt>
                <c:pt idx="3">
                  <c:v>3.1837674050065899E-2</c:v>
                </c:pt>
                <c:pt idx="4">
                  <c:v>3.0603356595193001E-2</c:v>
                </c:pt>
                <c:pt idx="5">
                  <c:v>2.9318258265426809E-2</c:v>
                </c:pt>
                <c:pt idx="6">
                  <c:v>3.3647011035136419E-2</c:v>
                </c:pt>
                <c:pt idx="7">
                  <c:v>3.2074379947923518E-2</c:v>
                </c:pt>
                <c:pt idx="8">
                  <c:v>3.1064441100013683E-2</c:v>
                </c:pt>
                <c:pt idx="9">
                  <c:v>2.9316317228805833E-2</c:v>
                </c:pt>
                <c:pt idx="10">
                  <c:v>3.1843068958524685E-2</c:v>
                </c:pt>
                <c:pt idx="11">
                  <c:v>3.5448028897442779E-2</c:v>
                </c:pt>
                <c:pt idx="12">
                  <c:v>3.2300849077366821E-2</c:v>
                </c:pt>
                <c:pt idx="13">
                  <c:v>3.083649117643452E-2</c:v>
                </c:pt>
                <c:pt idx="14">
                  <c:v>2.9725957626950475E-2</c:v>
                </c:pt>
                <c:pt idx="15">
                  <c:v>2.9394554530546787E-2</c:v>
                </c:pt>
                <c:pt idx="16">
                  <c:v>2.5669672195788754E-2</c:v>
                </c:pt>
                <c:pt idx="17">
                  <c:v>2.6651181456663706E-2</c:v>
                </c:pt>
                <c:pt idx="18">
                  <c:v>2.7401804239377166E-2</c:v>
                </c:pt>
                <c:pt idx="19">
                  <c:v>2.4849952616615774E-2</c:v>
                </c:pt>
                <c:pt idx="20">
                  <c:v>2.7301248763600395E-2</c:v>
                </c:pt>
                <c:pt idx="21">
                  <c:v>2.4202394383853579E-2</c:v>
                </c:pt>
                <c:pt idx="22">
                  <c:v>2.5558326105810929E-2</c:v>
                </c:pt>
                <c:pt idx="23">
                  <c:v>2.2732671631154399E-2</c:v>
                </c:pt>
                <c:pt idx="24">
                  <c:v>1.6920966199642458E-2</c:v>
                </c:pt>
                <c:pt idx="25">
                  <c:v>2.1975879452970505E-2</c:v>
                </c:pt>
                <c:pt idx="26">
                  <c:v>2.2181191380251625E-2</c:v>
                </c:pt>
                <c:pt idx="27">
                  <c:v>2.2442472788093401E-2</c:v>
                </c:pt>
                <c:pt idx="28">
                  <c:v>2.1985272606176044E-2</c:v>
                </c:pt>
                <c:pt idx="29">
                  <c:v>2.3870581845432483E-2</c:v>
                </c:pt>
                <c:pt idx="30">
                  <c:v>2.0985536051178932E-2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AA4D-B2A3-B423FB76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85727"/>
        <c:axId val="1262909583"/>
      </c:lineChart>
      <c:catAx>
        <c:axId val="1230785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09583"/>
        <c:crosses val="autoZero"/>
        <c:auto val="1"/>
        <c:lblAlgn val="ctr"/>
        <c:lblOffset val="100"/>
        <c:noMultiLvlLbl val="0"/>
      </c:catAx>
      <c:valAx>
        <c:axId val="126290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'Consolidated Table'!$I$1</c:f>
              <c:strCache>
                <c:ptCount val="1"/>
                <c:pt idx="0">
                  <c:v>Visits (Dec)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'Consolidated Table'!$I$2:$I$32</c:f>
              <c:numCache>
                <c:formatCode>0.00</c:formatCode>
                <c:ptCount val="31"/>
                <c:pt idx="0">
                  <c:v>200770</c:v>
                </c:pt>
                <c:pt idx="1">
                  <c:v>182229</c:v>
                </c:pt>
                <c:pt idx="2">
                  <c:v>217976</c:v>
                </c:pt>
                <c:pt idx="3">
                  <c:v>251149</c:v>
                </c:pt>
                <c:pt idx="4">
                  <c:v>197462</c:v>
                </c:pt>
                <c:pt idx="5">
                  <c:v>184322</c:v>
                </c:pt>
                <c:pt idx="6">
                  <c:v>162481</c:v>
                </c:pt>
                <c:pt idx="7">
                  <c:v>152084</c:v>
                </c:pt>
                <c:pt idx="8">
                  <c:v>146180</c:v>
                </c:pt>
                <c:pt idx="9">
                  <c:v>164550</c:v>
                </c:pt>
                <c:pt idx="10">
                  <c:v>167666</c:v>
                </c:pt>
                <c:pt idx="11">
                  <c:v>160291</c:v>
                </c:pt>
                <c:pt idx="12">
                  <c:v>172658</c:v>
                </c:pt>
                <c:pt idx="13">
                  <c:v>163086</c:v>
                </c:pt>
                <c:pt idx="14">
                  <c:v>151181</c:v>
                </c:pt>
                <c:pt idx="15">
                  <c:v>138427</c:v>
                </c:pt>
                <c:pt idx="16">
                  <c:v>152164</c:v>
                </c:pt>
                <c:pt idx="17">
                  <c:v>164458</c:v>
                </c:pt>
                <c:pt idx="18">
                  <c:v>153749</c:v>
                </c:pt>
                <c:pt idx="19">
                  <c:v>151952</c:v>
                </c:pt>
                <c:pt idx="20">
                  <c:v>129408</c:v>
                </c:pt>
                <c:pt idx="21">
                  <c:v>127632</c:v>
                </c:pt>
                <c:pt idx="22">
                  <c:v>110688</c:v>
                </c:pt>
                <c:pt idx="23">
                  <c:v>96821</c:v>
                </c:pt>
                <c:pt idx="24">
                  <c:v>96212</c:v>
                </c:pt>
                <c:pt idx="25">
                  <c:v>143612</c:v>
                </c:pt>
                <c:pt idx="26">
                  <c:v>163021</c:v>
                </c:pt>
                <c:pt idx="27">
                  <c:v>153058</c:v>
                </c:pt>
                <c:pt idx="28">
                  <c:v>160653</c:v>
                </c:pt>
                <c:pt idx="29">
                  <c:v>145451</c:v>
                </c:pt>
                <c:pt idx="30">
                  <c:v>128803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8-7044-ACF3-F240A9B5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87023"/>
        <c:axId val="1251485743"/>
      </c:scatterChart>
      <c:valAx>
        <c:axId val="12007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85743"/>
        <c:crosses val="autoZero"/>
        <c:crossBetween val="midCat"/>
      </c:valAx>
      <c:valAx>
        <c:axId val="12514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8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152400</xdr:rowOff>
    </xdr:from>
    <xdr:to>
      <xdr:col>20</xdr:col>
      <xdr:colOff>787400</xdr:colOff>
      <xdr:row>14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B98C0-1903-57B9-6ED9-38140148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</xdr:colOff>
      <xdr:row>16</xdr:row>
      <xdr:rowOff>88900</xdr:rowOff>
    </xdr:from>
    <xdr:to>
      <xdr:col>29</xdr:col>
      <xdr:colOff>798576</xdr:colOff>
      <xdr:row>31</xdr:row>
      <xdr:rowOff>149860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465D1-3458-9782-B4D8-521136F9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0</xdr:row>
      <xdr:rowOff>177800</xdr:rowOff>
    </xdr:from>
    <xdr:to>
      <xdr:col>29</xdr:col>
      <xdr:colOff>823976</xdr:colOff>
      <xdr:row>15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BC818-F61C-3D3C-74BA-13671425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16</xdr:row>
      <xdr:rowOff>76200</xdr:rowOff>
    </xdr:from>
    <xdr:to>
      <xdr:col>20</xdr:col>
      <xdr:colOff>785876</xdr:colOff>
      <xdr:row>31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44BAE2-DB21-208B-0109-4E2C2CD1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25400</xdr:colOff>
      <xdr:row>33</xdr:row>
      <xdr:rowOff>12700</xdr:rowOff>
    </xdr:from>
    <xdr:to>
      <xdr:col>28</xdr:col>
      <xdr:colOff>773176</xdr:colOff>
      <xdr:row>48</xdr:row>
      <xdr:rowOff>73660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DC82C9-4E9B-1B5F-095A-AEA74EAE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41181</xdr:colOff>
      <xdr:row>17</xdr:row>
      <xdr:rowOff>116628</xdr:rowOff>
    </xdr:from>
    <xdr:to>
      <xdr:col>8</xdr:col>
      <xdr:colOff>792184</xdr:colOff>
      <xdr:row>33</xdr:row>
      <xdr:rowOff>27227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EA70-0B65-FD40-8DC1-40623912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117351</xdr:colOff>
      <xdr:row>33</xdr:row>
      <xdr:rowOff>188893</xdr:rowOff>
    </xdr:from>
    <xdr:to>
      <xdr:col>9</xdr:col>
      <xdr:colOff>37809</xdr:colOff>
      <xdr:row>49</xdr:row>
      <xdr:rowOff>108454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2E72D-7F95-A448-B770-A7BDCC55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199216</xdr:colOff>
      <xdr:row>36</xdr:row>
      <xdr:rowOff>64496</xdr:rowOff>
    </xdr:from>
    <xdr:to>
      <xdr:col>17</xdr:col>
      <xdr:colOff>597647</xdr:colOff>
      <xdr:row>50</xdr:row>
      <xdr:rowOff>24902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4309D-5904-A34D-AB55-90F68D768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198325</xdr:colOff>
      <xdr:row>21</xdr:row>
      <xdr:rowOff>139583</xdr:rowOff>
    </xdr:from>
    <xdr:to>
      <xdr:col>17</xdr:col>
      <xdr:colOff>601079</xdr:colOff>
      <xdr:row>35</xdr:row>
      <xdr:rowOff>102907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1FAC0-C368-294D-A87E-4F5F60BD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163226</xdr:colOff>
      <xdr:row>7</xdr:row>
      <xdr:rowOff>16550</xdr:rowOff>
    </xdr:from>
    <xdr:to>
      <xdr:col>17</xdr:col>
      <xdr:colOff>565980</xdr:colOff>
      <xdr:row>20</xdr:row>
      <xdr:rowOff>179090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C442E-C9CB-084A-9734-04EE0FEC3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49804</xdr:colOff>
      <xdr:row>7</xdr:row>
      <xdr:rowOff>28885</xdr:rowOff>
    </xdr:from>
    <xdr:to>
      <xdr:col>9</xdr:col>
      <xdr:colOff>41836</xdr:colOff>
      <xdr:row>17</xdr:row>
      <xdr:rowOff>17207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5F09D8F-D218-3143-9BEC-B1C9433F4661}"/>
            </a:ext>
          </a:extLst>
        </xdr:cNvPr>
        <xdr:cNvSpPr/>
      </xdr:nvSpPr>
      <xdr:spPr>
        <a:xfrm>
          <a:off x="4980392" y="1423395"/>
          <a:ext cx="2457326" cy="198047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j-lt"/>
            </a:rPr>
            <a:t>MoM Growth % (Visits)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r>
            <a:rPr lang="en-GB" sz="3600">
              <a:solidFill>
                <a:schemeClr val="bg1"/>
              </a:solidFill>
              <a:latin typeface="+mj-lt"/>
            </a:rPr>
            <a:t>-27%</a:t>
          </a:r>
        </a:p>
      </xdr:txBody>
    </xdr:sp>
    <xdr:clientData/>
  </xdr:twoCellAnchor>
  <xdr:twoCellAnchor>
    <xdr:from>
      <xdr:col>0</xdr:col>
      <xdr:colOff>1</xdr:colOff>
      <xdr:row>7</xdr:row>
      <xdr:rowOff>0</xdr:rowOff>
    </xdr:from>
    <xdr:to>
      <xdr:col>2</xdr:col>
      <xdr:colOff>722157</xdr:colOff>
      <xdr:row>16</xdr:row>
      <xdr:rowOff>191522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97D918C-7149-9743-8731-1A13FF7571C3}"/>
            </a:ext>
          </a:extLst>
        </xdr:cNvPr>
        <xdr:cNvSpPr/>
      </xdr:nvSpPr>
      <xdr:spPr>
        <a:xfrm>
          <a:off x="1" y="1394510"/>
          <a:ext cx="2365685" cy="1984463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j-lt"/>
            </a:rPr>
            <a:t>MoM Growth % (Revenue)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3600">
              <a:solidFill>
                <a:schemeClr val="bg1"/>
              </a:solidFill>
              <a:latin typeface="+mn-lt"/>
              <a:ea typeface="+mn-ea"/>
              <a:cs typeface="+mn-cs"/>
            </a:rPr>
            <a:t>-28%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17</xdr:col>
      <xdr:colOff>796864</xdr:colOff>
      <xdr:row>7</xdr:row>
      <xdr:rowOff>49805</xdr:rowOff>
    </xdr:from>
    <xdr:to>
      <xdr:col>21</xdr:col>
      <xdr:colOff>1</xdr:colOff>
      <xdr:row>17</xdr:row>
      <xdr:rowOff>38127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EDC8A29-F3A4-C04C-9E6D-C8143555BA6C}"/>
            </a:ext>
          </a:extLst>
        </xdr:cNvPr>
        <xdr:cNvSpPr/>
      </xdr:nvSpPr>
      <xdr:spPr>
        <a:xfrm>
          <a:off x="14766864" y="1444315"/>
          <a:ext cx="2490196" cy="198047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j-lt"/>
            </a:rPr>
            <a:t>Total Transactions (Nov)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r>
            <a:rPr lang="en-GB" sz="3600">
              <a:solidFill>
                <a:schemeClr val="bg1"/>
              </a:solidFill>
              <a:latin typeface="+mj-lt"/>
            </a:rPr>
            <a:t>178,000</a:t>
          </a:r>
        </a:p>
      </xdr:txBody>
    </xdr:sp>
    <xdr:clientData/>
  </xdr:twoCellAnchor>
  <xdr:twoCellAnchor>
    <xdr:from>
      <xdr:col>17</xdr:col>
      <xdr:colOff>796862</xdr:colOff>
      <xdr:row>18</xdr:row>
      <xdr:rowOff>99608</xdr:rowOff>
    </xdr:from>
    <xdr:to>
      <xdr:col>21</xdr:col>
      <xdr:colOff>-1</xdr:colOff>
      <xdr:row>28</xdr:row>
      <xdr:rowOff>87930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05C128E-BC12-564E-BF1B-FC606D19ABE0}"/>
            </a:ext>
          </a:extLst>
        </xdr:cNvPr>
        <xdr:cNvSpPr/>
      </xdr:nvSpPr>
      <xdr:spPr>
        <a:xfrm>
          <a:off x="14766862" y="3685490"/>
          <a:ext cx="2490196" cy="198047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n-lt"/>
              <a:ea typeface="+mn-ea"/>
              <a:cs typeface="+mn-cs"/>
            </a:rPr>
            <a:t>Total Transactions (Dec)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r>
            <a:rPr lang="en-GB" sz="3600" b="1" i="0" u="none" strike="noStrike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136,440</a:t>
          </a:r>
          <a:endParaRPr lang="en-GB" sz="3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17</xdr:col>
      <xdr:colOff>771960</xdr:colOff>
      <xdr:row>29</xdr:row>
      <xdr:rowOff>24902</xdr:rowOff>
    </xdr:from>
    <xdr:to>
      <xdr:col>20</xdr:col>
      <xdr:colOff>796862</xdr:colOff>
      <xdr:row>39</xdr:row>
      <xdr:rowOff>13224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E111BBF-59B8-374C-AA47-2E899EAC0E96}"/>
            </a:ext>
          </a:extLst>
        </xdr:cNvPr>
        <xdr:cNvSpPr/>
      </xdr:nvSpPr>
      <xdr:spPr>
        <a:xfrm>
          <a:off x="14741960" y="5802157"/>
          <a:ext cx="2490196" cy="198047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GB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Revenue</a:t>
          </a:r>
          <a:r>
            <a:rPr lang="en-GB" sz="1600">
              <a:solidFill>
                <a:schemeClr val="bg1"/>
              </a:solidFill>
              <a:latin typeface="+mn-lt"/>
              <a:ea typeface="+mn-ea"/>
              <a:cs typeface="+mn-cs"/>
            </a:rPr>
            <a:t> (Nov)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r>
            <a:rPr lang="en-GB" sz="3600">
              <a:solidFill>
                <a:schemeClr val="bg1"/>
              </a:solidFill>
              <a:latin typeface="+mj-lt"/>
            </a:rPr>
            <a:t>£5,899,103.94 </a:t>
          </a:r>
        </a:p>
      </xdr:txBody>
    </xdr:sp>
    <xdr:clientData/>
  </xdr:twoCellAnchor>
  <xdr:twoCellAnchor>
    <xdr:from>
      <xdr:col>17</xdr:col>
      <xdr:colOff>796863</xdr:colOff>
      <xdr:row>39</xdr:row>
      <xdr:rowOff>174313</xdr:rowOff>
    </xdr:from>
    <xdr:to>
      <xdr:col>21</xdr:col>
      <xdr:colOff>0</xdr:colOff>
      <xdr:row>49</xdr:row>
      <xdr:rowOff>162635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630EBD9-0B37-6C4C-AFFB-7AAADAB00A4A}"/>
            </a:ext>
          </a:extLst>
        </xdr:cNvPr>
        <xdr:cNvSpPr/>
      </xdr:nvSpPr>
      <xdr:spPr>
        <a:xfrm>
          <a:off x="14766863" y="7943725"/>
          <a:ext cx="2490196" cy="198047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GB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Revenue</a:t>
          </a:r>
          <a:r>
            <a:rPr lang="en-GB" sz="1600">
              <a:solidFill>
                <a:schemeClr val="bg1"/>
              </a:solidFill>
              <a:latin typeface="+mn-lt"/>
              <a:ea typeface="+mn-ea"/>
              <a:cs typeface="+mn-cs"/>
            </a:rPr>
            <a:t> (Dec)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r>
            <a:rPr lang="en-GB" sz="3600">
              <a:solidFill>
                <a:schemeClr val="bg1"/>
              </a:solidFill>
              <a:latin typeface="+mj-lt"/>
            </a:rPr>
            <a:t>£4,237,373.10 </a:t>
          </a:r>
        </a:p>
      </xdr:txBody>
    </xdr:sp>
    <xdr:clientData/>
  </xdr:twoCellAnchor>
  <xdr:twoCellAnchor>
    <xdr:from>
      <xdr:col>2</xdr:col>
      <xdr:colOff>796863</xdr:colOff>
      <xdr:row>7</xdr:row>
      <xdr:rowOff>24902</xdr:rowOff>
    </xdr:from>
    <xdr:to>
      <xdr:col>5</xdr:col>
      <xdr:colOff>771961</xdr:colOff>
      <xdr:row>17</xdr:row>
      <xdr:rowOff>13224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3B6167C-EF6A-5748-AF83-9DF5C6785D5C}"/>
            </a:ext>
          </a:extLst>
        </xdr:cNvPr>
        <xdr:cNvSpPr/>
      </xdr:nvSpPr>
      <xdr:spPr>
        <a:xfrm>
          <a:off x="2440392" y="1419412"/>
          <a:ext cx="2440393" cy="198047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chemeClr val="bg1"/>
              </a:solidFill>
              <a:latin typeface="+mj-lt"/>
            </a:rPr>
            <a:t>MoM Growth % (Transactions)</a:t>
          </a:r>
        </a:p>
        <a:p>
          <a:pPr algn="ctr"/>
          <a:endParaRPr lang="en-GB" sz="1600">
            <a:solidFill>
              <a:schemeClr val="bg1"/>
            </a:solidFill>
            <a:latin typeface="+mj-lt"/>
          </a:endParaRPr>
        </a:p>
        <a:p>
          <a:pPr algn="ctr"/>
          <a:r>
            <a:rPr lang="en-GB" sz="3600">
              <a:solidFill>
                <a:schemeClr val="bg1"/>
              </a:solidFill>
              <a:latin typeface="+mj-lt"/>
            </a:rPr>
            <a:t>-23%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DE34-9E99-477C-89B1-B4CAA1164526}">
  <dimension ref="A1:E32"/>
  <sheetViews>
    <sheetView tabSelected="1" workbookViewId="0">
      <selection activeCell="C36" sqref="C36"/>
    </sheetView>
  </sheetViews>
  <sheetFormatPr baseColWidth="10" defaultColWidth="8.83203125" defaultRowHeight="16" x14ac:dyDescent="0.2"/>
  <cols>
    <col min="1" max="5" width="20.6640625" customWidth="1"/>
  </cols>
  <sheetData>
    <row r="1" spans="1:5" ht="34" x14ac:dyDescent="0.2">
      <c r="A1" s="8" t="s">
        <v>1</v>
      </c>
      <c r="B1" s="8" t="s">
        <v>4</v>
      </c>
      <c r="C1" s="8" t="s">
        <v>0</v>
      </c>
      <c r="D1" s="8" t="s">
        <v>3</v>
      </c>
      <c r="E1" s="8" t="s">
        <v>5</v>
      </c>
    </row>
    <row r="2" spans="1:5" x14ac:dyDescent="0.2">
      <c r="A2" s="3">
        <v>44866</v>
      </c>
      <c r="B2">
        <v>149479.58900000001</v>
      </c>
      <c r="C2" s="2">
        <v>2.2605210831642169E-2</v>
      </c>
      <c r="D2" s="1">
        <v>33.887914078440261</v>
      </c>
      <c r="E2">
        <v>195132</v>
      </c>
    </row>
    <row r="3" spans="1:5" x14ac:dyDescent="0.2">
      <c r="A3" s="3">
        <v>44867</v>
      </c>
      <c r="B3">
        <v>138731.00530399999</v>
      </c>
      <c r="C3" s="2">
        <v>2.2185452652305915E-2</v>
      </c>
      <c r="D3" s="1">
        <v>32.233040265799261</v>
      </c>
      <c r="E3">
        <v>194001</v>
      </c>
    </row>
    <row r="4" spans="1:5" x14ac:dyDescent="0.2">
      <c r="A4" s="3">
        <v>44868</v>
      </c>
      <c r="B4">
        <v>157709.27581200001</v>
      </c>
      <c r="C4" s="2">
        <v>2.2051032245428842E-2</v>
      </c>
      <c r="D4" s="1">
        <v>35.916482762924161</v>
      </c>
      <c r="E4">
        <v>199129</v>
      </c>
    </row>
    <row r="5" spans="1:5" x14ac:dyDescent="0.2">
      <c r="A5" s="3">
        <v>44869</v>
      </c>
      <c r="B5">
        <v>136939.510576</v>
      </c>
      <c r="C5" s="2">
        <v>2.2090935352860209E-2</v>
      </c>
      <c r="D5" s="1">
        <v>35.112695019487177</v>
      </c>
      <c r="E5">
        <v>176543</v>
      </c>
    </row>
    <row r="6" spans="1:5" x14ac:dyDescent="0.2">
      <c r="A6" s="3">
        <v>44870</v>
      </c>
      <c r="B6">
        <v>138182.682535</v>
      </c>
      <c r="C6" s="2">
        <v>2.0373592795853279E-2</v>
      </c>
      <c r="D6" s="1">
        <v>31.305546564340734</v>
      </c>
      <c r="E6">
        <v>216653</v>
      </c>
    </row>
    <row r="7" spans="1:5" x14ac:dyDescent="0.2">
      <c r="A7" s="3">
        <v>44871</v>
      </c>
      <c r="B7">
        <v>162500.53431300001</v>
      </c>
      <c r="C7" s="2">
        <v>2.2425114126696268E-2</v>
      </c>
      <c r="D7" s="1">
        <v>30.210175555493585</v>
      </c>
      <c r="E7">
        <v>239865</v>
      </c>
    </row>
    <row r="8" spans="1:5" x14ac:dyDescent="0.2">
      <c r="A8" s="3">
        <v>44872</v>
      </c>
      <c r="B8">
        <v>162854.92023300001</v>
      </c>
      <c r="C8" s="2">
        <v>2.3499705014749264E-2</v>
      </c>
      <c r="D8" s="1">
        <v>32.70835915505122</v>
      </c>
      <c r="E8">
        <v>211875</v>
      </c>
    </row>
    <row r="9" spans="1:5" x14ac:dyDescent="0.2">
      <c r="A9" s="3">
        <v>44873</v>
      </c>
      <c r="B9">
        <v>169368.099869</v>
      </c>
      <c r="C9" s="2">
        <v>2.3261352054181231E-2</v>
      </c>
      <c r="D9" s="1">
        <v>34.678153126330876</v>
      </c>
      <c r="E9">
        <v>209962</v>
      </c>
    </row>
    <row r="10" spans="1:5" x14ac:dyDescent="0.2">
      <c r="A10" s="3">
        <v>44874</v>
      </c>
      <c r="B10">
        <v>161658.274156</v>
      </c>
      <c r="C10" s="2">
        <v>2.399209526848297E-2</v>
      </c>
      <c r="D10" s="1">
        <v>34.675734482196482</v>
      </c>
      <c r="E10">
        <v>194314</v>
      </c>
    </row>
    <row r="11" spans="1:5" x14ac:dyDescent="0.2">
      <c r="A11" s="3">
        <v>44875</v>
      </c>
      <c r="B11">
        <v>161646.47773799999</v>
      </c>
      <c r="C11" s="2">
        <v>2.3641810785355002E-2</v>
      </c>
      <c r="D11" s="1">
        <v>34.254392400508586</v>
      </c>
      <c r="E11">
        <v>199604</v>
      </c>
    </row>
    <row r="12" spans="1:5" x14ac:dyDescent="0.2">
      <c r="A12" s="3">
        <v>44876</v>
      </c>
      <c r="B12">
        <v>154284.202632</v>
      </c>
      <c r="C12" s="2">
        <v>2.3248574006553502E-2</v>
      </c>
      <c r="D12" s="1">
        <v>35.016841269178393</v>
      </c>
      <c r="E12">
        <v>189517</v>
      </c>
    </row>
    <row r="13" spans="1:5" x14ac:dyDescent="0.2">
      <c r="A13" s="3">
        <v>44877</v>
      </c>
      <c r="B13">
        <v>140279.68653499999</v>
      </c>
      <c r="C13" s="2">
        <v>1.9715566990048419E-2</v>
      </c>
      <c r="D13" s="1">
        <v>31.78062676370639</v>
      </c>
      <c r="E13">
        <v>223884</v>
      </c>
    </row>
    <row r="14" spans="1:5" x14ac:dyDescent="0.2">
      <c r="A14" s="3">
        <v>44878</v>
      </c>
      <c r="B14">
        <v>158018.74461699999</v>
      </c>
      <c r="C14" s="2">
        <v>2.2222505762965611E-2</v>
      </c>
      <c r="D14" s="1">
        <v>30.242821936267941</v>
      </c>
      <c r="E14">
        <v>235122</v>
      </c>
    </row>
    <row r="15" spans="1:5" x14ac:dyDescent="0.2">
      <c r="A15" s="3">
        <v>44879</v>
      </c>
      <c r="B15">
        <v>169185.37739000001</v>
      </c>
      <c r="C15" s="2">
        <v>2.469758302035277E-2</v>
      </c>
      <c r="D15" s="1">
        <v>32.281125241366155</v>
      </c>
      <c r="E15">
        <v>212207</v>
      </c>
    </row>
    <row r="16" spans="1:5" x14ac:dyDescent="0.2">
      <c r="A16" s="3">
        <v>44880</v>
      </c>
      <c r="B16">
        <v>190700.06958499999</v>
      </c>
      <c r="C16" s="2">
        <v>2.4620638005741696E-2</v>
      </c>
      <c r="D16" s="1">
        <v>34.528348648379506</v>
      </c>
      <c r="E16">
        <v>224324</v>
      </c>
    </row>
    <row r="17" spans="1:5" x14ac:dyDescent="0.2">
      <c r="A17" s="3">
        <v>44881</v>
      </c>
      <c r="B17">
        <v>158964.40277700001</v>
      </c>
      <c r="C17" s="2">
        <v>2.5572404045023228E-2</v>
      </c>
      <c r="D17" s="1">
        <v>32.303272257061572</v>
      </c>
      <c r="E17">
        <v>192434</v>
      </c>
    </row>
    <row r="18" spans="1:5" x14ac:dyDescent="0.2">
      <c r="A18" s="3">
        <v>44882</v>
      </c>
      <c r="B18">
        <v>235700.035879</v>
      </c>
      <c r="C18" s="2">
        <v>2.7519276257793272E-2</v>
      </c>
      <c r="D18" s="1">
        <v>34.164376848673726</v>
      </c>
      <c r="E18">
        <v>250697</v>
      </c>
    </row>
    <row r="19" spans="1:5" x14ac:dyDescent="0.2">
      <c r="A19" s="3">
        <v>44883</v>
      </c>
      <c r="B19">
        <v>253775.551236</v>
      </c>
      <c r="C19" s="2">
        <v>3.0514596978573543E-2</v>
      </c>
      <c r="D19" s="1">
        <v>34.215390486180397</v>
      </c>
      <c r="E19">
        <v>243064</v>
      </c>
    </row>
    <row r="20" spans="1:5" x14ac:dyDescent="0.2">
      <c r="A20" s="3">
        <v>44884</v>
      </c>
      <c r="B20">
        <v>198227.090027</v>
      </c>
      <c r="C20" s="2">
        <v>2.637949711134454E-2</v>
      </c>
      <c r="D20" s="1">
        <v>30.833269564006844</v>
      </c>
      <c r="E20">
        <v>243712</v>
      </c>
    </row>
    <row r="21" spans="1:5" x14ac:dyDescent="0.2">
      <c r="A21" s="3">
        <v>44885</v>
      </c>
      <c r="B21">
        <v>212564.73761099999</v>
      </c>
      <c r="C21" s="2">
        <v>2.7746230109812829E-2</v>
      </c>
      <c r="D21" s="1">
        <v>30.96354517276038</v>
      </c>
      <c r="E21">
        <v>247421</v>
      </c>
    </row>
    <row r="22" spans="1:5" x14ac:dyDescent="0.2">
      <c r="A22" s="3">
        <v>44886</v>
      </c>
      <c r="B22">
        <v>221420.240456</v>
      </c>
      <c r="C22" s="2">
        <v>3.0121541519356938E-2</v>
      </c>
      <c r="D22" s="1">
        <v>32.324122694306574</v>
      </c>
      <c r="E22">
        <v>227412</v>
      </c>
    </row>
    <row r="23" spans="1:5" x14ac:dyDescent="0.2">
      <c r="A23" s="3">
        <v>44887</v>
      </c>
      <c r="B23">
        <v>211826.35425100001</v>
      </c>
      <c r="C23" s="2">
        <v>2.9469440618757923E-2</v>
      </c>
      <c r="D23" s="1">
        <v>32.780308612039612</v>
      </c>
      <c r="E23">
        <v>219278</v>
      </c>
    </row>
    <row r="24" spans="1:5" x14ac:dyDescent="0.2">
      <c r="A24" s="3">
        <v>44888</v>
      </c>
      <c r="B24">
        <v>223975.17810600001</v>
      </c>
      <c r="C24" s="2">
        <v>2.8596589200567034E-2</v>
      </c>
      <c r="D24" s="1">
        <v>33.645062055881034</v>
      </c>
      <c r="E24">
        <v>232790</v>
      </c>
    </row>
    <row r="25" spans="1:5" x14ac:dyDescent="0.2">
      <c r="A25" s="3">
        <v>44889</v>
      </c>
      <c r="B25">
        <v>217026.59738600001</v>
      </c>
      <c r="C25" s="2">
        <v>2.9896615401205029E-2</v>
      </c>
      <c r="D25" s="1">
        <v>32.615959931770362</v>
      </c>
      <c r="E25">
        <v>222567</v>
      </c>
    </row>
    <row r="26" spans="1:5" x14ac:dyDescent="0.2">
      <c r="A26" s="3">
        <v>44890</v>
      </c>
      <c r="B26">
        <v>330607.51549000002</v>
      </c>
      <c r="C26" s="2">
        <v>3.4429535807910638E-2</v>
      </c>
      <c r="D26" s="1">
        <v>38.198441997689194</v>
      </c>
      <c r="E26">
        <v>251383</v>
      </c>
    </row>
    <row r="27" spans="1:5" x14ac:dyDescent="0.2">
      <c r="A27" s="3">
        <v>44891</v>
      </c>
      <c r="B27">
        <v>266834.46410099999</v>
      </c>
      <c r="C27" s="2">
        <v>2.8171885049149678E-2</v>
      </c>
      <c r="D27" s="1">
        <v>33.287732547529941</v>
      </c>
      <c r="E27">
        <v>284539</v>
      </c>
    </row>
    <row r="28" spans="1:5" x14ac:dyDescent="0.2">
      <c r="A28" s="3">
        <v>44892</v>
      </c>
      <c r="B28">
        <v>281736.57832500001</v>
      </c>
      <c r="C28" s="2">
        <v>3.0623856447646487E-2</v>
      </c>
      <c r="D28" s="1">
        <v>31.820259580415634</v>
      </c>
      <c r="E28">
        <v>289121</v>
      </c>
    </row>
    <row r="29" spans="1:5" x14ac:dyDescent="0.2">
      <c r="A29" s="3">
        <v>44893</v>
      </c>
      <c r="B29">
        <v>279793.45971000002</v>
      </c>
      <c r="C29" s="2">
        <v>3.2909339924121969E-2</v>
      </c>
      <c r="D29" s="1">
        <v>33.460112378617552</v>
      </c>
      <c r="E29">
        <v>254092</v>
      </c>
    </row>
    <row r="30" spans="1:5" x14ac:dyDescent="0.2">
      <c r="A30" s="3">
        <v>44894</v>
      </c>
      <c r="B30">
        <v>237434.226028</v>
      </c>
      <c r="C30" s="2">
        <v>2.921477401429165E-2</v>
      </c>
      <c r="D30" s="1">
        <v>33.110336916469109</v>
      </c>
      <c r="E30">
        <v>245458</v>
      </c>
    </row>
    <row r="31" spans="1:5" x14ac:dyDescent="0.2">
      <c r="A31" s="3">
        <v>44895</v>
      </c>
      <c r="B31">
        <v>217679.05364100001</v>
      </c>
      <c r="C31" s="2">
        <v>3.274957622917149E-2</v>
      </c>
      <c r="D31" s="1">
        <v>31.383946603373701</v>
      </c>
      <c r="E31">
        <v>211789</v>
      </c>
    </row>
    <row r="32" spans="1:5" s="5" customFormat="1" x14ac:dyDescent="0.2">
      <c r="A32" s="5" t="s">
        <v>2</v>
      </c>
      <c r="B32" s="5">
        <v>5899103.9353189999</v>
      </c>
      <c r="C32" s="7">
        <v>2.6417769719863298E-2</v>
      </c>
      <c r="D32" s="6">
        <v>33.141033344488761</v>
      </c>
      <c r="E32" s="5">
        <v>6737889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J7" sqref="J7:J8"/>
    </sheetView>
  </sheetViews>
  <sheetFormatPr baseColWidth="10" defaultColWidth="8.83203125" defaultRowHeight="16" x14ac:dyDescent="0.2"/>
  <cols>
    <col min="1" max="12" width="20.6640625" customWidth="1"/>
  </cols>
  <sheetData>
    <row r="1" spans="1:5" s="4" customFormat="1" ht="43.25" customHeight="1" x14ac:dyDescent="0.2">
      <c r="A1" s="8" t="s">
        <v>1</v>
      </c>
      <c r="B1" s="8" t="s">
        <v>4</v>
      </c>
      <c r="C1" s="8" t="s">
        <v>0</v>
      </c>
      <c r="D1" s="8" t="s">
        <v>3</v>
      </c>
      <c r="E1" s="8" t="s">
        <v>5</v>
      </c>
    </row>
    <row r="2" spans="1:5" x14ac:dyDescent="0.2">
      <c r="A2" s="3">
        <v>44896</v>
      </c>
      <c r="B2" s="1">
        <v>185323.31770300001</v>
      </c>
      <c r="C2" s="2">
        <v>3.0915973502017233E-2</v>
      </c>
      <c r="D2" s="1">
        <v>29.857148010794262</v>
      </c>
      <c r="E2">
        <v>200770</v>
      </c>
    </row>
    <row r="3" spans="1:5" x14ac:dyDescent="0.2">
      <c r="A3" s="3">
        <v>44897</v>
      </c>
      <c r="B3" s="1">
        <v>170915.38464599999</v>
      </c>
      <c r="C3" s="2">
        <v>3.0478134654747597E-2</v>
      </c>
      <c r="D3" s="1">
        <v>30.773385784299606</v>
      </c>
      <c r="E3">
        <v>182229</v>
      </c>
    </row>
    <row r="4" spans="1:5" x14ac:dyDescent="0.2">
      <c r="A4" s="3">
        <v>44898</v>
      </c>
      <c r="B4" s="1">
        <v>175647.69958399999</v>
      </c>
      <c r="C4" s="2">
        <v>2.6902044261753588E-2</v>
      </c>
      <c r="D4" s="1">
        <v>29.953564049113233</v>
      </c>
      <c r="E4">
        <v>217976</v>
      </c>
    </row>
    <row r="5" spans="1:5" x14ac:dyDescent="0.2">
      <c r="A5" s="3">
        <v>44899</v>
      </c>
      <c r="B5" s="1">
        <v>237228.62350099999</v>
      </c>
      <c r="C5" s="2">
        <v>3.1837674050065899E-2</v>
      </c>
      <c r="D5" s="1">
        <v>29.668412143696848</v>
      </c>
      <c r="E5">
        <v>251149</v>
      </c>
    </row>
    <row r="6" spans="1:5" x14ac:dyDescent="0.2">
      <c r="A6" s="3">
        <v>44900</v>
      </c>
      <c r="B6" s="1">
        <v>188606.03956500001</v>
      </c>
      <c r="C6" s="2">
        <v>3.0603356595193001E-2</v>
      </c>
      <c r="D6" s="1">
        <v>31.210663505709086</v>
      </c>
      <c r="E6">
        <v>197462</v>
      </c>
    </row>
    <row r="7" spans="1:5" x14ac:dyDescent="0.2">
      <c r="A7" s="3">
        <v>44901</v>
      </c>
      <c r="B7" s="1">
        <v>163233.76982799999</v>
      </c>
      <c r="C7" s="2">
        <v>2.9318258265426809E-2</v>
      </c>
      <c r="D7" s="1">
        <v>30.206101004441152</v>
      </c>
      <c r="E7">
        <v>184322</v>
      </c>
    </row>
    <row r="8" spans="1:5" x14ac:dyDescent="0.2">
      <c r="A8" s="3">
        <v>44902</v>
      </c>
      <c r="B8" s="1">
        <v>171305.14267</v>
      </c>
      <c r="C8" s="2">
        <v>3.3647011035136419E-2</v>
      </c>
      <c r="D8" s="1">
        <v>31.334395952076093</v>
      </c>
      <c r="E8">
        <v>162481</v>
      </c>
    </row>
    <row r="9" spans="1:5" x14ac:dyDescent="0.2">
      <c r="A9" s="3">
        <v>44903</v>
      </c>
      <c r="B9" s="1">
        <v>152639.48688800001</v>
      </c>
      <c r="C9" s="2">
        <v>3.2074379947923518E-2</v>
      </c>
      <c r="D9" s="1">
        <v>31.29140772611726</v>
      </c>
      <c r="E9">
        <v>152084</v>
      </c>
    </row>
    <row r="10" spans="1:5" x14ac:dyDescent="0.2">
      <c r="A10" s="3">
        <v>44904</v>
      </c>
      <c r="B10" s="1">
        <v>138383.021343</v>
      </c>
      <c r="C10" s="2">
        <v>3.1064441100013683E-2</v>
      </c>
      <c r="D10" s="1">
        <v>30.47412934221537</v>
      </c>
      <c r="E10">
        <v>146180</v>
      </c>
    </row>
    <row r="11" spans="1:5" x14ac:dyDescent="0.2">
      <c r="A11" s="3">
        <v>44905</v>
      </c>
      <c r="B11" s="1">
        <v>145374.61404799999</v>
      </c>
      <c r="C11" s="2">
        <v>2.9316317228805833E-2</v>
      </c>
      <c r="D11" s="1">
        <v>30.135699429519072</v>
      </c>
      <c r="E11">
        <v>164550</v>
      </c>
    </row>
    <row r="12" spans="1:5" x14ac:dyDescent="0.2">
      <c r="A12" s="3">
        <v>44906</v>
      </c>
      <c r="B12" s="1">
        <v>156252.87300600001</v>
      </c>
      <c r="C12" s="2">
        <v>3.1843068958524685E-2</v>
      </c>
      <c r="D12" s="1">
        <v>29.266318225510396</v>
      </c>
      <c r="E12">
        <v>167666</v>
      </c>
    </row>
    <row r="13" spans="1:5" x14ac:dyDescent="0.2">
      <c r="A13" s="3">
        <v>44907</v>
      </c>
      <c r="B13" s="1">
        <v>176217.25053200001</v>
      </c>
      <c r="C13" s="2">
        <v>3.5448028897442779E-2</v>
      </c>
      <c r="D13" s="1">
        <v>31.013243669834566</v>
      </c>
      <c r="E13">
        <v>160291</v>
      </c>
    </row>
    <row r="14" spans="1:5" x14ac:dyDescent="0.2">
      <c r="A14" s="3">
        <v>44908</v>
      </c>
      <c r="B14" s="1">
        <v>164400.01757500001</v>
      </c>
      <c r="C14" s="2">
        <v>3.2300849077366821E-2</v>
      </c>
      <c r="D14" s="1">
        <v>29.478217244934552</v>
      </c>
      <c r="E14">
        <v>172658</v>
      </c>
    </row>
    <row r="15" spans="1:5" x14ac:dyDescent="0.2">
      <c r="A15" s="3">
        <v>44909</v>
      </c>
      <c r="B15" s="1">
        <v>151576.97704699999</v>
      </c>
      <c r="C15" s="2">
        <v>3.083649117643452E-2</v>
      </c>
      <c r="D15" s="1">
        <v>30.140580045138197</v>
      </c>
      <c r="E15">
        <v>163086</v>
      </c>
    </row>
    <row r="16" spans="1:5" x14ac:dyDescent="0.2">
      <c r="A16" s="3">
        <v>44910</v>
      </c>
      <c r="B16" s="1">
        <v>140888.287576</v>
      </c>
      <c r="C16" s="2">
        <v>2.9725957626950475E-2</v>
      </c>
      <c r="D16" s="1">
        <v>31.35030876190476</v>
      </c>
      <c r="E16">
        <v>151181</v>
      </c>
    </row>
    <row r="17" spans="1:5" x14ac:dyDescent="0.2">
      <c r="A17" s="3">
        <v>44911</v>
      </c>
      <c r="B17" s="1">
        <v>131459.62139399999</v>
      </c>
      <c r="C17" s="2">
        <v>2.9394554530546787E-2</v>
      </c>
      <c r="D17" s="1">
        <v>32.307599261243546</v>
      </c>
      <c r="E17">
        <v>138427</v>
      </c>
    </row>
    <row r="18" spans="1:5" x14ac:dyDescent="0.2">
      <c r="A18" s="3">
        <v>44912</v>
      </c>
      <c r="B18" s="1">
        <v>113617.51196800001</v>
      </c>
      <c r="C18" s="2">
        <v>2.5669672195788754E-2</v>
      </c>
      <c r="D18" s="1">
        <v>29.087944692268305</v>
      </c>
      <c r="E18">
        <v>152164</v>
      </c>
    </row>
    <row r="19" spans="1:5" x14ac:dyDescent="0.2">
      <c r="A19" s="3">
        <v>44913</v>
      </c>
      <c r="B19" s="1">
        <v>129403.36436000001</v>
      </c>
      <c r="C19" s="2">
        <v>2.6651181456663706E-2</v>
      </c>
      <c r="D19" s="1">
        <v>29.523925247547343</v>
      </c>
      <c r="E19">
        <v>164458</v>
      </c>
    </row>
    <row r="20" spans="1:5" x14ac:dyDescent="0.2">
      <c r="A20" s="3">
        <v>44914</v>
      </c>
      <c r="B20" s="1">
        <v>129964.450174</v>
      </c>
      <c r="C20" s="2">
        <v>2.7401804239377166E-2</v>
      </c>
      <c r="D20" s="1">
        <v>30.848433461666271</v>
      </c>
      <c r="E20">
        <v>153749</v>
      </c>
    </row>
    <row r="21" spans="1:5" x14ac:dyDescent="0.2">
      <c r="A21" s="3">
        <v>44915</v>
      </c>
      <c r="B21" s="1">
        <v>117751.35794</v>
      </c>
      <c r="C21" s="2">
        <v>2.4849952616615774E-2</v>
      </c>
      <c r="D21" s="1">
        <v>31.184151996822035</v>
      </c>
      <c r="E21">
        <v>151952</v>
      </c>
    </row>
    <row r="22" spans="1:5" x14ac:dyDescent="0.2">
      <c r="A22" s="3">
        <v>44916</v>
      </c>
      <c r="B22" s="1">
        <v>110988.978269</v>
      </c>
      <c r="C22" s="2">
        <v>2.7301248763600395E-2</v>
      </c>
      <c r="D22" s="1">
        <v>31.414938655250499</v>
      </c>
      <c r="E22">
        <v>129408</v>
      </c>
    </row>
    <row r="23" spans="1:5" x14ac:dyDescent="0.2">
      <c r="A23" s="3">
        <v>44917</v>
      </c>
      <c r="B23" s="1">
        <v>98121.633457000004</v>
      </c>
      <c r="C23" s="2">
        <v>2.4202394383853579E-2</v>
      </c>
      <c r="D23" s="1">
        <v>31.764853822272581</v>
      </c>
      <c r="E23">
        <v>127632</v>
      </c>
    </row>
    <row r="24" spans="1:5" x14ac:dyDescent="0.2">
      <c r="A24" s="3">
        <v>44918</v>
      </c>
      <c r="B24" s="1">
        <v>87575.099082000001</v>
      </c>
      <c r="C24" s="2">
        <v>2.5558326105810929E-2</v>
      </c>
      <c r="D24" s="1">
        <v>30.956203281018027</v>
      </c>
      <c r="E24">
        <v>110688</v>
      </c>
    </row>
    <row r="25" spans="1:5" x14ac:dyDescent="0.2">
      <c r="A25" s="3">
        <v>44919</v>
      </c>
      <c r="B25" s="1">
        <v>68685.769631999996</v>
      </c>
      <c r="C25" s="2">
        <v>2.2732671631154399E-2</v>
      </c>
      <c r="D25" s="1">
        <v>31.206619551113128</v>
      </c>
      <c r="E25">
        <v>96821</v>
      </c>
    </row>
    <row r="26" spans="1:5" x14ac:dyDescent="0.2">
      <c r="A26" s="3">
        <v>44920</v>
      </c>
      <c r="B26" s="1">
        <v>49708.186781999997</v>
      </c>
      <c r="C26" s="2">
        <v>1.6920966199642458E-2</v>
      </c>
      <c r="D26" s="1">
        <v>30.533284264127765</v>
      </c>
      <c r="E26">
        <v>96212</v>
      </c>
    </row>
    <row r="27" spans="1:5" x14ac:dyDescent="0.2">
      <c r="A27" s="3">
        <v>44921</v>
      </c>
      <c r="B27" s="1">
        <v>105904.215587</v>
      </c>
      <c r="C27" s="2">
        <v>2.1975879452970505E-2</v>
      </c>
      <c r="D27" s="1">
        <v>33.556468817173638</v>
      </c>
      <c r="E27">
        <v>143612</v>
      </c>
    </row>
    <row r="28" spans="1:5" x14ac:dyDescent="0.2">
      <c r="A28" s="3">
        <v>44922</v>
      </c>
      <c r="B28" s="1">
        <v>123260.271138</v>
      </c>
      <c r="C28" s="2">
        <v>2.2181191380251625E-2</v>
      </c>
      <c r="D28" s="1">
        <v>34.087464363384953</v>
      </c>
      <c r="E28">
        <v>163021</v>
      </c>
    </row>
    <row r="29" spans="1:5" x14ac:dyDescent="0.2">
      <c r="A29" s="3">
        <v>44923</v>
      </c>
      <c r="B29" s="1">
        <v>122203.277107</v>
      </c>
      <c r="C29" s="2">
        <v>2.2442472788093401E-2</v>
      </c>
      <c r="D29" s="1">
        <v>35.575917643959244</v>
      </c>
      <c r="E29">
        <v>153058</v>
      </c>
    </row>
    <row r="30" spans="1:5" x14ac:dyDescent="0.2">
      <c r="A30" s="3">
        <v>44924</v>
      </c>
      <c r="B30" s="1">
        <v>115425.38320700001</v>
      </c>
      <c r="C30" s="2">
        <v>2.1985272606176044E-2</v>
      </c>
      <c r="D30" s="1">
        <v>32.679893320215179</v>
      </c>
      <c r="E30">
        <v>160653</v>
      </c>
    </row>
    <row r="31" spans="1:5" x14ac:dyDescent="0.2">
      <c r="A31" s="3">
        <v>44925</v>
      </c>
      <c r="B31" s="1">
        <v>110133.277563</v>
      </c>
      <c r="C31" s="2">
        <v>2.3870581845432483E-2</v>
      </c>
      <c r="D31" s="1">
        <v>31.720414044642858</v>
      </c>
      <c r="E31">
        <v>145451</v>
      </c>
    </row>
    <row r="32" spans="1:5" x14ac:dyDescent="0.2">
      <c r="A32" s="3">
        <v>44926</v>
      </c>
      <c r="B32" s="1">
        <v>105178.201342</v>
      </c>
      <c r="C32" s="2">
        <v>2.0985536051178932E-2</v>
      </c>
      <c r="D32" s="1">
        <v>38.911654214576394</v>
      </c>
      <c r="E32">
        <v>128803</v>
      </c>
    </row>
    <row r="33" spans="1:5" s="5" customFormat="1" x14ac:dyDescent="0.2">
      <c r="A33" s="5" t="s">
        <v>2</v>
      </c>
      <c r="B33" s="6">
        <v>4237373.104514</v>
      </c>
      <c r="C33" s="7">
        <v>2.7900733590528311E-2</v>
      </c>
      <c r="D33" s="6">
        <v>31.056677693594253</v>
      </c>
      <c r="E33" s="5">
        <v>4890194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BCC1-DEFA-4743-BF44-B8B032990762}">
  <dimension ref="A1:L43"/>
  <sheetViews>
    <sheetView topLeftCell="J1" zoomScale="80" zoomScaleNormal="80" workbookViewId="0">
      <selection activeCell="T39" sqref="T39"/>
    </sheetView>
  </sheetViews>
  <sheetFormatPr baseColWidth="10" defaultRowHeight="16" x14ac:dyDescent="0.2"/>
  <cols>
    <col min="1" max="1" width="23.5" style="9" customWidth="1"/>
    <col min="2" max="3" width="20.6640625" style="22" customWidth="1"/>
    <col min="4" max="5" width="20.6640625" style="9" customWidth="1"/>
    <col min="6" max="6" width="18.5" style="22" customWidth="1"/>
    <col min="7" max="7" width="19.83203125" style="22" customWidth="1"/>
    <col min="8" max="8" width="18.33203125" style="44" customWidth="1"/>
    <col min="9" max="9" width="19.1640625" style="44" customWidth="1"/>
    <col min="10" max="10" width="26.5" style="44" customWidth="1"/>
    <col min="11" max="12" width="26" style="44" customWidth="1"/>
  </cols>
  <sheetData>
    <row r="1" spans="1:12" ht="34" x14ac:dyDescent="0.2">
      <c r="A1" s="11" t="s">
        <v>6</v>
      </c>
      <c r="B1" s="17" t="s">
        <v>7</v>
      </c>
      <c r="C1" s="23" t="s">
        <v>8</v>
      </c>
      <c r="D1" s="25" t="s">
        <v>13</v>
      </c>
      <c r="E1" s="29" t="s">
        <v>14</v>
      </c>
      <c r="F1" s="34" t="s">
        <v>9</v>
      </c>
      <c r="G1" s="38" t="s">
        <v>10</v>
      </c>
      <c r="H1" s="39" t="s">
        <v>11</v>
      </c>
      <c r="I1" s="45" t="s">
        <v>12</v>
      </c>
      <c r="J1" s="48" t="s">
        <v>21</v>
      </c>
      <c r="K1" s="49" t="s">
        <v>22</v>
      </c>
      <c r="L1" s="43"/>
    </row>
    <row r="2" spans="1:12" x14ac:dyDescent="0.2">
      <c r="A2" s="12">
        <v>1</v>
      </c>
      <c r="B2" s="18">
        <v>149479.58900000001</v>
      </c>
      <c r="C2" s="18">
        <v>185323.31770300001</v>
      </c>
      <c r="D2" s="26">
        <v>2.2605210831642169E-2</v>
      </c>
      <c r="E2" s="30">
        <v>3.0915973502017233E-2</v>
      </c>
      <c r="F2" s="35">
        <v>33.887914078440261</v>
      </c>
      <c r="G2" s="18">
        <v>29.857148010794262</v>
      </c>
      <c r="H2" s="40">
        <v>195132</v>
      </c>
      <c r="I2" s="40">
        <v>200770</v>
      </c>
      <c r="J2" s="44">
        <f>(D2*H2)</f>
        <v>4411</v>
      </c>
      <c r="K2" s="44">
        <f>(E2*I2)</f>
        <v>6207</v>
      </c>
    </row>
    <row r="3" spans="1:12" x14ac:dyDescent="0.2">
      <c r="A3" s="13">
        <f>A2 +1</f>
        <v>2</v>
      </c>
      <c r="B3" s="19">
        <v>138731.00530399999</v>
      </c>
      <c r="C3" s="19">
        <v>170915.38464599999</v>
      </c>
      <c r="D3" s="27">
        <v>2.2185452652305915E-2</v>
      </c>
      <c r="E3" s="31">
        <v>3.0478134654747597E-2</v>
      </c>
      <c r="F3" s="36">
        <v>32.233040265799261</v>
      </c>
      <c r="G3" s="19">
        <v>30.773385784299606</v>
      </c>
      <c r="H3" s="41">
        <v>194001</v>
      </c>
      <c r="I3" s="41">
        <v>182229</v>
      </c>
      <c r="J3" s="44">
        <f t="shared" ref="J3:J31" si="0">(D3*H3)</f>
        <v>4304</v>
      </c>
      <c r="K3" s="44">
        <f t="shared" ref="K3:K32" si="1">(E3*I3)</f>
        <v>5554</v>
      </c>
    </row>
    <row r="4" spans="1:12" x14ac:dyDescent="0.2">
      <c r="A4" s="13">
        <f t="shared" ref="A4:A31" si="2">A3 +1</f>
        <v>3</v>
      </c>
      <c r="B4" s="19">
        <v>157709.27581200001</v>
      </c>
      <c r="C4" s="19">
        <v>175647.69958399999</v>
      </c>
      <c r="D4" s="27">
        <v>2.2051032245428842E-2</v>
      </c>
      <c r="E4" s="31">
        <v>2.6902044261753588E-2</v>
      </c>
      <c r="F4" s="36">
        <v>35.916482762924161</v>
      </c>
      <c r="G4" s="19">
        <v>29.953564049113233</v>
      </c>
      <c r="H4" s="41">
        <v>199129</v>
      </c>
      <c r="I4" s="41">
        <v>217976</v>
      </c>
      <c r="J4" s="44">
        <f t="shared" si="0"/>
        <v>4391</v>
      </c>
      <c r="K4" s="44">
        <f t="shared" si="1"/>
        <v>5864</v>
      </c>
    </row>
    <row r="5" spans="1:12" x14ac:dyDescent="0.2">
      <c r="A5" s="13">
        <f t="shared" si="2"/>
        <v>4</v>
      </c>
      <c r="B5" s="19">
        <v>136939.510576</v>
      </c>
      <c r="C5" s="19">
        <v>237228.62350099999</v>
      </c>
      <c r="D5" s="27">
        <v>2.2090935352860209E-2</v>
      </c>
      <c r="E5" s="31">
        <v>3.1837674050065899E-2</v>
      </c>
      <c r="F5" s="36">
        <v>35.112695019487177</v>
      </c>
      <c r="G5" s="19">
        <v>29.668412143696848</v>
      </c>
      <c r="H5" s="41">
        <v>176543</v>
      </c>
      <c r="I5" s="41">
        <v>251149</v>
      </c>
      <c r="J5" s="44">
        <f t="shared" si="0"/>
        <v>3900</v>
      </c>
      <c r="K5" s="44">
        <f t="shared" si="1"/>
        <v>7996.0000000000009</v>
      </c>
    </row>
    <row r="6" spans="1:12" x14ac:dyDescent="0.2">
      <c r="A6" s="14">
        <f t="shared" si="2"/>
        <v>5</v>
      </c>
      <c r="B6" s="18">
        <v>138182.682535</v>
      </c>
      <c r="C6" s="18">
        <v>188606.03956500001</v>
      </c>
      <c r="D6" s="26">
        <v>2.0373592795853279E-2</v>
      </c>
      <c r="E6" s="30">
        <v>3.0603356595193001E-2</v>
      </c>
      <c r="F6" s="35">
        <v>31.305546564340734</v>
      </c>
      <c r="G6" s="18">
        <v>31.210663505709086</v>
      </c>
      <c r="H6" s="40">
        <v>216653</v>
      </c>
      <c r="I6" s="40">
        <v>197462</v>
      </c>
      <c r="J6" s="44">
        <f t="shared" si="0"/>
        <v>4414</v>
      </c>
      <c r="K6" s="44">
        <f t="shared" si="1"/>
        <v>6043</v>
      </c>
    </row>
    <row r="7" spans="1:12" x14ac:dyDescent="0.2">
      <c r="A7" s="13">
        <f t="shared" si="2"/>
        <v>6</v>
      </c>
      <c r="B7" s="19">
        <v>162500.53431300001</v>
      </c>
      <c r="C7" s="19">
        <v>163233.76982799999</v>
      </c>
      <c r="D7" s="27">
        <v>2.2425114126696268E-2</v>
      </c>
      <c r="E7" s="31">
        <v>2.9318258265426809E-2</v>
      </c>
      <c r="F7" s="36">
        <v>30.210175555493585</v>
      </c>
      <c r="G7" s="19">
        <v>30.206101004441152</v>
      </c>
      <c r="H7" s="41">
        <v>239865</v>
      </c>
      <c r="I7" s="41">
        <v>184322</v>
      </c>
      <c r="J7" s="44">
        <f t="shared" si="0"/>
        <v>5379</v>
      </c>
      <c r="K7" s="44">
        <f t="shared" si="1"/>
        <v>5404</v>
      </c>
    </row>
    <row r="8" spans="1:12" x14ac:dyDescent="0.2">
      <c r="A8" s="14">
        <f t="shared" si="2"/>
        <v>7</v>
      </c>
      <c r="B8" s="18">
        <v>162854.92023300001</v>
      </c>
      <c r="C8" s="18">
        <v>171305.14267</v>
      </c>
      <c r="D8" s="26">
        <v>2.3499705014749264E-2</v>
      </c>
      <c r="E8" s="30">
        <v>3.3647011035136419E-2</v>
      </c>
      <c r="F8" s="35">
        <v>32.70835915505122</v>
      </c>
      <c r="G8" s="18">
        <v>31.334395952076093</v>
      </c>
      <c r="H8" s="40">
        <v>211875</v>
      </c>
      <c r="I8" s="40">
        <v>162481</v>
      </c>
      <c r="J8" s="44">
        <f t="shared" si="0"/>
        <v>4979</v>
      </c>
      <c r="K8" s="44">
        <f t="shared" si="1"/>
        <v>5467.0000000000009</v>
      </c>
    </row>
    <row r="9" spans="1:12" x14ac:dyDescent="0.2">
      <c r="A9" s="13">
        <f t="shared" si="2"/>
        <v>8</v>
      </c>
      <c r="B9" s="19">
        <v>169368.099869</v>
      </c>
      <c r="C9" s="19">
        <v>152639.48688800001</v>
      </c>
      <c r="D9" s="27">
        <v>2.3261352054181231E-2</v>
      </c>
      <c r="E9" s="31">
        <v>3.2074379947923518E-2</v>
      </c>
      <c r="F9" s="36">
        <v>34.678153126330876</v>
      </c>
      <c r="G9" s="19">
        <v>31.29140772611726</v>
      </c>
      <c r="H9" s="41">
        <v>209962</v>
      </c>
      <c r="I9" s="41">
        <v>152084</v>
      </c>
      <c r="J9" s="44">
        <f t="shared" si="0"/>
        <v>4884</v>
      </c>
      <c r="K9" s="44">
        <f t="shared" si="1"/>
        <v>4878</v>
      </c>
    </row>
    <row r="10" spans="1:12" x14ac:dyDescent="0.2">
      <c r="A10" s="14">
        <f t="shared" si="2"/>
        <v>9</v>
      </c>
      <c r="B10" s="18">
        <v>161658.274156</v>
      </c>
      <c r="C10" s="18">
        <v>138383.021343</v>
      </c>
      <c r="D10" s="26">
        <v>2.399209526848297E-2</v>
      </c>
      <c r="E10" s="30">
        <v>3.1064441100013683E-2</v>
      </c>
      <c r="F10" s="35">
        <v>34.675734482196482</v>
      </c>
      <c r="G10" s="18">
        <v>30.47412934221537</v>
      </c>
      <c r="H10" s="40">
        <v>194314</v>
      </c>
      <c r="I10" s="40">
        <v>146180</v>
      </c>
      <c r="J10" s="44">
        <f t="shared" si="0"/>
        <v>4662</v>
      </c>
      <c r="K10" s="44">
        <f t="shared" si="1"/>
        <v>4541</v>
      </c>
    </row>
    <row r="11" spans="1:12" ht="17" customHeight="1" x14ac:dyDescent="0.2">
      <c r="A11" s="13">
        <f t="shared" si="2"/>
        <v>10</v>
      </c>
      <c r="B11" s="19">
        <v>161646.47773799999</v>
      </c>
      <c r="C11" s="19">
        <v>145374.61404799999</v>
      </c>
      <c r="D11" s="27">
        <v>2.3641810785355002E-2</v>
      </c>
      <c r="E11" s="31">
        <v>2.9316317228805833E-2</v>
      </c>
      <c r="F11" s="36">
        <v>34.254392400508586</v>
      </c>
      <c r="G11" s="19">
        <v>30.135699429519072</v>
      </c>
      <c r="H11" s="41">
        <v>199604</v>
      </c>
      <c r="I11" s="41">
        <v>164550</v>
      </c>
      <c r="J11" s="44">
        <f t="shared" si="0"/>
        <v>4719</v>
      </c>
      <c r="K11" s="44">
        <f t="shared" si="1"/>
        <v>4824</v>
      </c>
    </row>
    <row r="12" spans="1:12" ht="17" customHeight="1" x14ac:dyDescent="0.2">
      <c r="A12" s="14">
        <f t="shared" si="2"/>
        <v>11</v>
      </c>
      <c r="B12" s="18">
        <v>154284.202632</v>
      </c>
      <c r="C12" s="18">
        <v>156252.87300600001</v>
      </c>
      <c r="D12" s="26">
        <v>2.3248574006553502E-2</v>
      </c>
      <c r="E12" s="30">
        <v>3.1843068958524685E-2</v>
      </c>
      <c r="F12" s="35">
        <v>35.016841269178393</v>
      </c>
      <c r="G12" s="18">
        <v>29.266318225510396</v>
      </c>
      <c r="H12" s="40">
        <v>189517</v>
      </c>
      <c r="I12" s="40">
        <v>167666</v>
      </c>
      <c r="J12" s="44">
        <f t="shared" si="0"/>
        <v>4406</v>
      </c>
      <c r="K12" s="44">
        <f t="shared" si="1"/>
        <v>5339</v>
      </c>
    </row>
    <row r="13" spans="1:12" ht="15" customHeight="1" x14ac:dyDescent="0.2">
      <c r="A13" s="13">
        <f t="shared" si="2"/>
        <v>12</v>
      </c>
      <c r="B13" s="19">
        <v>140279.68653499999</v>
      </c>
      <c r="C13" s="19">
        <v>176217.25053200001</v>
      </c>
      <c r="D13" s="27">
        <v>1.9715566990048419E-2</v>
      </c>
      <c r="E13" s="31">
        <v>3.5448028897442779E-2</v>
      </c>
      <c r="F13" s="36">
        <v>31.78062676370639</v>
      </c>
      <c r="G13" s="19">
        <v>31.013243669834566</v>
      </c>
      <c r="H13" s="41">
        <v>223884</v>
      </c>
      <c r="I13" s="41">
        <v>160291</v>
      </c>
      <c r="J13" s="44">
        <f t="shared" si="0"/>
        <v>4414</v>
      </c>
      <c r="K13" s="44">
        <f t="shared" si="1"/>
        <v>5682.0000000000009</v>
      </c>
    </row>
    <row r="14" spans="1:12" x14ac:dyDescent="0.2">
      <c r="A14" s="14">
        <f t="shared" si="2"/>
        <v>13</v>
      </c>
      <c r="B14" s="18">
        <v>158018.74461699999</v>
      </c>
      <c r="C14" s="18">
        <v>164400.01757500001</v>
      </c>
      <c r="D14" s="26">
        <v>2.2222505762965611E-2</v>
      </c>
      <c r="E14" s="30">
        <v>3.2300849077366821E-2</v>
      </c>
      <c r="F14" s="35">
        <v>30.242821936267941</v>
      </c>
      <c r="G14" s="18">
        <v>29.478217244934552</v>
      </c>
      <c r="H14" s="40">
        <v>235122</v>
      </c>
      <c r="I14" s="40">
        <v>172658</v>
      </c>
      <c r="J14" s="44">
        <f t="shared" si="0"/>
        <v>5225</v>
      </c>
      <c r="K14" s="44">
        <f t="shared" si="1"/>
        <v>5577.0000000000009</v>
      </c>
    </row>
    <row r="15" spans="1:12" x14ac:dyDescent="0.2">
      <c r="A15" s="13">
        <f t="shared" si="2"/>
        <v>14</v>
      </c>
      <c r="B15" s="19">
        <v>169185.37739000001</v>
      </c>
      <c r="C15" s="19">
        <v>151576.97704699999</v>
      </c>
      <c r="D15" s="27">
        <v>2.469758302035277E-2</v>
      </c>
      <c r="E15" s="31">
        <v>3.083649117643452E-2</v>
      </c>
      <c r="F15" s="36">
        <v>32.281125241366155</v>
      </c>
      <c r="G15" s="19">
        <v>30.140580045138197</v>
      </c>
      <c r="H15" s="41">
        <v>212207</v>
      </c>
      <c r="I15" s="41">
        <v>163086</v>
      </c>
      <c r="J15" s="44">
        <f t="shared" si="0"/>
        <v>5241</v>
      </c>
      <c r="K15" s="44">
        <f t="shared" si="1"/>
        <v>5029</v>
      </c>
    </row>
    <row r="16" spans="1:12" x14ac:dyDescent="0.2">
      <c r="A16" s="14">
        <f t="shared" si="2"/>
        <v>15</v>
      </c>
      <c r="B16" s="18">
        <v>190700.06958499999</v>
      </c>
      <c r="C16" s="18">
        <v>140888.287576</v>
      </c>
      <c r="D16" s="26">
        <v>2.4620638005741696E-2</v>
      </c>
      <c r="E16" s="30">
        <v>2.9725957626950475E-2</v>
      </c>
      <c r="F16" s="35">
        <v>34.528348648379506</v>
      </c>
      <c r="G16" s="18">
        <v>31.35030876190476</v>
      </c>
      <c r="H16" s="40">
        <v>224324</v>
      </c>
      <c r="I16" s="40">
        <v>151181</v>
      </c>
      <c r="J16" s="44">
        <f t="shared" si="0"/>
        <v>5523</v>
      </c>
      <c r="K16" s="44">
        <f t="shared" si="1"/>
        <v>4494</v>
      </c>
    </row>
    <row r="17" spans="1:11" x14ac:dyDescent="0.2">
      <c r="A17" s="13">
        <f t="shared" si="2"/>
        <v>16</v>
      </c>
      <c r="B17" s="19">
        <v>158964.40277700001</v>
      </c>
      <c r="C17" s="19">
        <v>131459.62139399999</v>
      </c>
      <c r="D17" s="27">
        <v>2.5572404045023228E-2</v>
      </c>
      <c r="E17" s="31">
        <v>2.9394554530546787E-2</v>
      </c>
      <c r="F17" s="36">
        <v>32.303272257061572</v>
      </c>
      <c r="G17" s="19">
        <v>32.307599261243546</v>
      </c>
      <c r="H17" s="41">
        <v>192434</v>
      </c>
      <c r="I17" s="41">
        <v>138427</v>
      </c>
      <c r="J17" s="44">
        <f t="shared" si="0"/>
        <v>4921</v>
      </c>
      <c r="K17" s="44">
        <f t="shared" si="1"/>
        <v>4069</v>
      </c>
    </row>
    <row r="18" spans="1:11" x14ac:dyDescent="0.2">
      <c r="A18" s="14">
        <f t="shared" si="2"/>
        <v>17</v>
      </c>
      <c r="B18" s="18">
        <v>235700.035879</v>
      </c>
      <c r="C18" s="18">
        <v>113617.51196800001</v>
      </c>
      <c r="D18" s="26">
        <v>2.7519276257793272E-2</v>
      </c>
      <c r="E18" s="30">
        <v>2.5669672195788754E-2</v>
      </c>
      <c r="F18" s="35">
        <v>34.164376848673726</v>
      </c>
      <c r="G18" s="18">
        <v>29.087944692268305</v>
      </c>
      <c r="H18" s="40">
        <v>250697</v>
      </c>
      <c r="I18" s="40">
        <v>152164</v>
      </c>
      <c r="J18" s="44">
        <f t="shared" si="0"/>
        <v>6899</v>
      </c>
      <c r="K18" s="44">
        <f t="shared" si="1"/>
        <v>3906</v>
      </c>
    </row>
    <row r="19" spans="1:11" x14ac:dyDescent="0.2">
      <c r="A19" s="13">
        <f t="shared" si="2"/>
        <v>18</v>
      </c>
      <c r="B19" s="19">
        <v>253775.551236</v>
      </c>
      <c r="C19" s="19">
        <v>129403.36436000001</v>
      </c>
      <c r="D19" s="27">
        <v>3.0514596978573543E-2</v>
      </c>
      <c r="E19" s="31">
        <v>2.6651181456663706E-2</v>
      </c>
      <c r="F19" s="36">
        <v>34.215390486180397</v>
      </c>
      <c r="G19" s="19">
        <v>29.523925247547343</v>
      </c>
      <c r="H19" s="41">
        <v>243064</v>
      </c>
      <c r="I19" s="41">
        <v>164458</v>
      </c>
      <c r="J19" s="44">
        <f t="shared" si="0"/>
        <v>7417</v>
      </c>
      <c r="K19" s="44">
        <f t="shared" si="1"/>
        <v>4383</v>
      </c>
    </row>
    <row r="20" spans="1:11" x14ac:dyDescent="0.2">
      <c r="A20" s="14">
        <f t="shared" si="2"/>
        <v>19</v>
      </c>
      <c r="B20" s="18">
        <v>198227.090027</v>
      </c>
      <c r="C20" s="18">
        <v>129964.450174</v>
      </c>
      <c r="D20" s="26">
        <v>2.637949711134454E-2</v>
      </c>
      <c r="E20" s="30">
        <v>2.7401804239377166E-2</v>
      </c>
      <c r="F20" s="35">
        <v>30.833269564006844</v>
      </c>
      <c r="G20" s="18">
        <v>30.848433461666271</v>
      </c>
      <c r="H20" s="40">
        <v>243712</v>
      </c>
      <c r="I20" s="40">
        <v>153749</v>
      </c>
      <c r="J20" s="44">
        <f t="shared" si="0"/>
        <v>6429</v>
      </c>
      <c r="K20" s="44">
        <f t="shared" si="1"/>
        <v>4213</v>
      </c>
    </row>
    <row r="21" spans="1:11" x14ac:dyDescent="0.2">
      <c r="A21" s="13">
        <f t="shared" si="2"/>
        <v>20</v>
      </c>
      <c r="B21" s="19">
        <v>212564.73761099999</v>
      </c>
      <c r="C21" s="19">
        <v>117751.35794</v>
      </c>
      <c r="D21" s="27">
        <v>2.7746230109812829E-2</v>
      </c>
      <c r="E21" s="31">
        <v>2.4849952616615774E-2</v>
      </c>
      <c r="F21" s="36">
        <v>30.96354517276038</v>
      </c>
      <c r="G21" s="19">
        <v>31.184151996822035</v>
      </c>
      <c r="H21" s="41">
        <v>247421</v>
      </c>
      <c r="I21" s="41">
        <v>151952</v>
      </c>
      <c r="J21" s="44">
        <f t="shared" si="0"/>
        <v>6865</v>
      </c>
      <c r="K21" s="44">
        <f t="shared" si="1"/>
        <v>3776</v>
      </c>
    </row>
    <row r="22" spans="1:11" x14ac:dyDescent="0.2">
      <c r="A22" s="14">
        <f t="shared" si="2"/>
        <v>21</v>
      </c>
      <c r="B22" s="18">
        <v>221420.240456</v>
      </c>
      <c r="C22" s="18">
        <v>110988.978269</v>
      </c>
      <c r="D22" s="26">
        <v>3.0121541519356938E-2</v>
      </c>
      <c r="E22" s="30">
        <v>2.7301248763600395E-2</v>
      </c>
      <c r="F22" s="35">
        <v>32.324122694306574</v>
      </c>
      <c r="G22" s="18">
        <v>31.414938655250499</v>
      </c>
      <c r="H22" s="40">
        <v>227412</v>
      </c>
      <c r="I22" s="40">
        <v>129408</v>
      </c>
      <c r="J22" s="44">
        <f t="shared" si="0"/>
        <v>6850</v>
      </c>
      <c r="K22" s="44">
        <f t="shared" si="1"/>
        <v>3533</v>
      </c>
    </row>
    <row r="23" spans="1:11" x14ac:dyDescent="0.2">
      <c r="A23" s="13">
        <f t="shared" si="2"/>
        <v>22</v>
      </c>
      <c r="B23" s="19">
        <v>211826.35425100001</v>
      </c>
      <c r="C23" s="19">
        <v>98121.633457000004</v>
      </c>
      <c r="D23" s="27">
        <v>2.9469440618757923E-2</v>
      </c>
      <c r="E23" s="31">
        <v>2.4202394383853579E-2</v>
      </c>
      <c r="F23" s="36">
        <v>32.780308612039612</v>
      </c>
      <c r="G23" s="19">
        <v>31.764853822272581</v>
      </c>
      <c r="H23" s="41">
        <v>219278</v>
      </c>
      <c r="I23" s="41">
        <v>127632</v>
      </c>
      <c r="J23" s="44">
        <f t="shared" si="0"/>
        <v>6462</v>
      </c>
      <c r="K23" s="44">
        <f t="shared" si="1"/>
        <v>3089</v>
      </c>
    </row>
    <row r="24" spans="1:11" x14ac:dyDescent="0.2">
      <c r="A24" s="14">
        <f t="shared" si="2"/>
        <v>23</v>
      </c>
      <c r="B24" s="18">
        <v>223975.17810600001</v>
      </c>
      <c r="C24" s="18">
        <v>87575.099082000001</v>
      </c>
      <c r="D24" s="26">
        <v>2.8596589200567034E-2</v>
      </c>
      <c r="E24" s="30">
        <v>2.5558326105810929E-2</v>
      </c>
      <c r="F24" s="35">
        <v>33.645062055881034</v>
      </c>
      <c r="G24" s="18">
        <v>30.956203281018027</v>
      </c>
      <c r="H24" s="40">
        <v>232790</v>
      </c>
      <c r="I24" s="40">
        <v>110688</v>
      </c>
      <c r="J24" s="44">
        <f t="shared" si="0"/>
        <v>6657</v>
      </c>
      <c r="K24" s="44">
        <f t="shared" si="1"/>
        <v>2829</v>
      </c>
    </row>
    <row r="25" spans="1:11" x14ac:dyDescent="0.2">
      <c r="A25" s="13">
        <f t="shared" si="2"/>
        <v>24</v>
      </c>
      <c r="B25" s="19">
        <v>217026.59738600001</v>
      </c>
      <c r="C25" s="19">
        <v>68685.769631999996</v>
      </c>
      <c r="D25" s="27">
        <v>2.9896615401205029E-2</v>
      </c>
      <c r="E25" s="31">
        <v>2.2732671631154399E-2</v>
      </c>
      <c r="F25" s="36">
        <v>32.615959931770362</v>
      </c>
      <c r="G25" s="19">
        <v>31.206619551113128</v>
      </c>
      <c r="H25" s="41">
        <v>222567</v>
      </c>
      <c r="I25" s="41">
        <v>96821</v>
      </c>
      <c r="J25" s="44">
        <f t="shared" si="0"/>
        <v>6654</v>
      </c>
      <c r="K25" s="44">
        <f t="shared" si="1"/>
        <v>2201</v>
      </c>
    </row>
    <row r="26" spans="1:11" x14ac:dyDescent="0.2">
      <c r="A26" s="14">
        <f t="shared" si="2"/>
        <v>25</v>
      </c>
      <c r="B26" s="18">
        <v>330607.51549000002</v>
      </c>
      <c r="C26" s="18">
        <v>49708.186781999997</v>
      </c>
      <c r="D26" s="26">
        <v>3.4429535807910638E-2</v>
      </c>
      <c r="E26" s="30">
        <v>1.6920966199642458E-2</v>
      </c>
      <c r="F26" s="35">
        <v>38.198441997689194</v>
      </c>
      <c r="G26" s="18">
        <v>30.533284264127765</v>
      </c>
      <c r="H26" s="40">
        <v>251383</v>
      </c>
      <c r="I26" s="40">
        <v>96212</v>
      </c>
      <c r="J26" s="44">
        <f t="shared" si="0"/>
        <v>8655</v>
      </c>
      <c r="K26" s="44">
        <f t="shared" si="1"/>
        <v>1628.0000000000002</v>
      </c>
    </row>
    <row r="27" spans="1:11" x14ac:dyDescent="0.2">
      <c r="A27" s="13">
        <f t="shared" si="2"/>
        <v>26</v>
      </c>
      <c r="B27" s="19">
        <v>266834.46410099999</v>
      </c>
      <c r="C27" s="19">
        <v>105904.215587</v>
      </c>
      <c r="D27" s="27">
        <v>2.8171885049149678E-2</v>
      </c>
      <c r="E27" s="31">
        <v>2.1975879452970505E-2</v>
      </c>
      <c r="F27" s="36">
        <v>33.287732547529941</v>
      </c>
      <c r="G27" s="19">
        <v>33.556468817173638</v>
      </c>
      <c r="H27" s="41">
        <v>284539</v>
      </c>
      <c r="I27" s="41">
        <v>143612</v>
      </c>
      <c r="J27" s="44">
        <f t="shared" si="0"/>
        <v>8016</v>
      </c>
      <c r="K27" s="44">
        <f t="shared" si="1"/>
        <v>3156</v>
      </c>
    </row>
    <row r="28" spans="1:11" x14ac:dyDescent="0.2">
      <c r="A28" s="14">
        <f t="shared" si="2"/>
        <v>27</v>
      </c>
      <c r="B28" s="18">
        <v>281736.57832500001</v>
      </c>
      <c r="C28" s="18">
        <v>123260.271138</v>
      </c>
      <c r="D28" s="26">
        <v>3.0623856447646487E-2</v>
      </c>
      <c r="E28" s="30">
        <v>2.2181191380251625E-2</v>
      </c>
      <c r="F28" s="35">
        <v>31.820259580415634</v>
      </c>
      <c r="G28" s="18">
        <v>34.087464363384953</v>
      </c>
      <c r="H28" s="40">
        <v>289121</v>
      </c>
      <c r="I28" s="40">
        <v>163021</v>
      </c>
      <c r="J28" s="44">
        <f t="shared" si="0"/>
        <v>8854</v>
      </c>
      <c r="K28" s="44">
        <f t="shared" si="1"/>
        <v>3616</v>
      </c>
    </row>
    <row r="29" spans="1:11" x14ac:dyDescent="0.2">
      <c r="A29" s="13">
        <f t="shared" si="2"/>
        <v>28</v>
      </c>
      <c r="B29" s="19">
        <v>279793.45971000002</v>
      </c>
      <c r="C29" s="19">
        <v>122203.277107</v>
      </c>
      <c r="D29" s="27">
        <v>3.2909339924121969E-2</v>
      </c>
      <c r="E29" s="31">
        <v>2.2442472788093401E-2</v>
      </c>
      <c r="F29" s="36">
        <v>33.460112378617552</v>
      </c>
      <c r="G29" s="19">
        <v>35.575917643959244</v>
      </c>
      <c r="H29" s="41">
        <v>254092</v>
      </c>
      <c r="I29" s="41">
        <v>153058</v>
      </c>
      <c r="J29" s="44">
        <f t="shared" si="0"/>
        <v>8362</v>
      </c>
      <c r="K29" s="44">
        <f t="shared" si="1"/>
        <v>3435</v>
      </c>
    </row>
    <row r="30" spans="1:11" x14ac:dyDescent="0.2">
      <c r="A30" s="14">
        <f t="shared" si="2"/>
        <v>29</v>
      </c>
      <c r="B30" s="18">
        <v>237434.226028</v>
      </c>
      <c r="C30" s="18">
        <v>115425.38320700001</v>
      </c>
      <c r="D30" s="26">
        <v>2.921477401429165E-2</v>
      </c>
      <c r="E30" s="30">
        <v>2.1985272606176044E-2</v>
      </c>
      <c r="F30" s="35">
        <v>33.110336916469109</v>
      </c>
      <c r="G30" s="18">
        <v>32.679893320215179</v>
      </c>
      <c r="H30" s="40">
        <v>245458</v>
      </c>
      <c r="I30" s="40">
        <v>160653</v>
      </c>
      <c r="J30" s="44">
        <f t="shared" si="0"/>
        <v>7171</v>
      </c>
      <c r="K30" s="44">
        <f t="shared" si="1"/>
        <v>3532</v>
      </c>
    </row>
    <row r="31" spans="1:11" x14ac:dyDescent="0.2">
      <c r="A31" s="13">
        <f t="shared" si="2"/>
        <v>30</v>
      </c>
      <c r="B31" s="19">
        <v>217679.05364100001</v>
      </c>
      <c r="C31" s="19">
        <v>110133.277563</v>
      </c>
      <c r="D31" s="27">
        <v>3.274957622917149E-2</v>
      </c>
      <c r="E31" s="31">
        <v>2.3870581845432483E-2</v>
      </c>
      <c r="F31" s="36">
        <v>31.383946603373701</v>
      </c>
      <c r="G31" s="19">
        <v>31.720414044642858</v>
      </c>
      <c r="H31" s="41">
        <v>211789</v>
      </c>
      <c r="I31" s="41">
        <v>145451</v>
      </c>
      <c r="J31" s="44">
        <f t="shared" si="0"/>
        <v>6936.0000000000009</v>
      </c>
      <c r="K31" s="44">
        <f t="shared" si="1"/>
        <v>3472</v>
      </c>
    </row>
    <row r="32" spans="1:11" x14ac:dyDescent="0.2">
      <c r="A32" s="15">
        <f>A31 +1</f>
        <v>31</v>
      </c>
      <c r="B32" s="20"/>
      <c r="C32" s="24">
        <v>105178.201342</v>
      </c>
      <c r="D32" s="28"/>
      <c r="E32" s="32">
        <v>2.0985536051178932E-2</v>
      </c>
      <c r="F32" s="37"/>
      <c r="G32" s="24">
        <v>38.911654214576394</v>
      </c>
      <c r="H32" s="42"/>
      <c r="I32" s="46">
        <v>128803</v>
      </c>
      <c r="K32" s="44">
        <f t="shared" si="1"/>
        <v>2703</v>
      </c>
    </row>
    <row r="33" spans="1:12" x14ac:dyDescent="0.2">
      <c r="A33" s="16" t="s">
        <v>2</v>
      </c>
      <c r="B33" s="21">
        <f xml:space="preserve"> SUM(B2:B31)</f>
        <v>5899103.935318999</v>
      </c>
      <c r="C33" s="21">
        <f xml:space="preserve"> SUM(C2:C32)</f>
        <v>4237373.104514</v>
      </c>
      <c r="E33" s="33"/>
      <c r="G33" s="21"/>
      <c r="H33" s="43">
        <f xml:space="preserve"> SUM(H2:H31)</f>
        <v>6737889</v>
      </c>
      <c r="I33" s="43">
        <f xml:space="preserve"> SUM(I2:I32)</f>
        <v>4890194</v>
      </c>
      <c r="J33" s="43">
        <f xml:space="preserve"> SUM(J2:J31)</f>
        <v>178000</v>
      </c>
      <c r="K33" s="43">
        <f xml:space="preserve"> SUM(K2:K32)</f>
        <v>136440</v>
      </c>
      <c r="L33" s="43"/>
    </row>
    <row r="34" spans="1:12" x14ac:dyDescent="0.2">
      <c r="A34" s="16" t="s">
        <v>15</v>
      </c>
      <c r="B34" s="21">
        <f xml:space="preserve"> AVERAGE(B2:B31)</f>
        <v>196636.79784396663</v>
      </c>
      <c r="C34" s="21">
        <f xml:space="preserve"> AVERAGE(C2:C32)</f>
        <v>136689.45498432257</v>
      </c>
      <c r="H34" s="43">
        <f>AVERAGE(H2:H31)</f>
        <v>224596.3</v>
      </c>
      <c r="I34" s="43">
        <f>AVERAGE(I2:I32)</f>
        <v>157748.19354838709</v>
      </c>
      <c r="J34" s="43">
        <f>AVERAGE(J2:J31)</f>
        <v>5933.333333333333</v>
      </c>
      <c r="K34" s="43">
        <f>AVERAGE(K2:K32)</f>
        <v>4401.2903225806449</v>
      </c>
      <c r="L34" s="43"/>
    </row>
    <row r="35" spans="1:12" x14ac:dyDescent="0.2">
      <c r="A35" s="16" t="s">
        <v>16</v>
      </c>
      <c r="B35" s="21">
        <f xml:space="preserve"> MIN(B2:B31)</f>
        <v>136939.510576</v>
      </c>
      <c r="C35" s="21">
        <f xml:space="preserve"> MIN(C2:C32)</f>
        <v>49708.186781999997</v>
      </c>
      <c r="H35" s="43">
        <f>MIN(H2:H31)</f>
        <v>176543</v>
      </c>
      <c r="I35" s="43">
        <f>MIN(I2:I32)</f>
        <v>96212</v>
      </c>
      <c r="J35" s="43">
        <f>MIN(J2:J31)</f>
        <v>3900</v>
      </c>
      <c r="K35" s="43">
        <f>MIN(K2:K32)</f>
        <v>1628.0000000000002</v>
      </c>
      <c r="L35" s="43"/>
    </row>
    <row r="36" spans="1:12" x14ac:dyDescent="0.2">
      <c r="A36" s="16" t="s">
        <v>17</v>
      </c>
      <c r="B36" s="21">
        <f xml:space="preserve"> MAX(B2:B31)</f>
        <v>330607.51549000002</v>
      </c>
      <c r="C36" s="21">
        <f xml:space="preserve"> MAX(C2:C32)</f>
        <v>237228.62350099999</v>
      </c>
      <c r="H36" s="43">
        <f>MAX(H2:H31)</f>
        <v>289121</v>
      </c>
      <c r="I36" s="43">
        <f>MAX(I2:I32)</f>
        <v>251149</v>
      </c>
      <c r="J36" s="43">
        <f>MAX(J2:J31)</f>
        <v>8854</v>
      </c>
      <c r="K36" s="43">
        <f>MAX(K2:K32)</f>
        <v>7996.0000000000009</v>
      </c>
      <c r="L36" s="43"/>
    </row>
    <row r="37" spans="1:12" x14ac:dyDescent="0.2">
      <c r="A37" s="16"/>
    </row>
    <row r="38" spans="1:12" x14ac:dyDescent="0.2">
      <c r="A38" s="16" t="s">
        <v>19</v>
      </c>
      <c r="B38" s="47">
        <f>(C33-B33)/B33</f>
        <v>-0.2816920754448683</v>
      </c>
    </row>
    <row r="39" spans="1:12" x14ac:dyDescent="0.2">
      <c r="A39" s="16" t="s">
        <v>20</v>
      </c>
      <c r="B39" s="47">
        <f>(I33-H33)/H33</f>
        <v>-0.27422461248619562</v>
      </c>
    </row>
    <row r="40" spans="1:12" x14ac:dyDescent="0.2">
      <c r="A40" s="16" t="s">
        <v>23</v>
      </c>
      <c r="B40" s="47">
        <f>(K33-J33)/J33</f>
        <v>-0.23348314606741574</v>
      </c>
    </row>
    <row r="41" spans="1:12" x14ac:dyDescent="0.2">
      <c r="A41" s="16"/>
    </row>
    <row r="42" spans="1:12" x14ac:dyDescent="0.2">
      <c r="A42" s="16" t="s">
        <v>18</v>
      </c>
      <c r="B42" s="22">
        <f xml:space="preserve"> VLOOKUP(A43,$A$9:$I$36,2,FALSE)</f>
        <v>196636.79784396663</v>
      </c>
    </row>
    <row r="43" spans="1:12" x14ac:dyDescent="0.2">
      <c r="A43" s="16" t="s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B6F9-AEA8-7040-9D24-66C2C5DD88F7}">
  <dimension ref="A1"/>
  <sheetViews>
    <sheetView zoomScale="51" zoomScaleNormal="51" workbookViewId="0">
      <selection activeCell="N53" sqref="N53"/>
    </sheetView>
  </sheetViews>
  <sheetFormatPr baseColWidth="10" defaultRowHeight="16" x14ac:dyDescent="0.2"/>
  <cols>
    <col min="1" max="16384" width="10.83203125" style="10"/>
  </cols>
  <sheetData>
    <row r="1" spans="1:1" x14ac:dyDescent="0.2">
      <c r="A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Ecommerce November 22</vt:lpstr>
      <vt:lpstr>Ecommerce December 22</vt:lpstr>
      <vt:lpstr>Consolidated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Olajumoke Adesina</cp:lastModifiedBy>
  <dcterms:created xsi:type="dcterms:W3CDTF">2023-01-18T14:11:31Z</dcterms:created>
  <dcterms:modified xsi:type="dcterms:W3CDTF">2023-02-21T17:38:44Z</dcterms:modified>
</cp:coreProperties>
</file>